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2.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Test\Documents\Udemy Tab\For Port\Excel\"/>
    </mc:Choice>
  </mc:AlternateContent>
  <bookViews>
    <workbookView xWindow="0" yWindow="0" windowWidth="20490" windowHeight="7500" tabRatio="828" activeTab="5"/>
  </bookViews>
  <sheets>
    <sheet name="Donut" sheetId="7" r:id="rId1"/>
    <sheet name="Map" sheetId="8" r:id="rId2"/>
    <sheet name="Bar" sheetId="9" r:id="rId3"/>
    <sheet name="KPI YOY" sheetId="11" r:id="rId4"/>
    <sheet name="KPI" sheetId="10" r:id="rId5"/>
    <sheet name="Dashboard" sheetId="15" r:id="rId6"/>
    <sheet name="Sheet8" sheetId="13" r:id="rId7"/>
    <sheet name="Data" sheetId="1" r:id="rId8"/>
    <sheet name="water Fall" sheetId="6" r:id="rId9"/>
    <sheet name="Combo" sheetId="5" r:id="rId10"/>
    <sheet name="workings" sheetId="3" r:id="rId11"/>
    <sheet name="layout" sheetId="2" r:id="rId12"/>
  </sheets>
  <definedNames>
    <definedName name="_xlchart.v1.0" hidden="1">'water Fall'!$D$4:$D$7</definedName>
    <definedName name="_xlchart.v1.1" hidden="1">'water Fall'!$E$3</definedName>
    <definedName name="_xlchart.v1.2" hidden="1">'water Fall'!$E$4:$E$7</definedName>
    <definedName name="_xlchart.v1.3" hidden="1">'water Fall'!$D$4:$D$7</definedName>
    <definedName name="_xlchart.v1.4" hidden="1">'water Fall'!$E$3</definedName>
    <definedName name="_xlchart.v1.5" hidden="1">'water Fall'!$E$4:$E$7</definedName>
    <definedName name="Slicer_Region">#N/A</definedName>
    <definedName name="Slicer_Segment">#N/A</definedName>
    <definedName name="Slicer_Year">#N/A</definedName>
  </definedNames>
  <calcPr calcId="162913"/>
  <pivotCaches>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4" i="8"/>
  <c r="D5" i="6"/>
  <c r="D6" i="6"/>
  <c r="D7" i="6"/>
  <c r="D4" i="6"/>
  <c r="C9" i="11"/>
  <c r="F9" i="11"/>
  <c r="E9" i="11"/>
  <c r="D9" i="11"/>
  <c r="B9" i="11"/>
  <c r="N17" i="10"/>
  <c r="K17" i="10"/>
  <c r="H17" i="10"/>
  <c r="E17" i="10"/>
  <c r="B17" i="10"/>
  <c r="E5" i="8"/>
  <c r="E13" i="8"/>
  <c r="E37" i="8"/>
  <c r="E22" i="8"/>
  <c r="E7" i="8"/>
  <c r="E15" i="8"/>
  <c r="E23" i="8"/>
  <c r="E31" i="8"/>
  <c r="E39" i="8"/>
  <c r="E47" i="8"/>
  <c r="E17" i="8"/>
  <c r="E33" i="8"/>
  <c r="E49" i="8"/>
  <c r="E10" i="8"/>
  <c r="E34" i="8"/>
  <c r="E50" i="8"/>
  <c r="E52" i="8"/>
  <c r="E53" i="8"/>
  <c r="E14" i="8"/>
  <c r="E38" i="8"/>
  <c r="E8" i="8"/>
  <c r="E16" i="8"/>
  <c r="E24" i="8"/>
  <c r="E32" i="8"/>
  <c r="E40" i="8"/>
  <c r="E48" i="8"/>
  <c r="E9" i="8"/>
  <c r="E25" i="8"/>
  <c r="E41" i="8"/>
  <c r="E18" i="8"/>
  <c r="E42" i="8"/>
  <c r="E21" i="8"/>
  <c r="E26" i="8"/>
  <c r="E45" i="8"/>
  <c r="E30" i="8"/>
  <c r="E11" i="8"/>
  <c r="E19" i="8"/>
  <c r="E27" i="8"/>
  <c r="E35" i="8"/>
  <c r="E43" i="8"/>
  <c r="E51" i="8"/>
  <c r="E12" i="8"/>
  <c r="E20" i="8"/>
  <c r="E28" i="8"/>
  <c r="E36" i="8"/>
  <c r="E44" i="8"/>
  <c r="E29" i="8"/>
  <c r="E6" i="8"/>
  <c r="E46" i="8"/>
  <c r="E4" i="8"/>
  <c r="E7" i="6"/>
  <c r="E6" i="6"/>
  <c r="E5" i="6"/>
  <c r="E4" i="6"/>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<sst xmlns="http://schemas.openxmlformats.org/spreadsheetml/2006/main" count="130157" uniqueCount="10972">
  <si>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</si>
  <si>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</si>
  <si>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</si>
  <si>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</si>
  <si>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</si>
  <si>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</si>
  <si>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</si>
  <si>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</si>
  <si>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</si>
  <si>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</si>
  <si>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</si>
  <si>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</si>
  <si>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</si>
  <si>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</si>
  <si>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</si>
  <si>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</si>
  <si>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</si>
  <si>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</si>
  <si>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</si>
  <si>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</si>
  <si>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</si>
  <si>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</si>
  <si>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</si>
  <si>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</si>
  <si>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</si>
  <si>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</si>
  <si>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</si>
  <si>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</si>
  <si>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</si>
  <si>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</si>
  <si>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</si>
  <si>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</si>
  <si>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</si>
  <si>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</si>
  <si>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</si>
  <si>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</si>
  <si>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</si>
  <si>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</si>
  <si>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</si>
  <si>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</si>
  <si>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</si>
  <si>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</si>
  <si>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</si>
  <si>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</si>
  <si>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</si>
  <si>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</si>
  <si>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</si>
  <si>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</si>
  <si>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</si>
  <si>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</si>
  <si>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</si>
  <si>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</si>
  <si>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</si>
  <si>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</si>
  <si>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</si>
  <si>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</si>
  <si>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</si>
  <si>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</si>
  <si>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</si>
  <si>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</si>
  <si>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</si>
  <si>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</si>
  <si>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</si>
  <si>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</si>
  <si>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</si>
  <si>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</si>
  <si>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</si>
  <si>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</si>
  <si>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</si>
  <si>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</si>
  <si>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</si>
  <si>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</si>
  <si>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</si>
  <si>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</si>
  <si>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</si>
  <si>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</si>
  <si>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</si>
  <si>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</si>
  <si>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</si>
  <si>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</si>
  <si>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</si>
  <si>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</si>
  <si>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</si>
  <si>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</si>
  <si>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</si>
  <si>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</si>
  <si>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</si>
  <si>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</si>
  <si>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</si>
  <si>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</si>
  <si>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</si>
  <si>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</si>
  <si>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</si>
  <si>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</si>
  <si>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</si>
  <si>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</si>
  <si>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</si>
  <si>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</si>
  <si>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</si>
  <si>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</si>
  <si>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</si>
  <si>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</si>
  <si>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</si>
  <si>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</si>
  <si>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</si>
  <si>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</si>
  <si>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</si>
  <si>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</si>
  <si>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</si>
  <si>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</si>
  <si>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</si>
  <si>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</si>
  <si>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</si>
  <si>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</si>
  <si>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</si>
  <si>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</si>
  <si>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</si>
  <si>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</si>
  <si>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</si>
  <si>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</si>
  <si>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</si>
  <si>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</si>
  <si>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</si>
  <si>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</si>
  <si>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</si>
  <si>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</si>
  <si>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</si>
  <si>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</si>
  <si>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</si>
  <si>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</si>
  <si>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</si>
  <si>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</si>
  <si>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</si>
  <si>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</si>
  <si>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</si>
  <si>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</si>
  <si>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</si>
  <si>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</si>
  <si>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</si>
  <si>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</si>
  <si>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</si>
  <si>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</si>
  <si>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</si>
  <si>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</si>
  <si>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</si>
  <si>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</si>
  <si>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</si>
  <si>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</si>
  <si>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</si>
  <si>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</si>
  <si>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</si>
  <si>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</si>
  <si>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</si>
  <si>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</si>
  <si>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</si>
  <si>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</si>
  <si>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</si>
  <si>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</si>
  <si>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</si>
  <si>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</si>
  <si>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</si>
  <si>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</si>
  <si>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</si>
  <si>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</si>
  <si>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</si>
  <si>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</si>
  <si>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</si>
  <si>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</si>
  <si>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</si>
  <si>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</si>
  <si>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</si>
  <si>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</si>
  <si>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</si>
  <si>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</si>
  <si>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</si>
  <si>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</si>
  <si>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</si>
  <si>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</si>
  <si>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</si>
  <si>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</si>
  <si>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</si>
  <si>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</si>
  <si>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</si>
  <si>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</si>
  <si>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</si>
  <si>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</si>
  <si>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</si>
  <si>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</si>
  <si>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</si>
  <si>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</si>
  <si>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</si>
  <si>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</si>
  <si>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</si>
  <si>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</si>
  <si>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</si>
  <si>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</si>
  <si>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</si>
  <si>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</si>
  <si>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</si>
  <si>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</si>
  <si>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</si>
  <si>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</si>
  <si>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</si>
  <si>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</si>
  <si>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</si>
  <si>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</si>
  <si>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</si>
  <si>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</si>
  <si>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</si>
  <si>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</si>
  <si>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</si>
  <si>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</si>
  <si>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</si>
  <si>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</si>
  <si>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</si>
  <si>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</si>
  <si>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</si>
  <si>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</si>
  <si>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</si>
  <si>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</si>
  <si>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</si>
  <si>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</si>
  <si>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</si>
  <si>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</si>
  <si>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</si>
  <si>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</si>
  <si>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</si>
  <si>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</si>
  <si>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</si>
  <si>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</si>
  <si>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</si>
  <si>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</si>
  <si>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</si>
  <si>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</si>
  <si>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</si>
  <si>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</si>
  <si>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</si>
  <si>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</si>
  <si>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</si>
  <si>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</si>
  <si>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</si>
  <si>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</si>
  <si>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</si>
  <si>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</si>
  <si>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</si>
  <si>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</si>
  <si>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</si>
  <si>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</si>
  <si>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</si>
  <si>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</si>
  <si>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</si>
  <si>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</si>
  <si>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</si>
  <si>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</si>
  <si>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</si>
  <si>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</si>
  <si>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</si>
  <si>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</si>
  <si>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</si>
  <si>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</si>
  <si>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</si>
  <si>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</si>
  <si>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</si>
  <si>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</si>
  <si>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</si>
  <si>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</si>
  <si>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</si>
  <si>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</si>
  <si>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</si>
  <si>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</si>
  <si>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</si>
  <si>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</si>
  <si>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</si>
  <si>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</si>
  <si>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</si>
  <si>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</si>
  <si>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</si>
  <si>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</si>
  <si>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</si>
  <si>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</si>
  <si>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</si>
  <si>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</si>
  <si>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</si>
  <si>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</si>
  <si>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</si>
  <si>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</si>
  <si>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</si>
  <si>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</si>
  <si>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</si>
  <si>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</si>
  <si>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</si>
  <si>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</si>
  <si>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</si>
  <si>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</si>
  <si>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</si>
  <si>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</si>
  <si>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</si>
  <si>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</si>
  <si>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</si>
  <si>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</si>
  <si>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</si>
  <si>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</si>
  <si>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</si>
  <si>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</si>
  <si>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</si>
  <si>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</si>
  <si>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</si>
  <si>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</si>
  <si>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</si>
  <si>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</si>
  <si>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</si>
  <si>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</si>
  <si>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</si>
  <si>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</si>
  <si>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</si>
  <si>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</si>
  <si>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</si>
  <si>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</si>
  <si>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</si>
  <si>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</si>
  <si>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</si>
  <si>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</si>
  <si>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</si>
  <si>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</si>
  <si>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</si>
  <si>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</si>
  <si>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</si>
  <si>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</si>
  <si>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</si>
  <si>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</si>
  <si>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</si>
  <si>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</si>
  <si>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</si>
  <si>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</si>
  <si>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</si>
  <si>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</si>
  <si>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</si>
  <si>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</si>
  <si>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</si>
  <si>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</si>
  <si>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</si>
  <si>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</si>
  <si>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</si>
  <si>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</si>
  <si>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</si>
  <si>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</si>
  <si>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</si>
  <si>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</si>
  <si>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</si>
  <si>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</si>
  <si>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</si>
  <si>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</si>
  <si>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</si>
  <si>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</si>
  <si>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</si>
  <si>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</si>
  <si>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</si>
  <si>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</si>
  <si>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</si>
  <si>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</si>
  <si>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</si>
  <si>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</si>
  <si>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</si>
  <si>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</si>
  <si>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</si>
  <si>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</si>
  <si>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</si>
  <si>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</si>
  <si>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</si>
  <si>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</si>
  <si>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</si>
  <si>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</si>
  <si>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</si>
  <si>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</si>
  <si>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</si>
  <si>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</si>
  <si>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</si>
  <si>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</si>
  <si>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</si>
  <si>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</si>
  <si>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</si>
  <si>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</si>
  <si>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</si>
  <si>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</si>
  <si>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</si>
  <si>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</si>
  <si>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</si>
  <si>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</si>
  <si>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</si>
  <si>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</si>
  <si>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</si>
  <si>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</si>
  <si>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</si>
  <si>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</si>
  <si>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</si>
  <si>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</si>
  <si>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</si>
  <si>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</si>
  <si>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</si>
  <si>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</si>
  <si>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</si>
  <si>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</si>
  <si>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</si>
  <si>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</si>
  <si>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</si>
  <si>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</si>
  <si>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</si>
  <si>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</si>
  <si>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</si>
  <si>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</si>
  <si>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</si>
  <si>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</si>
  <si>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</si>
  <si>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</si>
  <si>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</si>
  <si>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</si>
  <si>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</si>
  <si>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</si>
  <si>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</si>
  <si>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</si>
  <si>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</si>
  <si>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</si>
  <si>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</si>
  <si>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</si>
  <si>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</si>
  <si>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</si>
  <si>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</si>
  <si>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</si>
  <si>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</si>
  <si>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</si>
  <si>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</si>
  <si>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</si>
  <si>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</si>
  <si>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</si>
  <si>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</si>
  <si>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</si>
  <si>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</si>
  <si>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</si>
  <si>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</si>
  <si>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</si>
  <si>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</si>
  <si>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</si>
  <si>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</si>
  <si>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</si>
  <si>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</si>
  <si>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</si>
  <si>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</si>
  <si>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</si>
  <si>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</si>
  <si>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</si>
  <si>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</si>
  <si>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</si>
  <si>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</si>
  <si>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</si>
  <si>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</si>
  <si>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</si>
  <si>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</si>
  <si>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</si>
  <si>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</si>
  <si>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</si>
  <si>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</si>
  <si>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</si>
  <si>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</si>
  <si>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</si>
  <si>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</si>
  <si>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</si>
  <si>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</si>
  <si>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</si>
  <si>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</si>
  <si>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</si>
  <si>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</si>
  <si>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</si>
  <si>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</si>
  <si>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</si>
  <si>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</si>
  <si>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</si>
  <si>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</si>
  <si>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</si>
  <si>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</si>
  <si>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</si>
  <si>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</si>
  <si>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</si>
  <si>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</si>
  <si>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</si>
  <si>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</si>
  <si>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</si>
  <si>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</si>
  <si>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</si>
  <si>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</si>
  <si>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</si>
  <si>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</si>
  <si>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</si>
  <si>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</si>
  <si>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</si>
  <si>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</si>
  <si>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</si>
  <si>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</si>
  <si>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</si>
  <si>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</si>
  <si>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</si>
  <si>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</si>
  <si>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</si>
  <si>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</si>
  <si>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</si>
  <si>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</si>
  <si>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</si>
  <si>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</si>
  <si>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</si>
  <si>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</si>
  <si>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</si>
  <si>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</si>
  <si>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</si>
  <si>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</si>
  <si>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</si>
  <si>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</si>
  <si>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</si>
  <si>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</si>
  <si>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</si>
  <si>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</si>
  <si>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</si>
  <si>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</si>
  <si>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</si>
  <si>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</si>
  <si>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</si>
  <si>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</si>
  <si>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</si>
  <si>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</si>
  <si>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</si>
  <si>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</si>
  <si>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</si>
  <si>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</si>
  <si>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</si>
  <si>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</si>
  <si>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</si>
  <si>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</si>
  <si>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</si>
  <si>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</si>
  <si>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</si>
  <si>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</si>
  <si>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</si>
  <si>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</si>
  <si>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</si>
  <si>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</si>
  <si>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</si>
  <si>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</si>
  <si>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</si>
  <si>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</si>
  <si>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</si>
  <si>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</si>
  <si>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</si>
  <si>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</si>
  <si>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</si>
  <si>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</si>
  <si>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</si>
  <si>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</si>
  <si>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</si>
  <si>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</si>
  <si>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</si>
  <si>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</si>
  <si>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</si>
  <si>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</si>
  <si>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</si>
  <si>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</si>
  <si>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</si>
  <si>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</si>
  <si>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</si>
  <si>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</si>
  <si>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</si>
  <si>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</si>
  <si>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</si>
  <si>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</si>
  <si>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</si>
  <si>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</si>
  <si>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</si>
  <si>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</si>
  <si>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</si>
  <si>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</si>
  <si>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</si>
  <si>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</si>
  <si>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</si>
  <si>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</si>
  <si>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</si>
  <si>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</si>
  <si>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</si>
  <si>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</si>
  <si>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</si>
  <si>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</si>
  <si>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</si>
  <si>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</si>
  <si>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</si>
  <si>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</si>
  <si>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</si>
  <si>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</si>
  <si>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</si>
  <si>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</si>
  <si>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</si>
  <si>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</si>
  <si>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</si>
  <si>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</si>
  <si>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</si>
  <si>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</si>
  <si>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</si>
  <si>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</si>
  <si>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</si>
  <si>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</si>
  <si>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</si>
  <si>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</si>
  <si>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</si>
  <si>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</si>
  <si>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</si>
  <si>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</si>
  <si>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</si>
  <si>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</si>
  <si>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</si>
  <si>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</si>
  <si>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</si>
  <si>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</si>
  <si>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</si>
  <si>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</si>
  <si>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</si>
  <si>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</si>
  <si>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</si>
  <si>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</si>
  <si>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</si>
  <si>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</si>
  <si>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</si>
  <si>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</si>
  <si>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</si>
  <si>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</si>
  <si>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</si>
  <si>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</si>
  <si>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</si>
  <si>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</si>
  <si>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</si>
  <si>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</si>
  <si>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</si>
  <si>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</si>
  <si>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</si>
  <si>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</si>
  <si>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</si>
  <si>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</si>
  <si>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</si>
  <si>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</si>
  <si>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</si>
  <si>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</si>
  <si>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</si>
  <si>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</si>
  <si>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</si>
  <si>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</si>
  <si>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</si>
  <si>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</si>
  <si>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</si>
  <si>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</si>
  <si>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</si>
  <si>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</si>
  <si>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</si>
  <si>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</si>
  <si>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</si>
  <si>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</si>
  <si>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</si>
  <si>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</si>
  <si>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</si>
  <si>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</si>
  <si>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</si>
  <si>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</si>
  <si>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</si>
  <si>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</si>
  <si>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</si>
  <si>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</si>
  <si>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</si>
  <si>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</si>
  <si>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</si>
  <si>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</si>
  <si>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</si>
  <si>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</si>
  <si>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</si>
  <si>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</si>
  <si>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</si>
  <si>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</si>
  <si>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</si>
  <si>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</si>
  <si>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</si>
  <si>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</si>
  <si>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</si>
  <si>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</si>
  <si>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</si>
  <si>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</si>
  <si>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</si>
  <si>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</si>
  <si>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</si>
  <si>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</si>
  <si>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</si>
  <si>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</si>
  <si>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</si>
  <si>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</si>
  <si>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</si>
  <si>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</si>
  <si>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</si>
  <si>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</si>
  <si>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</si>
  <si>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</si>
  <si>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</si>
  <si>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</si>
  <si>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</si>
  <si>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</si>
  <si>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</si>
  <si>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</si>
  <si>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</si>
  <si>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</si>
  <si>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</si>
  <si>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</si>
  <si>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</si>
  <si>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</si>
  <si>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</si>
  <si>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</si>
  <si>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</si>
  <si>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</si>
  <si>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</si>
  <si>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</si>
  <si>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</si>
  <si>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</si>
  <si>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</si>
  <si>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</si>
  <si>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</si>
  <si>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</si>
  <si>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</si>
  <si>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</si>
  <si>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</si>
  <si>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</si>
  <si>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</si>
  <si>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</si>
  <si>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</si>
  <si>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</si>
  <si>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</si>
  <si>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</si>
  <si>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</si>
  <si>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</si>
  <si>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</si>
  <si>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</si>
  <si>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</si>
  <si>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</si>
  <si>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</si>
  <si>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</si>
  <si>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</si>
  <si>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</si>
  <si>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</si>
  <si>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</si>
  <si>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</si>
  <si>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</si>
  <si>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</si>
  <si>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</si>
  <si>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</si>
  <si>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</si>
  <si>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</si>
  <si>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</si>
  <si>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</si>
  <si>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</si>
  <si>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</si>
  <si>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</si>
  <si>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</si>
  <si>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</si>
  <si>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</si>
  <si>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</si>
  <si>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</si>
  <si>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</si>
  <si>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</si>
  <si>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</si>
  <si>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</si>
  <si>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</si>
  <si>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</si>
  <si>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</si>
  <si>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</si>
  <si>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</si>
  <si>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</si>
  <si>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</si>
  <si>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</si>
  <si>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</si>
  <si>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</si>
  <si>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</si>
  <si>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</si>
  <si>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</si>
  <si>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</si>
  <si>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</si>
  <si>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</si>
  <si>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</si>
  <si>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</si>
  <si>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</si>
  <si>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</si>
  <si>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</si>
  <si>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</si>
  <si>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</si>
  <si>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</si>
  <si>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</si>
  <si>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</si>
  <si>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</si>
  <si>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</si>
  <si>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</si>
  <si>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</si>
  <si>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</si>
  <si>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</si>
  <si>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</si>
  <si>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</si>
  <si>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</si>
  <si>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</si>
  <si>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</si>
  <si>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</si>
  <si>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</si>
  <si>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</si>
  <si>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</si>
  <si>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</si>
  <si>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</si>
  <si>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</si>
  <si>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</si>
  <si>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</si>
  <si>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</si>
  <si>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</si>
  <si>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</si>
  <si>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</si>
  <si>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</si>
  <si>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</si>
  <si>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</si>
  <si>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</si>
  <si>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</si>
  <si>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</si>
  <si>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</si>
  <si>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</si>
  <si>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</si>
  <si>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</si>
  <si>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</si>
  <si>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</si>
  <si>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</si>
  <si>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</si>
  <si>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</si>
  <si>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</si>
  <si>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</si>
  <si>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</si>
  <si>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</si>
  <si>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</si>
  <si>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</si>
  <si>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</si>
  <si>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</si>
  <si>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</si>
  <si>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</si>
  <si>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</si>
  <si>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</si>
  <si>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</si>
  <si>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</si>
  <si>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</si>
  <si>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</si>
  <si>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</si>
  <si>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</si>
  <si>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</si>
  <si>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</si>
  <si>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</si>
  <si>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</si>
  <si>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</si>
  <si>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</si>
  <si>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</si>
  <si>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</si>
  <si>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</si>
  <si>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</si>
  <si>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</si>
  <si>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</si>
  <si>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</si>
  <si>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</si>
  <si>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</si>
  <si>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</si>
  <si>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</si>
  <si>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</si>
  <si>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</si>
  <si>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</si>
  <si>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</si>
  <si>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</si>
  <si>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</si>
  <si>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</si>
  <si>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</si>
  <si>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</si>
  <si>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</si>
  <si>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</si>
  <si>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</si>
  <si>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</si>
  <si>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</si>
  <si>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</si>
  <si>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</si>
  <si>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</si>
  <si>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</si>
  <si>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</si>
  <si>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</si>
  <si>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</si>
  <si>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</si>
  <si>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</si>
  <si>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</si>
  <si>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</si>
  <si>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</si>
  <si>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</si>
  <si>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</si>
  <si>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</si>
  <si>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</si>
  <si>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</si>
  <si>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</si>
  <si>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</si>
  <si>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</si>
  <si>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</si>
  <si>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</si>
  <si>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</si>
  <si>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</si>
  <si>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</si>
  <si>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</si>
  <si>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</si>
  <si>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</si>
  <si>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</si>
  <si>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</si>
  <si>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</si>
  <si>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</si>
  <si>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</si>
  <si>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</si>
  <si>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</si>
  <si>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</si>
  <si>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</si>
  <si>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</si>
  <si>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</si>
  <si>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</si>
  <si>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</si>
  <si>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</si>
  <si>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</si>
  <si>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</si>
  <si>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</si>
  <si>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</si>
  <si>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</si>
  <si>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</si>
  <si>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</si>
  <si>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</si>
  <si>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</si>
  <si>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</si>
  <si>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</si>
  <si>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</si>
  <si>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</si>
  <si>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</si>
  <si>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</si>
  <si>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</si>
  <si>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</si>
  <si>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</si>
  <si>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</si>
  <si>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</si>
  <si>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</si>
  <si>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</si>
  <si>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</si>
  <si>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</si>
  <si>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</si>
  <si>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</si>
  <si>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</si>
  <si>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</si>
  <si>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</si>
  <si>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</si>
  <si>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</si>
  <si>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</si>
  <si>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</si>
  <si>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</si>
  <si>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</si>
  <si>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</si>
  <si>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</si>
  <si>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</si>
  <si>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</si>
  <si>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</si>
  <si>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</si>
  <si>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</si>
  <si>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</si>
  <si>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</si>
  <si>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</si>
  <si>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</si>
  <si>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</si>
  <si>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</si>
  <si>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</si>
  <si>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</si>
  <si>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</si>
  <si>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</si>
  <si>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</si>
  <si>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</si>
  <si>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</si>
  <si>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</si>
  <si>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</si>
  <si>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</si>
  <si>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</si>
  <si>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</si>
  <si>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</si>
  <si>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</si>
  <si>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</si>
  <si>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</si>
  <si>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</si>
  <si>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</si>
  <si>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</si>
  <si>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</si>
  <si>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</si>
  <si>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</si>
  <si>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</si>
  <si>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</si>
  <si>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</si>
  <si>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</si>
  <si>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</si>
  <si>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</si>
  <si>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</si>
  <si>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</si>
  <si>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</si>
  <si>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</si>
  <si>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</si>
  <si>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</si>
  <si>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</si>
  <si>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</si>
  <si>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</si>
  <si>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</si>
  <si>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</si>
  <si>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</si>
  <si>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</si>
  <si>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</si>
  <si>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</si>
  <si>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</si>
  <si>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</si>
  <si>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</si>
  <si>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</si>
  <si>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</si>
  <si>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</si>
  <si>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</si>
  <si>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</si>
  <si>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</si>
  <si>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</si>
  <si>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</si>
  <si>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</si>
  <si>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</si>
  <si>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</si>
  <si>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</si>
  <si>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</si>
  <si>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</si>
  <si>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</si>
  <si>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</si>
  <si>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</si>
  <si>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</si>
  <si>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</si>
  <si>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</si>
  <si>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</si>
  <si>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</si>
  <si>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</si>
  <si>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</si>
  <si>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</si>
  <si>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</si>
  <si>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</si>
  <si>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</si>
  <si>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</si>
  <si>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</si>
  <si>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</si>
  <si>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</si>
  <si>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</si>
  <si>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</si>
  <si>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</si>
  <si>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</si>
  <si>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</si>
  <si>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</si>
  <si>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</si>
  <si>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</si>
  <si>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</si>
  <si>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</si>
  <si>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</si>
  <si>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</si>
  <si>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</si>
  <si>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</si>
  <si>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</si>
  <si>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</si>
  <si>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</si>
  <si>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</si>
  <si>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</si>
  <si>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</si>
  <si>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</si>
  <si>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</si>
  <si>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</si>
  <si>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</si>
  <si>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</si>
  <si>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</si>
  <si>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</si>
  <si>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</si>
  <si>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</si>
  <si>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</si>
  <si>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</si>
  <si>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</si>
  <si>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</si>
  <si>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</si>
  <si>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</si>
  <si>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</si>
  <si>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</si>
  <si>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</si>
  <si>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</si>
  <si>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</si>
  <si>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</si>
  <si>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</si>
  <si>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</si>
  <si>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</si>
  <si>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</si>
  <si>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</si>
  <si>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</si>
  <si>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</si>
  <si>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</si>
  <si>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</si>
  <si>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</si>
  <si>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</si>
  <si>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</si>
  <si>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</si>
  <si>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</si>
  <si>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</si>
  <si>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</si>
  <si>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</si>
  <si>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</si>
  <si>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</si>
  <si>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</si>
  <si>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</si>
  <si>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</si>
  <si>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</si>
  <si>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</si>
  <si>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</si>
  <si>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</si>
  <si>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</si>
  <si>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</si>
  <si>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</si>
  <si>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</si>
  <si>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</si>
  <si>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</si>
  <si>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</si>
  <si>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</si>
  <si>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</si>
  <si>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</si>
  <si>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</si>
  <si>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</si>
  <si>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</si>
  <si>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</si>
  <si>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</si>
  <si>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</si>
  <si>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</si>
  <si>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</si>
  <si>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</si>
  <si>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</si>
  <si>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</si>
  <si>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</si>
  <si>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</si>
  <si>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</si>
  <si>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</si>
  <si>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</si>
  <si>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</si>
  <si>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</si>
  <si>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</si>
  <si>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</si>
  <si>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</si>
  <si>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</si>
  <si>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</si>
  <si>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</si>
  <si>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</si>
  <si>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</si>
  <si>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</si>
  <si>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</si>
  <si>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</si>
  <si>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</si>
  <si>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</si>
  <si>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</si>
  <si>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</si>
  <si>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</si>
  <si>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</si>
  <si>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</si>
  <si>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</si>
  <si>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</si>
  <si>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</si>
  <si>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</si>
  <si>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</si>
  <si>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</si>
  <si>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</si>
  <si>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</si>
  <si>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</si>
  <si>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</si>
  <si>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</si>
  <si>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</si>
  <si>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</si>
  <si>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</si>
  <si>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</si>
  <si>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</si>
  <si>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</si>
  <si>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</si>
  <si>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</si>
  <si>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</si>
  <si>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</si>
  <si>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</si>
  <si>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</si>
  <si>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</si>
  <si>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</si>
  <si>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</si>
  <si>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</si>
  <si>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</si>
  <si>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</si>
  <si>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</si>
  <si>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</si>
  <si>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</si>
  <si>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</si>
  <si>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</si>
  <si>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</si>
  <si>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</si>
  <si>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</si>
  <si>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</si>
  <si>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</si>
  <si>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</si>
  <si>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</si>
  <si>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</si>
  <si>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</si>
  <si>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</si>
  <si>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</si>
  <si>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</si>
  <si>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</si>
  <si>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</si>
  <si>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</si>
  <si>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</si>
  <si>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</si>
  <si>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</si>
  <si>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</si>
  <si>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</si>
  <si>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</si>
  <si>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</si>
  <si>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</si>
  <si>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</si>
  <si>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</si>
  <si>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</si>
  <si>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</si>
  <si>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</si>
  <si>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</si>
  <si>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</si>
  <si>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</si>
  <si>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</si>
  <si>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</si>
  <si>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</si>
  <si>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</si>
  <si>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</si>
  <si>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</si>
  <si>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</si>
  <si>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</si>
  <si>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</si>
  <si>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</si>
  <si>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</si>
  <si>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</si>
  <si>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</si>
  <si>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</si>
  <si>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</si>
  <si>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</si>
  <si>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</si>
  <si>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</si>
  <si>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</si>
  <si>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</si>
  <si>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</si>
  <si>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</si>
  <si>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</si>
  <si>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</si>
  <si>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</si>
  <si>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</si>
  <si>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</si>
  <si>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</si>
  <si>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</si>
  <si>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</si>
  <si>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</si>
  <si>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</si>
  <si>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</si>
  <si>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</si>
  <si>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</si>
  <si>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</si>
  <si>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</si>
  <si>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</si>
  <si>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</si>
  <si>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</si>
  <si>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</si>
  <si>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</si>
  <si>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</si>
  <si>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</si>
  <si>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</si>
  <si>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</si>
  <si>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</si>
  <si>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</si>
  <si>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</si>
  <si>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</si>
  <si>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</si>
  <si>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</si>
  <si>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</si>
  <si>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</si>
  <si>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</si>
  <si>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</si>
  <si>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</si>
  <si>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</si>
  <si>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</si>
  <si>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</si>
  <si>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</si>
  <si>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</si>
  <si>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</si>
  <si>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</si>
  <si>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</si>
  <si>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</si>
  <si>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</si>
  <si>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</si>
  <si>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</si>
  <si>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</si>
  <si>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</si>
  <si>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</si>
  <si>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</si>
  <si>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</si>
  <si>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</si>
  <si>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</si>
  <si>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</si>
  <si>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</si>
  <si>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</si>
  <si>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</si>
  <si>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</si>
  <si>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</si>
  <si>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</si>
  <si>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</si>
  <si>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</si>
  <si>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</si>
  <si>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</si>
  <si>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</si>
  <si>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</si>
  <si>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</si>
  <si>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</si>
  <si>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</si>
  <si>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</si>
  <si>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</si>
  <si>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</si>
  <si>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</si>
  <si>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</si>
  <si>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</si>
  <si>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</si>
  <si>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</si>
  <si>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</si>
  <si>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</si>
  <si>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</si>
  <si>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</si>
  <si>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</si>
  <si>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</si>
  <si>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</si>
  <si>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</si>
  <si>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</si>
  <si>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</si>
  <si>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</si>
  <si>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</si>
  <si>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</si>
  <si>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</si>
  <si>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</si>
  <si>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</si>
  <si>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</si>
  <si>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</si>
  <si>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</si>
  <si>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</si>
  <si>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</si>
  <si>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</si>
  <si>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</si>
  <si>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</si>
  <si>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</si>
  <si>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</si>
  <si>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</si>
  <si>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</si>
  <si>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</si>
  <si>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</si>
  <si>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</si>
  <si>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</si>
  <si>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</si>
  <si>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</si>
  <si>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</si>
  <si>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</si>
  <si>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</si>
  <si>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</si>
  <si>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</si>
  <si>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</si>
  <si>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</si>
  <si>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</si>
  <si>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</si>
  <si>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</si>
  <si>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</si>
  <si>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</si>
  <si>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</si>
  <si>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</si>
  <si>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</si>
  <si>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</si>
  <si>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</si>
  <si>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</si>
  <si>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</si>
  <si>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</si>
  <si>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</si>
  <si>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</si>
  <si>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</si>
  <si>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</si>
  <si>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</si>
  <si>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</si>
  <si>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</si>
  <si>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</si>
  <si>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</si>
  <si>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</si>
  <si>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</si>
  <si>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</si>
  <si>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</si>
  <si>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</si>
  <si>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</si>
  <si>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</si>
  <si>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</si>
  <si>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</si>
  <si>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</si>
  <si>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</si>
  <si>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</si>
  <si>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</si>
  <si>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</si>
  <si>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</si>
  <si>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</si>
  <si>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</si>
  <si>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</si>
  <si>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</si>
  <si>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</si>
  <si>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</si>
  <si>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</si>
  <si>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</si>
  <si>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</si>
  <si>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</si>
  <si>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</si>
  <si>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</si>
  <si>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</si>
  <si>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</si>
  <si>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</si>
  <si>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</si>
  <si>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</si>
  <si>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</si>
  <si>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</si>
  <si>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</si>
  <si>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</si>
  <si>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</si>
  <si>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</si>
  <si>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</si>
  <si>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</si>
  <si>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</si>
  <si>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</si>
  <si>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</si>
  <si>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</si>
  <si>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</si>
  <si>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</si>
  <si>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</si>
  <si>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</si>
  <si>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</si>
  <si>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</si>
  <si>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</si>
  <si>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</si>
  <si>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</si>
  <si>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</si>
  <si>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</si>
  <si>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</si>
  <si>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</si>
  <si>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</si>
  <si>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</si>
  <si>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</si>
  <si>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</si>
  <si>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</si>
  <si>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</si>
  <si>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</si>
  <si>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</si>
  <si>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</si>
  <si>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</si>
  <si>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</si>
  <si>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</si>
  <si>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</si>
  <si>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</si>
  <si>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</si>
  <si>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</si>
  <si>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</si>
  <si>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</si>
  <si>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</si>
  <si>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</si>
  <si>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</si>
  <si>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</si>
  <si>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</si>
  <si>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</si>
  <si>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</si>
  <si>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</si>
  <si>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</si>
  <si>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</si>
  <si>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</si>
  <si>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</si>
  <si>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</si>
  <si>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</si>
  <si>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</si>
  <si>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</si>
  <si>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</si>
  <si>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</si>
  <si>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</si>
  <si>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</si>
  <si>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</si>
  <si>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</si>
  <si>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</si>
  <si>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</si>
  <si>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</si>
  <si>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</si>
  <si>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</si>
  <si>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</si>
  <si>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</si>
  <si>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</si>
  <si>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</si>
  <si>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</si>
  <si>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</si>
  <si>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</si>
  <si>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</si>
  <si>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</si>
  <si>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</si>
  <si>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</si>
  <si>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</si>
  <si>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</si>
  <si>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</si>
  <si>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</si>
  <si>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</si>
  <si>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</si>
  <si>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</si>
  <si>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</si>
  <si>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</si>
  <si>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</si>
  <si>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</si>
  <si>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</si>
  <si>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</si>
  <si>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</si>
  <si>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</si>
  <si>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</si>
  <si>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</si>
  <si>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</si>
  <si>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</si>
  <si>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</si>
  <si>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</si>
  <si>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</si>
  <si>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</si>
  <si>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</si>
  <si>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</si>
  <si>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</si>
  <si>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</si>
  <si>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</si>
  <si>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</si>
  <si>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</si>
  <si>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</si>
  <si>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</si>
  <si>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</si>
  <si>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</si>
  <si>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</si>
  <si>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</si>
  <si>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</si>
  <si>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</si>
  <si>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</si>
  <si>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</si>
  <si>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</si>
  <si>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</si>
  <si>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</si>
  <si>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</si>
  <si>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</si>
  <si>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</si>
  <si>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</si>
  <si>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</si>
  <si>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</si>
  <si>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</si>
  <si>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</si>
  <si>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</si>
  <si>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</si>
  <si>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</si>
  <si>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</si>
  <si>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</si>
  <si>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</si>
  <si>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</si>
  <si>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</si>
  <si>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</si>
  <si>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</si>
  <si>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</si>
  <si>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</si>
  <si>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</si>
  <si>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</si>
  <si>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</si>
  <si>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</si>
  <si>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</si>
  <si>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</si>
  <si>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</si>
  <si>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</si>
  <si>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</si>
  <si>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</si>
  <si>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</si>
  <si>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</si>
  <si>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</si>
  <si>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</si>
  <si>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</si>
  <si>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</si>
  <si>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</si>
  <si>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</si>
  <si>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</si>
  <si>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</si>
  <si>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</si>
  <si>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</si>
  <si>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</si>
  <si>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</si>
  <si>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</si>
  <si>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</si>
  <si>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</si>
  <si>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</si>
  <si>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</si>
  <si>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</si>
  <si>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</si>
  <si>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</si>
  <si>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</si>
  <si>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</si>
  <si>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</si>
  <si>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</si>
  <si>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</si>
  <si>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</si>
  <si>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</si>
  <si>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</si>
  <si>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</si>
  <si>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</si>
  <si>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</si>
  <si>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</si>
  <si>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</si>
  <si>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</si>
  <si>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</si>
  <si>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</si>
  <si>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</si>
  <si>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</si>
  <si>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</si>
  <si>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</si>
  <si>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</si>
  <si>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</si>
  <si>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</si>
  <si>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</si>
  <si>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</si>
  <si>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</si>
  <si>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</si>
  <si>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</si>
  <si>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</si>
  <si>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</si>
  <si>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</si>
  <si>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</si>
  <si>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</si>
  <si>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</si>
  <si>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</si>
  <si>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</si>
  <si>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</si>
  <si>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</si>
  <si>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</si>
  <si>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</si>
  <si>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</si>
  <si>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</si>
  <si>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</si>
  <si>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</si>
  <si>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</si>
  <si>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</si>
  <si>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</si>
  <si>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</si>
  <si>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</si>
  <si>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</si>
  <si>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</si>
  <si>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</si>
  <si>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</si>
  <si>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</si>
  <si>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</si>
  <si>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</si>
  <si>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</si>
  <si>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</si>
  <si>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</si>
  <si>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</si>
  <si>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</si>
  <si>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</si>
  <si>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</si>
  <si>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</si>
  <si>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</si>
  <si>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</si>
  <si>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</si>
  <si>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</si>
  <si>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</si>
  <si>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</si>
  <si>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</si>
  <si>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</si>
  <si>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</si>
  <si>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</si>
  <si>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</si>
  <si>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</si>
  <si>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</si>
  <si>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</si>
  <si>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</si>
  <si>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</si>
  <si>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</si>
  <si>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</si>
  <si>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</si>
  <si>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</si>
  <si>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</si>
  <si>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</si>
  <si>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</si>
  <si>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</si>
  <si>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</si>
  <si>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</si>
  <si>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</si>
  <si>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</si>
  <si>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</si>
  <si>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</si>
  <si>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</si>
  <si>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</si>
  <si>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</si>
  <si>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</si>
  <si>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</si>
  <si>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</si>
  <si>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</si>
  <si>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</si>
  <si>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</si>
  <si>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</si>
  <si>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</si>
  <si>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</si>
  <si>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</si>
  <si>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</si>
  <si>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</si>
  <si>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</si>
  <si>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</si>
  <si>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</si>
  <si>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</si>
  <si>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</si>
  <si>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</si>
  <si>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</si>
  <si>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</si>
  <si>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</si>
  <si>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</si>
  <si>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</si>
  <si>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</si>
  <si>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</si>
  <si>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</si>
  <si>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</si>
  <si>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</si>
  <si>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</si>
  <si>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</si>
  <si>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</si>
  <si>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</si>
  <si>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</si>
  <si>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</si>
  <si>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</si>
  <si>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</si>
  <si>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</si>
  <si>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</si>
  <si>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</si>
  <si>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</si>
  <si>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</si>
  <si>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</si>
  <si>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</si>
  <si>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</si>
  <si>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</si>
  <si>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</si>
  <si>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</si>
  <si>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</si>
  <si>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</si>
  <si>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</si>
  <si>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</si>
  <si>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</si>
  <si>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</si>
  <si>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</si>
  <si>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</si>
  <si>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</si>
  <si>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</si>
  <si>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</si>
  <si>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</si>
  <si>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</si>
  <si>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</si>
  <si>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</si>
  <si>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</si>
  <si>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</si>
  <si>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</si>
  <si>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</si>
  <si>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</si>
  <si>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</si>
  <si>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</si>
  <si>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</si>
  <si>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</si>
  <si>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</si>
  <si>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</si>
  <si>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</si>
  <si>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</si>
  <si>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</si>
  <si>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</si>
  <si>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</si>
  <si>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</si>
  <si>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</si>
  <si>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</si>
  <si>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</si>
  <si>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</si>
  <si>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</si>
  <si>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</si>
  <si>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</si>
  <si>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</si>
  <si>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</si>
  <si>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</si>
  <si>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</si>
  <si>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</si>
  <si>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</si>
  <si>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</si>
  <si>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</si>
  <si>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</si>
  <si>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</si>
  <si>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</si>
  <si>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</si>
  <si>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</si>
  <si>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</si>
  <si>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</si>
  <si>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</si>
  <si>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</si>
  <si>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</si>
  <si>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</si>
  <si>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</si>
  <si>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</si>
  <si>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</si>
  <si>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</si>
  <si>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</si>
  <si>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</si>
  <si>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</si>
  <si>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</si>
  <si>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</si>
  <si>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</si>
  <si>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</si>
  <si>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</si>
  <si>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</si>
  <si>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</si>
  <si>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</si>
  <si>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</si>
  <si>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</si>
  <si>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</si>
  <si>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</si>
  <si>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</si>
  <si>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</si>
  <si>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</si>
  <si>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</si>
  <si>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</si>
  <si>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</si>
  <si>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</si>
  <si>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</si>
  <si>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</si>
  <si>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</si>
  <si>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</si>
  <si>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</si>
  <si>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</si>
  <si>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</si>
  <si>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</si>
  <si>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</si>
  <si>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</si>
  <si>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</si>
  <si>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</si>
  <si>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</si>
  <si>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</si>
  <si>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</si>
  <si>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</si>
  <si>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</si>
  <si>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</si>
  <si>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</si>
  <si>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</si>
  <si>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</si>
  <si>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</si>
  <si>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</si>
  <si>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</si>
  <si>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</si>
  <si>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</si>
  <si>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</si>
  <si>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</si>
  <si>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</si>
  <si>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</si>
  <si>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</si>
  <si>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</si>
  <si>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</si>
  <si>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</si>
  <si>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</si>
  <si>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</si>
  <si>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</si>
  <si>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</si>
  <si>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</si>
  <si>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</si>
  <si>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</si>
  <si>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</si>
  <si>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</si>
  <si>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</si>
  <si>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</si>
  <si>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</si>
  <si>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</si>
  <si>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</si>
  <si>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</si>
  <si>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</si>
  <si>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</si>
  <si>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</si>
  <si>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</si>
  <si>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</si>
  <si>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</si>
  <si>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</si>
  <si>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</si>
  <si>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</si>
  <si>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</si>
  <si>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</si>
  <si>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</si>
  <si>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</si>
  <si>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</si>
  <si>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</si>
  <si>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</si>
  <si>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</si>
  <si>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</si>
  <si>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</si>
  <si>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</si>
  <si>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</si>
  <si>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</si>
  <si>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</si>
  <si>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</si>
  <si>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</si>
  <si>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</si>
  <si>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</si>
  <si>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</si>
  <si>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</si>
  <si>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</si>
  <si>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</si>
  <si>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</si>
  <si>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</si>
  <si>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</si>
  <si>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</si>
  <si>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</si>
  <si>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</si>
  <si>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</si>
  <si>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</si>
  <si>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</si>
  <si>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</si>
  <si>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</si>
  <si>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</si>
  <si>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</si>
  <si>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</si>
  <si>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</si>
  <si>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</si>
  <si>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</si>
  <si>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</si>
  <si>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</si>
  <si>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</si>
  <si>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</si>
  <si>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</si>
  <si>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</si>
  <si>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</si>
  <si>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</si>
  <si>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</si>
  <si>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</si>
  <si>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</si>
  <si>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</si>
  <si>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</si>
  <si>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</si>
  <si>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</si>
  <si>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</si>
  <si>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</si>
  <si>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</si>
  <si>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</si>
  <si>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</si>
  <si>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</si>
  <si>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</si>
  <si>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</si>
  <si>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</si>
  <si>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</si>
  <si>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</si>
  <si>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</si>
  <si>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</si>
  <si>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</si>
  <si>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</si>
  <si>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</si>
  <si>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</si>
  <si>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</si>
  <si>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</si>
  <si>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</si>
  <si>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</si>
  <si>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</si>
  <si>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</si>
  <si>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</si>
  <si>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</si>
  <si>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</si>
  <si>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</si>
  <si>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</si>
  <si>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</si>
  <si>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</si>
  <si>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</si>
  <si>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</si>
  <si>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</si>
  <si>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</si>
  <si>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</si>
  <si>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</si>
  <si>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</si>
  <si>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</si>
  <si>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</si>
  <si>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</si>
  <si>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</si>
  <si>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</si>
  <si>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</si>
  <si>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</si>
  <si>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</si>
  <si>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</si>
  <si>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</si>
  <si>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</si>
  <si>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</si>
  <si>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</si>
  <si>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</si>
  <si>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</si>
  <si>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</si>
  <si>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</si>
  <si>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</si>
  <si>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</si>
  <si>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</si>
  <si>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</si>
  <si>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</si>
  <si>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</si>
  <si>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</si>
  <si>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</si>
  <si>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</si>
  <si>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</si>
  <si>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</si>
  <si>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</si>
  <si>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</si>
  <si>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</si>
  <si>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</si>
  <si>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</si>
  <si>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</si>
  <si>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</si>
  <si>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</si>
  <si>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</si>
  <si>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</si>
  <si>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</si>
  <si>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</si>
  <si>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</si>
  <si>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</si>
  <si>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</si>
  <si>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</si>
  <si>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</si>
  <si>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</si>
  <si>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</si>
  <si>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</si>
  <si>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</si>
  <si>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</si>
  <si>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</si>
  <si>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</si>
  <si>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</si>
  <si>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</si>
  <si>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</si>
  <si>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</si>
  <si>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</si>
  <si>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</si>
  <si>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</si>
  <si>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</si>
  <si>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</si>
  <si>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</si>
  <si>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</si>
  <si>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</si>
  <si>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</si>
  <si>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</si>
  <si>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</si>
  <si>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</si>
  <si>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</si>
  <si>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</si>
  <si>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</si>
  <si>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</si>
  <si>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</si>
  <si>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</si>
  <si>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</si>
  <si>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</si>
  <si>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</si>
  <si>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</si>
  <si>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</si>
  <si>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</si>
  <si>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</si>
  <si>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</si>
  <si>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</si>
  <si>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</si>
  <si>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</si>
  <si>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</si>
  <si>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</si>
  <si>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</si>
  <si>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</si>
  <si>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</si>
  <si>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</si>
  <si>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</si>
  <si>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</si>
  <si>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</si>
  <si>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</si>
  <si>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</si>
  <si>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</si>
  <si>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</si>
  <si>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</si>
  <si>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</si>
  <si>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</si>
  <si>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</si>
  <si>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</si>
  <si>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</si>
  <si>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</si>
  <si>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</si>
  <si>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</si>
  <si>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</si>
  <si>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</si>
  <si>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</si>
  <si>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</si>
  <si>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</si>
  <si>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</si>
  <si>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</si>
  <si>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</si>
  <si>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</si>
  <si>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</si>
  <si>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</si>
  <si>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</si>
  <si>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</si>
  <si>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</si>
  <si>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</si>
  <si>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</si>
  <si>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</si>
  <si>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</si>
  <si>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</si>
  <si>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</si>
  <si>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</si>
  <si>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</si>
  <si>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</si>
  <si>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</si>
  <si>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</si>
  <si>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</si>
  <si>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</si>
  <si>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</si>
  <si>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</si>
  <si>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</si>
  <si>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</si>
  <si>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</si>
  <si>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</si>
  <si>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</si>
  <si>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</si>
  <si>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</si>
  <si>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</si>
  <si>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</si>
  <si>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</si>
  <si>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</si>
  <si>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</si>
  <si>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</si>
  <si>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</si>
  <si>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</si>
  <si>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</si>
  <si>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</si>
  <si>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</si>
  <si>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</si>
  <si>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</si>
  <si>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</si>
  <si>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</si>
  <si>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</si>
  <si>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</si>
  <si>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</si>
  <si>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</si>
  <si>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</si>
  <si>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</si>
  <si>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</si>
  <si>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</si>
  <si>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</si>
  <si>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</si>
  <si>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</si>
  <si>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</si>
  <si>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</si>
  <si>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</si>
  <si>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</si>
  <si>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</si>
  <si>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</si>
  <si>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</si>
  <si>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</si>
  <si>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</si>
  <si>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</si>
  <si>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</si>
  <si>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</si>
  <si>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</si>
  <si>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</si>
  <si>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</si>
  <si>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</si>
  <si>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</si>
  <si>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</si>
  <si>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</si>
  <si>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</si>
  <si>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</si>
  <si>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</si>
  <si>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</si>
  <si>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</si>
  <si>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</si>
  <si>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</si>
  <si>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</si>
  <si>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</si>
  <si>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</si>
  <si>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</si>
  <si>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</si>
  <si>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</si>
  <si>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</si>
  <si>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</si>
  <si>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</si>
  <si>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</si>
  <si>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</si>
  <si>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</si>
  <si>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</si>
  <si>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</si>
  <si>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</si>
  <si>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</si>
  <si>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</si>
  <si>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</si>
  <si>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</si>
  <si>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</si>
  <si>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</si>
  <si>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</si>
  <si>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</si>
  <si>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</si>
  <si>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</si>
  <si>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</si>
  <si>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</si>
  <si>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</si>
  <si>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</si>
  <si>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</si>
  <si>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</si>
  <si>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</si>
  <si>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</si>
  <si>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</si>
  <si>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</si>
  <si>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</si>
  <si>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</si>
  <si>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</si>
  <si>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</si>
  <si>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</si>
  <si>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</si>
  <si>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</si>
  <si>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</si>
  <si>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</si>
  <si>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</si>
  <si>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</si>
  <si>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</si>
  <si>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</si>
  <si>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</si>
  <si>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</si>
  <si>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</si>
  <si>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</si>
  <si>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</si>
  <si>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</si>
  <si>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</si>
  <si>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</si>
  <si>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</si>
  <si>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</si>
  <si>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</si>
  <si>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</si>
  <si>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</si>
  <si>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</si>
  <si>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</si>
  <si>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</si>
  <si>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</si>
  <si>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</si>
  <si>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</si>
  <si>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</si>
  <si>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</si>
  <si>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</si>
  <si>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</si>
  <si>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</si>
  <si>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</si>
  <si>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</si>
  <si>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</si>
  <si>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</si>
  <si>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</si>
  <si>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</si>
  <si>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</si>
  <si>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</si>
  <si>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</si>
  <si>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</si>
  <si>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</si>
  <si>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</si>
  <si>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</si>
  <si>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</si>
  <si>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</si>
  <si>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</si>
  <si>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</si>
  <si>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</si>
  <si>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</si>
  <si>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</si>
  <si>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</si>
  <si>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</si>
  <si>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</si>
  <si>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</si>
  <si>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</si>
  <si>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</si>
  <si>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</si>
  <si>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</si>
  <si>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</si>
  <si>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</si>
  <si>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</si>
  <si>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</si>
  <si>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</si>
  <si>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</si>
  <si>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</si>
  <si>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</si>
  <si>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</si>
  <si>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</si>
  <si>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</si>
  <si>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</si>
  <si>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</si>
  <si>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</si>
  <si>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</si>
  <si>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</si>
  <si>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</si>
  <si>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</si>
  <si>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</si>
  <si>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</si>
  <si>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</si>
  <si>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</si>
  <si>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</si>
  <si>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</si>
  <si>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</si>
  <si>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</si>
  <si>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</si>
  <si>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</si>
  <si>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</si>
  <si>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</si>
  <si>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</si>
  <si>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</si>
  <si>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</si>
  <si>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</si>
  <si>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</si>
  <si>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</si>
  <si>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</si>
  <si>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</si>
  <si>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</si>
  <si>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</si>
  <si>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</si>
  <si>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</si>
  <si>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</si>
  <si>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</si>
  <si>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</si>
  <si>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</si>
  <si>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</si>
  <si>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</si>
  <si>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</si>
  <si>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</si>
  <si>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</si>
  <si>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</si>
  <si>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</si>
  <si>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</si>
  <si>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</si>
  <si>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</si>
  <si>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</si>
  <si>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</si>
  <si>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</si>
  <si>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</si>
  <si>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</si>
  <si>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</si>
  <si>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</si>
  <si>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</si>
  <si>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</si>
  <si>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</si>
  <si>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</si>
  <si>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</si>
  <si>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</si>
  <si>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</si>
  <si>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</si>
  <si>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</si>
  <si>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</si>
  <si>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</si>
  <si>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</si>
  <si>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</si>
  <si>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</si>
  <si>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</si>
  <si>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</si>
  <si>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</si>
  <si>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</si>
  <si>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</si>
  <si>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</si>
  <si>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</si>
  <si>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</si>
  <si>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</si>
  <si>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</si>
  <si>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</si>
  <si>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</si>
  <si>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</si>
  <si>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</si>
  <si>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</si>
  <si>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</si>
  <si>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</si>
  <si>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</si>
  <si>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</si>
  <si>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</si>
  <si>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</si>
  <si>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</si>
  <si>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</si>
  <si>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</si>
  <si>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</si>
  <si>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</si>
  <si>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</si>
  <si>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</si>
  <si>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</si>
  <si>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</si>
  <si>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</si>
  <si>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</si>
  <si>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</si>
  <si>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</si>
  <si>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</si>
  <si>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</si>
  <si>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</si>
  <si>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</si>
  <si>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</si>
  <si>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</si>
  <si>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</si>
  <si>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</si>
  <si>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</si>
  <si>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</si>
  <si>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</si>
  <si>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</si>
  <si>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</si>
  <si>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</si>
  <si>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</si>
  <si>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</si>
  <si>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</si>
  <si>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</si>
  <si>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</si>
  <si>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</si>
  <si>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</si>
  <si>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</si>
  <si>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</si>
  <si>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</si>
  <si>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</si>
  <si>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</si>
  <si>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</si>
  <si>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</si>
  <si>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</si>
  <si>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</si>
  <si>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</si>
  <si>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</si>
  <si>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</si>
  <si>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</si>
  <si>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</si>
  <si>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</si>
  <si>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</si>
  <si>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</si>
  <si>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</si>
  <si>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</si>
  <si>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</si>
  <si>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</si>
  <si>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</si>
  <si>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</si>
  <si>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</si>
  <si>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</si>
  <si>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</si>
  <si>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</si>
  <si>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</si>
  <si>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</si>
  <si>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</si>
  <si>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</si>
  <si>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</si>
  <si>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</si>
  <si>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</si>
  <si>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</si>
  <si>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</si>
  <si>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</si>
  <si>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</si>
  <si>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</si>
  <si>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</si>
  <si>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</si>
  <si>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</si>
  <si>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</si>
  <si>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</si>
  <si>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</si>
  <si>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</si>
  <si>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</si>
  <si>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</si>
  <si>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</si>
  <si>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</si>
  <si>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</si>
  <si>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</si>
  <si>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</si>
  <si>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</si>
  <si>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</si>
  <si>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</si>
  <si>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</si>
  <si>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</si>
  <si>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</si>
  <si>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</si>
  <si>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</si>
  <si>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</si>
  <si>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</si>
  <si>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</si>
  <si>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</si>
  <si>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</si>
  <si>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</si>
  <si>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</si>
  <si>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</si>
  <si>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</si>
  <si>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</si>
  <si>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</si>
  <si>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</si>
  <si>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</si>
  <si>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</si>
  <si>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</si>
  <si>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</si>
  <si>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</si>
  <si>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</si>
  <si>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</si>
  <si>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</si>
  <si>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</si>
  <si>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</si>
  <si>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</si>
  <si>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</si>
  <si>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</si>
  <si>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</si>
  <si>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</si>
  <si>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</si>
  <si>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</si>
  <si>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</si>
  <si>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</si>
  <si>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</si>
  <si>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</si>
  <si>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</si>
  <si>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</si>
  <si>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</si>
  <si>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</si>
  <si>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</si>
  <si>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</si>
  <si>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</si>
  <si>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</si>
  <si>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</si>
  <si>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</si>
  <si>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</si>
  <si>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</si>
  <si>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</si>
  <si>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</si>
  <si>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</si>
  <si>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</si>
  <si>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</si>
  <si>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</si>
  <si>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</si>
  <si>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</si>
  <si>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</si>
  <si>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</si>
  <si>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</si>
  <si>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</si>
  <si>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</si>
  <si>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</si>
  <si>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</si>
  <si>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</si>
  <si>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</si>
  <si>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</si>
  <si>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</si>
  <si>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</si>
  <si>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</si>
  <si>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</si>
  <si>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</si>
  <si>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</si>
  <si>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</si>
  <si>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</si>
  <si>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</si>
  <si>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</si>
  <si>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</si>
  <si>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</si>
  <si>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</si>
  <si>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</si>
  <si>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</si>
  <si>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</si>
  <si>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</si>
  <si>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</si>
  <si>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</si>
  <si>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</si>
  <si>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</si>
  <si>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</si>
  <si>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</si>
  <si>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</si>
  <si>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</si>
  <si>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</si>
  <si>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</si>
  <si>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</si>
  <si>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</si>
  <si>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</si>
  <si>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</si>
  <si>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</si>
  <si>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</si>
  <si>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</si>
  <si>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</si>
  <si>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</si>
  <si>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</si>
  <si>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</si>
  <si>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</si>
  <si>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</si>
  <si>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</si>
  <si>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</si>
  <si>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</si>
  <si>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</si>
  <si>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</si>
  <si>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</si>
  <si>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</si>
  <si>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</si>
  <si>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</si>
  <si>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</si>
  <si>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</si>
  <si>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</si>
  <si>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</si>
  <si>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</si>
  <si>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</si>
  <si>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</si>
  <si>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</si>
  <si>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</si>
  <si>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</si>
  <si>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</si>
  <si>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</si>
  <si>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</si>
  <si>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</si>
  <si>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</si>
  <si>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</si>
  <si>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</si>
  <si>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</si>
  <si>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</si>
  <si>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</si>
  <si>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</si>
  <si>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</si>
  <si>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</si>
  <si>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</si>
  <si>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</si>
  <si>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</si>
  <si>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</si>
  <si>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</si>
  <si>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</si>
  <si>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</si>
  <si>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</si>
  <si>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</si>
  <si>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</si>
  <si>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</si>
  <si>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</si>
  <si>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</si>
  <si>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</si>
  <si>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</si>
  <si>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</si>
  <si>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</si>
  <si>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</si>
  <si>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</si>
  <si>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</si>
  <si>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</si>
  <si>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</si>
  <si>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</si>
  <si>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</si>
  <si>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</si>
  <si>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</si>
  <si>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</si>
  <si>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</si>
  <si>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</si>
  <si>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</si>
  <si>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</si>
  <si>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</si>
  <si>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</si>
  <si>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</si>
  <si>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</si>
  <si>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</si>
  <si>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</si>
  <si>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</si>
  <si>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</si>
  <si>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</si>
  <si>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</si>
  <si>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</si>
  <si>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</si>
  <si>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</si>
  <si>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</si>
  <si>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</si>
  <si>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</si>
  <si>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</si>
  <si>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</si>
  <si>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</si>
  <si>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</si>
  <si>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</si>
  <si>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</si>
  <si>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</si>
  <si>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</si>
  <si>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</si>
  <si>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</si>
  <si>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</si>
  <si>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</si>
  <si>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</si>
  <si>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</si>
  <si>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</si>
  <si>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</si>
  <si>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</si>
  <si>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</si>
  <si>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</si>
  <si>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</si>
  <si>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</si>
  <si>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</si>
  <si>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</si>
  <si>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</si>
  <si>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</si>
  <si>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</si>
  <si>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</si>
  <si>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</si>
  <si>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</si>
  <si>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</si>
  <si>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</si>
  <si>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</si>
  <si>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</si>
  <si>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</si>
  <si>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</si>
  <si>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</si>
  <si>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</si>
  <si>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</si>
  <si>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</si>
  <si>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</si>
  <si>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</si>
  <si>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</si>
  <si>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</si>
  <si>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</si>
  <si>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</si>
  <si>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</si>
  <si>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</si>
  <si>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</si>
  <si>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</si>
  <si>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</si>
  <si>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</si>
  <si>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</si>
  <si>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</si>
  <si>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</si>
  <si>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</si>
  <si>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</si>
  <si>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</si>
  <si>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</si>
  <si>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</si>
  <si>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</si>
  <si>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</si>
  <si>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</si>
  <si>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</si>
  <si>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</si>
  <si>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</si>
  <si>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</si>
  <si>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</si>
  <si>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</si>
  <si>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</si>
  <si>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</si>
  <si>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</si>
  <si>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</si>
  <si>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</si>
  <si>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</si>
  <si>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</si>
  <si>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</si>
  <si>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</si>
  <si>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</si>
  <si>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</si>
  <si>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</si>
  <si>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</si>
  <si>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</si>
  <si>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</si>
  <si>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</si>
  <si>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</si>
  <si>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</si>
  <si>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</si>
  <si>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</si>
  <si>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</si>
  <si>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</si>
  <si>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</si>
  <si>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</si>
  <si>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</si>
  <si>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</si>
  <si>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</si>
  <si>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</si>
  <si>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</si>
  <si>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</si>
  <si>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</si>
  <si>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</si>
  <si>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</si>
  <si>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</si>
  <si>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</si>
  <si>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</si>
  <si>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</si>
  <si>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</si>
  <si>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</si>
  <si>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</si>
  <si>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</si>
  <si>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</si>
  <si>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</si>
  <si>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</si>
  <si>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</si>
  <si>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</si>
  <si>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</si>
  <si>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</si>
  <si>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</si>
  <si>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</si>
  <si>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</si>
  <si>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</si>
  <si>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</si>
  <si>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</si>
  <si>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</si>
  <si>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</si>
  <si>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</si>
  <si>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</si>
  <si>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</si>
  <si>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</si>
  <si>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</si>
  <si>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</si>
  <si>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</si>
  <si>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</si>
  <si>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</si>
  <si>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</si>
  <si>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</si>
  <si>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</si>
  <si>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</si>
  <si>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</si>
  <si>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</si>
  <si>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</si>
  <si>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</si>
  <si>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</si>
  <si>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</si>
  <si>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</si>
  <si>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</si>
  <si>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</si>
  <si>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</si>
  <si>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</si>
  <si>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</si>
  <si>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</si>
  <si>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</si>
  <si>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</si>
  <si>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</si>
  <si>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</si>
  <si>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</si>
  <si>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</si>
  <si>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</si>
  <si>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</si>
  <si>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</si>
  <si>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</si>
  <si>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</si>
  <si>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</si>
  <si>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</si>
  <si>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</si>
  <si>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</si>
  <si>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</si>
  <si>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</si>
  <si>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</si>
  <si>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</si>
  <si>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</si>
  <si>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</si>
  <si>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</si>
  <si>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</si>
  <si>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</si>
  <si>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</si>
  <si>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</si>
  <si>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</si>
  <si>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</si>
  <si>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</si>
  <si>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</si>
  <si>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</si>
  <si>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</si>
  <si>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</si>
  <si>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</si>
  <si>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</si>
  <si>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</si>
  <si>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</si>
  <si>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</si>
  <si>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</si>
  <si>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</si>
  <si>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</si>
  <si>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</si>
  <si>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</si>
  <si>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</si>
  <si>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</si>
  <si>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</si>
  <si>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</si>
  <si>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</si>
  <si>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</si>
  <si>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</si>
  <si>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</si>
  <si>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</si>
  <si>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</si>
  <si>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</si>
  <si>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</si>
  <si>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</si>
  <si>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</si>
  <si>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</si>
  <si>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</si>
  <si>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</si>
  <si>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</si>
  <si>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</si>
  <si>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</si>
  <si>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</si>
  <si>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</si>
  <si>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</si>
  <si>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</si>
  <si>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</si>
  <si>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</si>
  <si>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</si>
  <si>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</si>
  <si>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</si>
  <si>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</si>
  <si>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</si>
  <si>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</si>
  <si>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</si>
  <si>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</si>
  <si>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</si>
  <si>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</si>
  <si>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</si>
  <si>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</si>
  <si>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</si>
  <si>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</si>
  <si>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</si>
  <si>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</si>
  <si>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</si>
  <si>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</si>
  <si>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</si>
  <si>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</si>
  <si>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</si>
  <si>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</si>
  <si>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</si>
  <si>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</si>
  <si>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</si>
  <si>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</si>
  <si>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</si>
  <si>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</si>
  <si>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</si>
  <si>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</si>
  <si>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</si>
  <si>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</si>
  <si>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</si>
  <si>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</si>
  <si>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</si>
  <si>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</si>
  <si>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</si>
  <si>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</si>
  <si>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</si>
  <si>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</si>
  <si>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</si>
  <si>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</si>
  <si>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</si>
  <si>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</si>
  <si>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</si>
  <si>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</si>
  <si>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</si>
  <si>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</si>
  <si>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</si>
  <si>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</si>
  <si>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</si>
  <si>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</si>
  <si>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</si>
  <si>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</si>
  <si>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</si>
  <si>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</si>
  <si>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</si>
  <si>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</si>
  <si>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</si>
  <si>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</si>
  <si>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</si>
  <si>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</si>
  <si>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</si>
  <si>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</si>
  <si>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</si>
  <si>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</si>
  <si>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</si>
  <si>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</si>
  <si>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</si>
  <si>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</si>
  <si>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</si>
  <si>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</si>
  <si>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</si>
  <si>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</si>
  <si>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</si>
  <si>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</si>
  <si>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</si>
  <si>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</si>
  <si>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</si>
  <si>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</si>
  <si>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</si>
  <si>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</si>
  <si>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</si>
  <si>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</si>
  <si>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</si>
  <si>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</si>
  <si>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</si>
  <si>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</si>
  <si>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</si>
  <si>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</si>
  <si>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</si>
  <si>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</si>
  <si>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</si>
  <si>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</si>
  <si>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</si>
  <si>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</si>
  <si>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</si>
  <si>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</si>
  <si>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</si>
  <si>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</si>
  <si>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</si>
  <si>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</si>
  <si>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</si>
  <si>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</si>
  <si>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</si>
  <si>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</si>
  <si>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</si>
  <si>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</si>
  <si>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</si>
  <si>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</si>
  <si>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</si>
  <si>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</si>
  <si>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</si>
  <si>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</si>
  <si>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</si>
  <si>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</si>
  <si>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</si>
  <si>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</si>
  <si>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</si>
  <si>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</si>
  <si>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</si>
  <si>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</si>
  <si>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</si>
  <si>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</si>
  <si>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</si>
  <si>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</si>
  <si>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</si>
  <si>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</si>
  <si>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</si>
  <si>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</si>
  <si>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</si>
  <si>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</si>
  <si>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</si>
  <si>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</si>
  <si>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</si>
  <si>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</si>
  <si>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</si>
  <si>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</si>
  <si>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</si>
  <si>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</si>
  <si>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</si>
  <si>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</si>
  <si>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</si>
  <si>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</si>
  <si>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</si>
  <si>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</si>
  <si>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</si>
  <si>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</si>
  <si>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</si>
  <si>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</si>
  <si>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</si>
  <si>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</si>
  <si>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</si>
  <si>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</si>
  <si>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</si>
  <si>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</si>
  <si>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</si>
  <si>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</si>
  <si>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</si>
  <si>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</si>
  <si>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</si>
  <si>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</si>
  <si>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</si>
  <si>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</si>
  <si>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</si>
  <si>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</si>
  <si>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</si>
  <si>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</si>
  <si>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</si>
  <si>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</si>
  <si>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</si>
  <si>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</si>
  <si>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</si>
  <si>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</si>
  <si>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</si>
  <si>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</si>
  <si>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</si>
  <si>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</si>
  <si>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</si>
  <si>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</si>
  <si>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</si>
  <si>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</si>
  <si>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</si>
  <si>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</si>
  <si>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</si>
  <si>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</si>
  <si>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</si>
  <si>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</si>
  <si>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</si>
  <si>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</si>
  <si>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</si>
  <si>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</si>
  <si>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</si>
  <si>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</si>
  <si>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</si>
  <si>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</si>
  <si>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</si>
  <si>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</si>
  <si>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</si>
  <si>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</si>
  <si>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</si>
  <si>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</si>
  <si>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</si>
  <si>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</si>
  <si>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</si>
  <si>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</si>
  <si>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</si>
  <si>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</si>
  <si>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</si>
  <si>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</si>
  <si>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</si>
  <si>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</si>
  <si>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</si>
  <si>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</si>
  <si>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</si>
  <si>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</si>
  <si>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</si>
  <si>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</si>
  <si>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</si>
  <si>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</si>
  <si>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</si>
  <si>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</si>
  <si>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</si>
  <si>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</si>
  <si>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</si>
  <si>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</si>
  <si>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</si>
  <si>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</si>
  <si>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</si>
  <si>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</si>
  <si>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</si>
  <si>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</si>
  <si>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</si>
  <si>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</si>
  <si>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</si>
  <si>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</si>
  <si>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</si>
  <si>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</si>
  <si>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</si>
  <si>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</si>
  <si>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</si>
  <si>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</si>
  <si>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</si>
  <si>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</si>
  <si>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</si>
  <si>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</si>
  <si>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</si>
  <si>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</si>
  <si>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</si>
  <si>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</si>
  <si>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</si>
  <si>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</si>
  <si>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</si>
  <si>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</si>
  <si>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</si>
  <si>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</si>
  <si>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</si>
  <si>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</si>
  <si>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</si>
  <si>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</si>
  <si>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</si>
  <si>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</si>
  <si>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</si>
  <si>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</si>
  <si>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</si>
  <si>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</si>
  <si>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</si>
  <si>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</si>
  <si>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</si>
  <si>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</si>
  <si>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</si>
  <si>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</si>
  <si>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</si>
  <si>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</si>
  <si>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</si>
  <si>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</si>
  <si>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</si>
  <si>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</si>
  <si>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</si>
  <si>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</si>
  <si>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</si>
  <si>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</si>
  <si>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</si>
  <si>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</si>
  <si>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</si>
  <si>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</si>
  <si>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</si>
  <si>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</si>
  <si>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</si>
  <si>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</si>
  <si>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</si>
  <si>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</si>
  <si>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</si>
  <si>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</si>
  <si>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</si>
  <si>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</si>
  <si>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</si>
  <si>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</si>
  <si>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</si>
  <si>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</si>
  <si>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</si>
  <si>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</si>
  <si>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</si>
  <si>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</si>
  <si>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</si>
  <si>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</si>
  <si>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</si>
  <si>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</si>
  <si>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</si>
  <si>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</si>
  <si>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</si>
  <si>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</si>
  <si>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</si>
  <si>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</si>
  <si>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</si>
  <si>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</si>
  <si>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</si>
  <si>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</si>
  <si>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</si>
  <si>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</si>
  <si>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</si>
  <si>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</si>
  <si>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</si>
  <si>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</si>
  <si>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</si>
  <si>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</si>
  <si>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</si>
  <si>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</si>
  <si>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</si>
  <si>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</si>
  <si>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</si>
  <si>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</si>
  <si>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</si>
  <si>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</si>
  <si>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</si>
  <si>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</si>
  <si>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</si>
  <si>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</si>
  <si>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</si>
  <si>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</si>
  <si>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</si>
  <si>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</si>
  <si>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</si>
  <si>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</si>
  <si>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</si>
  <si>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</si>
  <si>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</si>
  <si>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</si>
  <si>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</si>
  <si>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</si>
  <si>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</si>
  <si>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</si>
  <si>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</si>
  <si>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</si>
  <si>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</si>
  <si>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</si>
  <si>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</si>
  <si>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</si>
  <si>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</si>
  <si>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</si>
  <si>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</si>
  <si>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</si>
  <si>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</si>
  <si>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</si>
  <si>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</si>
  <si>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</si>
  <si>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</si>
  <si>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</si>
  <si>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</si>
  <si>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</si>
  <si>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</si>
  <si>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</si>
  <si>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</si>
  <si>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</si>
  <si>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</si>
  <si>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</si>
  <si>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</si>
  <si>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</si>
  <si>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</si>
  <si>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</si>
  <si>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</si>
  <si>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</si>
  <si>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</si>
  <si>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</si>
  <si>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</si>
  <si>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</si>
  <si>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</si>
  <si>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</si>
  <si>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</si>
  <si>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</si>
  <si>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</si>
  <si>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</si>
  <si>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</si>
  <si>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</si>
  <si>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</si>
  <si>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</si>
  <si>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</si>
  <si>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</si>
  <si>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</si>
  <si>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</si>
  <si>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</si>
  <si>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</si>
  <si>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</si>
  <si>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</si>
  <si>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</si>
  <si>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</si>
  <si>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</si>
  <si>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</si>
  <si>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</si>
  <si>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</si>
  <si>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</si>
  <si>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</si>
  <si>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</si>
  <si>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</si>
  <si>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</si>
  <si>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</si>
  <si>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</si>
  <si>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</si>
  <si>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</si>
  <si>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</si>
  <si>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</si>
  <si>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</si>
  <si>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</si>
  <si>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</si>
  <si>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</si>
  <si>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</si>
  <si>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</si>
  <si>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</si>
  <si>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</si>
  <si>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</si>
  <si>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</si>
  <si>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</si>
  <si>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</si>
  <si>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</si>
  <si>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</si>
  <si>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</si>
  <si>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</si>
  <si>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</si>
  <si>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</si>
  <si>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</si>
  <si>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</si>
  <si>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</si>
  <si>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</si>
  <si>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</si>
  <si>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</si>
  <si>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</si>
  <si>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</si>
  <si>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</si>
  <si>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</si>
  <si>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</si>
  <si>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</si>
  <si>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</si>
  <si>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</si>
  <si>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</si>
  <si>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</si>
  <si>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</si>
  <si>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</si>
  <si>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</si>
  <si>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</si>
  <si>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</si>
  <si>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</si>
  <si>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</si>
  <si>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</si>
  <si>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</si>
  <si>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</si>
  <si>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</si>
  <si>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</si>
  <si>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</si>
  <si>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</si>
  <si>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</si>
  <si>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</si>
  <si>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</si>
  <si>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</si>
  <si>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</si>
  <si>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</si>
  <si>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</si>
  <si>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</si>
  <si>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</si>
  <si>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</si>
  <si>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</si>
  <si>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</si>
  <si>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</si>
  <si>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</si>
  <si>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</si>
  <si>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</si>
  <si>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</si>
  <si>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</si>
  <si>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</si>
  <si>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</si>
  <si>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</si>
  <si>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</si>
  <si>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</si>
  <si>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</si>
  <si>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</si>
  <si>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</si>
  <si>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</si>
  <si>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</si>
  <si>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</si>
  <si>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</si>
  <si>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</si>
  <si>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</si>
  <si>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</si>
  <si>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</si>
  <si>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</si>
  <si>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</si>
  <si>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</si>
  <si>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</si>
  <si>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</si>
  <si>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</si>
  <si>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</si>
  <si>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</si>
  <si>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</si>
  <si>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</si>
  <si>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</si>
  <si>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</si>
  <si>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</si>
  <si>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</si>
  <si>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</si>
  <si>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</si>
  <si>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</si>
  <si>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</si>
  <si>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</si>
  <si>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</si>
  <si>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</si>
  <si>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</si>
  <si>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</si>
  <si>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</si>
  <si>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</si>
  <si>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</si>
  <si>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</si>
  <si>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</si>
  <si>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</si>
  <si>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</si>
  <si>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</si>
  <si>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</si>
  <si>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</si>
  <si>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</si>
  <si>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</si>
  <si>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</si>
  <si>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</si>
  <si>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</si>
  <si>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</si>
  <si>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</si>
  <si>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</si>
  <si>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</si>
  <si>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</si>
  <si>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</si>
  <si>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</si>
  <si>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</si>
  <si>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</si>
  <si>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</si>
  <si>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</si>
  <si>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</si>
  <si>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</si>
  <si>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</si>
  <si>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</si>
  <si>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</si>
  <si>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</si>
  <si>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</si>
  <si>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</si>
  <si>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</si>
  <si>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</si>
  <si>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</si>
  <si>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</si>
  <si>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</si>
  <si>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</si>
  <si>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</si>
  <si>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</si>
  <si>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</si>
  <si>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</si>
  <si>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</si>
  <si>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</si>
  <si>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</si>
  <si>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</si>
  <si>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</si>
  <si>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</si>
  <si>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</si>
  <si>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</si>
  <si>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</si>
  <si>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</si>
  <si>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</si>
  <si>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</si>
  <si>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</si>
  <si>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</si>
  <si>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</si>
  <si>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</si>
  <si>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</si>
  <si>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</si>
  <si>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</si>
  <si>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</si>
  <si>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</si>
  <si>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</si>
  <si>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</si>
  <si>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</si>
  <si>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</si>
  <si>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</si>
  <si>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</si>
  <si>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</si>
  <si>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</si>
  <si>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</si>
  <si>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</si>
  <si>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</si>
  <si>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</si>
  <si>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</si>
  <si>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</si>
  <si>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</si>
  <si>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</si>
  <si>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</si>
  <si>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</si>
  <si>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</si>
  <si>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</si>
  <si>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</si>
  <si>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</si>
  <si>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</si>
  <si>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</si>
  <si>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</si>
  <si>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</si>
  <si>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</si>
  <si>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</si>
  <si>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</si>
  <si>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</si>
  <si>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</si>
  <si>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</si>
  <si>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</si>
  <si>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</si>
  <si>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</si>
  <si>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</si>
  <si>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</si>
  <si>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</si>
  <si>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</si>
  <si>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</si>
  <si>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</si>
  <si>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</si>
  <si>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</si>
  <si>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</si>
  <si>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</si>
  <si>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</si>
  <si>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</si>
  <si>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</si>
  <si>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</si>
  <si>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</si>
  <si>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</si>
  <si>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</si>
  <si>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</si>
  <si>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</si>
  <si>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</si>
  <si>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</si>
  <si>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</si>
  <si>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</si>
  <si>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</si>
  <si>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</si>
  <si>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</si>
  <si>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</si>
  <si>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</si>
  <si>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</si>
  <si>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</si>
  <si>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</si>
  <si>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</si>
  <si>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</si>
  <si>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</si>
  <si>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</si>
  <si>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</si>
  <si>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</si>
  <si>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</si>
  <si>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</si>
  <si>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</si>
  <si>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</si>
  <si>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</si>
  <si>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</si>
  <si>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</si>
  <si>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</si>
  <si>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</si>
  <si>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</si>
  <si>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</si>
  <si>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</si>
  <si>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</si>
  <si>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</si>
  <si>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</si>
  <si>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</si>
  <si>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</si>
  <si>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</si>
  <si>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</si>
  <si>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</si>
  <si>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</si>
  <si>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</si>
  <si>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</si>
  <si>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</si>
  <si>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</si>
  <si>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</si>
  <si>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</si>
  <si>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</si>
  <si>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</si>
  <si>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</si>
  <si>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</si>
  <si>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</si>
  <si>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</si>
  <si>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</si>
  <si>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</si>
  <si>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</si>
  <si>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</si>
  <si>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</si>
  <si>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</si>
  <si>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</si>
  <si>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</si>
  <si>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</si>
  <si>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</si>
  <si>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</si>
  <si>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</si>
  <si>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</si>
  <si>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</si>
  <si>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</si>
  <si>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</si>
  <si>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</si>
  <si>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</si>
  <si>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</si>
  <si>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</si>
  <si>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</si>
  <si>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</si>
  <si>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</si>
  <si>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</si>
  <si>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</si>
  <si>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</si>
  <si>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</si>
  <si>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</si>
  <si>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</si>
  <si>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</si>
  <si>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</si>
  <si>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</si>
  <si>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</si>
  <si>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</si>
  <si>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</si>
  <si>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</si>
  <si>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</si>
  <si>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</si>
  <si>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</si>
  <si>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</si>
  <si>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</si>
  <si>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</si>
  <si>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</si>
  <si>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</si>
  <si>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</si>
  <si>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</si>
  <si>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</si>
  <si>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</si>
  <si>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</si>
  <si>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</si>
  <si>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</si>
  <si>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</si>
  <si>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</si>
  <si>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</si>
  <si>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</si>
  <si>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</si>
  <si>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</si>
  <si>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</si>
  <si>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</si>
  <si>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</si>
  <si>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</si>
  <si>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</si>
  <si>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</si>
  <si>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</si>
  <si>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</si>
  <si>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</si>
  <si>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</si>
  <si>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</si>
  <si>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</si>
  <si>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</si>
  <si>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</si>
  <si>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</si>
  <si>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</si>
  <si>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</si>
  <si>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</si>
  <si>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</si>
  <si>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</si>
  <si>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</si>
  <si>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</si>
  <si>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</si>
  <si>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</si>
  <si>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</si>
  <si>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</si>
  <si>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</si>
  <si>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</si>
  <si>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</si>
  <si>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</si>
  <si>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</si>
  <si>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</si>
  <si>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</si>
  <si>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</si>
  <si>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</si>
  <si>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</si>
  <si>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</si>
  <si>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</si>
  <si>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</si>
  <si>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</si>
  <si>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</si>
  <si>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</si>
  <si>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</si>
  <si>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</si>
  <si>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</si>
  <si>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</si>
  <si>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</si>
  <si>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</si>
  <si>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</si>
  <si>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</si>
  <si>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</si>
  <si>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</si>
  <si>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</si>
  <si>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</si>
  <si>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</si>
  <si>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</si>
  <si>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</si>
  <si>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</si>
  <si>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</si>
  <si>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</si>
  <si>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</si>
  <si>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</si>
  <si>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</si>
  <si>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</si>
  <si>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</si>
  <si>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</si>
  <si>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</si>
  <si>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</si>
  <si>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</si>
  <si>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</si>
  <si>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</si>
  <si>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</si>
  <si>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</si>
  <si>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</si>
  <si>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</si>
  <si>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</si>
  <si>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</si>
  <si>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</si>
  <si>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</si>
  <si>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</si>
  <si>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</si>
  <si>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</si>
  <si>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</si>
  <si>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</si>
  <si>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</si>
  <si>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</si>
  <si>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</si>
  <si>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</si>
  <si>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</si>
  <si>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</si>
  <si>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</si>
  <si>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</si>
  <si>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</si>
  <si>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</si>
  <si>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</si>
  <si>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</si>
  <si>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</si>
  <si>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</si>
  <si>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</si>
  <si>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</si>
  <si>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</si>
  <si>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</si>
  <si>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</si>
  <si>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</si>
  <si>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</si>
  <si>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</si>
  <si>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</si>
  <si>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</si>
  <si>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</si>
  <si>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</si>
  <si>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</si>
  <si>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</si>
  <si>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</si>
  <si>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</si>
  <si>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</si>
  <si>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</si>
  <si>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</si>
  <si>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</si>
  <si>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</si>
  <si>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</si>
  <si>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</si>
  <si>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</si>
  <si>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</si>
  <si>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</si>
  <si>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</si>
  <si>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</si>
  <si>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</si>
  <si>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</si>
  <si>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</si>
  <si>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</si>
  <si>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</si>
  <si>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</si>
  <si>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</si>
  <si>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</si>
  <si>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</si>
  <si>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</si>
  <si>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</si>
  <si>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</si>
  <si>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</si>
  <si>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</si>
  <si>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</si>
  <si>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</si>
  <si>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</si>
  <si>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</si>
  <si>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</si>
  <si>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</si>
  <si>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</si>
  <si>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</si>
  <si>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</si>
  <si>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</si>
  <si>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</si>
  <si>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</si>
  <si>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</si>
  <si>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</si>
  <si>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</si>
  <si>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</si>
  <si>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</si>
  <si>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</si>
  <si>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</si>
  <si>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</si>
  <si>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</si>
  <si>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</si>
  <si>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</si>
  <si>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</si>
  <si>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</si>
  <si>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</si>
  <si>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</si>
  <si>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</si>
  <si>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</si>
  <si>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</si>
  <si>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</si>
  <si>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</si>
  <si>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</si>
  <si>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</si>
  <si>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</si>
  <si>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</si>
  <si>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</si>
  <si>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</si>
  <si>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</si>
  <si>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</si>
  <si>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</si>
  <si>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</si>
  <si>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</si>
  <si>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</si>
  <si>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</si>
  <si>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</si>
  <si>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</si>
  <si>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</si>
  <si>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</si>
  <si>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</si>
  <si>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</si>
  <si>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</si>
  <si>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</si>
  <si>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</si>
  <si>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</si>
  <si>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</si>
  <si>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</si>
  <si>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</si>
  <si>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</si>
  <si>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</si>
  <si>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</si>
  <si>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</si>
  <si>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</si>
  <si>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</si>
  <si>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</si>
  <si>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</si>
  <si>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</si>
  <si>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</si>
  <si>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</si>
  <si>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</si>
  <si>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</si>
  <si>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</si>
  <si>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</si>
  <si>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</si>
  <si>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</si>
  <si>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</si>
  <si>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</si>
  <si>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</si>
  <si>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</si>
  <si>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</si>
  <si>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</si>
  <si>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</si>
  <si>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</si>
  <si>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</si>
  <si>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</si>
  <si>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</si>
  <si>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</si>
  <si>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</si>
  <si>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</si>
  <si>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</si>
  <si>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</si>
  <si>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</si>
  <si>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</si>
  <si>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</si>
  <si>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</si>
  <si>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</si>
  <si>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</si>
  <si>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</si>
  <si>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</si>
  <si>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</si>
  <si>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</si>
  <si>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</si>
  <si>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</si>
  <si>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</si>
  <si>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</si>
  <si>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</si>
  <si>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</si>
  <si>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</si>
  <si>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</si>
  <si>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</si>
  <si>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</si>
  <si>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</si>
  <si>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</si>
  <si>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</si>
  <si>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</si>
  <si>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</si>
  <si>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</si>
  <si>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</si>
  <si>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</si>
  <si>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</si>
  <si>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</si>
  <si>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</si>
  <si>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</si>
  <si>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</si>
  <si>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</si>
  <si>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</si>
  <si>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</si>
  <si>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</si>
  <si>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</si>
  <si>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</si>
  <si>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</si>
  <si>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</si>
  <si>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</si>
  <si>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</si>
  <si>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</si>
  <si>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</si>
  <si>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</si>
  <si>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</si>
  <si>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</si>
  <si>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</si>
  <si>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</si>
  <si>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</si>
  <si>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</si>
  <si>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</si>
  <si>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</si>
  <si>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</si>
  <si>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</si>
  <si>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</si>
  <si>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</si>
  <si>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</si>
  <si>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</si>
  <si>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</si>
  <si>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</si>
  <si>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</si>
  <si>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</si>
  <si>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</si>
  <si>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</si>
  <si>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</si>
  <si>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</si>
  <si>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</si>
  <si>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</si>
  <si>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</si>
  <si>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</si>
  <si>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</si>
  <si>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</si>
  <si>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</si>
  <si>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</si>
  <si>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</si>
  <si>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</si>
  <si>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</si>
  <si>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</si>
  <si>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</si>
  <si>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</si>
  <si>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</si>
  <si>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</si>
  <si>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</si>
  <si>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</si>
  <si>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</si>
  <si>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</si>
  <si>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</si>
  <si>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</si>
  <si>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</si>
  <si>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</si>
  <si>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</si>
  <si>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</si>
  <si>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</si>
  <si>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</si>
  <si>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</si>
  <si>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</si>
  <si>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</si>
  <si>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</si>
  <si>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</si>
  <si>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</si>
  <si>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</si>
  <si>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</si>
  <si>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</si>
  <si>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</si>
  <si>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</si>
  <si>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</si>
  <si>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</si>
  <si>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</si>
  <si>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</si>
  <si>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</si>
  <si>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</si>
  <si>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</si>
  <si>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</si>
  <si>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</si>
  <si>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</si>
  <si>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</si>
  <si>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</si>
  <si>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</si>
  <si>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</si>
  <si>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</si>
  <si>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</si>
  <si>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</si>
  <si>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</si>
  <si>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</si>
  <si>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</si>
  <si>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</si>
  <si>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</si>
  <si>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</si>
  <si>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</si>
  <si>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</si>
  <si>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</si>
  <si>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</si>
  <si>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</si>
  <si>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</si>
  <si>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</si>
  <si>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</si>
  <si>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</si>
  <si>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</si>
  <si>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</si>
  <si>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</si>
  <si>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</si>
  <si>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</si>
  <si>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</si>
  <si>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</si>
  <si>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</si>
  <si>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</si>
  <si>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</si>
  <si>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</si>
  <si>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</si>
  <si>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</si>
  <si>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</si>
  <si>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</si>
  <si>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</si>
  <si>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</si>
  <si>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</si>
  <si>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</si>
  <si>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</si>
  <si>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</si>
  <si>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</si>
  <si>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</si>
  <si>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</si>
  <si>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</si>
  <si>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</si>
  <si>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</si>
  <si>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</si>
  <si>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</si>
  <si>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</si>
  <si>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</si>
  <si>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</si>
  <si>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</si>
  <si>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</si>
  <si>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</si>
  <si>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</si>
  <si>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</si>
  <si>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</si>
  <si>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</si>
  <si>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</si>
  <si>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</si>
  <si>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</si>
  <si>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</si>
  <si>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</si>
  <si>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</si>
  <si>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</si>
  <si>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</si>
  <si>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</si>
  <si>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</si>
  <si>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</si>
  <si>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</si>
  <si>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</si>
  <si>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</si>
  <si>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</si>
  <si>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</si>
  <si>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</si>
  <si>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</si>
  <si>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</si>
  <si>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</si>
  <si>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</si>
  <si>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</si>
  <si>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</si>
  <si>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</si>
  <si>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</si>
  <si>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</si>
  <si>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</si>
  <si>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</si>
  <si>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</si>
  <si>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</si>
  <si>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</si>
  <si>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</si>
  <si>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</si>
  <si>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</si>
  <si>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</si>
  <si>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</si>
  <si>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</si>
  <si>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</si>
  <si>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</si>
  <si>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</si>
  <si>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</si>
  <si>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</si>
  <si>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</si>
  <si>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</si>
  <si>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</si>
  <si>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</si>
  <si>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</si>
  <si>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</si>
  <si>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</si>
  <si>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</si>
  <si>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</si>
  <si>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</si>
  <si>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</si>
  <si>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</si>
  <si>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</si>
  <si>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</si>
  <si>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</si>
  <si>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</si>
  <si>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</si>
  <si>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</si>
  <si>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</si>
  <si>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</si>
  <si>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</si>
  <si>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</si>
  <si>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</si>
  <si>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</si>
  <si>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</si>
  <si>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</si>
  <si>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</si>
  <si>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</si>
  <si>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</si>
  <si>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</si>
  <si>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</si>
  <si>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</si>
  <si>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</si>
  <si>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</si>
  <si>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</si>
  <si>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</si>
  <si>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</si>
  <si>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</si>
  <si>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</si>
  <si>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</si>
  <si>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</si>
  <si>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</si>
  <si>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</si>
  <si>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</si>
  <si>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</si>
  <si>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</si>
  <si>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</si>
  <si>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</si>
  <si>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</si>
  <si>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</si>
  <si>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</si>
  <si>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</si>
  <si>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</si>
  <si>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</si>
  <si>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</si>
  <si>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</si>
  <si>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</si>
  <si>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</si>
  <si>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</si>
  <si>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</si>
  <si>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</si>
  <si>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</si>
  <si>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</si>
  <si>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</si>
  <si>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</si>
  <si>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</si>
  <si>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</si>
  <si>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</si>
  <si>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</si>
  <si>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</si>
  <si>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</si>
  <si>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</si>
  <si>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</si>
  <si>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</si>
  <si>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</si>
  <si>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</si>
  <si>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</si>
  <si>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</si>
  <si>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</si>
  <si>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</si>
  <si>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</si>
  <si>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</si>
  <si>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</si>
  <si>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</si>
  <si>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</si>
  <si>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</si>
  <si>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</si>
  <si>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</si>
  <si>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</si>
  <si>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</si>
  <si>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</si>
  <si>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</si>
  <si>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</si>
  <si>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</si>
  <si>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</si>
  <si>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</si>
  <si>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</si>
  <si>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</si>
  <si>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</si>
  <si>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</si>
  <si>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</si>
  <si>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</si>
  <si>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</si>
  <si>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</si>
  <si>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</si>
  <si>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</si>
  <si>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</si>
  <si>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</si>
  <si>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</si>
  <si>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</si>
  <si>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</si>
  <si>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</si>
  <si>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</si>
  <si>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</si>
  <si>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</si>
  <si>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</si>
  <si>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</si>
  <si>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</si>
  <si>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</si>
  <si>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</si>
  <si>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</si>
  <si>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</si>
  <si>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</si>
  <si>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</si>
  <si>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</si>
  <si>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</si>
  <si>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</si>
  <si>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</si>
  <si>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</si>
  <si>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</si>
  <si>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</si>
  <si>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</si>
  <si>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</si>
  <si>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</si>
  <si>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</si>
  <si>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</si>
  <si>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</si>
  <si>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</si>
  <si>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</si>
  <si>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</si>
  <si>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</si>
  <si>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</si>
  <si>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</si>
  <si>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</si>
  <si>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</si>
  <si>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</si>
  <si>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</si>
  <si>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</si>
  <si>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</si>
  <si>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</si>
  <si>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</si>
  <si>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</si>
  <si>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</si>
  <si>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</si>
  <si>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</si>
  <si>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</si>
  <si>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</si>
  <si>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</si>
  <si>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</si>
  <si>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</si>
  <si>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</si>
  <si>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</si>
  <si>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</si>
  <si>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</si>
  <si>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</si>
  <si>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</si>
  <si>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</si>
  <si>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</si>
  <si>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</si>
  <si>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</si>
  <si>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</si>
  <si>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</si>
  <si>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</si>
  <si>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</si>
  <si>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</si>
  <si>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</si>
  <si>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</si>
  <si>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</si>
  <si>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</si>
  <si>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</si>
  <si>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</si>
  <si>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</si>
  <si>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</si>
  <si>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</si>
  <si>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</si>
  <si>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</si>
  <si>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</si>
  <si>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</si>
  <si>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</si>
  <si>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</si>
  <si>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</si>
  <si>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</si>
  <si>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</si>
  <si>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</si>
  <si>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</si>
  <si>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</si>
  <si>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</si>
  <si>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</si>
  <si>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</si>
  <si>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</si>
  <si>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</si>
  <si>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</si>
  <si>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</si>
  <si>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</si>
  <si>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</si>
  <si>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</si>
  <si>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</si>
  <si>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</si>
  <si>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</si>
  <si>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</si>
  <si>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</si>
  <si>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</si>
  <si>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</si>
  <si>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</si>
  <si>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</si>
  <si>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</si>
  <si>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</si>
  <si>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</si>
  <si>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</si>
  <si>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</si>
  <si>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</si>
  <si>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</si>
  <si>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</si>
  <si>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</si>
  <si>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</si>
  <si>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</si>
  <si>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</si>
  <si>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</si>
  <si>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</si>
  <si>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</si>
  <si>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</si>
  <si>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</si>
  <si>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</si>
  <si>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</si>
  <si>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</si>
  <si>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</si>
  <si>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</si>
  <si>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</si>
  <si>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</si>
  <si>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</si>
  <si>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</si>
  <si>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</si>
  <si>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</si>
  <si>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</si>
  <si>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</si>
  <si>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</si>
  <si>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</si>
  <si>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</si>
  <si>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</si>
  <si>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</si>
  <si>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</si>
  <si>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</si>
  <si>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</si>
  <si>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</si>
  <si>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</si>
  <si>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</si>
  <si>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</si>
  <si>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</si>
  <si>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</si>
  <si>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</si>
  <si>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</si>
  <si>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</si>
  <si>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</si>
  <si>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</si>
  <si>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</si>
  <si>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</si>
  <si>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</si>
  <si>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</si>
  <si>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</si>
  <si>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</si>
  <si>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</si>
  <si>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</si>
  <si>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</si>
  <si>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</si>
  <si>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</si>
  <si>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</si>
  <si>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</si>
  <si>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</si>
  <si>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</si>
  <si>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</si>
  <si>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</si>
  <si>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</si>
  <si>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</si>
  <si>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</si>
  <si>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</si>
  <si>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</si>
  <si>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</si>
  <si>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</si>
  <si>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</si>
  <si>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</si>
  <si>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</si>
  <si>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</si>
  <si>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</si>
  <si>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</si>
  <si>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</si>
  <si>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</si>
  <si>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</si>
  <si>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</si>
  <si>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</si>
  <si>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</si>
  <si>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</si>
  <si>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</si>
  <si>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</si>
  <si>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</si>
  <si>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</si>
  <si>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</si>
  <si>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</si>
  <si>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</si>
  <si>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</si>
  <si>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</si>
  <si>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</si>
  <si>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</si>
  <si>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</si>
  <si>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</si>
  <si>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</si>
  <si>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</si>
  <si>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</si>
  <si>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</si>
  <si>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</si>
  <si>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</si>
  <si>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</si>
  <si>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</si>
  <si>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</si>
  <si>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</si>
  <si>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</si>
  <si>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</si>
  <si>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</si>
  <si>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</si>
  <si>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</si>
  <si>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</si>
  <si>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</si>
  <si>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</si>
  <si>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</si>
  <si>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</si>
  <si>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</si>
  <si>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</si>
  <si>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</si>
  <si>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</si>
  <si>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</si>
  <si>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</si>
  <si>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</si>
  <si>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</si>
  <si>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</si>
  <si>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</si>
  <si>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</si>
  <si>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</si>
  <si>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</si>
  <si>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</si>
  <si>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</si>
  <si>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</si>
  <si>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</si>
  <si>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</si>
  <si>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</si>
  <si>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</si>
  <si>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</si>
  <si>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</si>
  <si>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</si>
  <si>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</si>
  <si>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</si>
  <si>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</si>
  <si>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</si>
  <si>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</si>
  <si>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</si>
  <si>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</si>
  <si>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</si>
  <si>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</si>
  <si>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</si>
  <si>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</si>
  <si>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</si>
  <si>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</si>
  <si>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</si>
  <si>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</si>
  <si>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</si>
  <si>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</si>
  <si>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</si>
  <si>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</si>
  <si>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</si>
  <si>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</si>
  <si>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</si>
  <si>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</si>
  <si>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</si>
  <si>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</si>
  <si>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</si>
  <si>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</si>
  <si>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</si>
  <si>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</si>
  <si>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</si>
  <si>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</si>
  <si>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</si>
  <si>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</si>
  <si>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</si>
  <si>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</si>
  <si>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</si>
  <si>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</si>
  <si>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</si>
  <si>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</si>
  <si>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</si>
  <si>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</si>
  <si>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</si>
  <si>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</si>
  <si>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</si>
  <si>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</si>
  <si>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</si>
  <si>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</si>
  <si>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</si>
  <si>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</si>
  <si>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</si>
  <si>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</si>
  <si>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</si>
  <si>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</si>
  <si>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</si>
  <si>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</si>
  <si>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</si>
  <si>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</si>
  <si>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</si>
  <si>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</si>
  <si>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</si>
  <si>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</si>
  <si>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</si>
  <si>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</si>
  <si>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</si>
  <si>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</si>
  <si>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</si>
  <si>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</si>
  <si>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</si>
  <si>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</si>
  <si>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</si>
  <si>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</si>
  <si>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</si>
  <si>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</si>
  <si>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</si>
  <si>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</si>
  <si>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</si>
  <si>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</si>
  <si>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</si>
  <si>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</si>
  <si>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</si>
  <si>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</si>
  <si>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</si>
  <si>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</si>
  <si>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</si>
  <si>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</si>
  <si>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</si>
  <si>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</si>
  <si>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</si>
  <si>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</si>
  <si>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</si>
  <si>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</si>
  <si>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</si>
  <si>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</si>
  <si>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</si>
  <si>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</si>
  <si>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</si>
  <si>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</si>
  <si>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</si>
  <si>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</si>
  <si>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</si>
  <si>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</si>
  <si>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</si>
  <si>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</si>
  <si>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</si>
  <si>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</si>
  <si>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</si>
  <si>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</si>
  <si>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</si>
  <si>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</si>
  <si>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</si>
  <si>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</si>
  <si>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</si>
  <si>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</si>
  <si>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</si>
  <si>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</si>
  <si>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</si>
  <si>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</si>
  <si>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</si>
  <si>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</si>
  <si>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</si>
  <si>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</si>
  <si>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</si>
  <si>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</si>
  <si>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</si>
  <si>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</si>
  <si>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</si>
  <si>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</si>
  <si>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</si>
  <si>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</si>
  <si>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</si>
  <si>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</si>
  <si>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</si>
  <si>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</si>
  <si>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</si>
  <si>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</si>
  <si>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</si>
  <si>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</si>
  <si>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</si>
  <si>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</si>
  <si>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</si>
  <si>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</si>
  <si>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</si>
  <si>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</si>
  <si>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</si>
  <si>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</si>
  <si>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</si>
  <si>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</si>
  <si>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</si>
  <si>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</si>
  <si>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</si>
  <si>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</si>
  <si>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</si>
  <si>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</si>
  <si>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</si>
  <si>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</si>
  <si>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</si>
  <si>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</si>
  <si>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</si>
  <si>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</si>
  <si>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</si>
  <si>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</si>
  <si>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</si>
  <si>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</si>
  <si>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</si>
  <si>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</si>
  <si>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</si>
  <si>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</si>
  <si>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</si>
  <si>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</si>
  <si>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</si>
  <si>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</si>
  <si>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</si>
  <si>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</si>
  <si>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</si>
  <si>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</si>
  <si>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</si>
  <si>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</si>
  <si>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</si>
  <si>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</si>
  <si>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</si>
  <si>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</si>
  <si>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</si>
  <si>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</si>
  <si>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</si>
  <si>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</si>
  <si>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</si>
  <si>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</si>
  <si>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</si>
  <si>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</si>
  <si>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</si>
  <si>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</si>
  <si>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</si>
  <si>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</si>
  <si>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</si>
  <si>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</si>
  <si>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</si>
  <si>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</si>
  <si>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</si>
  <si>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</si>
  <si>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</si>
  <si>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</si>
  <si>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</si>
  <si>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</si>
  <si>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</si>
  <si>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</si>
  <si>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</si>
  <si>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</si>
  <si>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</si>
  <si>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</si>
  <si>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</si>
  <si>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</si>
  <si>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</si>
  <si>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</si>
  <si>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</si>
  <si>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</si>
  <si>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</si>
  <si>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</si>
  <si>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</si>
  <si>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</si>
  <si>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</si>
  <si>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</si>
  <si>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</si>
  <si>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</si>
  <si>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</si>
  <si>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</si>
  <si>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</si>
  <si>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</si>
  <si>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</si>
  <si>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</si>
  <si>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</si>
  <si>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</si>
  <si>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</si>
  <si>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</si>
  <si>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</si>
  <si>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</si>
  <si>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</si>
  <si>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</si>
  <si>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</si>
  <si>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</si>
  <si>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</si>
  <si>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</si>
  <si>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</si>
  <si>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</si>
  <si>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</si>
  <si>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</si>
  <si>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</si>
  <si>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</si>
  <si>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</si>
  <si>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</si>
  <si>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</si>
  <si>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</si>
  <si>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</si>
  <si>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</si>
  <si>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</si>
  <si>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</si>
  <si>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</si>
  <si>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</si>
  <si>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</si>
  <si>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</si>
  <si>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</si>
  <si>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</si>
  <si>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</si>
  <si>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</si>
  <si>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</si>
  <si>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</si>
  <si>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</si>
  <si>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</si>
  <si>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</si>
  <si>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</si>
  <si>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</si>
  <si>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</si>
  <si>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</si>
  <si>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</si>
  <si>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</si>
  <si>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</si>
  <si>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</si>
  <si>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</si>
  <si>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</si>
  <si>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</si>
  <si>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</si>
  <si>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</si>
  <si>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</si>
  <si>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</si>
  <si>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</si>
  <si>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</si>
  <si>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</si>
  <si>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</si>
  <si>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</si>
  <si>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</si>
  <si>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</si>
  <si>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</si>
  <si>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</si>
  <si>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</si>
  <si>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</si>
  <si>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</si>
  <si>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</si>
  <si>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</si>
  <si>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</si>
  <si>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</si>
  <si>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</si>
  <si>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</si>
  <si>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</si>
  <si>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</si>
  <si>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</si>
  <si>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</si>
  <si>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</si>
  <si>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</si>
  <si>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</si>
  <si>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</si>
  <si>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</si>
  <si>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</si>
  <si>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</si>
  <si>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</si>
  <si>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</si>
  <si>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</si>
  <si>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</si>
  <si>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</si>
  <si>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</si>
  <si>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</si>
  <si>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</si>
  <si>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</si>
  <si>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</si>
  <si>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</si>
  <si>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</si>
  <si>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</si>
  <si>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</si>
  <si>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</si>
  <si>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</si>
  <si>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</si>
  <si>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</si>
  <si>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</si>
  <si>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</si>
  <si>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</si>
  <si>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</si>
  <si>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</si>
  <si>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</si>
  <si>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</si>
  <si>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</si>
  <si>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</si>
  <si>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</si>
  <si>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</si>
  <si>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</si>
  <si>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</si>
  <si>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</si>
  <si>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</si>
  <si>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</si>
  <si>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</si>
  <si>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</si>
  <si>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</si>
  <si>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</si>
  <si>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</si>
  <si>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</si>
  <si>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</si>
  <si>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</si>
  <si>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</si>
  <si>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</si>
  <si>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</si>
  <si>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</si>
  <si>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</si>
  <si>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</si>
  <si>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</si>
  <si>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</si>
  <si>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</si>
  <si>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</si>
  <si>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</si>
  <si>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</si>
  <si>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</si>
  <si>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</si>
  <si>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</si>
  <si>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</si>
  <si>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</si>
  <si>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</si>
  <si>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</si>
  <si>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</si>
  <si>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</si>
  <si>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</si>
  <si>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</si>
  <si>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</si>
  <si>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</si>
  <si>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</si>
  <si>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</si>
  <si>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</si>
  <si>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</si>
  <si>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</si>
  <si>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</si>
  <si>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</si>
  <si>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</si>
  <si>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</si>
  <si>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</si>
  <si>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</si>
  <si>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</si>
  <si>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</si>
  <si>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</si>
  <si>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</si>
  <si>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</si>
  <si>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</si>
  <si>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</si>
  <si>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</si>
  <si>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</si>
  <si>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</si>
  <si>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</si>
  <si>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</si>
  <si>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</si>
  <si>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</si>
  <si>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</si>
  <si>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</si>
  <si>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</si>
  <si>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</si>
  <si>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</si>
  <si>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</si>
  <si>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</si>
  <si>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</si>
  <si>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</si>
  <si>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</si>
  <si>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</si>
  <si>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</si>
  <si>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</si>
  <si>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</si>
  <si>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</si>
  <si>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</si>
  <si>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</si>
  <si>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</si>
  <si>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</si>
  <si>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</si>
  <si>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</si>
  <si>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</si>
  <si>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</si>
  <si>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</si>
  <si>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</si>
  <si>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</si>
  <si>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</si>
  <si>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</si>
  <si>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</si>
  <si>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</si>
  <si>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</si>
  <si>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</si>
  <si>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</si>
  <si>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</si>
  <si>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</si>
  <si>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</si>
  <si>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</si>
  <si>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</si>
  <si>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</si>
  <si>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</si>
  <si>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</si>
  <si>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</si>
  <si>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</si>
  <si>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</si>
  <si>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</si>
  <si>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</si>
  <si>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</si>
  <si>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</si>
  <si>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</si>
  <si>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</si>
  <si>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</si>
  <si>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</si>
  <si>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</si>
  <si>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</si>
  <si>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</si>
  <si>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</si>
  <si>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</si>
  <si>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</si>
  <si>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</si>
  <si>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</si>
  <si>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</si>
  <si>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</si>
  <si>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</si>
  <si>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</si>
  <si>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</si>
  <si>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</si>
  <si>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</si>
  <si>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</si>
  <si>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</si>
  <si>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</si>
  <si>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</si>
  <si>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</si>
  <si>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</si>
  <si>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</si>
  <si>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</si>
  <si>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</si>
  <si>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</si>
  <si>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</si>
  <si>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</si>
  <si>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</si>
  <si>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</si>
  <si>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</si>
  <si>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</si>
  <si>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</si>
  <si>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</si>
  <si>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</si>
  <si>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</si>
  <si>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</si>
  <si>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</si>
  <si>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</si>
  <si>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</si>
  <si>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</si>
  <si>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</si>
  <si>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</si>
  <si>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</si>
  <si>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</si>
  <si>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</si>
  <si>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</si>
  <si>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</si>
  <si>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</si>
  <si>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</si>
  <si>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</si>
  <si>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</si>
  <si>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</si>
  <si>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</si>
  <si>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</si>
  <si>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</si>
  <si>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</si>
  <si>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</si>
  <si>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</si>
  <si>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</si>
  <si>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</si>
  <si>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</si>
  <si>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</si>
  <si>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</si>
  <si>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</si>
  <si>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</si>
  <si>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</si>
  <si>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</si>
  <si>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</si>
  <si>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</si>
  <si>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</si>
  <si>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</si>
  <si>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</si>
  <si>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</si>
  <si>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</si>
  <si>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</si>
  <si>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</si>
  <si>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</si>
  <si>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</si>
  <si>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</si>
  <si>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</si>
  <si>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</si>
  <si>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</si>
  <si>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</si>
  <si>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</si>
  <si>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</si>
  <si>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</si>
  <si>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</si>
  <si>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</si>
  <si>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</si>
  <si>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</si>
  <si>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</si>
  <si>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</si>
  <si>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</si>
  <si>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</si>
  <si>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</si>
  <si>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</si>
  <si>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</si>
  <si>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</si>
  <si>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</si>
  <si>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</si>
  <si>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</si>
  <si>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</si>
  <si>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</si>
  <si>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</si>
  <si>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</si>
  <si>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</si>
  <si>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</si>
  <si>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</si>
  <si>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</si>
  <si>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</si>
  <si>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</si>
  <si>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</si>
  <si>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</si>
  <si>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</si>
  <si>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</si>
  <si>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</si>
  <si>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</si>
  <si>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</si>
  <si>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</si>
  <si>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</si>
  <si>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</si>
  <si>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</si>
  <si>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</si>
  <si>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</si>
  <si>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</si>
  <si>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</si>
  <si>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</si>
  <si>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</si>
  <si>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</si>
  <si>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</si>
  <si>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</si>
  <si>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</si>
  <si>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</si>
  <si>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</si>
  <si>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</si>
  <si>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</si>
  <si>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</si>
  <si>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</si>
  <si>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</si>
  <si>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</si>
  <si>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</si>
  <si>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</si>
  <si>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</si>
  <si>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</si>
  <si>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</si>
  <si>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</si>
  <si>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</si>
  <si>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</si>
  <si>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</si>
  <si>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</si>
  <si>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</si>
  <si>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</si>
  <si>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</si>
  <si>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</si>
  <si>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</si>
  <si>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</si>
  <si>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</si>
  <si>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</si>
  <si>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</si>
  <si>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</si>
  <si>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</si>
  <si>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</si>
  <si>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</si>
  <si>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</si>
  <si>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</si>
  <si>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</si>
  <si>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</si>
  <si>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</si>
  <si>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</si>
  <si>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</si>
  <si>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</si>
  <si>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</si>
  <si>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</si>
  <si>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</si>
  <si>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</si>
  <si>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</si>
  <si>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</si>
  <si>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</si>
  <si>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</si>
  <si>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</si>
  <si>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</si>
  <si>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</si>
  <si>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</si>
  <si>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</si>
  <si>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</si>
  <si>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</si>
  <si>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</si>
  <si>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</si>
  <si>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</si>
  <si>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</si>
  <si>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</si>
  <si>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</si>
  <si>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</si>
  <si>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</si>
  <si>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</si>
  <si>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</si>
  <si>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</si>
  <si>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</si>
  <si>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</si>
  <si>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</si>
  <si>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</si>
  <si>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</si>
  <si>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</si>
  <si>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</si>
  <si>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</si>
  <si>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</si>
  <si>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</si>
  <si>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</si>
  <si>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</si>
  <si>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</si>
  <si>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</si>
  <si>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</si>
  <si>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</si>
  <si>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</si>
  <si>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</si>
  <si>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</si>
  <si>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</si>
  <si>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</si>
  <si>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</si>
  <si>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</si>
  <si>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</si>
  <si>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</si>
  <si>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</si>
  <si>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</si>
  <si>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</si>
  <si>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</si>
  <si>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</si>
  <si>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</si>
  <si>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</si>
  <si>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</si>
  <si>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</si>
  <si>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</si>
  <si>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</si>
  <si>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</si>
  <si>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</si>
  <si>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</si>
  <si>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</si>
  <si>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</si>
  <si>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</si>
  <si>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</si>
  <si>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</si>
  <si>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</si>
  <si>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</si>
  <si>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</si>
  <si>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</si>
  <si>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</si>
  <si>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</si>
  <si>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</si>
  <si>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</si>
  <si>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</si>
  <si>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</si>
  <si>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</si>
  <si>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</si>
  <si>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</si>
  <si>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</si>
  <si>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</si>
  <si>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</si>
  <si>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</si>
  <si>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</si>
  <si>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</si>
  <si>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</si>
  <si>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</si>
  <si>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</si>
  <si>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</si>
  <si>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</si>
  <si>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</si>
  <si>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</si>
  <si>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</si>
  <si>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</si>
  <si>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</si>
  <si>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</si>
  <si>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</si>
  <si>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</si>
  <si>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</si>
  <si>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</si>
  <si>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</si>
  <si>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</si>
  <si>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</si>
  <si>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</si>
  <si>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</si>
  <si>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</si>
  <si>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</si>
  <si>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</si>
  <si>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</si>
  <si>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</si>
  <si>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</si>
  <si>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</si>
  <si>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</si>
  <si>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</si>
  <si>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</si>
  <si>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</si>
  <si>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</si>
  <si>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</si>
  <si>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</si>
  <si>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</si>
  <si>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</si>
  <si>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</si>
  <si>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</si>
  <si>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</si>
  <si>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</si>
  <si>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</si>
  <si>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</si>
  <si>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</si>
  <si>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</si>
  <si>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</si>
  <si>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</si>
  <si>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</si>
  <si>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</si>
  <si>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</si>
  <si>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</si>
  <si>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</si>
  <si>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</si>
  <si>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</si>
  <si>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</si>
  <si>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</si>
  <si>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</si>
  <si>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</si>
  <si>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</si>
  <si>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</si>
  <si>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</si>
  <si>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</si>
  <si>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</si>
  <si>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</si>
  <si>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</si>
  <si>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</si>
  <si>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</si>
  <si>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</si>
  <si>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</si>
  <si>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</si>
  <si>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</si>
  <si>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</si>
  <si>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</si>
  <si>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</si>
  <si>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</si>
  <si>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</si>
  <si>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</si>
  <si>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</si>
  <si>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</si>
  <si>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</si>
  <si>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</si>
  <si>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</si>
  <si>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</si>
  <si>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</si>
  <si>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</si>
  <si>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</si>
  <si>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</si>
  <si>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</si>
  <si>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</si>
  <si>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</si>
  <si>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</si>
  <si>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</si>
  <si>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</si>
  <si>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</si>
  <si>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</si>
  <si>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</si>
  <si>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</si>
  <si>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</si>
  <si>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</si>
  <si>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</si>
  <si>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</si>
  <si>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</si>
  <si>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</si>
  <si>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</si>
  <si>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</si>
  <si>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</si>
  <si>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</si>
  <si>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</si>
  <si>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</si>
  <si>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</si>
  <si>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</si>
  <si>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</si>
  <si>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</si>
  <si>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</si>
  <si>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</si>
  <si>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</si>
  <si>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</si>
  <si>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</si>
  <si>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</si>
  <si>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</si>
  <si>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</si>
  <si>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</si>
  <si>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</si>
  <si>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</si>
  <si>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</si>
  <si>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</si>
  <si>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</si>
  <si>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</si>
  <si>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</si>
  <si>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</si>
  <si>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</si>
  <si>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</si>
  <si>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</si>
  <si>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</si>
  <si>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</si>
  <si>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</si>
  <si>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</si>
  <si>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</si>
  <si>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</si>
  <si>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</si>
  <si>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</si>
  <si>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</si>
  <si>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</si>
  <si>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</si>
  <si>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</si>
  <si>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</si>
  <si>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</si>
  <si>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</si>
  <si>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</si>
  <si>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</si>
  <si>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</si>
  <si>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</si>
  <si>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</si>
  <si>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</si>
  <si>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</si>
  <si>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</si>
  <si>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</si>
  <si>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</si>
  <si>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</si>
  <si>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</si>
  <si>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</si>
  <si>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</si>
  <si>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</si>
  <si>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</si>
  <si>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</si>
  <si>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</si>
  <si>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</si>
  <si>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</si>
  <si>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</si>
  <si>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</si>
  <si>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</si>
  <si>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</si>
  <si>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</si>
  <si>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</si>
  <si>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</si>
  <si>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</si>
  <si>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</si>
  <si>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</si>
  <si>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</si>
  <si>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</si>
  <si>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</si>
  <si>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</si>
  <si>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</si>
  <si>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</si>
  <si>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</si>
  <si>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</si>
  <si>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</si>
  <si>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</si>
  <si>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</si>
  <si>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</si>
  <si>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</si>
  <si>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</si>
  <si>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</si>
  <si>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</si>
  <si>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</si>
  <si>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</si>
  <si>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</si>
  <si>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</si>
  <si>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</si>
  <si>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</si>
  <si>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</si>
  <si>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</si>
  <si>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</si>
  <si>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</si>
  <si>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</si>
  <si>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</si>
  <si>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</si>
  <si>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</si>
  <si>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</si>
  <si>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</si>
  <si>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</si>
  <si>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</si>
  <si>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</si>
  <si>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</si>
  <si>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</si>
  <si>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</si>
  <si>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</si>
  <si>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</si>
  <si>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</si>
  <si>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</si>
  <si>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</si>
  <si>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</si>
  <si>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</si>
  <si>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</si>
  <si>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</si>
  <si>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</si>
  <si>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</si>
  <si>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</si>
  <si>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</si>
  <si>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</si>
  <si>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</si>
  <si>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</si>
  <si>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</si>
  <si>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</si>
  <si>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</si>
  <si>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</si>
  <si>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</si>
  <si>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</si>
  <si>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</si>
  <si>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</si>
  <si>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</si>
  <si>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</si>
  <si>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</si>
  <si>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</si>
  <si>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</si>
  <si>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</si>
  <si>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</si>
  <si>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</si>
  <si>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</si>
  <si>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</si>
  <si>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</si>
  <si>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</si>
  <si>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</si>
  <si>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</si>
  <si>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</si>
  <si>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</si>
  <si>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</si>
  <si>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</si>
  <si>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</si>
  <si>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</si>
  <si>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</si>
  <si>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</si>
  <si>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</si>
  <si>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</si>
  <si>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</si>
  <si>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</si>
  <si>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</si>
  <si>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</si>
  <si>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</si>
  <si>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</si>
  <si>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</si>
  <si>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</si>
  <si>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</si>
  <si>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</si>
  <si>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</si>
  <si>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</si>
  <si>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</si>
  <si>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</si>
  <si>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</si>
  <si>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</si>
  <si>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</si>
  <si>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</si>
  <si>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</si>
  <si>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</si>
  <si>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</si>
  <si>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</si>
  <si>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</si>
  <si>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</si>
  <si>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</si>
  <si>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</si>
  <si>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</si>
  <si>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</si>
  <si>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</si>
  <si>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</si>
  <si>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</si>
  <si>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</si>
  <si>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</si>
  <si>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</si>
  <si>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</si>
  <si>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</si>
  <si>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</si>
  <si>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</si>
  <si>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</si>
  <si>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</si>
  <si>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</si>
  <si>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</si>
  <si>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</si>
  <si>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</si>
  <si>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</si>
  <si>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</si>
  <si>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</si>
  <si>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</si>
  <si>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</si>
  <si>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</si>
  <si>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</si>
  <si>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</si>
  <si>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</si>
  <si>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</si>
  <si>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</si>
  <si>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</si>
  <si>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</si>
  <si>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</si>
  <si>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</si>
  <si>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</si>
  <si>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</si>
  <si>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</si>
  <si>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</si>
  <si>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</si>
  <si>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</si>
  <si>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</si>
  <si>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</si>
  <si>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</si>
  <si>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</si>
  <si>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</si>
  <si>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</si>
  <si>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</si>
  <si>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</si>
  <si>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</si>
  <si>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</si>
  <si>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</si>
  <si>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</si>
  <si>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</si>
  <si>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</si>
  <si>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</si>
  <si>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</si>
  <si>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</si>
  <si>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</si>
  <si>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</si>
  <si>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</si>
  <si>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</si>
  <si>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</si>
  <si>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</si>
  <si>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</si>
  <si>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</si>
  <si>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</si>
  <si>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</si>
  <si>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</si>
  <si>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</si>
  <si>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</si>
  <si>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</si>
  <si>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</si>
  <si>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</si>
  <si>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</si>
  <si>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</si>
  <si>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</si>
  <si>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</si>
  <si>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</si>
  <si>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</si>
  <si>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</si>
  <si>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</si>
  <si>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</si>
  <si>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</si>
  <si>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</si>
  <si>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</si>
  <si>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</si>
  <si>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</si>
  <si>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</si>
  <si>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</si>
  <si>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</si>
  <si>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</si>
  <si>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</si>
  <si>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</si>
  <si>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</si>
  <si>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</si>
  <si>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</si>
  <si>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</si>
  <si>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</si>
  <si>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</si>
  <si>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</si>
  <si>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</si>
  <si>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</si>
  <si>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</si>
  <si>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</si>
  <si>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</si>
  <si>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</si>
  <si>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</si>
  <si>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</si>
  <si>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</si>
  <si>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</si>
  <si>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</si>
  <si>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</si>
  <si>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</si>
  <si>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</si>
  <si>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</si>
  <si>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</si>
  <si>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</si>
  <si>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</si>
  <si>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</si>
  <si>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</si>
  <si>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</si>
  <si>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</si>
  <si>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</si>
  <si>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</si>
  <si>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</si>
  <si>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</si>
  <si>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</si>
  <si>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</si>
  <si>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</si>
  <si>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</si>
  <si>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</si>
  <si>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</si>
  <si>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</si>
  <si>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</si>
  <si>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</si>
  <si>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</si>
  <si>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</si>
  <si>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</si>
  <si>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</si>
  <si>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</si>
  <si>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</si>
  <si>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</si>
  <si>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</si>
  <si>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</si>
  <si>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</si>
  <si>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</si>
  <si>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</si>
  <si>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</si>
  <si>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</si>
  <si>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</si>
  <si>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</si>
  <si>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</si>
  <si>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</si>
  <si>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</si>
  <si>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</si>
  <si>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</si>
  <si>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</si>
  <si>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</si>
  <si>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</si>
  <si>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</si>
  <si>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</si>
  <si>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</si>
  <si>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</si>
  <si>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</si>
  <si>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</si>
  <si>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</si>
  <si>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</si>
  <si>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</si>
  <si>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</si>
  <si>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</si>
  <si>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</si>
  <si>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</si>
  <si>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</si>
  <si>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</si>
  <si>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</si>
  <si>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</si>
  <si>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</si>
  <si>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</si>
  <si>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</si>
  <si>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</si>
  <si>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</si>
  <si>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</si>
  <si>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</si>
  <si>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</si>
  <si>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</si>
  <si>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</si>
  <si>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</si>
  <si>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</si>
  <si>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</si>
  <si>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</si>
  <si>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</si>
  <si>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</si>
  <si>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</si>
  <si>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</si>
  <si>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</si>
  <si>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</si>
  <si>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</si>
  <si>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</si>
  <si>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</si>
  <si>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</si>
  <si>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</si>
  <si>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</si>
  <si>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</si>
  <si>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</si>
  <si>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</si>
  <si>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</si>
  <si>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</si>
  <si>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</si>
  <si>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</si>
  <si>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</si>
  <si>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</si>
  <si>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</si>
  <si>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</si>
  <si>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</si>
  <si>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</si>
  <si>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</si>
  <si>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</si>
  <si>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</si>
  <si>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</si>
  <si>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</si>
  <si>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</si>
  <si>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</si>
  <si>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</si>
  <si>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</si>
  <si>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</si>
  <si>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</si>
  <si>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</si>
  <si>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</si>
  <si>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</si>
  <si>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</si>
  <si>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</si>
  <si>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</si>
  <si>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</si>
  <si>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</si>
  <si>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</si>
  <si>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</si>
  <si>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</si>
  <si>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</si>
  <si>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</si>
  <si>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</si>
  <si>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</si>
  <si>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</si>
  <si>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</si>
  <si>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</si>
  <si>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</si>
  <si>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</si>
  <si>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</si>
  <si>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</si>
  <si>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</si>
  <si>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</si>
  <si>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</si>
  <si>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</si>
  <si>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</si>
  <si>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</si>
  <si>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</si>
  <si>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</si>
  <si>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</si>
  <si>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</si>
  <si>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</si>
  <si>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</si>
  <si>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</si>
  <si>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</si>
  <si>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</si>
  <si>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</si>
  <si>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</si>
  <si>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</si>
  <si>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</si>
  <si>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</si>
  <si>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</si>
  <si>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</si>
  <si>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</si>
  <si>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</si>
  <si>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</si>
  <si>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</si>
  <si>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</si>
  <si>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</si>
  <si>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</si>
  <si>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</si>
  <si>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</si>
  <si>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</si>
  <si>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</si>
  <si>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</si>
  <si>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</si>
  <si>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</si>
  <si>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</si>
  <si>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</si>
  <si>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</si>
  <si>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</si>
  <si>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</si>
  <si>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</si>
  <si>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</si>
  <si>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</si>
  <si>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</si>
  <si>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</si>
  <si>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</si>
  <si>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</si>
  <si>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</si>
  <si>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</si>
  <si>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</si>
  <si>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</si>
  <si>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</si>
  <si>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</si>
  <si>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</si>
  <si>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</si>
  <si>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</si>
  <si>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</si>
  <si>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</si>
  <si>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</si>
  <si>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</si>
  <si>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</si>
  <si>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</si>
  <si>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</si>
  <si>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</si>
  <si>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</si>
  <si>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</si>
  <si>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</si>
  <si>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</si>
  <si>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</si>
  <si>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</si>
  <si>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</si>
  <si>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</si>
  <si>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</si>
  <si>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</si>
  <si>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</si>
  <si>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</si>
  <si>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</si>
  <si>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</si>
  <si>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</si>
  <si>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</si>
  <si>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</si>
  <si>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</si>
  <si>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</si>
  <si>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</si>
  <si>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</si>
  <si>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</si>
  <si>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</si>
  <si>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</si>
  <si>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</si>
  <si>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</si>
  <si>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</si>
  <si>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</si>
  <si>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</si>
  <si>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</si>
  <si>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</si>
  <si>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</si>
  <si>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</si>
  <si>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</si>
  <si>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</si>
  <si>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</si>
  <si>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</si>
  <si>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</si>
  <si>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</si>
  <si>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</si>
  <si>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</si>
  <si>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</si>
  <si>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</si>
  <si>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</si>
  <si>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</si>
  <si>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</si>
  <si>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</si>
  <si>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</si>
  <si>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</si>
  <si>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</si>
  <si>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</si>
  <si>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</si>
  <si>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</si>
  <si>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</si>
  <si>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</si>
  <si>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</si>
  <si>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</si>
  <si>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</si>
  <si>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</si>
  <si>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</si>
  <si>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</si>
  <si>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</si>
  <si>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</si>
  <si>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</si>
  <si>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</si>
  <si>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</si>
  <si>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</si>
  <si>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</si>
  <si>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</si>
  <si>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</si>
  <si>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</si>
  <si>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</si>
  <si>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</si>
  <si>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</si>
  <si>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</si>
  <si>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</si>
  <si>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</si>
  <si>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</si>
  <si>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</si>
  <si>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</si>
  <si>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</si>
  <si>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</si>
  <si>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</si>
  <si>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</si>
  <si>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</si>
  <si>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</si>
  <si>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</si>
  <si>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</si>
  <si>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</si>
  <si>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</si>
  <si>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</si>
  <si>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</si>
  <si>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</si>
  <si>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</si>
  <si>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</si>
  <si>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</si>
  <si>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</si>
  <si>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</si>
  <si>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</si>
  <si>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</si>
  <si>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</si>
  <si>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</si>
  <si>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</si>
  <si>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</si>
  <si>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</si>
  <si>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</si>
  <si>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</si>
  <si>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</si>
  <si>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</si>
  <si>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</si>
  <si>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</si>
  <si>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</si>
  <si>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</si>
  <si>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</si>
  <si>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</si>
  <si>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</si>
  <si>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</si>
  <si>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</si>
  <si>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</si>
  <si>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</si>
  <si>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</si>
  <si>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</si>
  <si>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</si>
  <si>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</si>
  <si>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</si>
  <si>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</si>
  <si>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</si>
  <si>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</si>
  <si>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</si>
  <si>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</si>
  <si>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</si>
  <si>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</si>
  <si>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</si>
  <si>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</si>
  <si>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</si>
  <si>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</si>
  <si>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</si>
  <si>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</si>
  <si>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</si>
  <si>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</si>
  <si>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</si>
  <si>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</si>
  <si>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</si>
  <si>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</si>
  <si>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</si>
  <si>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</si>
  <si>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</si>
  <si>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</si>
  <si>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</si>
  <si>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</si>
  <si>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</si>
  <si>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</si>
  <si>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</si>
  <si>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</si>
  <si>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</si>
  <si>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</si>
  <si>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</si>
  <si>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</si>
  <si>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</si>
  <si>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</si>
  <si>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</si>
  <si>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</si>
  <si>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</si>
  <si>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</si>
  <si>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</si>
  <si>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</si>
  <si>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</si>
  <si>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</si>
  <si>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</si>
  <si>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</si>
  <si>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</si>
  <si>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</si>
  <si>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</si>
  <si>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</si>
  <si>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</si>
  <si>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</si>
  <si>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</si>
  <si>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</si>
  <si>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</si>
  <si>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</si>
  <si>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</si>
  <si>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</si>
  <si>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</si>
  <si>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</si>
  <si>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</si>
  <si>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</si>
  <si>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</si>
  <si>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</si>
  <si>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</si>
  <si>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</si>
  <si>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</si>
  <si>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</si>
  <si>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</si>
  <si>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</si>
  <si>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</si>
  <si>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</si>
  <si>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</si>
  <si>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</si>
  <si>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</si>
  <si>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</si>
  <si>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</si>
  <si>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</si>
  <si>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</si>
  <si>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</si>
  <si>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</si>
  <si>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</si>
  <si>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</si>
  <si>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</si>
  <si>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</si>
  <si>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</si>
  <si>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</si>
  <si>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</si>
  <si>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</si>
  <si>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</si>
  <si>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</si>
  <si>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</si>
  <si>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</si>
  <si>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</si>
  <si>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</si>
  <si>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</si>
  <si>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</si>
  <si>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</si>
  <si>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</si>
  <si>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</si>
  <si>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</si>
  <si>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</si>
  <si>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</si>
  <si>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</si>
  <si>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</si>
  <si>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</si>
  <si>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</si>
  <si>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</si>
  <si>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</si>
  <si>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</si>
  <si>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</si>
  <si>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</si>
  <si>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</si>
  <si>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</si>
  <si>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</si>
  <si>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</si>
  <si>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</si>
  <si>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</si>
  <si>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</si>
  <si>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</si>
  <si>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</si>
  <si>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</si>
  <si>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</si>
  <si>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</si>
  <si>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</si>
  <si>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</si>
  <si>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</si>
  <si>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</si>
  <si>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</si>
  <si>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</si>
  <si>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</si>
  <si>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</si>
  <si>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</si>
  <si>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</si>
  <si>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</si>
  <si>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</si>
  <si>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</si>
  <si>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</si>
  <si>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</si>
  <si>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</si>
  <si>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</si>
  <si>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</si>
  <si>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</si>
  <si>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</si>
  <si>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</si>
  <si>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</si>
  <si>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</si>
  <si>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</si>
  <si>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</si>
  <si>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</si>
  <si>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</si>
  <si>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</si>
  <si>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</si>
  <si>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</si>
  <si>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</si>
  <si>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</si>
  <si>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</si>
  <si>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</si>
  <si>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</si>
  <si>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</si>
  <si>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</si>
  <si>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</si>
  <si>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</si>
  <si>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</si>
  <si>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</si>
  <si>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</si>
  <si>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</si>
  <si>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</si>
  <si>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</si>
  <si>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</si>
  <si>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</si>
  <si>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</si>
  <si>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</si>
  <si>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</si>
  <si>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</si>
  <si>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</si>
  <si>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</si>
  <si>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</si>
  <si>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</si>
  <si>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</si>
  <si>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</si>
  <si>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</si>
  <si>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</si>
  <si>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</si>
  <si>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</si>
  <si>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</si>
  <si>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</si>
  <si>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</si>
  <si>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</si>
  <si>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</si>
  <si>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</si>
  <si>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</si>
  <si>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</si>
  <si>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</si>
  <si>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</si>
  <si>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</si>
  <si>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</si>
  <si>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</si>
  <si>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</si>
  <si>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</si>
  <si>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</si>
  <si>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</si>
  <si>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</si>
  <si>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</si>
  <si>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</si>
  <si>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</si>
  <si>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</si>
  <si>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</si>
  <si>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</si>
  <si>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</si>
  <si>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</si>
  <si>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</si>
  <si>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</si>
  <si>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</si>
  <si>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</si>
  <si>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</si>
  <si>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</si>
  <si>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</si>
  <si>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</si>
  <si>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</si>
  <si>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</si>
  <si>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</si>
  <si>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</si>
  <si>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</si>
  <si>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</si>
  <si>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</si>
  <si>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</si>
  <si>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</si>
  <si>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</si>
  <si>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</si>
  <si>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</si>
  <si>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</si>
  <si>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</si>
  <si>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</si>
  <si>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</si>
  <si>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</si>
  <si>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</si>
  <si>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</si>
  <si>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</si>
  <si>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</si>
  <si>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</si>
  <si>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</si>
  <si>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</si>
  <si>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</si>
  <si>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</si>
  <si>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</si>
  <si>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</si>
  <si>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</si>
  <si>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</si>
  <si>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</si>
  <si>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</si>
  <si>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</si>
  <si>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</si>
  <si>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</si>
  <si>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</si>
  <si>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</si>
  <si>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</si>
  <si>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</si>
  <si>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</si>
  <si>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</si>
  <si>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</si>
  <si>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</si>
  <si>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</si>
  <si>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</si>
  <si>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</si>
  <si>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</si>
  <si>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</si>
  <si>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</si>
  <si>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</si>
  <si>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</si>
  <si>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</si>
  <si>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</si>
  <si>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</si>
  <si>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</si>
  <si>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</si>
  <si>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</si>
  <si>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</si>
  <si>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</si>
  <si>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</si>
  <si>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</si>
  <si>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</si>
  <si>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</si>
  <si>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</si>
  <si>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</si>
  <si>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</si>
  <si>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</si>
  <si>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</si>
  <si>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</si>
  <si>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</si>
  <si>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</si>
  <si>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</si>
  <si>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</si>
  <si>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</si>
  <si>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</si>
  <si>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</si>
  <si>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</si>
  <si>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</si>
  <si>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</si>
  <si>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</si>
  <si>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</si>
  <si>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</si>
  <si>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</si>
  <si>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</si>
  <si>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</si>
  <si>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</si>
  <si>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</si>
  <si>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</si>
  <si>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</si>
  <si>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</si>
  <si>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</si>
  <si>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</si>
  <si>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</si>
  <si>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</si>
  <si>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</si>
  <si>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</si>
  <si>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</si>
  <si>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</si>
  <si>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</si>
  <si>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</si>
  <si>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</si>
  <si>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</si>
  <si>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</si>
  <si>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</si>
  <si>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</si>
  <si>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</si>
  <si>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</si>
  <si>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</si>
  <si>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</si>
  <si>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</si>
  <si>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</si>
  <si>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</si>
  <si>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</si>
  <si>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</si>
  <si>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</si>
  <si>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</si>
  <si>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</si>
  <si>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</si>
  <si>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</si>
  <si>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</si>
  <si>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</si>
  <si>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</si>
  <si>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</si>
  <si>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</si>
  <si>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</si>
  <si>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</si>
  <si>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</si>
  <si>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</si>
  <si>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</si>
  <si>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</si>
  <si>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</si>
  <si>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</si>
  <si>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</si>
  <si>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</si>
  <si>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</si>
  <si>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</si>
  <si>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</si>
  <si>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</si>
  <si>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</si>
  <si>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</si>
  <si>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</si>
  <si>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</si>
  <si>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</si>
  <si>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</si>
  <si>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</si>
  <si>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</si>
  <si>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</si>
  <si>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</si>
  <si>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</si>
  <si>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</si>
  <si>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</si>
  <si>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</si>
  <si>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</si>
  <si>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</si>
  <si>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</si>
  <si>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</si>
  <si>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</si>
  <si>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</si>
  <si>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</si>
  <si>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</si>
  <si>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</si>
  <si>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</si>
  <si>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</si>
  <si>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</si>
  <si>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</si>
  <si>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</si>
  <si>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</si>
  <si>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</si>
  <si>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</si>
  <si>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</si>
  <si>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</si>
  <si>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</si>
  <si>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</si>
  <si>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</si>
  <si>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</si>
  <si>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</si>
  <si>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</si>
  <si>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</si>
  <si>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</si>
  <si>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</si>
  <si>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</si>
  <si>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</si>
  <si>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</si>
  <si>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</si>
  <si>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</si>
  <si>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</si>
  <si>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</si>
  <si>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</si>
  <si>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</si>
  <si>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</si>
  <si>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</si>
  <si>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</si>
  <si>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</si>
  <si>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</si>
  <si>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</si>
  <si>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</si>
  <si>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</si>
  <si>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</si>
  <si>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</si>
  <si>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</si>
  <si>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</si>
  <si>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</si>
  <si>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</si>
  <si>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</si>
  <si>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</si>
  <si>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</si>
  <si>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</si>
  <si>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</si>
  <si>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</si>
  <si>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</si>
  <si>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</si>
  <si>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</si>
  <si>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</si>
  <si>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</si>
  <si>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</si>
  <si>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</si>
  <si>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</si>
  <si>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</si>
  <si>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</si>
  <si>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</si>
  <si>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</si>
  <si>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</si>
  <si>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</si>
  <si>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</si>
  <si>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</si>
  <si>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</si>
  <si>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</si>
  <si>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</si>
  <si>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</si>
  <si>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</si>
  <si>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</si>
  <si>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</si>
  <si>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</si>
  <si>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</si>
  <si>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</si>
  <si>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</si>
  <si>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</si>
  <si>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</si>
  <si>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</si>
  <si>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</si>
  <si>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</si>
  <si>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</si>
  <si>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</si>
  <si>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</si>
  <si>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</si>
  <si>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</si>
  <si>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</si>
  <si>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</si>
  <si>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</si>
  <si>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</si>
  <si>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</si>
  <si>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</si>
  <si>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</si>
  <si>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</si>
  <si>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</si>
  <si>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</si>
  <si>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</si>
  <si>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</si>
  <si>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</si>
  <si>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</si>
  <si>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</si>
  <si>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</si>
  <si>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</si>
  <si>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</si>
  <si>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</si>
  <si>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</si>
  <si>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</si>
  <si>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</si>
  <si>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</si>
  <si>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</si>
  <si>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</si>
  <si>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</si>
  <si>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</si>
  <si>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</si>
  <si>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</si>
  <si>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</si>
  <si>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</si>
  <si>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</si>
  <si>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</si>
  <si>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</si>
  <si>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</si>
  <si>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</si>
  <si>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</si>
  <si>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</si>
  <si>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</si>
  <si>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</si>
  <si>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</si>
  <si>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</si>
  <si>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</si>
  <si>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</si>
  <si>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</si>
  <si>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</si>
  <si>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</si>
  <si>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</si>
  <si>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</si>
  <si>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</si>
  <si>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</si>
  <si>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</si>
  <si>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</si>
  <si>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</si>
  <si>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</si>
  <si>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</si>
  <si>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</si>
  <si>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</si>
  <si>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</si>
  <si>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</si>
  <si>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</si>
  <si>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</si>
  <si>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</si>
  <si>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</si>
  <si>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</si>
  <si>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</si>
  <si>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</si>
  <si>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</si>
  <si>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</si>
  <si>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</si>
  <si>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</si>
  <si>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</si>
  <si>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</si>
  <si>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</si>
  <si>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</si>
  <si>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</si>
  <si>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</si>
  <si>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</si>
  <si>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</si>
  <si>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</si>
  <si>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</si>
  <si>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</si>
  <si>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</si>
  <si>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</si>
  <si>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</si>
  <si>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</si>
  <si>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</si>
  <si>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</si>
  <si>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</si>
  <si>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</si>
  <si>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</si>
  <si>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</si>
  <si>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</si>
  <si>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</si>
  <si>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</si>
  <si>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</si>
  <si>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</si>
  <si>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</si>
  <si>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</si>
  <si>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</si>
  <si>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</si>
  <si>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</si>
  <si>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</si>
  <si>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</si>
  <si>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</si>
  <si>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</si>
  <si>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</si>
  <si>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</si>
  <si>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</si>
  <si>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</si>
  <si>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</si>
  <si>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</si>
  <si>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</si>
  <si>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</si>
  <si>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</si>
  <si>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</si>
  <si>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</si>
  <si>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</si>
  <si>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</si>
  <si>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</si>
  <si>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</si>
  <si>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</si>
  <si>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</si>
  <si>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</si>
  <si>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</si>
  <si>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</si>
  <si>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</si>
  <si>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</si>
  <si>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</si>
  <si>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</si>
  <si>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</si>
  <si>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</si>
  <si>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</si>
  <si>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</si>
  <si>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</si>
  <si>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</si>
  <si>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</si>
  <si>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</si>
  <si>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</si>
  <si>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</si>
  <si>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</si>
  <si>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</si>
  <si>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</si>
  <si>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</si>
  <si>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</si>
  <si>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</si>
  <si>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</si>
  <si>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</si>
  <si>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</si>
  <si>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</si>
  <si>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</si>
  <si>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</si>
  <si>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</si>
  <si>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</si>
  <si>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</si>
  <si>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</si>
  <si>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</si>
  <si>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</si>
  <si>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</si>
  <si>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</si>
  <si>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</si>
  <si>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</si>
  <si>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</si>
  <si>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</si>
  <si>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</si>
  <si>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</si>
  <si>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</si>
  <si>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</si>
  <si>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</si>
  <si>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</si>
  <si>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</si>
  <si>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</si>
  <si>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</si>
  <si>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</si>
  <si>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</si>
  <si>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</si>
  <si>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</si>
  <si>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</si>
  <si>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</si>
  <si>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</si>
  <si>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</si>
  <si>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</si>
  <si>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</si>
  <si>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</si>
  <si>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</si>
  <si>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</si>
  <si>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</si>
  <si>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</si>
  <si>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</si>
  <si>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</si>
  <si>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</si>
  <si>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</si>
  <si>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</si>
  <si>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</si>
  <si>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</si>
  <si>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</si>
  <si>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</si>
  <si>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</si>
  <si>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</si>
  <si>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</si>
  <si>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</si>
  <si>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</si>
  <si>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</si>
  <si>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</si>
  <si>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</si>
  <si>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</si>
  <si>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</si>
  <si>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</si>
  <si>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</si>
  <si>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</si>
  <si>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</si>
  <si>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</si>
  <si>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</si>
  <si>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</si>
  <si>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</si>
  <si>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</si>
  <si>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</si>
  <si>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</si>
  <si>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</si>
  <si>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</si>
  <si>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</si>
  <si>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</si>
  <si>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</si>
  <si>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</si>
  <si>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</si>
  <si>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</si>
  <si>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</si>
  <si>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</si>
  <si>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</si>
  <si>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</si>
  <si>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</si>
  <si>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</si>
  <si>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</si>
  <si>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</si>
  <si>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</si>
  <si>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</si>
  <si>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</si>
  <si>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</si>
  <si>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</si>
  <si>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</si>
  <si>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</si>
  <si>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</si>
  <si>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</si>
  <si>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</si>
  <si>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</si>
  <si>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</si>
  <si>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</si>
  <si>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</si>
  <si>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</si>
  <si>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</si>
  <si>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</si>
  <si>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</si>
  <si>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</si>
  <si>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</si>
  <si>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</si>
  <si>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</si>
  <si>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</si>
  <si>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</si>
  <si>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</si>
  <si>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</si>
  <si>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</si>
  <si>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</si>
  <si>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</si>
  <si>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</si>
  <si>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</si>
  <si>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</si>
  <si>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</si>
  <si>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</si>
  <si>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</si>
  <si>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</si>
  <si>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</si>
  <si>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</si>
  <si>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</si>
  <si>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</si>
  <si>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</si>
  <si>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</si>
  <si>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</si>
  <si>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</si>
  <si>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</si>
  <si>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</si>
  <si>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</si>
  <si>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</si>
  <si>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</si>
  <si>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</si>
  <si>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</si>
  <si>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</si>
  <si>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</si>
  <si>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</si>
  <si>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</si>
  <si>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</si>
  <si>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</si>
  <si>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</si>
  <si>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</si>
  <si>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</si>
  <si>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</si>
  <si>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</si>
  <si>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</si>
  <si>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</si>
  <si>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</si>
  <si>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</si>
  <si>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</si>
  <si>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</si>
  <si>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</si>
  <si>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</si>
  <si>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</si>
  <si>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</si>
  <si>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</si>
  <si>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</si>
  <si>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</si>
  <si>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</si>
  <si>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</si>
  <si>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</si>
  <si>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</si>
  <si>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</si>
  <si>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</si>
  <si>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</si>
  <si>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</si>
  <si>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</si>
  <si>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</si>
  <si>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</si>
  <si>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</si>
  <si>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</si>
  <si>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</si>
  <si>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</si>
  <si>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</si>
  <si>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</si>
  <si>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</si>
  <si>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</si>
  <si>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</si>
  <si>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</si>
  <si>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</si>
  <si>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</si>
  <si>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</si>
  <si>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</si>
  <si>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</si>
  <si>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</si>
  <si>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</si>
  <si>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</si>
  <si>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</si>
  <si>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</si>
  <si>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</si>
  <si>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</si>
  <si>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</si>
  <si>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</si>
  <si>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</si>
  <si>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</si>
  <si>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</si>
  <si>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</si>
  <si>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</si>
  <si>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</si>
  <si>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</si>
  <si>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</si>
  <si>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</si>
  <si>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</si>
  <si>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</si>
  <si>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</si>
  <si>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</si>
  <si>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</si>
  <si>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</si>
  <si>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</si>
  <si>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</si>
  <si>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</si>
  <si>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</si>
  <si>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</si>
  <si>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</si>
  <si>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</si>
  <si>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</si>
  <si>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</si>
  <si>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</si>
  <si>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</si>
  <si>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</si>
  <si>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</si>
  <si>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</si>
  <si>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</si>
  <si>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</si>
  <si>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</si>
  <si>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</si>
  <si>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</si>
  <si>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</si>
  <si>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</si>
  <si>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</si>
  <si>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</si>
  <si>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</si>
  <si>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</si>
  <si>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</si>
  <si>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</si>
  <si>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</si>
  <si>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</si>
  <si>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</si>
  <si>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</si>
  <si>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</si>
  <si>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</si>
  <si>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</si>
  <si>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</si>
  <si>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</si>
  <si>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</si>
  <si>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</si>
  <si>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</si>
  <si>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</si>
  <si>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</si>
  <si>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</si>
  <si>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</si>
  <si>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</si>
  <si>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</si>
  <si>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</si>
  <si>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</si>
  <si>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</si>
  <si>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</si>
  <si>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</si>
  <si>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</si>
  <si>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</si>
  <si>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</si>
  <si>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</si>
  <si>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</si>
  <si>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</si>
  <si>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</si>
  <si>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</si>
  <si>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</si>
  <si>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</si>
  <si>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</si>
  <si>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</si>
  <si>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</si>
  <si>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</si>
  <si>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</si>
  <si>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</si>
  <si>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</si>
  <si>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</si>
  <si>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</si>
  <si>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</si>
  <si>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</si>
  <si>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</si>
  <si>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</si>
  <si>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</si>
  <si>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</si>
  <si>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</si>
  <si>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</si>
  <si>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</si>
  <si>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</si>
  <si>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</si>
  <si>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</si>
  <si>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</si>
  <si>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</si>
  <si>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</si>
  <si>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</si>
  <si>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</si>
  <si>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</si>
  <si>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</si>
  <si>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</si>
  <si>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</si>
  <si>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</si>
  <si>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</si>
  <si>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</si>
  <si>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</si>
  <si>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</si>
  <si>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</si>
  <si>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</si>
  <si>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</si>
  <si>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</si>
  <si>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</si>
  <si>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</si>
  <si>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</si>
  <si>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</si>
  <si>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</si>
  <si>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</si>
  <si>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</si>
  <si>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</si>
  <si>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</si>
  <si>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</si>
  <si>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</si>
  <si>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</si>
  <si>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</si>
  <si>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</si>
  <si>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</si>
  <si>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</si>
  <si>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</si>
  <si>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</si>
  <si>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</si>
  <si>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</si>
  <si>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</si>
  <si>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</si>
  <si>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</si>
  <si>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</si>
  <si>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</si>
  <si>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</si>
  <si>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</si>
  <si>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</si>
  <si>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</si>
  <si>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</si>
  <si>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</si>
  <si>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</si>
  <si>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</si>
  <si>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</si>
  <si>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</si>
  <si>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</si>
  <si>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</si>
  <si>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</si>
  <si>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</si>
  <si>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</si>
  <si>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</si>
  <si>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</si>
  <si>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</si>
  <si>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</si>
  <si>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</si>
  <si>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</si>
  <si>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</si>
  <si>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</si>
  <si>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</si>
  <si>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</si>
  <si>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</si>
  <si>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</si>
  <si>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</si>
  <si>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</si>
  <si>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</si>
  <si>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</si>
  <si>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</si>
  <si>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</si>
  <si>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</si>
  <si>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</si>
  <si>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</si>
  <si>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</si>
  <si>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</si>
  <si>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</si>
  <si>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</si>
  <si>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</si>
  <si>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</si>
  <si>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</si>
  <si>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</si>
  <si>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</si>
  <si>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</si>
  <si>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</si>
  <si>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</si>
  <si>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</si>
  <si>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</si>
  <si>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</si>
  <si>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</si>
  <si>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</si>
  <si>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</si>
  <si>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</si>
  <si>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</si>
  <si>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</si>
  <si>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</si>
  <si>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</si>
  <si>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</si>
  <si>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</si>
  <si>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</si>
  <si>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</si>
  <si>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</si>
  <si>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</si>
  <si>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</si>
  <si>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</si>
  <si>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</si>
  <si>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</si>
  <si>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</si>
  <si>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</si>
  <si>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</si>
  <si>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</si>
  <si>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</si>
  <si>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</si>
  <si>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</si>
  <si>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</si>
  <si>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</si>
  <si>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</si>
  <si>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</si>
  <si>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</si>
  <si>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</si>
  <si>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</si>
  <si>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</si>
  <si>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</si>
  <si>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</si>
  <si>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</si>
  <si>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</si>
  <si>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</si>
  <si>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</si>
  <si>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</si>
  <si>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</si>
  <si>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</si>
  <si>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</si>
  <si>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</si>
  <si>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</si>
  <si>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</si>
  <si>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</si>
  <si>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</si>
  <si>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</si>
  <si>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</si>
  <si>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</si>
  <si>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</si>
  <si>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</si>
  <si>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</si>
  <si>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</si>
  <si>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</si>
  <si>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</si>
  <si>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</si>
  <si>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</si>
  <si>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</si>
  <si>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</si>
  <si>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</si>
  <si>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</si>
  <si>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</si>
  <si>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</si>
  <si>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</si>
  <si>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</si>
  <si>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</si>
  <si>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</si>
  <si>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</si>
  <si>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</si>
  <si>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</si>
  <si>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</si>
  <si>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</si>
  <si>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</si>
  <si>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</si>
  <si>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</si>
  <si>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</si>
  <si>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</si>
  <si>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</si>
  <si>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</si>
  <si>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</si>
  <si>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</si>
  <si>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</si>
  <si>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</si>
  <si>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</si>
  <si>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</si>
  <si>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</si>
  <si>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</si>
  <si>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</si>
  <si>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</si>
  <si>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</si>
  <si>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</si>
  <si>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</si>
  <si>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</si>
  <si>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</si>
  <si>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</si>
  <si>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</si>
  <si>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</si>
  <si>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</si>
  <si>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</si>
  <si>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</si>
  <si>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</si>
  <si>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</si>
  <si>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</si>
  <si>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</si>
  <si>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</si>
  <si>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</si>
  <si>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</si>
  <si>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</si>
  <si>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</si>
  <si>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</si>
  <si>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</si>
  <si>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</si>
  <si>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</si>
  <si>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</si>
  <si>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</si>
  <si>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</si>
  <si>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</si>
  <si>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</si>
  <si>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</si>
  <si>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</si>
  <si>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</si>
  <si>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</si>
  <si>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</si>
  <si>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</si>
  <si>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</si>
  <si>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</si>
  <si>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</si>
  <si>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</si>
  <si>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</si>
  <si>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</si>
  <si>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</si>
  <si>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</si>
  <si>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</si>
  <si>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</si>
  <si>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</si>
  <si>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</si>
  <si>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</si>
  <si>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</si>
  <si>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</si>
  <si>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</si>
  <si>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</si>
  <si>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</si>
  <si>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</si>
  <si>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</si>
  <si>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</si>
  <si>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</si>
  <si>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</si>
  <si>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</si>
  <si>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</si>
  <si>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</si>
  <si>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</si>
  <si>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</si>
  <si>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</si>
  <si>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</si>
  <si>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</si>
  <si>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</si>
  <si>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</si>
  <si>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</si>
  <si>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</si>
  <si>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</si>
  <si>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</si>
  <si>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</si>
  <si>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</si>
  <si>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</si>
  <si>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</si>
  <si>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</si>
  <si>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</si>
  <si>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</si>
  <si>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</si>
  <si>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</si>
  <si>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</si>
  <si>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</si>
  <si>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</si>
  <si>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</si>
  <si>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</si>
  <si>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</si>
  <si>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</si>
  <si>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</si>
  <si>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</si>
  <si>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</si>
  <si>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</si>
  <si>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</si>
  <si>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</si>
  <si>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</si>
  <si>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</si>
  <si>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</si>
  <si>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</si>
  <si>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</si>
  <si>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</si>
  <si>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</si>
  <si>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</si>
  <si>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</si>
  <si>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</si>
  <si>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</si>
  <si>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</si>
  <si>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</si>
  <si>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</si>
  <si>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</si>
  <si>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</si>
  <si>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</si>
  <si>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</si>
  <si>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</si>
  <si>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</si>
  <si>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</si>
  <si>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</si>
  <si>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</si>
  <si>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</si>
  <si>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</si>
  <si>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</si>
  <si>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</si>
  <si>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</si>
  <si>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</si>
  <si>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</si>
  <si>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</si>
  <si>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</si>
  <si>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</si>
  <si>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</si>
  <si>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</si>
  <si>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</si>
  <si>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</si>
  <si>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</si>
  <si>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</si>
  <si>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</si>
  <si>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</si>
  <si>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</si>
  <si>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</si>
  <si>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</si>
  <si>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</si>
  <si>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</si>
  <si>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</si>
  <si>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</si>
  <si>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</si>
  <si>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</si>
  <si>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</si>
  <si>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</si>
  <si>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</si>
  <si>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</si>
  <si>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</si>
  <si>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</si>
  <si>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</si>
  <si>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</si>
  <si>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</si>
  <si>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</si>
  <si>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</si>
  <si>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</si>
  <si>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</si>
  <si>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</si>
  <si>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</si>
  <si>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</si>
  <si>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</si>
  <si>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</si>
  <si>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</si>
  <si>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</si>
  <si>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</si>
  <si>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</si>
  <si>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</si>
  <si>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</si>
  <si>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</si>
  <si>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</si>
  <si>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</si>
  <si>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</si>
  <si>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</si>
  <si>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</si>
  <si>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</si>
  <si>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</si>
  <si>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</si>
  <si>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</si>
  <si>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</si>
  <si>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</si>
  <si>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</si>
  <si>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</si>
  <si>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</si>
  <si>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</si>
  <si>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</si>
  <si>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</si>
  <si>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</si>
  <si>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</si>
  <si>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</si>
  <si>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</si>
  <si>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</si>
  <si>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</si>
  <si>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</si>
  <si>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</si>
  <si>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</si>
  <si>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</si>
  <si>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</si>
  <si>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</si>
  <si>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</si>
  <si>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</si>
  <si>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</si>
  <si>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</si>
  <si>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</si>
  <si>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</si>
  <si>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</si>
  <si>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</si>
  <si>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</si>
  <si>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</si>
  <si>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</si>
  <si>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</si>
  <si>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</si>
  <si>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</si>
  <si>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</si>
  <si>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</si>
  <si>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</si>
  <si>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</si>
  <si>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</si>
  <si>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</si>
  <si>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</si>
  <si>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</si>
  <si>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</si>
  <si>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</si>
  <si>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</si>
  <si>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</si>
  <si>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</si>
  <si>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</si>
  <si>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</si>
  <si>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</si>
  <si>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</si>
  <si>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</si>
  <si>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</si>
  <si>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</si>
  <si>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</si>
  <si>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</si>
  <si>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</si>
  <si>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</si>
  <si>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</si>
  <si>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</si>
  <si>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</si>
  <si>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</si>
  <si>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</si>
  <si>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</si>
  <si>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</si>
  <si>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</si>
  <si>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</si>
  <si>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</si>
  <si>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</si>
  <si>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</si>
  <si>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</si>
  <si>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</si>
  <si>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</si>
  <si>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</si>
  <si>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</si>
  <si>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</si>
  <si>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</si>
  <si>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</si>
  <si>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</si>
  <si>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</si>
  <si>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</si>
  <si>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</si>
  <si>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</si>
  <si>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</si>
  <si>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</si>
  <si>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</si>
  <si>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</si>
  <si>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</si>
  <si>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</si>
  <si>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</si>
  <si>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</si>
  <si>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</si>
  <si>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</si>
  <si>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</si>
  <si>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</si>
  <si>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</si>
  <si>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</si>
  <si>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</si>
  <si>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</si>
  <si>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</si>
  <si>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</si>
  <si>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</si>
  <si>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</si>
  <si>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</si>
  <si>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</si>
  <si>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</si>
  <si>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</si>
  <si>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</si>
  <si>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</si>
  <si>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</si>
  <si>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</si>
  <si>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</si>
  <si>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</si>
  <si>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</si>
  <si>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</si>
  <si>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</si>
  <si>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</si>
  <si>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</si>
  <si>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</si>
  <si>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</si>
  <si>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</si>
  <si>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</si>
  <si>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</si>
  <si>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</si>
  <si>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</si>
  <si>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</si>
  <si>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</si>
  <si>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</si>
  <si>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</si>
  <si>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</si>
  <si>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</si>
  <si>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</si>
  <si>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</si>
  <si>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</si>
  <si>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</si>
  <si>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</si>
  <si>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</si>
  <si>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</si>
  <si>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</si>
  <si>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</si>
  <si>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</si>
  <si>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</si>
  <si>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</si>
  <si>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</si>
  <si>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</si>
  <si>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</si>
  <si>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</si>
  <si>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</si>
  <si>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</si>
  <si>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</si>
  <si>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</si>
  <si>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</si>
  <si>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</si>
  <si>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</si>
  <si>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</si>
  <si>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</si>
  <si>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</si>
  <si>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</si>
  <si>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</si>
  <si>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</si>
  <si>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</si>
  <si>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</si>
  <si>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</si>
  <si>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</si>
  <si>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</si>
  <si>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</si>
  <si>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</si>
  <si>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</si>
  <si>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</si>
  <si>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</si>
  <si>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</si>
  <si>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</si>
  <si>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</si>
  <si>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</si>
  <si>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</si>
  <si>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</si>
  <si>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</si>
  <si>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</si>
  <si>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</si>
  <si>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</si>
  <si>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</si>
  <si>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</si>
  <si>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</si>
  <si>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</si>
  <si>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</si>
  <si>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</si>
  <si>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</si>
  <si>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</si>
  <si>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</si>
  <si>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</si>
  <si>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</si>
  <si>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</si>
  <si>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</si>
  <si>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</si>
  <si>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</si>
  <si>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</si>
  <si>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</si>
  <si>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</si>
  <si>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</si>
  <si>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</si>
  <si>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</si>
  <si>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</si>
  <si>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</si>
  <si>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</si>
  <si>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</si>
  <si>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</si>
  <si>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</si>
  <si>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</si>
  <si>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</si>
  <si>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</si>
  <si>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</si>
  <si>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</si>
  <si>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</si>
  <si>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</si>
  <si>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</si>
  <si>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</si>
  <si>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</si>
  <si>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</si>
  <si>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</si>
  <si>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</si>
  <si>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</si>
  <si>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</si>
  <si>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</si>
  <si>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</si>
  <si>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</si>
  <si>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</si>
  <si>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</si>
  <si>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</si>
  <si>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</si>
  <si>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</si>
  <si>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</si>
  <si>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</si>
  <si>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</si>
  <si>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</si>
  <si>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</si>
  <si>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</si>
  <si>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</si>
  <si>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</si>
  <si>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</si>
  <si>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</si>
  <si>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</si>
  <si>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</si>
  <si>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</si>
  <si>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</si>
  <si>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</si>
  <si>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</si>
  <si>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</si>
  <si>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</si>
  <si>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</si>
  <si>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</si>
  <si>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</si>
  <si>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</si>
  <si>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</si>
  <si>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</si>
  <si>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</si>
  <si>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</si>
  <si>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</si>
  <si>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</si>
  <si>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</si>
  <si>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</si>
  <si>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</si>
  <si>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</si>
  <si>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</si>
  <si>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</si>
  <si>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</si>
  <si>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</si>
  <si>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</si>
  <si>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</si>
  <si>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</si>
  <si>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</si>
  <si>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</si>
  <si>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</si>
  <si>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</si>
  <si>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</si>
  <si>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</si>
  <si>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</si>
  <si>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</si>
  <si>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</si>
  <si>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</si>
  <si>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</si>
  <si>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</si>
  <si>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</si>
  <si>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</si>
  <si>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</si>
  <si>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</si>
  <si>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</si>
  <si>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</si>
  <si>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</si>
  <si>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</si>
  <si>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</si>
  <si>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</si>
  <si>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</si>
  <si>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</si>
  <si>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</si>
  <si>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</si>
  <si>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</si>
  <si>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</si>
  <si>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</si>
  <si>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</si>
  <si>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</si>
  <si>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</si>
  <si>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</si>
  <si>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</si>
  <si>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</si>
  <si>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</si>
  <si>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</si>
  <si>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</si>
  <si>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</si>
  <si>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</si>
  <si>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</si>
  <si>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</si>
  <si>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</si>
  <si>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</si>
  <si>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</si>
  <si>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</si>
  <si>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</si>
  <si>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</si>
  <si>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</si>
  <si>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</si>
  <si>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</si>
  <si>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</si>
  <si>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</si>
  <si>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</si>
  <si>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</si>
  <si>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</si>
  <si>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</si>
  <si>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</si>
  <si>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</si>
  <si>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</si>
  <si>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</si>
  <si>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</si>
  <si>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</si>
  <si>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</si>
  <si>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</si>
  <si>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</si>
  <si>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</si>
  <si>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</si>
  <si>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</si>
  <si>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</si>
  <si>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</si>
  <si>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</si>
  <si>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</si>
  <si>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</si>
  <si>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</si>
  <si>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</si>
  <si>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</si>
  <si>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</si>
  <si>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</si>
  <si>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</si>
  <si>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</si>
  <si>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</si>
  <si>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</si>
  <si>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</si>
  <si>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</si>
  <si>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</si>
  <si>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</si>
  <si>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</si>
  <si>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</si>
  <si>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</si>
  <si>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</si>
  <si>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</si>
  <si>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</si>
  <si>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</si>
  <si>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</si>
  <si>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</si>
  <si>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</si>
  <si>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</si>
  <si>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</si>
  <si>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</si>
  <si>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</si>
  <si>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</si>
  <si>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</si>
  <si>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</si>
  <si>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</si>
  <si>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</si>
  <si>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</si>
  <si>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</si>
  <si>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</si>
  <si>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</si>
  <si>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</si>
  <si>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</si>
  <si>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</si>
  <si>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</si>
  <si>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</si>
  <si>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</si>
  <si>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</si>
  <si>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</si>
  <si>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</si>
  <si>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</si>
  <si>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</si>
  <si>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</si>
  <si>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</si>
  <si>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</si>
  <si>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</si>
  <si>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</si>
  <si>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</si>
  <si>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</si>
  <si>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</si>
  <si>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</si>
  <si>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</si>
  <si>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</si>
  <si>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</si>
  <si>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</si>
  <si>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</si>
  <si>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</si>
  <si>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</si>
  <si>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</si>
  <si>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</si>
  <si>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</si>
  <si>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</si>
  <si>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</si>
  <si>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</si>
  <si>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</si>
  <si>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</si>
  <si>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</si>
  <si>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</si>
  <si>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</si>
  <si>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</si>
  <si>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</si>
  <si>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</si>
  <si>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</si>
  <si>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</si>
  <si>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</si>
  <si>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</si>
  <si>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</si>
  <si>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</si>
  <si>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</si>
  <si>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</si>
  <si>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</si>
  <si>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</si>
  <si>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</si>
  <si>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</si>
  <si>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</si>
  <si>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</si>
  <si>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</si>
  <si>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</si>
  <si>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</si>
  <si>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</si>
  <si>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</si>
  <si>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</si>
  <si>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</si>
  <si>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</si>
  <si>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</si>
  <si>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</si>
  <si>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</si>
  <si>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</si>
  <si>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</si>
  <si>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</si>
  <si>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</si>
  <si>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</si>
  <si>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</si>
  <si>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</si>
  <si>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</si>
  <si>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</si>
  <si>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</si>
  <si>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</si>
  <si>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</si>
  <si>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</si>
  <si>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</si>
  <si>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</si>
  <si>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</si>
  <si>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</si>
  <si>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</si>
  <si>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</si>
  <si>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</si>
  <si>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</si>
  <si>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</si>
  <si>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</si>
  <si>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</si>
  <si>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</si>
  <si>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</si>
  <si>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</si>
  <si>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</si>
  <si>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</si>
  <si>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</si>
  <si>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</si>
  <si>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</si>
  <si>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</si>
  <si>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</si>
  <si>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</si>
  <si>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</si>
  <si>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</si>
  <si>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</si>
  <si>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</si>
  <si>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</si>
  <si>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</si>
  <si>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</si>
  <si>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</si>
  <si>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</si>
  <si>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</si>
  <si>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</si>
  <si>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</si>
  <si>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</si>
  <si>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</si>
  <si>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</si>
  <si>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</si>
  <si>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</si>
  <si>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</si>
  <si>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</si>
  <si>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</si>
  <si>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</si>
  <si>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</si>
  <si>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</si>
  <si>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</si>
  <si>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</si>
  <si>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</si>
  <si>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</si>
  <si>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</si>
  <si>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</si>
  <si>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</si>
  <si>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</si>
  <si>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</si>
  <si>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</si>
  <si>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</si>
  <si>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</si>
  <si>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</si>
  <si>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</si>
  <si>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</si>
  <si>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</si>
  <si>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</si>
  <si>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</si>
  <si>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</si>
  <si>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</si>
  <si>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</si>
  <si>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</si>
  <si>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</si>
  <si>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</si>
  <si>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</si>
  <si>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</si>
  <si>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</si>
  <si>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</si>
  <si>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</si>
  <si>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</si>
  <si>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</si>
  <si>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</si>
  <si>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</si>
  <si>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</si>
  <si>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</si>
  <si>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</si>
  <si>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</si>
  <si>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</si>
  <si>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</si>
  <si>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</si>
  <si>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</si>
  <si>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</si>
  <si>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</si>
  <si>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</si>
  <si>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</si>
  <si>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</si>
  <si>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</si>
  <si>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</si>
  <si>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</si>
  <si>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</si>
  <si>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</si>
  <si>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</si>
  <si>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</si>
  <si>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</si>
  <si>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</si>
  <si>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</si>
  <si>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</si>
  <si>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</si>
  <si>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</si>
  <si>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</si>
  <si>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</si>
  <si>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</si>
  <si>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</si>
  <si>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</si>
  <si>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</si>
  <si>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</si>
  <si>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</si>
  <si>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</si>
  <si>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</si>
  <si>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</si>
  <si>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</si>
  <si>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</si>
  <si>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</si>
  <si>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</si>
  <si>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</si>
  <si>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</si>
  <si>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</si>
  <si>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</si>
  <si>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</si>
  <si>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</si>
  <si>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</si>
  <si>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</si>
  <si>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</si>
  <si>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</si>
  <si>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</si>
  <si>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</si>
  <si>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</si>
  <si>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</si>
  <si>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</si>
  <si>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</si>
  <si>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</si>
  <si>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</si>
  <si>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</si>
  <si>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</si>
  <si>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</si>
  <si>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</si>
  <si>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</si>
  <si>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</si>
  <si>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</si>
  <si>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</si>
  <si>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</si>
  <si>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</si>
  <si>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</si>
  <si>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</si>
  <si>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</si>
  <si>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</si>
  <si>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</si>
  <si>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</si>
  <si>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</si>
  <si>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</si>
  <si>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</si>
  <si>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</si>
  <si>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</si>
  <si>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</si>
  <si>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</si>
  <si>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</si>
  <si>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</si>
  <si>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</si>
  <si>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</si>
  <si>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</si>
  <si>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</si>
  <si>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</si>
  <si>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</si>
  <si>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</si>
  <si>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</si>
  <si>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</si>
  <si>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</si>
  <si>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</si>
  <si>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</si>
  <si>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</si>
  <si>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</si>
  <si>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</si>
  <si>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</si>
  <si>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</si>
  <si>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</si>
  <si>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</si>
  <si>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</si>
  <si>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</si>
  <si>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</si>
  <si>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</si>
  <si>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</si>
  <si>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</si>
  <si>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</si>
  <si>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</si>
  <si>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</si>
  <si>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</si>
  <si>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</si>
  <si>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</si>
  <si>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</si>
  <si>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</si>
  <si>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</si>
  <si>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</si>
  <si>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</si>
  <si>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</si>
  <si>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</si>
  <si>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</si>
  <si>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</si>
  <si>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</si>
  <si>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</si>
  <si>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</si>
  <si>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</si>
  <si>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</si>
  <si>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</si>
  <si>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</si>
  <si>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</si>
  <si>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</si>
  <si>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</si>
  <si>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</si>
  <si>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</si>
  <si>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</si>
  <si>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</si>
  <si>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</si>
  <si>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</si>
  <si>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</si>
  <si>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</si>
  <si>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</si>
  <si>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</si>
  <si>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</si>
  <si>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</si>
  <si>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</si>
  <si>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</si>
  <si>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</si>
  <si>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</si>
  <si>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</si>
  <si>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</si>
  <si>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</si>
  <si>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</si>
  <si>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</si>
  <si>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</si>
  <si>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</si>
  <si>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</si>
  <si>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</si>
  <si>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</si>
  <si>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</si>
  <si>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</si>
  <si>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</si>
  <si>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</si>
  <si>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</si>
  <si>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</si>
  <si>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</si>
  <si>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</si>
  <si>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</si>
  <si>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</si>
  <si>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</si>
  <si>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</si>
  <si>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</si>
  <si>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</si>
  <si>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</si>
  <si>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</si>
  <si>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</si>
  <si>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</si>
  <si>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</si>
  <si>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</si>
  <si>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</si>
  <si>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</si>
  <si>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</si>
  <si>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</si>
  <si>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</si>
  <si>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</si>
  <si>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</si>
  <si>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</si>
  <si>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</si>
  <si>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</si>
  <si>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</si>
  <si>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</si>
  <si>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</si>
  <si>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</si>
  <si>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</si>
  <si>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</si>
  <si>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</si>
  <si>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</si>
  <si>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</si>
  <si>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</si>
  <si>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</si>
  <si>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</si>
  <si>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</si>
  <si>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</si>
  <si>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</si>
  <si>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</si>
  <si>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</si>
  <si>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</si>
  <si>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</si>
  <si>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</si>
  <si>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</si>
  <si>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</si>
  <si>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</si>
  <si>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</si>
  <si>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</si>
  <si>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</si>
  <si>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</si>
  <si>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</si>
  <si>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</si>
  <si>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</si>
  <si>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</si>
  <si>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</si>
  <si>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</si>
  <si>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</si>
  <si>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</si>
  <si>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</si>
  <si>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</si>
  <si>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</si>
  <si>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</si>
  <si>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</si>
  <si>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</si>
  <si>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</si>
  <si>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</si>
  <si>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</si>
  <si>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</si>
  <si>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</si>
  <si>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</si>
  <si>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</si>
  <si>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</si>
  <si>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</si>
  <si>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</si>
  <si>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</si>
  <si>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</si>
  <si>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</si>
  <si>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</si>
  <si>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</si>
  <si>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</si>
  <si>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</si>
  <si>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</si>
  <si>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</si>
  <si>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</si>
  <si>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</si>
  <si>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</si>
  <si>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</si>
  <si>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</si>
  <si>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</si>
  <si>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</si>
  <si>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</si>
  <si>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</si>
  <si>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</si>
  <si>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</si>
  <si>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</si>
  <si>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</si>
  <si>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</si>
  <si>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</si>
  <si>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</si>
  <si>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</si>
  <si>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</si>
  <si>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</si>
  <si>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</si>
  <si>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</si>
  <si>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</si>
  <si>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</si>
  <si>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</si>
  <si>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</si>
  <si>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</si>
  <si>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</si>
  <si>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</si>
  <si>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</si>
  <si>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</si>
  <si>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</si>
  <si>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</si>
  <si>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</si>
  <si>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</si>
  <si>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</si>
  <si>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</si>
  <si>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</si>
  <si>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</si>
  <si>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</si>
  <si>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</si>
  <si>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</si>
  <si>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</si>
  <si>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</si>
  <si>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</si>
  <si>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</si>
  <si>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</si>
  <si>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</si>
  <si>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</si>
  <si>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</si>
  <si>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</si>
  <si>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</si>
  <si>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</si>
  <si>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</si>
  <si>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</si>
  <si>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</si>
  <si>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</si>
  <si>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</si>
  <si>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</si>
  <si>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</si>
  <si>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</si>
  <si>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</si>
  <si>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</si>
  <si>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</si>
  <si>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</si>
  <si>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</si>
  <si>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</si>
  <si>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</si>
  <si>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</si>
  <si>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</si>
  <si>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</si>
  <si>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</si>
  <si>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</si>
  <si>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</si>
  <si>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</si>
  <si>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</si>
  <si>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</si>
  <si>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</si>
  <si>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</si>
  <si>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</si>
  <si>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</si>
  <si>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</si>
  <si>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</si>
  <si>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</si>
  <si>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</si>
  <si>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</si>
  <si>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</si>
  <si>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</si>
  <si>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</si>
  <si>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</si>
  <si>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</si>
  <si>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</si>
  <si>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</si>
  <si>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</si>
  <si>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</si>
  <si>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</si>
  <si>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</si>
  <si>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</si>
  <si>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</si>
  <si>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</si>
  <si>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</si>
  <si>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</si>
  <si>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</si>
  <si>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</si>
  <si>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</si>
  <si>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</si>
  <si>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</si>
  <si>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</si>
  <si>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</si>
  <si>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</si>
  <si>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</si>
  <si>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</si>
  <si>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</si>
  <si>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</si>
  <si>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</si>
  <si>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</si>
  <si>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</si>
  <si>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</si>
  <si>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</si>
  <si>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</si>
  <si>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</si>
  <si>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</si>
  <si>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</si>
  <si>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</si>
  <si>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</si>
  <si>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</si>
  <si>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</si>
  <si>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</si>
  <si>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</si>
  <si>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</si>
  <si>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</si>
  <si>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</si>
  <si>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</si>
  <si>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</si>
  <si>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</si>
  <si>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</si>
  <si>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</si>
  <si>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</si>
  <si>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</si>
  <si>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</si>
  <si>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</si>
  <si>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</si>
  <si>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</si>
  <si>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</si>
  <si>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</si>
  <si>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</si>
  <si>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</si>
  <si>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</si>
  <si>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</si>
  <si>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</si>
  <si>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</si>
  <si>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</si>
  <si>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</si>
  <si>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</si>
  <si>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</si>
  <si>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</si>
  <si>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</si>
  <si>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</si>
  <si>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</si>
  <si>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</si>
  <si>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</si>
  <si>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</si>
  <si>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</si>
  <si>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</si>
  <si>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</si>
  <si>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</si>
  <si>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</si>
  <si>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</si>
  <si>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</si>
  <si>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</si>
  <si>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</si>
  <si>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</si>
  <si>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</si>
  <si>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</si>
  <si>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</si>
  <si>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</si>
  <si>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</si>
  <si>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</si>
  <si>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</si>
  <si>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</si>
  <si>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</si>
  <si>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</si>
  <si>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</si>
  <si>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</si>
  <si>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</si>
  <si>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</si>
  <si>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</si>
  <si>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</si>
  <si>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</si>
  <si>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</si>
  <si>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</si>
  <si>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</si>
  <si>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</si>
  <si>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</si>
  <si>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</si>
  <si>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</si>
  <si>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</si>
  <si>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</si>
  <si>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</si>
  <si>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</si>
  <si>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</si>
  <si>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</si>
  <si>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</si>
  <si>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</si>
  <si>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</si>
  <si>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</si>
  <si>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</si>
  <si>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</si>
  <si>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</si>
  <si>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</si>
  <si>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</si>
  <si>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</si>
  <si>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</si>
  <si>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</si>
  <si>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</si>
  <si>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</si>
  <si>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</si>
  <si>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</si>
  <si>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</si>
  <si>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</si>
  <si>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</si>
  <si>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</si>
  <si>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</si>
  <si>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</si>
  <si>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</si>
  <si>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</si>
  <si>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</si>
  <si>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</si>
  <si>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</si>
  <si>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</si>
  <si>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</si>
  <si>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</si>
  <si>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</si>
  <si>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</si>
  <si>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</si>
  <si>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</si>
  <si>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</si>
  <si>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</si>
  <si>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</si>
  <si>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</si>
  <si>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</si>
  <si>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</si>
  <si>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</si>
  <si>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</si>
  <si>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</si>
  <si>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</si>
  <si>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</si>
  <si>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</si>
  <si>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</si>
  <si>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</si>
  <si>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</si>
  <si>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</si>
  <si>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</si>
  <si>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</si>
  <si>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</si>
  <si>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</si>
  <si>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</si>
  <si>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</si>
  <si>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</si>
  <si>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</si>
  <si>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</si>
  <si>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</si>
  <si>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</si>
  <si>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</si>
  <si>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</si>
  <si>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</si>
  <si>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</si>
  <si>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</si>
  <si>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</si>
  <si>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</si>
  <si>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</si>
  <si>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</si>
  <si>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</si>
  <si>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</si>
  <si>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</si>
  <si>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</si>
  <si>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</si>
  <si>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</si>
  <si>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</si>
  <si>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</si>
  <si>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</si>
  <si>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</si>
  <si>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</si>
  <si>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</si>
  <si>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</si>
  <si>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</si>
  <si>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</si>
  <si>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</si>
  <si>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</si>
  <si>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</si>
  <si>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</si>
  <si>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</si>
  <si>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</si>
  <si>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</si>
  <si>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</si>
  <si>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</si>
  <si>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</si>
  <si>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</si>
  <si>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</si>
  <si>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</si>
  <si>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</si>
  <si>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</si>
  <si>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</si>
  <si>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</si>
  <si>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</si>
  <si>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</si>
  <si>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</si>
  <si>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</si>
  <si>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</si>
  <si>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</si>
  <si>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</si>
  <si>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</si>
  <si>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</si>
  <si>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</si>
  <si>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</si>
  <si>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</si>
  <si>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</si>
  <si>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</si>
  <si>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</si>
  <si>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</si>
  <si>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</si>
  <si>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</si>
  <si>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</si>
  <si>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</si>
  <si>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</si>
  <si>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</si>
  <si>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</si>
  <si>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</si>
  <si>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</si>
  <si>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</si>
  <si>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</si>
  <si>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</si>
  <si>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</si>
  <si>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</si>
  <si>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</si>
  <si>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</si>
  <si>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</si>
  <si>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</si>
  <si>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</si>
  <si>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</si>
  <si>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</si>
  <si>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</si>
  <si>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</si>
  <si>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</si>
  <si>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</si>
  <si>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</si>
  <si>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</si>
  <si>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</si>
  <si>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</si>
  <si>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</si>
  <si>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</si>
  <si>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</si>
  <si>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</si>
  <si>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</si>
  <si>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</si>
  <si>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</si>
  <si>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</si>
  <si>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</si>
  <si>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</si>
  <si>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</si>
  <si>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</si>
  <si>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</si>
  <si>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</si>
  <si>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</si>
  <si>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</si>
  <si>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</si>
  <si>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</si>
  <si>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</si>
  <si>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</si>
  <si>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</si>
  <si>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</si>
  <si>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</si>
  <si>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</si>
  <si>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</si>
  <si>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</si>
  <si>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</si>
  <si>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</si>
  <si>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</si>
  <si>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</si>
  <si>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</si>
  <si>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</si>
  <si>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</si>
  <si>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</si>
  <si>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</si>
  <si>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</si>
  <si>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</si>
  <si>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</si>
  <si>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</si>
  <si>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</si>
  <si>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</si>
  <si>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</si>
  <si>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</si>
  <si>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</si>
  <si>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</si>
  <si>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</si>
  <si>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</si>
  <si>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</si>
  <si>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</si>
  <si>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</si>
  <si>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</si>
  <si>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</si>
  <si>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</si>
  <si>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</si>
  <si>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</si>
  <si>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</si>
  <si>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</si>
  <si>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</si>
  <si>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</si>
  <si>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</si>
  <si>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</si>
  <si>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</si>
  <si>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</si>
  <si>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</si>
  <si>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</si>
  <si>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</si>
  <si>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</si>
  <si>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</si>
  <si>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</si>
  <si>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</si>
  <si>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</si>
  <si>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</si>
  <si>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</si>
  <si>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</si>
  <si>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</si>
  <si>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</si>
  <si>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</si>
  <si>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</si>
  <si>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</si>
  <si>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</si>
  <si>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</si>
  <si>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</si>
  <si>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</si>
  <si>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</si>
  <si>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</si>
  <si>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</si>
  <si>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</si>
  <si>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</si>
  <si>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</si>
  <si>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</si>
  <si>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</si>
  <si>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</si>
  <si>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</si>
  <si>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</si>
  <si>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</si>
  <si>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</si>
  <si>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</si>
  <si>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</si>
  <si>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</si>
  <si>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</si>
  <si>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</si>
  <si>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</si>
  <si>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</si>
  <si>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</si>
  <si>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</si>
  <si>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</si>
  <si>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</si>
  <si>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</si>
  <si>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</si>
  <si>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</si>
  <si>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</si>
  <si>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</si>
  <si>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</si>
  <si>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</si>
  <si>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</si>
  <si>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</si>
  <si>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</si>
  <si>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</si>
  <si>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</si>
  <si>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</si>
  <si>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</si>
  <si>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</si>
  <si>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</si>
  <si>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</si>
  <si>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</si>
  <si>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</si>
  <si>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</si>
  <si>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</si>
  <si>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</si>
  <si>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</si>
  <si>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</si>
  <si>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</si>
  <si>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</si>
  <si>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</si>
  <si>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</si>
  <si>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</si>
  <si>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</si>
  <si>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</si>
  <si>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</si>
  <si>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</si>
  <si>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</si>
  <si>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</si>
  <si>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</si>
  <si>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</si>
  <si>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</si>
  <si>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</si>
  <si>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</si>
  <si>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</si>
  <si>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</si>
  <si>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</si>
  <si>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</si>
  <si>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</si>
  <si>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</si>
  <si>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</si>
  <si>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</si>
  <si>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</si>
  <si>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</si>
  <si>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</si>
  <si>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</si>
  <si>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</si>
  <si>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</si>
  <si>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</si>
  <si>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</si>
  <si>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</si>
  <si>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</si>
  <si>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</si>
  <si>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</si>
  <si>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</si>
  <si>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</si>
  <si>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</si>
  <si>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</si>
  <si>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</si>
  <si>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</si>
  <si>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</si>
  <si>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</si>
  <si>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</si>
  <si>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</si>
  <si>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</si>
  <si>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</si>
  <si>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</si>
  <si>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</si>
  <si>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</si>
  <si>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</si>
  <si>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</si>
  <si>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</si>
  <si>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</si>
  <si>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</si>
  <si>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</si>
  <si>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</si>
  <si>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</si>
  <si>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</si>
  <si>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</si>
  <si>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</si>
  <si>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</si>
  <si>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</si>
  <si>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</si>
  <si>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</si>
  <si>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</si>
  <si>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</si>
  <si>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</si>
  <si>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</si>
  <si>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</si>
  <si>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</si>
  <si>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</si>
  <si>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</si>
  <si>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</si>
  <si>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</si>
  <si>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</si>
  <si>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</si>
  <si>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</si>
  <si>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</si>
  <si>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</si>
  <si>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</si>
  <si>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</si>
  <si>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</si>
  <si>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</si>
  <si>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</si>
  <si>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</si>
  <si>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</si>
  <si>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</si>
  <si>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</si>
  <si>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</si>
  <si>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</si>
  <si>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</si>
  <si>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</si>
  <si>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</si>
  <si>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</si>
  <si>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</si>
  <si>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</si>
  <si>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</si>
  <si>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</si>
  <si>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</si>
  <si>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</si>
  <si>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</si>
  <si>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</si>
  <si>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</si>
  <si>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</si>
  <si>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</si>
  <si>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</si>
  <si>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</si>
  <si>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</si>
  <si>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</si>
  <si>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</si>
  <si>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</si>
  <si>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</si>
  <si>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</si>
  <si>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</si>
  <si>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</si>
  <si>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</si>
  <si>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</si>
  <si>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</si>
  <si>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</si>
  <si>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</si>
  <si>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</si>
  <si>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</si>
  <si>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</si>
  <si>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</si>
  <si>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</si>
  <si>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</si>
  <si>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</si>
  <si>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</si>
  <si>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</si>
  <si>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</si>
  <si>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</si>
  <si>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</si>
  <si>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</si>
  <si>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</si>
  <si>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</si>
  <si>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</si>
  <si>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</si>
  <si>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</si>
  <si>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</si>
  <si>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</si>
  <si>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</si>
  <si>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</si>
  <si>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</si>
  <si>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</si>
  <si>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</si>
  <si>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</si>
  <si>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</si>
  <si>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</si>
  <si>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</si>
  <si>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</si>
  <si>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</si>
  <si>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</si>
  <si>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</si>
  <si>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</si>
  <si>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</si>
  <si>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</si>
  <si>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</si>
  <si>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</si>
  <si>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</si>
  <si>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</si>
  <si>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</si>
  <si>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</si>
  <si>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</si>
  <si>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</si>
  <si>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</si>
  <si>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</si>
  <si>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</si>
  <si>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</si>
  <si>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</si>
  <si>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</si>
  <si>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</si>
  <si>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</si>
  <si>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</si>
  <si>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</si>
  <si>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</si>
  <si>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</si>
  <si>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</si>
  <si>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</si>
  <si>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</si>
  <si>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</si>
  <si>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</si>
  <si>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</si>
  <si>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</si>
  <si>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</si>
  <si>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</si>
  <si>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</si>
  <si>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</si>
  <si>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</si>
  <si>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</si>
  <si>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</si>
  <si>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</si>
  <si>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</si>
  <si>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</si>
  <si>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</si>
  <si>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</si>
  <si>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</si>
  <si>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</si>
  <si>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</si>
  <si>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</si>
  <si>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</si>
  <si>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</si>
  <si>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</si>
  <si>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</si>
  <si>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</si>
  <si>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</si>
  <si>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</si>
  <si>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</si>
  <si>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</si>
  <si>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</si>
  <si>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</si>
  <si>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</si>
  <si>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</si>
  <si>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</si>
  <si>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</si>
  <si>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</si>
  <si>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</si>
  <si>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</si>
  <si>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</si>
  <si>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</si>
  <si>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</si>
  <si>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</si>
  <si>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</si>
  <si>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</si>
  <si>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</si>
  <si>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</si>
  <si>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</si>
  <si>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</si>
  <si>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</si>
  <si>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</si>
  <si>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</si>
  <si>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</si>
  <si>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</si>
  <si>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</si>
  <si>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</si>
  <si>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</si>
  <si>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</si>
  <si>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</si>
  <si>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</si>
  <si>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</si>
  <si>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</si>
  <si>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</si>
  <si>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</si>
  <si>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</si>
  <si>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</si>
  <si>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</si>
  <si>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</si>
  <si>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</si>
  <si>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</si>
  <si>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</si>
  <si>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</si>
  <si>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</si>
  <si>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</si>
  <si>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</si>
  <si>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</si>
  <si>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</si>
  <si>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</si>
  <si>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</si>
  <si>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</si>
  <si>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</si>
  <si>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</si>
  <si>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</si>
  <si>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</si>
  <si>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</si>
  <si>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</si>
  <si>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</si>
  <si>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</si>
  <si>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</si>
  <si>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</si>
  <si>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</si>
  <si>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</si>
  <si>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</si>
  <si>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</si>
  <si>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</si>
  <si>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</si>
  <si>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</si>
  <si>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</si>
  <si>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</si>
  <si>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</si>
  <si>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</si>
  <si>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</si>
  <si>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</si>
  <si>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</si>
  <si>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</si>
  <si>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</si>
  <si>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</si>
  <si>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</si>
  <si>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</si>
  <si>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</si>
  <si>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</si>
  <si>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</si>
  <si>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</si>
  <si>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</si>
  <si>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</si>
  <si>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</si>
  <si>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</si>
  <si>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</si>
  <si>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</si>
  <si>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</si>
  <si>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</si>
  <si>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</si>
  <si>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</si>
  <si>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</si>
  <si>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</si>
  <si>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</si>
  <si>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</si>
  <si>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</si>
  <si>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</si>
  <si>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</si>
  <si>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</si>
  <si>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</si>
  <si>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</si>
  <si>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</si>
  <si>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</si>
  <si>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</si>
  <si>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</si>
  <si>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</si>
  <si>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</si>
  <si>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</si>
  <si>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</si>
  <si>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</si>
  <si>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</si>
  <si>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</si>
  <si>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</si>
  <si>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</si>
  <si>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</si>
  <si>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</si>
  <si>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</si>
  <si>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</si>
  <si>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</si>
  <si>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</si>
  <si>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</si>
  <si>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</si>
  <si>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</si>
  <si>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</si>
  <si>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</si>
  <si>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</si>
  <si>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</si>
  <si>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</si>
  <si>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</si>
  <si>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</si>
  <si>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</si>
  <si>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</si>
  <si>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</si>
  <si>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</si>
  <si>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</si>
  <si>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</si>
  <si>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</si>
  <si>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</si>
  <si>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</si>
  <si>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</si>
  <si>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</si>
  <si>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</si>
  <si>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</si>
  <si>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</si>
  <si>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</si>
  <si>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</si>
  <si>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</si>
  <si>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</si>
  <si>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</si>
  <si>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</si>
  <si>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</si>
  <si>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</si>
  <si>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</si>
  <si>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</si>
  <si>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</si>
  <si>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</si>
  <si>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</si>
  <si>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</si>
  <si>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</si>
  <si>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</si>
  <si>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</si>
  <si>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</si>
  <si>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</si>
  <si>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</si>
  <si>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</si>
  <si>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</si>
  <si>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</si>
  <si>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</si>
  <si>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</si>
  <si>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</si>
  <si>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</si>
  <si>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</si>
  <si>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</si>
  <si>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</si>
  <si>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</si>
  <si>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</si>
  <si>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</si>
  <si>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</si>
  <si>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</si>
  <si>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</si>
  <si>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</si>
  <si>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</si>
  <si>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</si>
  <si>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</si>
  <si>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</si>
  <si>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</si>
  <si>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</si>
  <si>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</si>
  <si>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</si>
  <si>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</si>
  <si>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</si>
  <si>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</si>
  <si>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</si>
  <si>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</si>
  <si>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</si>
  <si>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</si>
  <si>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</si>
  <si>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</si>
  <si>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</si>
  <si>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</si>
  <si>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</si>
  <si>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</si>
  <si>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</si>
  <si>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</si>
  <si>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</si>
  <si>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</si>
  <si>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</si>
  <si>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</si>
  <si>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</si>
  <si>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</si>
  <si>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</si>
  <si>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</si>
  <si>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</si>
  <si>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</si>
  <si>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</si>
  <si>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</si>
  <si>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</si>
  <si>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</si>
  <si>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</si>
  <si>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</si>
  <si>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</si>
  <si>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</si>
  <si>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</si>
  <si>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</si>
  <si>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</si>
  <si>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</si>
  <si>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</si>
  <si>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</si>
  <si>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</si>
  <si>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</si>
  <si>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</si>
  <si>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</si>
  <si>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</si>
  <si>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</si>
  <si>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</si>
  <si>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</si>
  <si>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</si>
  <si>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</si>
  <si>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</si>
  <si>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</si>
  <si>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</si>
  <si>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</si>
  <si>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</si>
  <si>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</si>
  <si>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</si>
  <si>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</si>
  <si>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</si>
  <si>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</si>
  <si>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</si>
  <si>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</si>
  <si>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</si>
  <si>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</si>
  <si>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</si>
  <si>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</si>
  <si>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</si>
  <si>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</si>
  <si>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</si>
  <si>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</si>
  <si>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</si>
  <si>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</si>
  <si>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</si>
  <si>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</si>
  <si>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</si>
  <si>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</si>
  <si>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</si>
  <si>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</si>
  <si>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</si>
  <si>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</si>
  <si>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</si>
  <si>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</si>
  <si>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</si>
  <si>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</si>
  <si>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</si>
  <si>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</si>
  <si>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</si>
  <si>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</si>
  <si>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</si>
  <si>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</si>
  <si>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</si>
  <si>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</si>
  <si>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</si>
  <si>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</si>
  <si>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</si>
  <si>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</si>
  <si>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</si>
  <si>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</si>
  <si>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</si>
  <si>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</si>
  <si>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</si>
  <si>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</si>
  <si>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</si>
  <si>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</si>
  <si>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</si>
  <si>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</si>
  <si>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</si>
  <si>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</si>
  <si>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</si>
  <si>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</si>
  <si>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</si>
  <si>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</si>
  <si>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</si>
  <si>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</si>
  <si>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</si>
  <si>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</si>
  <si>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</si>
  <si>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</si>
  <si>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</si>
  <si>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</si>
  <si>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</si>
  <si>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</si>
  <si>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</si>
  <si>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</si>
  <si>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</si>
  <si>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</si>
  <si>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</si>
  <si>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</si>
  <si>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</si>
  <si>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</si>
  <si>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</si>
  <si>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</si>
  <si>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</si>
  <si>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</si>
  <si>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</si>
  <si>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</si>
  <si>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</si>
  <si>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</si>
  <si>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</si>
  <si>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</si>
  <si>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</si>
  <si>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</si>
  <si>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</si>
  <si>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</si>
  <si>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</si>
  <si>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</si>
  <si>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</si>
  <si>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</si>
  <si>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</si>
  <si>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</si>
  <si>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</si>
  <si>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</si>
  <si>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</si>
  <si>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</si>
  <si>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</si>
  <si>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</si>
  <si>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</si>
  <si>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</si>
  <si>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</si>
  <si>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</si>
  <si>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</si>
  <si>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</si>
  <si>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</si>
  <si>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</si>
  <si>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</si>
  <si>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</si>
  <si>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</si>
  <si>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</si>
  <si>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</si>
  <si>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</si>
  <si>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</si>
  <si>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</si>
  <si>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</si>
  <si>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</si>
  <si>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</si>
  <si>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</si>
  <si>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</si>
  <si>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</si>
  <si>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</si>
  <si>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</si>
  <si>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</si>
  <si>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</si>
  <si>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</si>
  <si>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</si>
  <si>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</si>
  <si>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</si>
  <si>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</si>
  <si>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</si>
  <si>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</si>
  <si>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</si>
  <si>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</si>
  <si>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</si>
  <si>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</si>
  <si>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</si>
  <si>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</si>
  <si>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</si>
  <si>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</si>
  <si>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</si>
  <si>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</si>
  <si>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</si>
  <si>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</si>
  <si>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</si>
  <si>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</si>
  <si>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</si>
  <si>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</si>
  <si>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</si>
  <si>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</si>
  <si>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</si>
  <si>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</si>
  <si>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</si>
  <si>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</si>
  <si>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</si>
  <si>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</si>
  <si>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</si>
  <si>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</si>
  <si>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</si>
  <si>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</si>
  <si>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</si>
  <si>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</si>
  <si>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</si>
  <si>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</si>
  <si>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</si>
  <si>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</si>
  <si>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</si>
  <si>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</si>
  <si>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</si>
  <si>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</si>
  <si>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</si>
  <si>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</si>
  <si>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</si>
  <si>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</si>
  <si>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</si>
  <si>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</si>
  <si>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</si>
  <si>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</si>
  <si>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</si>
  <si>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</si>
  <si>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</si>
  <si>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</si>
  <si>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</si>
  <si>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</si>
  <si>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</si>
  <si>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</si>
  <si>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</si>
  <si>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</si>
  <si>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</si>
  <si>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</si>
  <si>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</si>
  <si>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</si>
  <si>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</si>
  <si>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</si>
  <si>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</si>
  <si>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</si>
  <si>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</si>
  <si>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</si>
  <si>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</si>
  <si>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</si>
  <si>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</si>
  <si>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</si>
  <si>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</si>
  <si>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</si>
  <si>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</si>
  <si>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</si>
  <si>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</si>
  <si>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</si>
  <si>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</si>
  <si>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</si>
  <si>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</si>
  <si>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</si>
  <si>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</si>
  <si>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</si>
  <si>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</si>
  <si>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</si>
  <si>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</si>
  <si>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</si>
  <si>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</si>
  <si>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</si>
  <si>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</si>
  <si>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</si>
  <si>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</si>
  <si>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</si>
  <si>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</si>
  <si>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</si>
  <si>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</si>
  <si>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</si>
  <si>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</si>
  <si>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</si>
  <si>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</si>
  <si>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</si>
  <si>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</si>
  <si>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</si>
  <si>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</si>
  <si>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</si>
  <si>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</si>
  <si>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</si>
  <si>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</si>
  <si>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</si>
  <si>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</si>
  <si>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</si>
  <si>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</si>
  <si>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</si>
  <si>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</si>
  <si>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</si>
  <si>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</si>
  <si>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</si>
  <si>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</si>
  <si>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</si>
  <si>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</si>
  <si>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</si>
  <si>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</si>
  <si>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</si>
  <si>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</si>
  <si>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</si>
  <si>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</si>
  <si>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</si>
  <si>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</si>
  <si>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</si>
  <si>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</si>
  <si>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</si>
  <si>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</si>
  <si>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</si>
  <si>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</si>
  <si>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</si>
  <si>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</si>
  <si>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</si>
  <si>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</si>
  <si>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</si>
  <si>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</si>
  <si>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</si>
  <si>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</si>
  <si>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</si>
  <si>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</si>
  <si>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</si>
  <si>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</si>
  <si>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</si>
  <si>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</si>
  <si>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</si>
  <si>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</si>
  <si>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</si>
  <si>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</si>
  <si>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</si>
  <si>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</si>
  <si>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</si>
  <si>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</si>
  <si>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</si>
  <si>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</si>
  <si>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</si>
  <si>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</si>
  <si>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</si>
  <si>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</si>
  <si>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</si>
  <si>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</si>
  <si>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</si>
  <si>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</si>
  <si>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</si>
  <si>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</si>
  <si>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</si>
  <si>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</si>
  <si>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</si>
  <si>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</si>
  <si>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</si>
  <si>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</si>
  <si>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</si>
  <si>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</si>
  <si>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</si>
  <si>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</si>
  <si>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</si>
  <si>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</si>
  <si>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</si>
  <si>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</si>
  <si>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</si>
  <si>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</si>
  <si>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</si>
  <si>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</si>
  <si>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</si>
  <si>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</si>
  <si>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</si>
  <si>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</si>
  <si>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</si>
  <si>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</si>
  <si>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</si>
  <si>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</si>
  <si>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</si>
  <si>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</si>
  <si>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</si>
  <si>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</si>
  <si>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</si>
  <si>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</si>
  <si>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</si>
  <si>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</si>
  <si>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</si>
  <si>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</si>
  <si>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</si>
  <si>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</si>
  <si>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</si>
  <si>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</si>
  <si>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</si>
  <si>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</si>
  <si>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</si>
  <si>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</si>
  <si>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</si>
  <si>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</si>
  <si>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</si>
  <si>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</si>
  <si>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</si>
  <si>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</si>
  <si>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</si>
  <si>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</si>
  <si>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</si>
  <si>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</si>
  <si>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</si>
  <si>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</si>
  <si>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</si>
  <si>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</si>
  <si>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</si>
  <si>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</si>
  <si>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</si>
  <si>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</si>
  <si>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</si>
  <si>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</si>
  <si>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</si>
  <si>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</si>
  <si>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</si>
  <si>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</si>
  <si>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</si>
  <si>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</si>
  <si>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</si>
  <si>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</si>
  <si>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</si>
  <si>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</si>
  <si>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</si>
  <si>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</si>
  <si>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</si>
  <si>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</si>
  <si>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</si>
  <si>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</si>
  <si>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</si>
  <si>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</si>
  <si>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</si>
  <si>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</si>
  <si>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</si>
  <si>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</si>
  <si>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</si>
  <si>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</si>
  <si>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</si>
  <si>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</si>
  <si>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</si>
  <si>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</si>
  <si>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</si>
  <si>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</si>
  <si>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</si>
  <si>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</si>
  <si>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</si>
  <si>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</si>
  <si>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</si>
  <si>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</si>
  <si>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</si>
  <si>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</si>
  <si>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</si>
  <si>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</si>
  <si>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</si>
  <si>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</si>
  <si>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</si>
  <si>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</si>
  <si>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</si>
  <si>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</si>
  <si>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</si>
  <si>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</si>
  <si>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</si>
  <si>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</si>
  <si>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</si>
  <si>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</si>
  <si>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</si>
  <si>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</si>
  <si>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</si>
  <si>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</si>
  <si>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</si>
  <si>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</si>
  <si>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</si>
  <si>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</si>
  <si>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</si>
  <si>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</si>
  <si>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</si>
  <si>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</si>
  <si>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</si>
  <si>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</si>
  <si>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</si>
  <si>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</si>
  <si>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</si>
  <si>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</si>
  <si>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</si>
  <si>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</si>
  <si>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</si>
  <si>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</si>
  <si>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</si>
  <si>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</si>
  <si>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</si>
  <si>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</si>
  <si>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</si>
  <si>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</si>
  <si>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</si>
  <si>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</si>
  <si>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</si>
  <si>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</si>
  <si>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</si>
  <si>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</si>
  <si>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</si>
  <si>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</si>
  <si>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</si>
  <si>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</si>
  <si>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</si>
  <si>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</si>
  <si>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</si>
  <si>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</si>
  <si>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</si>
  <si>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</si>
  <si>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</si>
  <si>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</si>
  <si>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</si>
  <si>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</si>
  <si>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</si>
  <si>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</si>
  <si>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</si>
  <si>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</si>
  <si>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</si>
  <si>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</si>
  <si>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</si>
  <si>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</si>
  <si>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</si>
  <si>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</si>
  <si>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</si>
  <si>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</si>
  <si>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</si>
  <si>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</si>
  <si>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</si>
  <si>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</si>
  <si>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</si>
  <si>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</si>
  <si>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</si>
  <si>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</si>
  <si>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</si>
  <si>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</si>
  <si>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</si>
  <si>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</si>
  <si>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</si>
  <si>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</si>
  <si>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</si>
  <si>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</si>
  <si>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</si>
  <si>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</si>
  <si>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</si>
  <si>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</si>
  <si>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</si>
  <si>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</si>
  <si>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</si>
  <si>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</si>
  <si>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</si>
  <si>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</si>
  <si>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</si>
  <si>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</si>
  <si>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</si>
  <si>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</si>
  <si>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</si>
  <si>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</si>
  <si>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</si>
  <si>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</si>
  <si>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</si>
  <si>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</si>
  <si>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</si>
  <si>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</si>
  <si>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</si>
  <si>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</si>
  <si>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</si>
  <si>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</si>
  <si>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</si>
  <si>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</si>
  <si>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</si>
  <si>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</si>
  <si>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</si>
  <si>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</si>
  <si>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</si>
  <si>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</si>
  <si>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</si>
  <si>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</si>
  <si>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</si>
  <si>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</si>
  <si>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</si>
  <si>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</si>
  <si>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</si>
  <si>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</si>
  <si>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</si>
  <si>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</si>
  <si>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</si>
  <si>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</si>
  <si>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</si>
  <si>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</si>
  <si>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</si>
  <si>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</si>
  <si>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</si>
  <si>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</si>
  <si>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</si>
  <si>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</si>
  <si>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</si>
  <si>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</si>
  <si>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</si>
  <si>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</si>
  <si>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</si>
  <si>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</si>
  <si>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</si>
  <si>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</si>
  <si>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</si>
  <si>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</si>
  <si>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</si>
  <si>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</si>
  <si>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</si>
  <si>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</si>
  <si>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</si>
  <si>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</si>
  <si>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</si>
  <si>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</si>
  <si>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</si>
  <si>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</si>
  <si>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</si>
  <si>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</si>
  <si>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</si>
  <si>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</si>
  <si>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</si>
  <si>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</si>
  <si>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</si>
  <si>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</si>
  <si>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</si>
  <si>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</si>
  <si>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</si>
  <si>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</si>
  <si>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</si>
  <si>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</si>
  <si>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</si>
  <si>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</si>
  <si>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</si>
  <si>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</si>
  <si>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</si>
  <si>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</si>
  <si>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</si>
  <si>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</si>
  <si>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</si>
  <si>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</si>
  <si>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</si>
  <si>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</si>
  <si>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</si>
  <si>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</si>
  <si>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</si>
  <si>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</si>
  <si>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</si>
  <si>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</si>
  <si>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</si>
  <si>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</si>
  <si>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</si>
  <si>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</si>
  <si>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</si>
  <si>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</si>
  <si>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</si>
  <si>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</si>
  <si>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</si>
  <si>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</si>
  <si>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</si>
  <si>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</si>
  <si>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</si>
  <si>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</si>
  <si>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</si>
  <si>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</si>
  <si>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</si>
  <si>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</si>
  <si>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</si>
  <si>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</si>
  <si>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</si>
  <si>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</si>
  <si>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</si>
  <si>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</si>
  <si>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</si>
  <si>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</si>
  <si>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</si>
  <si>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</si>
  <si>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</si>
  <si>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</si>
  <si>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</si>
  <si>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</si>
  <si>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</si>
  <si>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</si>
  <si>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</si>
  <si>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</si>
  <si>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</si>
  <si>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</si>
  <si>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</si>
  <si>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</si>
  <si>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</si>
  <si>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</si>
  <si>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</si>
  <si>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</si>
  <si>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</si>
  <si>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</si>
  <si>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</si>
  <si>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</si>
  <si>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</si>
  <si>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</si>
  <si>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</si>
  <si>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</si>
  <si>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</si>
  <si>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</si>
  <si>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</si>
  <si>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</si>
  <si>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</si>
  <si>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</si>
  <si>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</si>
  <si>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</si>
  <si>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</si>
  <si>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</si>
  <si>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</si>
  <si>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</si>
  <si>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</si>
  <si>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</si>
  <si>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</si>
  <si>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</si>
  <si>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</si>
  <si>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</si>
  <si>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</si>
  <si>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</si>
  <si>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</si>
  <si>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</si>
  <si>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</si>
  <si>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</si>
  <si>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</si>
  <si>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</si>
  <si>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</si>
  <si>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</si>
  <si>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</si>
  <si>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</si>
  <si>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</si>
  <si>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</si>
  <si>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</si>
  <si>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</si>
  <si>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</si>
  <si>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</si>
  <si>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</si>
  <si>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</si>
  <si>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</si>
  <si>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</si>
  <si>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</si>
  <si>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</si>
  <si>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</si>
  <si>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</si>
  <si>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</si>
  <si>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</si>
  <si>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</si>
  <si>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</si>
  <si>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</si>
  <si>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</si>
  <si>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</si>
  <si>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</si>
  <si>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</si>
  <si>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</si>
  <si>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</si>
  <si>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</si>
  <si>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</si>
  <si>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</si>
  <si>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</si>
  <si>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</si>
  <si>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</si>
  <si>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</si>
  <si>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</si>
  <si>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</si>
  <si>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</si>
  <si>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</si>
  <si>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</si>
  <si>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</si>
  <si>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</si>
  <si>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</si>
  <si>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</si>
  <si>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</si>
  <si>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</si>
  <si>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</si>
  <si>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</si>
  <si>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</si>
  <si>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</si>
  <si>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</si>
  <si>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</si>
  <si>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</si>
  <si>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</si>
  <si>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</si>
  <si>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</si>
  <si>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</si>
  <si>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</si>
  <si>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</si>
  <si>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</si>
  <si>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</si>
  <si>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</si>
  <si>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</si>
  <si>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</si>
  <si>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</si>
  <si>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</si>
  <si>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</si>
  <si>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</si>
  <si>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</si>
  <si>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</si>
  <si>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</si>
  <si>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</si>
  <si>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</si>
  <si>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</si>
  <si>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</si>
  <si>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</si>
  <si>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</si>
  <si>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</si>
  <si>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</si>
  <si>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</si>
  <si>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</si>
  <si>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</si>
  <si>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</si>
  <si>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</si>
  <si>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</si>
  <si>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</si>
  <si>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</si>
  <si>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</si>
  <si>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</si>
  <si>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</si>
  <si>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</si>
  <si>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</si>
  <si>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</si>
  <si>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</si>
  <si>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</si>
  <si>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</si>
  <si>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</si>
  <si>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</si>
  <si>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</si>
  <si>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</si>
  <si>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</si>
  <si>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</si>
  <si>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</si>
  <si>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</si>
  <si>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</si>
  <si>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</si>
  <si>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</si>
  <si>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</si>
  <si>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</si>
  <si>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</si>
  <si>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</si>
  <si>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</si>
  <si>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</si>
  <si>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</si>
  <si>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</si>
  <si>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</si>
  <si>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</si>
  <si>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</si>
  <si>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</si>
  <si>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</si>
  <si>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</si>
  <si>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</si>
  <si>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</si>
  <si>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</si>
  <si>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</si>
  <si>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</si>
  <si>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</si>
  <si>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</si>
  <si>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</si>
  <si>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</si>
  <si>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</si>
  <si>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</si>
  <si>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</si>
  <si>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</si>
  <si>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</si>
  <si>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</si>
  <si>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</si>
  <si>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</si>
  <si>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</si>
  <si>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</si>
  <si>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</si>
  <si>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</si>
  <si>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</si>
  <si>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</si>
  <si>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</si>
  <si>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</si>
  <si>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</si>
  <si>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</si>
  <si>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</si>
  <si>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</si>
  <si>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</si>
  <si>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</si>
  <si>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</si>
  <si>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</si>
  <si>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</si>
  <si>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</si>
  <si>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</si>
  <si>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</si>
  <si>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</si>
  <si>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</si>
  <si>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</si>
  <si>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</si>
  <si>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</si>
  <si>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</si>
  <si>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</si>
  <si>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</si>
  <si>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</si>
  <si>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</si>
  <si>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</si>
  <si>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</si>
  <si>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</si>
  <si>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</si>
  <si>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</si>
  <si>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</si>
  <si>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</si>
  <si>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</si>
  <si>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</si>
  <si>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</si>
  <si>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</si>
  <si>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</si>
  <si>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</si>
  <si>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</si>
  <si>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</si>
  <si>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</si>
  <si>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</si>
  <si>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</si>
  <si>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</si>
  <si>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</si>
  <si>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</si>
  <si>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</si>
  <si>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</si>
  <si>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</si>
  <si>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</si>
  <si>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</si>
  <si>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</si>
  <si>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</si>
  <si>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</si>
  <si>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</si>
  <si>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</si>
  <si>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</si>
  <si>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</si>
  <si>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</si>
  <si>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</si>
  <si>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</si>
  <si>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</si>
  <si>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</si>
  <si>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</si>
  <si>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</si>
  <si>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</si>
  <si>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</si>
  <si>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</si>
  <si>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</si>
  <si>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</si>
  <si>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</si>
  <si>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</si>
  <si>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</si>
  <si>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</si>
  <si>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</si>
  <si>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</si>
  <si>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</si>
  <si>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</si>
  <si>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</si>
  <si>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</si>
  <si>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</si>
  <si>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</si>
  <si>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</si>
  <si>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</si>
  <si>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</si>
  <si>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</si>
  <si>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</si>
  <si>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</si>
  <si>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</si>
  <si>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</si>
  <si>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</si>
  <si>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</si>
  <si>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</si>
  <si>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</si>
  <si>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</si>
  <si>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</si>
  <si>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</si>
  <si>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</si>
  <si>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</si>
  <si>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</si>
  <si>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</si>
  <si>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</si>
  <si>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</si>
  <si>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</si>
  <si>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</si>
  <si>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</si>
  <si>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</si>
  <si>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</si>
  <si>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</si>
  <si>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</si>
  <si>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</si>
  <si>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</si>
  <si>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</si>
  <si>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</si>
  <si>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</si>
  <si>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</si>
  <si>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</si>
  <si>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</si>
  <si>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</si>
  <si>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</si>
  <si>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</si>
  <si>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</si>
  <si>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</si>
  <si>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</si>
  <si>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</si>
  <si>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</si>
  <si>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</si>
  <si>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</si>
  <si>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</si>
  <si>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</si>
  <si>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</si>
  <si>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</si>
  <si>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</si>
  <si>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</si>
  <si>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</si>
  <si>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</si>
  <si>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</si>
  <si>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</si>
  <si>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</si>
  <si>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</si>
  <si>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</si>
  <si>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</si>
  <si>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</si>
  <si>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</si>
  <si>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</si>
  <si>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</si>
  <si>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</si>
  <si>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</si>
  <si>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</si>
  <si>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</si>
  <si>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</si>
  <si>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</si>
  <si>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</si>
  <si>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</si>
  <si>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</si>
  <si>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</si>
  <si>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</si>
  <si>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</si>
  <si>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</si>
  <si>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</si>
  <si>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</si>
  <si>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</si>
  <si>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</si>
  <si>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</si>
  <si>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</si>
  <si>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</si>
  <si>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</si>
  <si>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</si>
  <si>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</si>
  <si>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</si>
  <si>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</si>
  <si>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</si>
  <si>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</si>
  <si>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</si>
  <si>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</si>
  <si>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</si>
  <si>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</si>
  <si>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</si>
  <si>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</si>
  <si>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</si>
  <si>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</si>
  <si>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</si>
  <si>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</si>
  <si>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</si>
  <si>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</si>
  <si>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</si>
  <si>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</si>
  <si>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</si>
  <si>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</si>
  <si>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</si>
  <si>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</si>
  <si>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</si>
  <si>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</si>
  <si>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</si>
  <si>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</si>
  <si>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</si>
  <si>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</si>
  <si>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</si>
  <si>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</si>
  <si>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</si>
  <si>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</si>
  <si>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</si>
  <si>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</si>
  <si>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</si>
  <si>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</si>
  <si>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</si>
  <si>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</si>
  <si>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</si>
  <si>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</si>
  <si>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</si>
  <si>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</si>
  <si>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</si>
  <si>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</si>
  <si>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</si>
  <si>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</si>
  <si>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</si>
  <si>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</si>
  <si>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</si>
  <si>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</si>
  <si>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</si>
  <si>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</si>
  <si>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</si>
  <si>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</si>
  <si>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</si>
  <si>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</si>
  <si>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</si>
  <si>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</si>
  <si>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</si>
  <si>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</si>
  <si>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</si>
  <si>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</si>
  <si>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</si>
  <si>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</si>
  <si>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</si>
  <si>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</si>
  <si>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</si>
  <si>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</si>
  <si>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</si>
  <si>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</si>
  <si>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</si>
  <si>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</si>
  <si>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</si>
  <si>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</si>
  <si>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</si>
  <si>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</si>
  <si>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</si>
  <si>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</si>
  <si>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</si>
  <si>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</si>
  <si>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</si>
  <si>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</si>
  <si>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</si>
  <si>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</si>
  <si>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</si>
  <si>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</si>
  <si>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</si>
  <si>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</si>
  <si>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</si>
  <si>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</si>
  <si>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</si>
  <si>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</si>
  <si>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</si>
  <si>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</si>
  <si>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</si>
  <si>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</si>
  <si>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</si>
  <si>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</si>
  <si>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</si>
  <si>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</si>
  <si>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</si>
  <si>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</si>
  <si>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</si>
  <si>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</si>
  <si>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</si>
  <si>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</si>
  <si>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</si>
  <si>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</si>
  <si>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</si>
  <si>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</si>
  <si>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</si>
  <si>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</si>
  <si>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</si>
  <si>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</si>
  <si>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</si>
  <si>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</si>
  <si>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</si>
  <si>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</si>
  <si>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</si>
  <si>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</si>
  <si>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</si>
  <si>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</si>
  <si>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</si>
  <si>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</si>
  <si>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</si>
  <si>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</si>
  <si>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</si>
  <si>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</si>
  <si>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</si>
  <si>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</si>
  <si>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</si>
  <si>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</si>
  <si>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</si>
  <si>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</si>
  <si>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</si>
  <si>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</si>
  <si>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</si>
  <si>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</si>
  <si>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</si>
  <si>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</si>
  <si>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</si>
  <si>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</si>
  <si>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</si>
  <si>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</si>
  <si>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</si>
  <si>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</si>
  <si>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</si>
  <si>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</si>
  <si>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</si>
  <si>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</si>
  <si>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</si>
  <si>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</si>
  <si>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</si>
  <si>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</si>
  <si>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</si>
  <si>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</si>
  <si>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</si>
  <si>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</si>
  <si>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</si>
  <si>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</si>
  <si>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</si>
  <si>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</si>
  <si>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</si>
  <si>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</si>
  <si>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</si>
  <si>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</si>
  <si>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</si>
  <si>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</si>
  <si>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</si>
  <si>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</si>
  <si>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</si>
  <si>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</si>
  <si>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</si>
  <si>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</si>
  <si>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</si>
  <si>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</si>
  <si>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</si>
  <si>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</si>
  <si>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</si>
  <si>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</si>
  <si>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</si>
  <si>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</si>
  <si>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</si>
  <si>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</si>
  <si>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</si>
  <si>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</si>
  <si>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</si>
  <si>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</si>
  <si>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</si>
  <si>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</si>
  <si>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</si>
  <si>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</si>
  <si>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</si>
  <si>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</si>
  <si>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</si>
  <si>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</si>
  <si>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</si>
  <si>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</si>
  <si>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</si>
  <si>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</si>
  <si>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</si>
  <si>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</si>
  <si>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</si>
  <si>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</si>
  <si>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</si>
  <si>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</si>
  <si>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</si>
  <si>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</si>
  <si>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</si>
  <si>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</si>
  <si>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</si>
  <si>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</si>
  <si>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</si>
  <si>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</si>
  <si>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</si>
  <si>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</si>
  <si>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</si>
  <si>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</si>
  <si>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</si>
  <si>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</si>
  <si>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</si>
  <si>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</si>
  <si>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</si>
  <si>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</si>
  <si>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</si>
  <si>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</si>
  <si>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</si>
  <si>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</si>
  <si>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</si>
  <si>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</si>
  <si>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</si>
  <si>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</si>
  <si>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</si>
  <si>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</si>
  <si>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</si>
  <si>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</si>
  <si>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</si>
  <si>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</si>
  <si>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</si>
  <si>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</si>
  <si>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</si>
  <si>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</si>
  <si>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</si>
  <si>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</si>
  <si>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</si>
  <si>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</si>
  <si>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</si>
  <si>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</si>
  <si>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</si>
  <si>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</si>
  <si>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</si>
  <si>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</si>
  <si>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</si>
  <si>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</si>
  <si>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</si>
  <si>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</si>
  <si>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</si>
  <si>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</si>
  <si>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</si>
  <si>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</si>
  <si>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</si>
  <si>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</si>
  <si>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</si>
  <si>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</si>
  <si>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</si>
  <si>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</si>
  <si>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</si>
  <si>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</si>
  <si>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</si>
  <si>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</si>
  <si>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</si>
  <si>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</si>
  <si>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</si>
  <si>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</si>
  <si>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</si>
  <si>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</si>
  <si>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</si>
  <si>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</si>
  <si>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</si>
  <si>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</si>
  <si>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</si>
  <si>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</si>
  <si>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</si>
  <si>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</si>
  <si>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</si>
  <si>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</si>
  <si>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</si>
  <si>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</si>
  <si>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</si>
  <si>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</si>
  <si>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</si>
  <si>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</si>
  <si>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</si>
  <si>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</si>
  <si>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</si>
  <si>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</si>
  <si>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</si>
  <si>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</si>
  <si>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</si>
  <si>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</si>
  <si>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</si>
  <si>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</si>
  <si>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</si>
  <si>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</si>
  <si>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</si>
  <si>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</si>
  <si>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</si>
  <si>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</si>
  <si>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</si>
  <si>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</si>
  <si>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</si>
  <si>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</si>
  <si>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</si>
  <si>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</si>
  <si>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</si>
  <si>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</si>
  <si>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</si>
  <si>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</si>
  <si>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</si>
  <si>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</si>
  <si>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</si>
  <si>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</si>
  <si>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</si>
  <si>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</si>
  <si>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</si>
  <si>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</si>
  <si>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</si>
  <si>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</si>
  <si>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</si>
  <si>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</si>
  <si>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</si>
  <si>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</si>
  <si>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</si>
  <si>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</si>
  <si>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</si>
  <si>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</si>
  <si>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</si>
  <si>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</si>
  <si>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</si>
  <si>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</si>
  <si>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</si>
  <si>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</si>
  <si>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</si>
  <si>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</si>
  <si>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</si>
  <si>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</si>
  <si>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</si>
  <si>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</si>
  <si>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</si>
  <si>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</si>
  <si>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</si>
  <si>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</si>
  <si>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</si>
  <si>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</si>
  <si>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</si>
  <si>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</si>
  <si>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</si>
  <si>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</si>
  <si>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</si>
  <si>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</si>
  <si>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</si>
  <si>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</si>
  <si>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</si>
  <si>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</si>
  <si>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</si>
  <si>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</si>
  <si>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</si>
  <si>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</si>
  <si>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</si>
  <si>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</si>
  <si>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</si>
  <si>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</si>
  <si>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</si>
  <si>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</si>
  <si>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</si>
  <si>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</si>
  <si>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</si>
  <si>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</si>
  <si>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</si>
  <si>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</si>
  <si>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</si>
  <si>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</si>
  <si>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</si>
  <si>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</si>
  <si>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</si>
  <si>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</si>
  <si>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</si>
  <si>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</si>
  <si>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</si>
  <si>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</si>
  <si>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</si>
  <si>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</si>
  <si>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</si>
  <si>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</si>
  <si>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</si>
  <si>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</si>
  <si>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</si>
  <si>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</si>
  <si>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</si>
  <si>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</si>
  <si>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</si>
  <si>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</si>
  <si>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</si>
  <si>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</si>
  <si>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</si>
  <si>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</si>
  <si>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</si>
  <si>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</si>
  <si>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</si>
  <si>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</si>
  <si>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</si>
  <si>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</si>
  <si>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</si>
  <si>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</si>
  <si>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</si>
  <si>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</si>
  <si>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</si>
  <si>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</si>
  <si>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</si>
  <si>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</si>
  <si>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</si>
  <si>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</si>
  <si>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</si>
  <si>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</si>
  <si>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</si>
  <si>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</si>
  <si>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</si>
  <si>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</si>
  <si>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</si>
  <si>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</si>
  <si>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</si>
  <si>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</si>
  <si>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</si>
  <si>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</si>
  <si>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</si>
  <si>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</si>
  <si>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</si>
  <si>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</si>
  <si>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</si>
  <si>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</si>
  <si>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</si>
  <si>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</si>
  <si>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</si>
  <si>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</si>
  <si>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</si>
  <si>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</si>
  <si>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</si>
  <si>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</si>
  <si>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</si>
  <si>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</si>
  <si>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</si>
  <si>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</si>
  <si>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</si>
  <si>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</si>
  <si>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</si>
  <si>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</si>
  <si>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</si>
  <si>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</si>
  <si>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</si>
  <si>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</si>
  <si>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</si>
  <si>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</si>
  <si>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</si>
  <si>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</si>
  <si>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</si>
  <si>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</si>
  <si>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</si>
  <si>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</si>
  <si>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</si>
  <si>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</si>
  <si>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</si>
  <si>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</si>
  <si>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</si>
  <si>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</si>
  <si>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</si>
  <si>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</si>
  <si>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</si>
  <si>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</si>
  <si>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</si>
  <si>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</si>
  <si>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</si>
  <si>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</si>
  <si>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</si>
  <si>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</si>
  <si>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</si>
  <si>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</si>
  <si>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</si>
  <si>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</si>
  <si>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</si>
  <si>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</si>
  <si>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</si>
  <si>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</si>
  <si>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</si>
  <si>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</si>
  <si>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</si>
  <si>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</si>
  <si>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</si>
  <si>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</si>
  <si>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</si>
  <si>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</si>
  <si>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</si>
  <si>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</si>
  <si>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</si>
  <si>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</si>
  <si>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</si>
  <si>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</si>
  <si>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</si>
  <si>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</si>
  <si>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</si>
  <si>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</si>
  <si>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</si>
  <si>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</si>
  <si>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</si>
  <si>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</si>
  <si>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</si>
  <si>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</si>
  <si>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</si>
  <si>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</si>
  <si>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</si>
  <si>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</si>
  <si>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</si>
  <si>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</si>
  <si>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</si>
  <si>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</si>
  <si>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</si>
  <si>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</si>
  <si>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</si>
  <si>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</si>
  <si>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</si>
  <si>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</si>
  <si>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</si>
  <si>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</si>
  <si>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</si>
  <si>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</si>
  <si>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</si>
  <si>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</si>
  <si>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</si>
  <si>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</si>
  <si>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</si>
  <si>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</si>
  <si>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</si>
  <si>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</si>
  <si>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</si>
  <si>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</si>
  <si>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</si>
  <si>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</si>
  <si>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</si>
  <si>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</si>
  <si>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</si>
  <si>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</si>
  <si>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</si>
  <si>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</si>
  <si>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</si>
  <si>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</si>
  <si>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</si>
  <si>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</si>
  <si>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</si>
  <si>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</si>
  <si>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</si>
  <si>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</si>
  <si>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</si>
  <si>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</si>
  <si>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</si>
  <si>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</si>
  <si>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</si>
  <si>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</si>
  <si>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</si>
  <si>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</si>
  <si>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</si>
  <si>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</si>
  <si>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</si>
  <si>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</si>
  <si>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</si>
  <si>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</si>
  <si>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</si>
  <si>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</si>
  <si>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</si>
  <si>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</si>
  <si>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</si>
  <si>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</si>
  <si>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</si>
  <si>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</si>
  <si>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</si>
  <si>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</si>
  <si>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</si>
  <si>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</si>
  <si>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</si>
  <si>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</si>
  <si>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</si>
  <si>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</si>
  <si>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</si>
  <si>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</si>
  <si>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</si>
  <si>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</si>
  <si>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</si>
  <si>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</si>
  <si>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</si>
  <si>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</si>
  <si>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</si>
  <si>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</si>
  <si>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</si>
  <si>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</si>
  <si>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</si>
  <si>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</si>
  <si>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</si>
  <si>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</si>
  <si>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</si>
  <si>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</si>
  <si>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</si>
  <si>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</si>
  <si>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</si>
  <si>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</si>
  <si>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</si>
  <si>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</si>
  <si>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</si>
  <si>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</si>
  <si>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</si>
  <si>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</si>
  <si>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</si>
  <si>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</si>
  <si>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</si>
  <si>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</si>
  <si>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</si>
  <si>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</si>
  <si>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</si>
  <si>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</si>
  <si>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</si>
  <si>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</si>
  <si>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</si>
  <si>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</si>
  <si>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</si>
  <si>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</si>
  <si>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</si>
  <si>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</si>
  <si>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</si>
  <si>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</si>
  <si>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</si>
  <si>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</si>
  <si>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</si>
  <si>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</si>
  <si>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</si>
  <si>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</si>
  <si>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</si>
  <si>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</si>
  <si>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</si>
  <si>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</si>
  <si>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</si>
  <si>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</si>
  <si>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</si>
  <si>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</si>
  <si>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</si>
  <si>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</si>
  <si>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</si>
  <si>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</si>
  <si>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</si>
  <si>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</si>
  <si>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</si>
  <si>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</si>
  <si>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</si>
  <si>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</si>
  <si>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</si>
  <si>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</si>
  <si>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</si>
  <si>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</si>
  <si>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</si>
  <si>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</si>
  <si>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</si>
  <si>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</si>
  <si>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</si>
  <si>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</si>
  <si>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</si>
  <si>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</si>
  <si>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</si>
  <si>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</si>
  <si>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</si>
  <si>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</si>
  <si>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</si>
  <si>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</si>
  <si>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</si>
  <si>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</si>
  <si>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</si>
  <si>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</si>
  <si>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</si>
  <si>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</si>
  <si>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</si>
  <si>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</si>
  <si>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</si>
  <si>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</si>
  <si>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</si>
  <si>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</si>
  <si>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</si>
  <si>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</si>
  <si>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</si>
  <si>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</si>
  <si>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</si>
  <si>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</si>
  <si>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</si>
  <si>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</si>
  <si>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</si>
  <si>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</si>
  <si>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</si>
  <si>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</si>
  <si>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</si>
  <si>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</si>
  <si>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</si>
  <si>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</si>
  <si>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</si>
  <si>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</si>
  <si>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</si>
  <si>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</si>
  <si>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</si>
  <si>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</si>
  <si>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</si>
  <si>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</si>
  <si>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</si>
  <si>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</si>
  <si>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</si>
  <si>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</si>
  <si>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</si>
  <si>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</si>
  <si>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</si>
  <si>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</si>
  <si>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</si>
  <si>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</si>
  <si>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</si>
  <si>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</si>
  <si>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</si>
  <si>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</si>
  <si>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</si>
  <si>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</si>
  <si>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</si>
  <si>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</si>
  <si>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</si>
  <si>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</si>
  <si>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</si>
  <si>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</si>
  <si>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</si>
  <si>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</si>
  <si>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</si>
  <si>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</si>
  <si>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</si>
  <si>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</si>
  <si>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</si>
  <si>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</si>
  <si>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</si>
  <si>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</si>
  <si>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</si>
  <si>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</si>
  <si>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</si>
  <si>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</si>
  <si>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</si>
  <si>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</si>
  <si>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</si>
  <si>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</si>
  <si>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</si>
  <si>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</si>
  <si>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</si>
  <si>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</si>
  <si>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</si>
  <si>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</si>
  <si>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</si>
  <si>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</si>
  <si>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</si>
  <si>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</si>
  <si>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</si>
  <si>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</si>
  <si>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</si>
  <si>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</si>
  <si>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</si>
  <si>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</si>
  <si>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</si>
  <si>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</si>
  <si>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</si>
  <si>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</si>
  <si>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</si>
  <si>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</si>
  <si>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</si>
  <si>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</si>
  <si>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</si>
  <si>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</si>
  <si>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</si>
  <si>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</si>
  <si>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</si>
  <si>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</si>
  <si>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</si>
  <si>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</si>
  <si>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</si>
  <si>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</si>
  <si>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</si>
  <si>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</si>
  <si>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</si>
  <si>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</si>
  <si>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</si>
  <si>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</si>
  <si>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</si>
  <si>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</si>
  <si>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</si>
  <si>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</si>
  <si>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</si>
  <si>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</si>
  <si>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</si>
  <si>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</si>
  <si>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</si>
  <si>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</si>
  <si>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</si>
  <si>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</si>
  <si>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</si>
  <si>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</si>
  <si>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</si>
  <si>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</si>
  <si>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</si>
  <si>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</si>
  <si>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</si>
  <si>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</si>
  <si>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</si>
  <si>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</si>
  <si>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</si>
  <si>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</si>
  <si>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</si>
  <si>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</si>
  <si>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</si>
  <si>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</si>
  <si>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</si>
  <si>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</si>
  <si>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</si>
  <si>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</si>
  <si>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</si>
  <si>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</si>
  <si>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</si>
  <si>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</si>
  <si>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</si>
  <si>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</si>
  <si>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</si>
  <si>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</si>
  <si>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</si>
  <si>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</si>
  <si>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</si>
  <si>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</si>
  <si>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</si>
  <si>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</si>
  <si>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</si>
  <si>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</si>
  <si>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</si>
  <si>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</si>
  <si>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</si>
  <si>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</si>
  <si>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</si>
  <si>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</si>
  <si>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</si>
  <si>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</si>
  <si>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</si>
  <si>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</si>
  <si>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</si>
  <si>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</si>
  <si>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</si>
  <si>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</si>
  <si>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</si>
  <si>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</si>
  <si>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</si>
  <si>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</si>
  <si>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</si>
  <si>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</si>
  <si>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</si>
  <si>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</si>
  <si>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</si>
  <si>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</si>
  <si>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</si>
  <si>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</si>
  <si>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</si>
  <si>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</si>
  <si>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</si>
  <si>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</si>
  <si>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</si>
  <si>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</si>
  <si>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</si>
  <si>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</si>
  <si>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</si>
  <si>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</si>
  <si>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</si>
  <si>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</si>
  <si>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</si>
  <si>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</si>
  <si>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</si>
  <si>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</si>
  <si>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</si>
  <si>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</si>
  <si>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</si>
  <si>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</si>
  <si>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</si>
  <si>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</si>
  <si>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</si>
  <si>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</si>
  <si>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</si>
  <si>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</si>
  <si>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</si>
  <si>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</si>
  <si>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</si>
  <si>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</si>
  <si>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</si>
  <si>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</si>
  <si>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</si>
  <si>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</si>
  <si>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</si>
  <si>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</si>
  <si>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</si>
  <si>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</si>
  <si>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</si>
  <si>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</si>
  <si>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</si>
  <si>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</si>
  <si>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</si>
  <si>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</si>
  <si>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</si>
  <si>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</si>
  <si>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</si>
  <si>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</si>
  <si>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</si>
  <si>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</si>
  <si>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</si>
  <si>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</si>
  <si>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</si>
  <si>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</si>
  <si>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</si>
  <si>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</si>
  <si>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</si>
  <si>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</si>
  <si>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</si>
  <si>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</si>
  <si>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</si>
  <si>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</si>
  <si>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</si>
  <si>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</si>
  <si>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</si>
  <si>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</si>
  <si>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</si>
  <si>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</si>
  <si>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</si>
  <si>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</si>
  <si>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</si>
  <si>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</si>
  <si>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</si>
  <si>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</si>
  <si>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</si>
  <si>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</si>
  <si>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</si>
  <si>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</si>
  <si>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</si>
  <si>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</si>
  <si>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</si>
  <si>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</si>
  <si>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</si>
  <si>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</si>
  <si>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</si>
  <si>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</si>
  <si>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</si>
  <si>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</si>
  <si>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</si>
  <si>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</si>
  <si>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</si>
  <si>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</si>
  <si>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</si>
  <si>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</si>
  <si>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</si>
  <si>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</si>
  <si>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</si>
  <si>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</si>
  <si>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</si>
  <si>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</si>
  <si>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</si>
  <si>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</si>
  <si>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</si>
  <si>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</si>
  <si>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</si>
  <si>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</si>
  <si>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</si>
  <si>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</si>
  <si>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</si>
  <si>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</si>
  <si>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</si>
  <si>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</si>
  <si>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</si>
  <si>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</si>
  <si>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</si>
  <si>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</si>
  <si>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</si>
  <si>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</si>
  <si>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</si>
  <si>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</si>
  <si>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</si>
  <si>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</si>
  <si>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</si>
  <si>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</si>
  <si>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</si>
  <si>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</si>
  <si>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</si>
  <si>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</si>
  <si>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</si>
  <si>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</si>
  <si>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</si>
  <si>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</si>
  <si>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</si>
  <si>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</si>
  <si>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</si>
  <si>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</si>
  <si>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</si>
  <si>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</si>
  <si>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</si>
  <si>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</si>
  <si>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</si>
  <si>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</si>
  <si>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</si>
  <si>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</si>
  <si>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</si>
  <si>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</si>
  <si>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</si>
  <si>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</si>
  <si>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</si>
  <si>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</si>
  <si>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</si>
  <si>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</si>
  <si>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</si>
  <si>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</si>
  <si>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</si>
  <si>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</si>
  <si>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</si>
  <si>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</si>
  <si>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</si>
  <si>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</si>
  <si>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</si>
  <si>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</si>
  <si>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</si>
  <si>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</si>
  <si>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</si>
  <si>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</si>
  <si>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</si>
  <si>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</si>
  <si>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</si>
  <si>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</si>
  <si>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</si>
  <si>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</si>
  <si>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</si>
  <si>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</si>
  <si>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</si>
  <si>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</si>
  <si>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</si>
  <si>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</si>
  <si>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</si>
  <si>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</si>
  <si>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</si>
  <si>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</si>
  <si>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</si>
  <si>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</si>
  <si>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</si>
  <si>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</si>
  <si>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</si>
  <si>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</si>
  <si>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</si>
  <si>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</si>
  <si>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</si>
  <si>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</si>
  <si>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</si>
  <si>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</si>
  <si>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</si>
  <si>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</si>
  <si>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</si>
  <si>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</si>
  <si>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</si>
  <si>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</si>
  <si>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</si>
  <si>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</si>
  <si>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</si>
  <si>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</si>
  <si>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</si>
  <si>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</si>
  <si>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</si>
  <si>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</si>
  <si>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</si>
  <si>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</si>
  <si>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</si>
  <si>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</si>
  <si>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</si>
  <si>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</si>
  <si>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</si>
  <si>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</si>
  <si>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</si>
  <si>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</si>
  <si>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</si>
  <si>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</si>
  <si>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Pivot Table</t>
  </si>
  <si>
    <t>Chart</t>
  </si>
  <si>
    <t>Water Fall chart</t>
  </si>
  <si>
    <t>Combo Chart</t>
  </si>
  <si>
    <t>For sales and profit Analysis</t>
  </si>
  <si>
    <t>for Category wise profit</t>
  </si>
  <si>
    <t>Row Labels</t>
  </si>
  <si>
    <t>Grand Total</t>
  </si>
  <si>
    <t>Jan</t>
  </si>
  <si>
    <t>Feb</t>
  </si>
  <si>
    <t>Mar</t>
  </si>
  <si>
    <t>Apr</t>
  </si>
  <si>
    <t>May</t>
  </si>
  <si>
    <t>Jun</t>
  </si>
  <si>
    <t>Jul</t>
  </si>
  <si>
    <t>Aug</t>
  </si>
  <si>
    <t>Sep</t>
  </si>
  <si>
    <t>Oct</t>
  </si>
  <si>
    <t>Nov</t>
  </si>
  <si>
    <t>Dec</t>
  </si>
  <si>
    <t>Sum of Sales</t>
  </si>
  <si>
    <t>Sum of Profit</t>
  </si>
  <si>
    <t>Donut</t>
  </si>
  <si>
    <t>for Category wise Sales</t>
  </si>
  <si>
    <t>for Sales by State</t>
  </si>
  <si>
    <t>Map Chart</t>
  </si>
  <si>
    <t>Top 5 sub category</t>
  </si>
  <si>
    <t>Bar</t>
  </si>
  <si>
    <t>2011</t>
  </si>
  <si>
    <t>2012</t>
  </si>
  <si>
    <t>2013</t>
  </si>
  <si>
    <t>2014</t>
  </si>
  <si>
    <t>Sum of Quantity</t>
  </si>
  <si>
    <t>Count of Order ID</t>
  </si>
  <si>
    <t>Sum of Profit Margin</t>
  </si>
  <si>
    <t>Line Charts</t>
  </si>
  <si>
    <t>KPI's</t>
  </si>
  <si>
    <t>Year on Year Growth</t>
  </si>
  <si>
    <t>Present Year/Prev year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</si>
</sst>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Green]\▲0.00%;[Red]\ \▼0.00%"/>
    <numFmt numFmtId="165" formatCode="\$\ 0.00,\ &quot;k&quot;"/>
    <numFmt numFmtId="166" formatCode="[$$-409]#,##0.00"/>
    <numFmt numFmtId="167" formatCode="&quot;#&quot;\ 0"/>
  </numFmts>
  <fonts count="8">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
      <sz val="11"/>
      <color theme="1"/>
      <name val="Lato black"/>
      <charset val="1"/>
    </font>
    <font>
      <b/>
      <sz val="11"/>
      <color theme="1"/>
      <name val="Loto Black"/>
      <charset val="1"/>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2">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2" fillId="0" borderId="0" xfId="0" applyFont="1" applyAlignment="1"/>
    <xf numFmtId="0" fontId="0" fillId="0" borderId="1"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4" xfId="0" applyFont="1" applyBorder="1" applyAlignment="1"/>
    <xf numFmtId="165" fontId="0" fillId="0" borderId="1" xfId="0" applyNumberFormat="1" applyFont="1" applyBorder="1" applyAlignment="1"/>
    <xf numFmtId="165" fontId="0" fillId="0" borderId="4" xfId="0" applyNumberFormat="1" applyFont="1" applyBorder="1" applyAlignment="1"/>
    <xf numFmtId="165" fontId="0" fillId="0" borderId="2" xfId="0" applyNumberFormat="1" applyFont="1" applyBorder="1" applyAlignment="1"/>
    <xf numFmtId="165" fontId="0" fillId="0" borderId="5" xfId="0" applyNumberFormat="1" applyFont="1" applyBorder="1" applyAlignment="1"/>
    <xf numFmtId="165" fontId="0" fillId="0" borderId="3" xfId="0" applyNumberFormat="1" applyFont="1" applyBorder="1" applyAlignment="1"/>
    <xf numFmtId="165" fontId="0" fillId="0" borderId="6" xfId="0" applyNumberFormat="1" applyFont="1" applyBorder="1" applyAlignment="1"/>
    <xf numFmtId="0" fontId="0" fillId="0" borderId="8" xfId="0" applyFont="1" applyBorder="1" applyAlignment="1"/>
    <xf numFmtId="0" fontId="0" fillId="0" borderId="1" xfId="0" applyFont="1" applyBorder="1" applyAlignment="1">
      <alignment horizontal="left"/>
    </xf>
    <xf numFmtId="0" fontId="0" fillId="0" borderId="8" xfId="0" applyNumberFormat="1" applyFont="1" applyBorder="1" applyAlignment="1"/>
    <xf numFmtId="0" fontId="0" fillId="0" borderId="2" xfId="0" applyFont="1" applyBorder="1" applyAlignment="1">
      <alignment horizontal="left"/>
    </xf>
    <xf numFmtId="0" fontId="0" fillId="0" borderId="9" xfId="0" applyNumberFormat="1" applyFont="1" applyBorder="1" applyAlignment="1"/>
    <xf numFmtId="0" fontId="0" fillId="0" borderId="3" xfId="0" applyFont="1" applyBorder="1" applyAlignment="1">
      <alignment horizontal="left"/>
    </xf>
    <xf numFmtId="0" fontId="0" fillId="0" borderId="10" xfId="0" applyNumberFormat="1" applyFont="1" applyBorder="1" applyAlignment="1"/>
    <xf numFmtId="0" fontId="2" fillId="0" borderId="0" xfId="0" applyFont="1" applyFill="1" applyBorder="1" applyAlignment="1"/>
    <xf numFmtId="10" fontId="0" fillId="0" borderId="8" xfId="0" applyNumberFormat="1" applyFont="1" applyBorder="1" applyAlignment="1"/>
    <xf numFmtId="10" fontId="0" fillId="0" borderId="9" xfId="0" applyNumberFormat="1" applyFont="1" applyBorder="1" applyAlignment="1"/>
    <xf numFmtId="10" fontId="0" fillId="0" borderId="10" xfId="0" applyNumberFormat="1" applyFont="1" applyBorder="1" applyAlignment="1"/>
    <xf numFmtId="165" fontId="0" fillId="0" borderId="0" xfId="0" applyNumberFormat="1" applyFont="1" applyAlignment="1"/>
    <xf numFmtId="0" fontId="5" fillId="0" borderId="0" xfId="0" applyFont="1" applyAlignment="1"/>
    <xf numFmtId="0" fontId="5" fillId="0" borderId="0" xfId="0" applyFont="1" applyFill="1" applyBorder="1" applyAlignment="1"/>
    <xf numFmtId="0" fontId="0" fillId="2" borderId="0" xfId="0" applyFont="1" applyFill="1" applyAlignment="1"/>
    <xf numFmtId="0" fontId="2" fillId="3" borderId="0" xfId="0" applyFont="1" applyFill="1" applyAlignment="1"/>
    <xf numFmtId="0" fontId="0" fillId="3" borderId="0" xfId="0" applyFont="1" applyFill="1" applyAlignment="1"/>
    <xf numFmtId="0" fontId="0" fillId="0" borderId="1" xfId="0" applyNumberFormat="1" applyFont="1" applyBorder="1" applyAlignment="1"/>
    <xf numFmtId="0" fontId="0" fillId="0" borderId="4" xfId="0" applyNumberFormat="1" applyFont="1" applyBorder="1" applyAlignment="1"/>
    <xf numFmtId="0" fontId="0" fillId="0" borderId="2" xfId="0" applyNumberFormat="1" applyFont="1" applyBorder="1" applyAlignment="1"/>
    <xf numFmtId="0" fontId="0" fillId="0" borderId="5" xfId="0" applyNumberFormat="1" applyFont="1" applyBorder="1" applyAlignment="1"/>
    <xf numFmtId="166" fontId="5"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7" xfId="0" applyFont="1" applyBorder="1" applyAlignment="1">
      <alignment horizontal="left"/>
    </xf>
    <xf numFmtId="0" fontId="0" fillId="0" borderId="7"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0" borderId="0" xfId="0" applyFont="1" applyAlignment="1"/>
    <xf numFmtId="164" fontId="7" fillId="0" borderId="0" xfId="0" applyNumberFormat="1" applyFont="1" applyAlignment="1"/>
  </cellXfs>
  <cellStyles count="1">
    <cellStyle name="Normal" xfId="0" builtinId="0"/>
  </cellStyles>
  <dxfs count="6">
    <dxf>
      <numFmt numFmtId="165" formatCode="\$\ 0.00,\ &quot;k&quot;"/>
    </dxf>
    <dxf>
      <font>
        <color theme="2"/>
      </font>
      <border diagonalUp="0" diagonalDown="0">
        <left style="thin">
          <color auto="1"/>
        </left>
        <right style="thin">
          <color auto="1"/>
        </right>
        <top style="thin">
          <color auto="1"/>
        </top>
        <bottom style="thin">
          <color auto="1"/>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5"/>
      <tableStyleElement type="firstRowStripe" dxfId="4"/>
      <tableStyleElement type="secondRowStripe" dxfId="3"/>
    </tableStyle>
    <tableStyle name="SAMP" pivot="0" table="0" count="10">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MP">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Analysis-Dashboard.xlsx]Donut!PivotTable2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41-4B94-9125-428A04D827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41-4B94-9125-428A04D827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41-4B94-9125-428A04D827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436-447E-B174-6B61FB26382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Analysis-Dashboard.xlsx]Map!PivotTable3</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Map!$B$3</c:f>
              <c:strCache>
                <c:ptCount val="1"/>
                <c:pt idx="0">
                  <c:v>Total</c:v>
                </c:pt>
              </c:strCache>
            </c:strRef>
          </c:tx>
          <c:spPr>
            <a:solidFill>
              <a:schemeClr val="accent1"/>
            </a:solidFill>
            <a:ln>
              <a:noFill/>
            </a:ln>
            <a:effectLst/>
          </c:spPr>
          <c:invertIfNegative val="0"/>
          <c:cat>
            <c:strRef>
              <c:f>Map!$A$4:$A$53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1F81-4DDE-8A53-810C9BEE415D}"/>
            </c:ext>
          </c:extLst>
        </c:ser>
        <c:dLbls>
          <c:showLegendKey val="0"/>
          <c:showVal val="0"/>
          <c:showCatName val="0"/>
          <c:showSerName val="0"/>
          <c:showPercent val="0"/>
          <c:showBubbleSize val="0"/>
        </c:dLbls>
        <c:gapWidth val="219"/>
        <c:axId val="848201407"/>
        <c:axId val="848193503"/>
      </c:barChart>
      <c:catAx>
        <c:axId val="8482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93503"/>
        <c:crosses val="autoZero"/>
        <c:auto val="1"/>
        <c:lblAlgn val="ctr"/>
        <c:lblOffset val="100"/>
        <c:noMultiLvlLbl val="0"/>
      </c:catAx>
      <c:valAx>
        <c:axId val="84819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014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Analysis-Dashboard.xlsx]Bar!PivotTable18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D3F-4D4E-896D-909840E2E09D}"/>
            </c:ext>
          </c:extLst>
        </c:ser>
        <c:dLbls>
          <c:showLegendKey val="0"/>
          <c:showVal val="0"/>
          <c:showCatName val="0"/>
          <c:showSerName val="0"/>
          <c:showPercent val="0"/>
          <c:showBubbleSize val="0"/>
        </c:dLbls>
        <c:gapWidth val="182"/>
        <c:axId val="851054367"/>
        <c:axId val="851039807"/>
      </c:barChart>
      <c:catAx>
        <c:axId val="851054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39807"/>
        <c:crosses val="autoZero"/>
        <c:auto val="1"/>
        <c:lblAlgn val="ctr"/>
        <c:lblOffset val="100"/>
        <c:noMultiLvlLbl val="0"/>
      </c:catAx>
      <c:valAx>
        <c:axId val="851039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5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Analysis-Dashboard.xlsx]KPI!PivotTable19</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6.1366608834912587E-2"/>
          <c:y val="0.12785388127853881"/>
          <c:w val="0.87726644164050049"/>
          <c:h val="0.5981735159817351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9E-4204-B6AC-78CECA1D5E98}"/>
            </c:ext>
          </c:extLst>
        </c:ser>
        <c:dLbls>
          <c:showLegendKey val="0"/>
          <c:showVal val="0"/>
          <c:showCatName val="0"/>
          <c:showSerName val="0"/>
          <c:showPercent val="0"/>
          <c:showBubbleSize val="0"/>
        </c:dLbls>
        <c:smooth val="0"/>
        <c:axId val="1048378095"/>
        <c:axId val="1048390159"/>
      </c:lineChart>
      <c:catAx>
        <c:axId val="1048378095"/>
        <c:scaling>
          <c:orientation val="minMax"/>
        </c:scaling>
        <c:delete val="1"/>
        <c:axPos val="b"/>
        <c:numFmt formatCode="General" sourceLinked="1"/>
        <c:majorTickMark val="none"/>
        <c:minorTickMark val="none"/>
        <c:tickLblPos val="nextTo"/>
        <c:crossAx val="1048390159"/>
        <c:crosses val="autoZero"/>
        <c:auto val="1"/>
        <c:lblAlgn val="ctr"/>
        <c:lblOffset val="100"/>
        <c:noMultiLvlLbl val="0"/>
      </c:catAx>
      <c:valAx>
        <c:axId val="1048390159"/>
        <c:scaling>
          <c:orientation val="minMax"/>
        </c:scaling>
        <c:delete val="1"/>
        <c:axPos val="l"/>
        <c:numFmt formatCode="General" sourceLinked="1"/>
        <c:majorTickMark val="none"/>
        <c:minorTickMark val="none"/>
        <c:tickLblPos val="nextTo"/>
        <c:crossAx val="1048378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Analysis-Dashboard.xlsx]KPI!PivotTable20</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45-483E-8D73-5FF6E46E2B44}"/>
            </c:ext>
          </c:extLst>
        </c:ser>
        <c:dLbls>
          <c:showLegendKey val="0"/>
          <c:showVal val="0"/>
          <c:showCatName val="0"/>
          <c:showSerName val="0"/>
          <c:showPercent val="0"/>
          <c:showBubbleSize val="0"/>
        </c:dLbls>
        <c:smooth val="0"/>
        <c:axId val="1048394319"/>
        <c:axId val="1048372271"/>
      </c:lineChart>
      <c:catAx>
        <c:axId val="1048394319"/>
        <c:scaling>
          <c:orientation val="minMax"/>
        </c:scaling>
        <c:delete val="1"/>
        <c:axPos val="b"/>
        <c:numFmt formatCode="General" sourceLinked="1"/>
        <c:majorTickMark val="none"/>
        <c:minorTickMark val="none"/>
        <c:tickLblPos val="nextTo"/>
        <c:crossAx val="1048372271"/>
        <c:crosses val="autoZero"/>
        <c:auto val="1"/>
        <c:lblAlgn val="ctr"/>
        <c:lblOffset val="100"/>
        <c:noMultiLvlLbl val="0"/>
      </c:catAx>
      <c:valAx>
        <c:axId val="1048372271"/>
        <c:scaling>
          <c:orientation val="minMax"/>
        </c:scaling>
        <c:delete val="1"/>
        <c:axPos val="l"/>
        <c:numFmt formatCode="General" sourceLinked="1"/>
        <c:majorTickMark val="none"/>
        <c:minorTickMark val="none"/>
        <c:tickLblPos val="nextTo"/>
        <c:crossAx val="104839431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5.7490316137542186E-2"/>
          <c:y val="0.21857923497267759"/>
          <c:w val="0.90270869576723634"/>
          <c:h val="0.5191256830601093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FD9-4A55-9472-AE20FA5C072E}"/>
            </c:ext>
          </c:extLst>
        </c:ser>
        <c:dLbls>
          <c:showLegendKey val="0"/>
          <c:showVal val="0"/>
          <c:showCatName val="0"/>
          <c:showSerName val="0"/>
          <c:showPercent val="0"/>
          <c:showBubbleSize val="0"/>
        </c:dLbls>
        <c:smooth val="0"/>
        <c:axId val="1048421359"/>
        <c:axId val="1048398063"/>
      </c:lineChart>
      <c:catAx>
        <c:axId val="1048421359"/>
        <c:scaling>
          <c:orientation val="minMax"/>
        </c:scaling>
        <c:delete val="1"/>
        <c:axPos val="b"/>
        <c:numFmt formatCode="General" sourceLinked="1"/>
        <c:majorTickMark val="none"/>
        <c:minorTickMark val="none"/>
        <c:tickLblPos val="nextTo"/>
        <c:crossAx val="1048398063"/>
        <c:crosses val="autoZero"/>
        <c:auto val="1"/>
        <c:lblAlgn val="ctr"/>
        <c:lblOffset val="100"/>
        <c:noMultiLvlLbl val="0"/>
      </c:catAx>
      <c:valAx>
        <c:axId val="1048398063"/>
        <c:scaling>
          <c:orientation val="minMax"/>
        </c:scaling>
        <c:delete val="1"/>
        <c:axPos val="l"/>
        <c:numFmt formatCode="General" sourceLinked="1"/>
        <c:majorTickMark val="none"/>
        <c:minorTickMark val="none"/>
        <c:tickLblPos val="nextTo"/>
        <c:crossAx val="104842135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2.9803032492627668E-2"/>
          <c:y val="5.5555268706165818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F8-4EE3-95F5-78297ED47333}"/>
            </c:ext>
          </c:extLst>
        </c:ser>
        <c:dLbls>
          <c:showLegendKey val="0"/>
          <c:showVal val="0"/>
          <c:showCatName val="0"/>
          <c:showSerName val="0"/>
          <c:showPercent val="0"/>
          <c:showBubbleSize val="0"/>
        </c:dLbls>
        <c:smooth val="0"/>
        <c:axId val="1048418031"/>
        <c:axId val="1048403471"/>
      </c:lineChart>
      <c:catAx>
        <c:axId val="1048418031"/>
        <c:scaling>
          <c:orientation val="minMax"/>
        </c:scaling>
        <c:delete val="1"/>
        <c:axPos val="b"/>
        <c:numFmt formatCode="General" sourceLinked="1"/>
        <c:majorTickMark val="none"/>
        <c:minorTickMark val="none"/>
        <c:tickLblPos val="nextTo"/>
        <c:crossAx val="1048403471"/>
        <c:crosses val="autoZero"/>
        <c:auto val="1"/>
        <c:lblAlgn val="ctr"/>
        <c:lblOffset val="100"/>
        <c:noMultiLvlLbl val="0"/>
      </c:catAx>
      <c:valAx>
        <c:axId val="1048403471"/>
        <c:scaling>
          <c:orientation val="minMax"/>
        </c:scaling>
        <c:delete val="1"/>
        <c:axPos val="l"/>
        <c:numFmt formatCode="General" sourceLinked="1"/>
        <c:majorTickMark val="none"/>
        <c:minorTickMark val="none"/>
        <c:tickLblPos val="nextTo"/>
        <c:crossAx val="1048418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003371459500915E-2"/>
          <c:y val="0.20779249111019002"/>
          <c:w val="0.88148140606998449"/>
          <c:h val="0.61904709963131832"/>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600-4228-96FA-8B44EEC45A57}"/>
            </c:ext>
          </c:extLst>
        </c:ser>
        <c:dLbls>
          <c:showLegendKey val="0"/>
          <c:showVal val="0"/>
          <c:showCatName val="0"/>
          <c:showSerName val="0"/>
          <c:showPercent val="0"/>
          <c:showBubbleSize val="0"/>
        </c:dLbls>
        <c:smooth val="0"/>
        <c:axId val="1048370607"/>
        <c:axId val="1048371439"/>
      </c:lineChart>
      <c:catAx>
        <c:axId val="1048370607"/>
        <c:scaling>
          <c:orientation val="minMax"/>
        </c:scaling>
        <c:delete val="1"/>
        <c:axPos val="b"/>
        <c:numFmt formatCode="General" sourceLinked="1"/>
        <c:majorTickMark val="none"/>
        <c:minorTickMark val="none"/>
        <c:tickLblPos val="nextTo"/>
        <c:crossAx val="1048371439"/>
        <c:crosses val="autoZero"/>
        <c:auto val="1"/>
        <c:lblAlgn val="ctr"/>
        <c:lblOffset val="100"/>
        <c:noMultiLvlLbl val="0"/>
      </c:catAx>
      <c:valAx>
        <c:axId val="1048371439"/>
        <c:scaling>
          <c:orientation val="minMax"/>
        </c:scaling>
        <c:delete val="1"/>
        <c:axPos val="l"/>
        <c:numFmt formatCode="General" sourceLinked="1"/>
        <c:majorTickMark val="none"/>
        <c:minorTickMark val="none"/>
        <c:tickLblPos val="nextTo"/>
        <c:crossAx val="10483706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Analysis-Dashboard.xlsx]KPI!PivotTable19</c:name>
    <c:fmtId val="2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solidFill>
            <a:schemeClr val="accent1"/>
          </a:solidFill>
          <a:ln w="34925" cap="rnd">
            <a:solidFill>
              <a:schemeClr val="bg2"/>
            </a:solidFill>
            <a:round/>
          </a:ln>
          <a:effectLst/>
        </c:spPr>
        <c:marker>
          <c:symbol val="none"/>
        </c:marker>
      </c:pivotFmt>
      <c:pivotFmt>
        <c:idx val="5"/>
        <c:spPr>
          <a:ln w="34925" cap="rnd">
            <a:solidFill>
              <a:schemeClr val="bg2"/>
            </a:solidFill>
            <a:round/>
          </a:ln>
          <a:effectLst/>
        </c:spPr>
        <c:marker>
          <c:symbol val="none"/>
        </c:marker>
      </c:pivotFmt>
    </c:pivotFmts>
    <c:plotArea>
      <c:layout>
        <c:manualLayout>
          <c:layoutTarget val="inner"/>
          <c:xMode val="edge"/>
          <c:yMode val="edge"/>
          <c:x val="5.5692634165410183E-2"/>
          <c:y val="0.21480950631175097"/>
          <c:w val="0.87726644164050049"/>
          <c:h val="0.59817351598173518"/>
        </c:manualLayout>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8EC-4FB8-A114-B20C7C18143B}"/>
            </c:ext>
          </c:extLst>
        </c:ser>
        <c:dLbls>
          <c:showLegendKey val="0"/>
          <c:showVal val="0"/>
          <c:showCatName val="0"/>
          <c:showSerName val="0"/>
          <c:showPercent val="0"/>
          <c:showBubbleSize val="0"/>
        </c:dLbls>
        <c:smooth val="0"/>
        <c:axId val="1048378095"/>
        <c:axId val="1048390159"/>
      </c:lineChart>
      <c:catAx>
        <c:axId val="1048378095"/>
        <c:scaling>
          <c:orientation val="minMax"/>
        </c:scaling>
        <c:delete val="1"/>
        <c:axPos val="b"/>
        <c:numFmt formatCode="General" sourceLinked="1"/>
        <c:majorTickMark val="none"/>
        <c:minorTickMark val="none"/>
        <c:tickLblPos val="nextTo"/>
        <c:crossAx val="1048390159"/>
        <c:crosses val="autoZero"/>
        <c:auto val="1"/>
        <c:lblAlgn val="ctr"/>
        <c:lblOffset val="100"/>
        <c:noMultiLvlLbl val="0"/>
      </c:catAx>
      <c:valAx>
        <c:axId val="1048390159"/>
        <c:scaling>
          <c:orientation val="minMax"/>
        </c:scaling>
        <c:delete val="1"/>
        <c:axPos val="l"/>
        <c:numFmt formatCode="General" sourceLinked="1"/>
        <c:majorTickMark val="none"/>
        <c:minorTickMark val="none"/>
        <c:tickLblPos val="nextTo"/>
        <c:crossAx val="10483780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Analysis-Dashboard.xlsx]KPI!PivotTable20</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solidFill>
            <a:schemeClr val="accent1"/>
          </a:solidFill>
          <a:ln w="34925" cap="rnd">
            <a:solidFill>
              <a:schemeClr val="bg2"/>
            </a:solidFill>
            <a:round/>
          </a:ln>
          <a:effectLst/>
        </c:spPr>
        <c:marker>
          <c:symbol val="none"/>
        </c:marker>
      </c:pivotFmt>
      <c:pivotFmt>
        <c:idx val="5"/>
        <c:spPr>
          <a:ln w="34925" cap="rnd">
            <a:solidFill>
              <a:schemeClr val="bg2"/>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400-42BA-9529-5A94AF46E3F6}"/>
            </c:ext>
          </c:extLst>
        </c:ser>
        <c:dLbls>
          <c:showLegendKey val="0"/>
          <c:showVal val="0"/>
          <c:showCatName val="0"/>
          <c:showSerName val="0"/>
          <c:showPercent val="0"/>
          <c:showBubbleSize val="0"/>
        </c:dLbls>
        <c:smooth val="0"/>
        <c:axId val="1048394319"/>
        <c:axId val="1048372271"/>
      </c:lineChart>
      <c:catAx>
        <c:axId val="1048394319"/>
        <c:scaling>
          <c:orientation val="minMax"/>
        </c:scaling>
        <c:delete val="1"/>
        <c:axPos val="b"/>
        <c:numFmt formatCode="General" sourceLinked="1"/>
        <c:majorTickMark val="none"/>
        <c:minorTickMark val="none"/>
        <c:tickLblPos val="nextTo"/>
        <c:crossAx val="1048372271"/>
        <c:crosses val="autoZero"/>
        <c:auto val="1"/>
        <c:lblAlgn val="ctr"/>
        <c:lblOffset val="100"/>
        <c:noMultiLvlLbl val="0"/>
      </c:catAx>
      <c:valAx>
        <c:axId val="1048372271"/>
        <c:scaling>
          <c:orientation val="minMax"/>
        </c:scaling>
        <c:delete val="1"/>
        <c:axPos val="l"/>
        <c:numFmt formatCode="General" sourceLinked="1"/>
        <c:majorTickMark val="none"/>
        <c:minorTickMark val="none"/>
        <c:tickLblPos val="nextTo"/>
        <c:crossAx val="104839431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Analysis-Dashboard.xlsx]KPI!PivotTable21</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solidFill>
            <a:schemeClr val="accent1"/>
          </a:solidFill>
          <a:ln w="34925" cap="rnd">
            <a:solidFill>
              <a:schemeClr val="bg2"/>
            </a:solidFill>
            <a:round/>
          </a:ln>
          <a:effectLst/>
        </c:spPr>
        <c:marker>
          <c:symbol val="none"/>
        </c:marker>
      </c:pivotFmt>
      <c:pivotFmt>
        <c:idx val="5"/>
        <c:spPr>
          <a:ln w="34925" cap="rnd">
            <a:solidFill>
              <a:schemeClr val="bg2"/>
            </a:solidFill>
            <a:round/>
          </a:ln>
          <a:effectLst/>
        </c:spPr>
        <c:marker>
          <c:symbol val="none"/>
        </c:marker>
      </c:pivotFmt>
    </c:pivotFmts>
    <c:plotArea>
      <c:layout>
        <c:manualLayout>
          <c:layoutTarget val="inner"/>
          <c:xMode val="edge"/>
          <c:yMode val="edge"/>
          <c:x val="5.7490316137542186E-2"/>
          <c:y val="0.21857923497267759"/>
          <c:w val="0.90270869576723634"/>
          <c:h val="0.51912568306010931"/>
        </c:manualLayout>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EF-4EE2-9268-DBAFDE7F9DD7}"/>
            </c:ext>
          </c:extLst>
        </c:ser>
        <c:dLbls>
          <c:showLegendKey val="0"/>
          <c:showVal val="0"/>
          <c:showCatName val="0"/>
          <c:showSerName val="0"/>
          <c:showPercent val="0"/>
          <c:showBubbleSize val="0"/>
        </c:dLbls>
        <c:smooth val="0"/>
        <c:axId val="1048421359"/>
        <c:axId val="1048398063"/>
      </c:lineChart>
      <c:catAx>
        <c:axId val="1048421359"/>
        <c:scaling>
          <c:orientation val="minMax"/>
        </c:scaling>
        <c:delete val="1"/>
        <c:axPos val="b"/>
        <c:numFmt formatCode="General" sourceLinked="1"/>
        <c:majorTickMark val="none"/>
        <c:minorTickMark val="none"/>
        <c:tickLblPos val="nextTo"/>
        <c:crossAx val="1048398063"/>
        <c:crosses val="autoZero"/>
        <c:auto val="1"/>
        <c:lblAlgn val="ctr"/>
        <c:lblOffset val="100"/>
        <c:noMultiLvlLbl val="0"/>
      </c:catAx>
      <c:valAx>
        <c:axId val="1048398063"/>
        <c:scaling>
          <c:orientation val="minMax"/>
        </c:scaling>
        <c:delete val="1"/>
        <c:axPos val="l"/>
        <c:numFmt formatCode="General" sourceLinked="1"/>
        <c:majorTickMark val="none"/>
        <c:minorTickMark val="none"/>
        <c:tickLblPos val="nextTo"/>
        <c:crossAx val="104842135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Analysis-Dashboard.xlsx]KPI!PivotTable22</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solidFill>
            <a:schemeClr val="accent1"/>
          </a:solidFill>
          <a:ln w="34925" cap="rnd">
            <a:solidFill>
              <a:schemeClr val="bg2"/>
            </a:solidFill>
            <a:round/>
          </a:ln>
          <a:effectLst/>
        </c:spPr>
        <c:marker>
          <c:symbol val="none"/>
        </c:marker>
      </c:pivotFmt>
      <c:pivotFmt>
        <c:idx val="5"/>
        <c:spPr>
          <a:ln w="34925" cap="rnd">
            <a:solidFill>
              <a:schemeClr val="bg2"/>
            </a:solidFill>
            <a:round/>
          </a:ln>
          <a:effectLst/>
        </c:spPr>
        <c:marker>
          <c:symbol val="none"/>
        </c:marker>
      </c:pivotFmt>
    </c:pivotFmts>
    <c:plotArea>
      <c:layout>
        <c:manualLayout>
          <c:layoutTarget val="inner"/>
          <c:xMode val="edge"/>
          <c:yMode val="edge"/>
          <c:x val="3.7251550754966639E-2"/>
          <c:y val="8.8076307534728893E-2"/>
          <c:w val="0.93888888888888888"/>
          <c:h val="0.89814814814814814"/>
        </c:manualLayout>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F9F-46ED-ACE1-C39BF3546B33}"/>
            </c:ext>
          </c:extLst>
        </c:ser>
        <c:dLbls>
          <c:showLegendKey val="0"/>
          <c:showVal val="0"/>
          <c:showCatName val="0"/>
          <c:showSerName val="0"/>
          <c:showPercent val="0"/>
          <c:showBubbleSize val="0"/>
        </c:dLbls>
        <c:smooth val="0"/>
        <c:axId val="1048418031"/>
        <c:axId val="1048403471"/>
      </c:lineChart>
      <c:catAx>
        <c:axId val="1048418031"/>
        <c:scaling>
          <c:orientation val="minMax"/>
        </c:scaling>
        <c:delete val="1"/>
        <c:axPos val="b"/>
        <c:numFmt formatCode="General" sourceLinked="1"/>
        <c:majorTickMark val="none"/>
        <c:minorTickMark val="none"/>
        <c:tickLblPos val="nextTo"/>
        <c:crossAx val="1048403471"/>
        <c:crosses val="autoZero"/>
        <c:auto val="1"/>
        <c:lblAlgn val="ctr"/>
        <c:lblOffset val="100"/>
        <c:noMultiLvlLbl val="0"/>
      </c:catAx>
      <c:valAx>
        <c:axId val="1048403471"/>
        <c:scaling>
          <c:orientation val="minMax"/>
        </c:scaling>
        <c:delete val="1"/>
        <c:axPos val="l"/>
        <c:numFmt formatCode="General" sourceLinked="1"/>
        <c:majorTickMark val="none"/>
        <c:minorTickMark val="none"/>
        <c:tickLblPos val="nextTo"/>
        <c:crossAx val="10484180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Analysis-Dashboard.xlsx]KPI!PivotTable23</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solidFill>
            <a:schemeClr val="accent1"/>
          </a:solidFill>
          <a:ln w="34925" cap="rnd">
            <a:solidFill>
              <a:schemeClr val="bg2"/>
            </a:solidFill>
            <a:round/>
          </a:ln>
          <a:effectLst/>
        </c:spPr>
        <c:marker>
          <c:symbol val="none"/>
        </c:marker>
      </c:pivotFmt>
      <c:pivotFmt>
        <c:idx val="5"/>
        <c:spPr>
          <a:ln w="34925" cap="rnd">
            <a:solidFill>
              <a:schemeClr val="bg2"/>
            </a:solidFill>
            <a:round/>
          </a:ln>
          <a:effectLst/>
        </c:spPr>
        <c:marker>
          <c:symbol val="none"/>
        </c:marker>
      </c:pivotFmt>
    </c:pivotFmts>
    <c:plotArea>
      <c:layout>
        <c:manualLayout>
          <c:layoutTarget val="inner"/>
          <c:xMode val="edge"/>
          <c:yMode val="edge"/>
          <c:x val="7.003371459500915E-2"/>
          <c:y val="0.20779249111019002"/>
          <c:w val="0.88148140606998449"/>
          <c:h val="0.61904709963131832"/>
        </c:manualLayout>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F0-492A-9AB0-92186EA3693D}"/>
            </c:ext>
          </c:extLst>
        </c:ser>
        <c:dLbls>
          <c:showLegendKey val="0"/>
          <c:showVal val="0"/>
          <c:showCatName val="0"/>
          <c:showSerName val="0"/>
          <c:showPercent val="0"/>
          <c:showBubbleSize val="0"/>
        </c:dLbls>
        <c:smooth val="0"/>
        <c:axId val="1048370607"/>
        <c:axId val="1048371439"/>
      </c:lineChart>
      <c:catAx>
        <c:axId val="1048370607"/>
        <c:scaling>
          <c:orientation val="minMax"/>
        </c:scaling>
        <c:delete val="1"/>
        <c:axPos val="b"/>
        <c:numFmt formatCode="General" sourceLinked="1"/>
        <c:majorTickMark val="none"/>
        <c:minorTickMark val="none"/>
        <c:tickLblPos val="nextTo"/>
        <c:crossAx val="1048371439"/>
        <c:crosses val="autoZero"/>
        <c:auto val="1"/>
        <c:lblAlgn val="ctr"/>
        <c:lblOffset val="100"/>
        <c:noMultiLvlLbl val="0"/>
      </c:catAx>
      <c:valAx>
        <c:axId val="1048371439"/>
        <c:scaling>
          <c:orientation val="minMax"/>
        </c:scaling>
        <c:delete val="1"/>
        <c:axPos val="l"/>
        <c:numFmt formatCode="General" sourceLinked="1"/>
        <c:majorTickMark val="none"/>
        <c:minorTickMark val="none"/>
        <c:tickLblPos val="nextTo"/>
        <c:crossAx val="10483706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Analysis-Dashboard.xlsx]Combo!PivotTable2</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lumMod val="75000"/>
            </a:schemeClr>
          </a:solidFill>
          <a:ln>
            <a:noFill/>
          </a:ln>
          <a:effectLst/>
        </c:spPr>
        <c:marker>
          <c:symbol val="none"/>
        </c:marker>
      </c:pivotFmt>
      <c:pivotFmt>
        <c:idx val="9"/>
        <c:spPr>
          <a:solidFill>
            <a:schemeClr val="bg2"/>
          </a:solidFill>
          <a:ln>
            <a:noFill/>
          </a:ln>
          <a:effectLst/>
        </c:spPr>
        <c:marker>
          <c:symbol val="none"/>
        </c:marker>
      </c:pivotFmt>
    </c:pivotFmts>
    <c:plotArea>
      <c:layout/>
      <c:areaChart>
        <c:grouping val="standard"/>
        <c:varyColors val="0"/>
        <c:ser>
          <c:idx val="1"/>
          <c:order val="1"/>
          <c:tx>
            <c:strRef>
              <c:f>Combo!$C$3</c:f>
              <c:strCache>
                <c:ptCount val="1"/>
                <c:pt idx="0">
                  <c:v>Sum of Profit</c:v>
                </c:pt>
              </c:strCache>
            </c:strRef>
          </c:tx>
          <c:spPr>
            <a:solidFill>
              <a:schemeClr val="accent1">
                <a:lumMod val="75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743-43EA-855A-596FFD2BDC51}"/>
            </c:ext>
          </c:extLst>
        </c:ser>
        <c:dLbls>
          <c:showLegendKey val="0"/>
          <c:showVal val="0"/>
          <c:showCatName val="0"/>
          <c:showSerName val="0"/>
          <c:showPercent val="0"/>
          <c:showBubbleSize val="0"/>
        </c:dLbls>
        <c:axId val="2016832079"/>
        <c:axId val="2016834575"/>
      </c:areaChart>
      <c:barChart>
        <c:barDir val="col"/>
        <c:grouping val="clustered"/>
        <c:varyColors val="0"/>
        <c:ser>
          <c:idx val="0"/>
          <c:order val="0"/>
          <c:tx>
            <c:strRef>
              <c:f>Combo!$B$3</c:f>
              <c:strCache>
                <c:ptCount val="1"/>
                <c:pt idx="0">
                  <c:v>Sum of Sales</c:v>
                </c:pt>
              </c:strCache>
            </c:strRef>
          </c:tx>
          <c:spPr>
            <a:solidFill>
              <a:schemeClr val="bg2"/>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743-43EA-855A-596FFD2BDC51}"/>
            </c:ext>
          </c:extLst>
        </c:ser>
        <c:dLbls>
          <c:showLegendKey val="0"/>
          <c:showVal val="0"/>
          <c:showCatName val="0"/>
          <c:showSerName val="0"/>
          <c:showPercent val="0"/>
          <c:showBubbleSize val="0"/>
        </c:dLbls>
        <c:gapWidth val="81"/>
        <c:axId val="2016838735"/>
        <c:axId val="2016844975"/>
      </c:barChart>
      <c:catAx>
        <c:axId val="20168320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16834575"/>
        <c:crosses val="autoZero"/>
        <c:auto val="1"/>
        <c:lblAlgn val="ctr"/>
        <c:lblOffset val="100"/>
        <c:noMultiLvlLbl val="0"/>
      </c:catAx>
      <c:valAx>
        <c:axId val="2016834575"/>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16832079"/>
        <c:crosses val="autoZero"/>
        <c:crossBetween val="between"/>
      </c:valAx>
      <c:valAx>
        <c:axId val="2016844975"/>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16838735"/>
        <c:crosses val="max"/>
        <c:crossBetween val="between"/>
      </c:valAx>
      <c:catAx>
        <c:axId val="2016838735"/>
        <c:scaling>
          <c:orientation val="minMax"/>
        </c:scaling>
        <c:delete val="1"/>
        <c:axPos val="b"/>
        <c:numFmt formatCode="General" sourceLinked="1"/>
        <c:majorTickMark val="none"/>
        <c:minorTickMark val="none"/>
        <c:tickLblPos val="nextTo"/>
        <c:crossAx val="2016844975"/>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Analysis-Dashboard.xlsx]Donut!PivotTable2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60000"/>
              <a:lumOff val="40000"/>
            </a:schemeClr>
          </a:solidFill>
          <a:ln w="19050">
            <a:noFill/>
          </a:ln>
          <a:effectLst/>
        </c:spPr>
      </c:pivotFmt>
      <c:pivotFmt>
        <c:idx val="8"/>
        <c:spPr>
          <a:solidFill>
            <a:schemeClr val="accent6">
              <a:lumMod val="75000"/>
            </a:schemeClr>
          </a:solidFill>
          <a:ln w="19050">
            <a:noFill/>
          </a:ln>
          <a:effectLst/>
        </c:spPr>
      </c:pivotFmt>
      <c:pivotFmt>
        <c:idx val="9"/>
        <c:spPr>
          <a:solidFill>
            <a:schemeClr val="accent6">
              <a:lumMod val="40000"/>
              <a:lumOff val="60000"/>
            </a:schemeClr>
          </a:solidFill>
          <a:ln w="19050">
            <a:noFill/>
          </a:ln>
          <a:effectLst/>
        </c:spPr>
      </c:pivotFmt>
    </c:pivotFmts>
    <c:plotArea>
      <c:layout>
        <c:manualLayout>
          <c:layoutTarget val="inner"/>
          <c:xMode val="edge"/>
          <c:yMode val="edge"/>
          <c:x val="0.25210549189299297"/>
          <c:y val="0.20168606641561113"/>
          <c:w val="0.49320689801906226"/>
          <c:h val="0.79831393358438896"/>
        </c:manualLayout>
      </c:layout>
      <c:doughnutChart>
        <c:varyColors val="1"/>
        <c:ser>
          <c:idx val="0"/>
          <c:order val="0"/>
          <c:tx>
            <c:strRef>
              <c:f>Donut!$B$3</c:f>
              <c:strCache>
                <c:ptCount val="1"/>
                <c:pt idx="0">
                  <c:v>Total</c:v>
                </c:pt>
              </c:strCache>
            </c:strRef>
          </c:tx>
          <c:spPr>
            <a:ln>
              <a:noFill/>
            </a:ln>
          </c:spPr>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5898-441A-A9DC-E2ADB12A2C5C}"/>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5898-441A-A9DC-E2ADB12A2C5C}"/>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5898-441A-A9DC-E2ADB12A2C5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898-441A-A9DC-E2ADB12A2C5C}"/>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Analysis-Dashboard.xlsx]Map!PivotTable3</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Map!$B$3</c:f>
              <c:strCache>
                <c:ptCount val="1"/>
                <c:pt idx="0">
                  <c:v>Total</c:v>
                </c:pt>
              </c:strCache>
            </c:strRef>
          </c:tx>
          <c:spPr>
            <a:solidFill>
              <a:schemeClr val="accent1"/>
            </a:solidFill>
            <a:ln>
              <a:noFill/>
            </a:ln>
            <a:effectLst/>
          </c:spPr>
          <c:invertIfNegative val="0"/>
          <c:cat>
            <c:strRef>
              <c:f>Map!$A$4:$A$53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2DD3-4B37-A703-B825725A0BE6}"/>
            </c:ext>
          </c:extLst>
        </c:ser>
        <c:dLbls>
          <c:showLegendKey val="0"/>
          <c:showVal val="0"/>
          <c:showCatName val="0"/>
          <c:showSerName val="0"/>
          <c:showPercent val="0"/>
          <c:showBubbleSize val="0"/>
        </c:dLbls>
        <c:gapWidth val="219"/>
        <c:axId val="848201407"/>
        <c:axId val="848193503"/>
      </c:barChart>
      <c:catAx>
        <c:axId val="84820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48193503"/>
        <c:crosses val="autoZero"/>
        <c:auto val="1"/>
        <c:lblAlgn val="ctr"/>
        <c:lblOffset val="100"/>
        <c:noMultiLvlLbl val="0"/>
      </c:catAx>
      <c:valAx>
        <c:axId val="848193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482014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Analysis-Dashboard.xlsx]Bar!PivotTable18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solidFill>
          <a:ln>
            <a:noFill/>
          </a:ln>
          <a:effectLst/>
        </c:spPr>
        <c:marker>
          <c:symbol val="none"/>
        </c:marker>
        <c:dLbl>
          <c:idx val="0"/>
          <c:layout/>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bg2"/>
          </a:solidFill>
          <a:ln>
            <a:noFill/>
          </a:ln>
          <a:effectLst/>
        </c:spPr>
      </c:pivotFmt>
    </c:pivotFmts>
    <c:plotArea>
      <c:layout/>
      <c:barChart>
        <c:barDir val="bar"/>
        <c:grouping val="clustered"/>
        <c:varyColors val="0"/>
        <c:ser>
          <c:idx val="0"/>
          <c:order val="0"/>
          <c:tx>
            <c:strRef>
              <c:f>Bar!$B$3</c:f>
              <c:strCache>
                <c:ptCount val="1"/>
                <c:pt idx="0">
                  <c:v>Total</c:v>
                </c:pt>
              </c:strCache>
            </c:strRef>
          </c:tx>
          <c:spPr>
            <a:solidFill>
              <a:schemeClr val="bg2"/>
            </a:solidFill>
            <a:ln>
              <a:noFill/>
            </a:ln>
            <a:effectLst/>
          </c:spPr>
          <c:invertIfNegative val="0"/>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1E4-40EF-8F6A-BC70CF778A13}"/>
            </c:ext>
          </c:extLst>
        </c:ser>
        <c:dLbls>
          <c:dLblPos val="inEnd"/>
          <c:showLegendKey val="0"/>
          <c:showVal val="1"/>
          <c:showCatName val="0"/>
          <c:showSerName val="0"/>
          <c:showPercent val="0"/>
          <c:showBubbleSize val="0"/>
        </c:dLbls>
        <c:gapWidth val="84"/>
        <c:axId val="851054367"/>
        <c:axId val="851039807"/>
      </c:barChart>
      <c:catAx>
        <c:axId val="851054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1039807"/>
        <c:crosses val="autoZero"/>
        <c:auto val="1"/>
        <c:lblAlgn val="ctr"/>
        <c:lblOffset val="100"/>
        <c:noMultiLvlLbl val="0"/>
      </c:catAx>
      <c:valAx>
        <c:axId val="851039807"/>
        <c:scaling>
          <c:orientation val="minMax"/>
        </c:scaling>
        <c:delete val="1"/>
        <c:axPos val="b"/>
        <c:numFmt formatCode="General" sourceLinked="1"/>
        <c:majorTickMark val="none"/>
        <c:minorTickMark val="none"/>
        <c:tickLblPos val="nextTo"/>
        <c:crossAx val="8510543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Ecommerce Sales Analysis-Dashboard.xlsx]Combo!PivotTable2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99C-4E86-8C26-4E5A8E719703}"/>
            </c:ext>
          </c:extLst>
        </c:ser>
        <c:dLbls>
          <c:showLegendKey val="0"/>
          <c:showVal val="0"/>
          <c:showCatName val="0"/>
          <c:showSerName val="0"/>
          <c:showPercent val="0"/>
          <c:showBubbleSize val="0"/>
        </c:dLbls>
        <c:axId val="2016832079"/>
        <c:axId val="2016834575"/>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99C-4E86-8C26-4E5A8E719703}"/>
            </c:ext>
          </c:extLst>
        </c:ser>
        <c:dLbls>
          <c:showLegendKey val="0"/>
          <c:showVal val="0"/>
          <c:showCatName val="0"/>
          <c:showSerName val="0"/>
          <c:showPercent val="0"/>
          <c:showBubbleSize val="0"/>
        </c:dLbls>
        <c:gapWidth val="219"/>
        <c:overlap val="-27"/>
        <c:axId val="2016838735"/>
        <c:axId val="2016844975"/>
      </c:barChart>
      <c:catAx>
        <c:axId val="201683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34575"/>
        <c:crosses val="autoZero"/>
        <c:auto val="1"/>
        <c:lblAlgn val="ctr"/>
        <c:lblOffset val="100"/>
        <c:noMultiLvlLbl val="0"/>
      </c:catAx>
      <c:valAx>
        <c:axId val="2016834575"/>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32079"/>
        <c:crosses val="autoZero"/>
        <c:crossBetween val="between"/>
      </c:valAx>
      <c:valAx>
        <c:axId val="201684497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838735"/>
        <c:crosses val="max"/>
        <c:crossBetween val="between"/>
      </c:valAx>
      <c:catAx>
        <c:axId val="2016838735"/>
        <c:scaling>
          <c:orientation val="minMax"/>
        </c:scaling>
        <c:delete val="1"/>
        <c:axPos val="b"/>
        <c:numFmt formatCode="General" sourceLinked="1"/>
        <c:majorTickMark val="out"/>
        <c:minorTickMark val="none"/>
        <c:tickLblPos val="nextTo"/>
        <c:crossAx val="2016844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D371497-812C-471A-9462-0BA5A707B8CB}">
          <cx:tx>
            <cx:txData>
              <cx:f>_xlchart.v1.1</cx:f>
              <cx:v>Profit</cx:v>
            </cx:txData>
          </cx:tx>
          <cx:spPr>
            <a:gradFill>
              <a:gsLst>
                <a:gs pos="0">
                  <a:schemeClr val="bg1"/>
                </a:gs>
                <a:gs pos="100000">
                  <a:srgbClr val="0070C0"/>
                </a:gs>
              </a:gsLst>
              <a:lin ang="7200000" scaled="0"/>
            </a:gradFill>
          </cx:spPr>
          <cx:dataLabels>
            <cx:txPr>
              <a:bodyPr spcFirstLastPara="1" vertOverflow="ellipsis" wrap="square" lIns="0" tIns="0" rIns="0" bIns="0" anchor="ctr" anchorCtr="1">
                <a:spAutoFit/>
              </a:bodyPr>
              <a:lstStyle/>
              <a:p>
                <a:pPr>
                  <a:defRPr b="1">
                    <a:solidFill>
                      <a:schemeClr val="bg2"/>
                    </a:solidFill>
                  </a:defRPr>
                </a:pPr>
                <a:endParaRPr lang="en-US" b="1">
                  <a:solidFill>
                    <a:schemeClr val="bg2"/>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lang="en-US" sz="900" b="1" i="0" u="none" strike="noStrike" kern="1200" baseline="0">
                <a:solidFill>
                  <a:schemeClr val="bg1"/>
                </a:solidFill>
                <a:latin typeface="Calibri"/>
                <a:ea typeface="Calibri"/>
                <a:cs typeface="Calibri"/>
              </a:defRPr>
            </a:pPr>
            <a:endParaRPr lang="en-US" b="1">
              <a:solidFill>
                <a:schemeClr val="bg1"/>
              </a:solidFill>
            </a:endParaRPr>
          </a:p>
        </cx:txPr>
      </cx:axis>
      <cx:axis id="1" hidden="1">
        <cx:valScaling/>
        <cx:tickLabels/>
      </cx:axis>
    </cx:plotArea>
  </cx:chart>
  <cx:spPr>
    <a:noFill/>
    <a:ln>
      <a:no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waterfall" uniqueId="{ED371497-812C-471A-9462-0BA5A707B8CB}">
          <cx:tx>
            <cx:txData>
              <cx:f>_xlchart.v1.4</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1.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7.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image" Target="../media/image7.emf"/><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519111</xdr:colOff>
      <xdr:row>1</xdr:row>
      <xdr:rowOff>19050</xdr:rowOff>
    </xdr:from>
    <xdr:to>
      <xdr:col>12</xdr:col>
      <xdr:colOff>600074</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33337</xdr:colOff>
      <xdr:row>4</xdr:row>
      <xdr:rowOff>114300</xdr:rowOff>
    </xdr:from>
    <xdr:to>
      <xdr:col>14</xdr:col>
      <xdr:colOff>338137</xdr:colOff>
      <xdr:row>19</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576262</xdr:colOff>
      <xdr:row>4</xdr:row>
      <xdr:rowOff>19050</xdr:rowOff>
    </xdr:from>
    <xdr:to>
      <xdr:col>11</xdr:col>
      <xdr:colOff>271462</xdr:colOff>
      <xdr:row>18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17</xdr:row>
      <xdr:rowOff>142874</xdr:rowOff>
    </xdr:from>
    <xdr:to>
      <xdr:col>2</xdr:col>
      <xdr:colOff>171450</xdr:colOff>
      <xdr:row>20</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319088</xdr:colOff>
      <xdr:row>17</xdr:row>
      <xdr:rowOff>161925</xdr:rowOff>
    </xdr:from>
    <xdr:to>
      <xdr:col>4</xdr:col>
      <xdr:colOff>752475</xdr:colOff>
      <xdr:row>19</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57149</xdr:colOff>
      <xdr:row>18</xdr:row>
      <xdr:rowOff>19050</xdr:rowOff>
    </xdr:from>
    <xdr:to>
      <xdr:col>7</xdr:col>
      <xdr:colOff>990600</xdr:colOff>
      <xdr:row>20</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161924</xdr:colOff>
      <xdr:row>18</xdr:row>
      <xdr:rowOff>19050</xdr:rowOff>
    </xdr:from>
    <xdr:to>
      <xdr:col>10</xdr:col>
      <xdr:colOff>990600</xdr:colOff>
      <xdr:row>20</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18</xdr:row>
      <xdr:rowOff>47624</xdr:rowOff>
    </xdr:from>
    <xdr:to>
      <xdr:col>13</xdr:col>
      <xdr:colOff>1276350</xdr:colOff>
      <xdr:row>19</xdr:row>
      <xdr:rowOff>190499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219076</xdr:colOff>
      <xdr:row>0</xdr:row>
      <xdr:rowOff>104775</xdr:rowOff>
    </xdr:from>
    <xdr:to>
      <xdr:col>20</xdr:col>
      <xdr:colOff>47625</xdr:colOff>
      <xdr:row>2</xdr:row>
      <xdr:rowOff>142875</xdr:rowOff>
    </xdr:to>
    <xdr:sp macro="" textlink="">
      <xdr:nvSpPr>
        <xdr:cNvPr id="2" name="Rectangle 1"/>
        <xdr:cNvSpPr/>
      </xdr:nvSpPr>
      <xdr:spPr>
        <a:xfrm>
          <a:off x="219076" y="104775"/>
          <a:ext cx="11972924" cy="419100"/>
        </a:xfrm>
        <a:prstGeom prst="rect">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oto Black"/>
            </a:rPr>
            <a:t>ECOMMERCE</a:t>
          </a:r>
          <a:r>
            <a:rPr lang="en-US" sz="1600" b="1" baseline="0">
              <a:latin typeface="Loto Black"/>
            </a:rPr>
            <a:t> SALES ANALYSIS DASHBOARD</a:t>
          </a:r>
          <a:endParaRPr lang="en-US" sz="1600" b="1">
            <a:latin typeface="Loto Black"/>
          </a:endParaRPr>
        </a:p>
      </xdr:txBody>
    </xdr:sp>
    <xdr:clientData/>
  </xdr:twoCellAnchor>
  <mc:AlternateContent xmlns:mc="http://schemas.openxmlformats.org/markup-compatibility/2006">
    <mc:Choice xmlns:a14="http://schemas.microsoft.com/office/drawing/2010/main" Requires="a14">
      <xdr:twoCellAnchor editAs="oneCell">
        <xdr:from>
          <xdr:col>2</xdr:col>
          <xdr:colOff>409575</xdr:colOff>
          <xdr:row>9</xdr:row>
          <xdr:rowOff>161925</xdr:rowOff>
        </xdr:from>
        <xdr:to>
          <xdr:col>4</xdr:col>
          <xdr:colOff>0</xdr:colOff>
          <xdr:row>10</xdr:row>
          <xdr:rowOff>161925</xdr:rowOff>
        </xdr:to>
        <xdr:pic>
          <xdr:nvPicPr>
            <xdr:cNvPr id="3" name="Picture 2"/>
            <xdr:cNvPicPr>
              <a:picLocks noChangeAspect="1" noChangeArrowheads="1"/>
              <a:extLst>
                <a:ext uri="{84589F7E-364E-4C9E-8A38-B11213B215E9}">
                  <a14:cameraTool cellRange="'KPI YOY'!$B$9" spid="_x0000_s14397"/>
                </a:ext>
              </a:extLst>
            </xdr:cNvPicPr>
          </xdr:nvPicPr>
          <xdr:blipFill rotWithShape="1">
            <a:blip xmlns:r="http://schemas.openxmlformats.org/officeDocument/2006/relationships" r:embed="rId1"/>
            <a:srcRect l="13953" t="14287"/>
            <a:stretch>
              <a:fillRect/>
            </a:stretch>
          </xdr:blipFill>
          <xdr:spPr bwMode="auto">
            <a:xfrm>
              <a:off x="1628775" y="1876425"/>
              <a:ext cx="809625" cy="190500"/>
            </a:xfrm>
            <a:prstGeom prst="rect">
              <a:avLst/>
            </a:prstGeom>
            <a:gradFill>
              <a:gsLst>
                <a:gs pos="0">
                  <a:schemeClr val="tx1">
                    <a:lumMod val="95000"/>
                    <a:lumOff val="5000"/>
                  </a:schemeClr>
                </a:gs>
                <a:gs pos="100000">
                  <a:schemeClr val="tx1">
                    <a:lumMod val="65000"/>
                    <a:lumOff val="35000"/>
                  </a:schemeClr>
                </a:gs>
              </a:gsLst>
              <a:lin ang="5400000" scaled="1"/>
            </a:gradFill>
            <a:ln>
              <a:noFill/>
            </a:ln>
          </xdr:spPr>
        </xdr:pic>
        <xdr:clientData/>
      </xdr:twoCellAnchor>
    </mc:Choice>
    <mc:Fallback/>
  </mc:AlternateContent>
  <xdr:twoCellAnchor>
    <xdr:from>
      <xdr:col>0</xdr:col>
      <xdr:colOff>190500</xdr:colOff>
      <xdr:row>3</xdr:row>
      <xdr:rowOff>47625</xdr:rowOff>
    </xdr:from>
    <xdr:to>
      <xdr:col>20</xdr:col>
      <xdr:colOff>85725</xdr:colOff>
      <xdr:row>11</xdr:row>
      <xdr:rowOff>85725</xdr:rowOff>
    </xdr:to>
    <xdr:grpSp>
      <xdr:nvGrpSpPr>
        <xdr:cNvPr id="4" name="Group 3"/>
        <xdr:cNvGrpSpPr/>
      </xdr:nvGrpSpPr>
      <xdr:grpSpPr>
        <a:xfrm>
          <a:off x="190500" y="619125"/>
          <a:ext cx="12087225" cy="1562100"/>
          <a:chOff x="190500" y="619125"/>
          <a:chExt cx="12087225" cy="1562100"/>
        </a:xfrm>
        <a:gradFill>
          <a:gsLst>
            <a:gs pos="0">
              <a:schemeClr val="tx1">
                <a:lumMod val="95000"/>
                <a:lumOff val="5000"/>
              </a:schemeClr>
            </a:gs>
            <a:gs pos="79000">
              <a:schemeClr val="tx1">
                <a:lumMod val="65000"/>
                <a:lumOff val="35000"/>
                <a:alpha val="68000"/>
              </a:schemeClr>
            </a:gs>
          </a:gsLst>
          <a:lin ang="5400000" scaled="1"/>
        </a:gradFill>
      </xdr:grpSpPr>
      <xdr:grpSp>
        <xdr:nvGrpSpPr>
          <xdr:cNvPr id="5" name="Group 4"/>
          <xdr:cNvGrpSpPr/>
        </xdr:nvGrpSpPr>
        <xdr:grpSpPr>
          <a:xfrm>
            <a:off x="190500" y="619125"/>
            <a:ext cx="2314575" cy="1552575"/>
            <a:chOff x="133350" y="733425"/>
            <a:chExt cx="2314575" cy="1552575"/>
          </a:xfrm>
          <a:grpFill/>
        </xdr:grpSpPr>
        <xdr:sp macro="" textlink="">
          <xdr:nvSpPr>
            <xdr:cNvPr id="28" name="Rounded Rectangle 27"/>
            <xdr:cNvSpPr/>
          </xdr:nvSpPr>
          <xdr:spPr>
            <a:xfrm>
              <a:off x="142875" y="733425"/>
              <a:ext cx="2305050"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a:rPr>
                <a:t>SALES</a:t>
              </a:r>
            </a:p>
          </xdr:txBody>
        </xdr:sp>
        <xdr:sp macro="" textlink="">
          <xdr:nvSpPr>
            <xdr:cNvPr id="29" name="Rounded Rectangle 28"/>
            <xdr:cNvSpPr/>
          </xdr:nvSpPr>
          <xdr:spPr>
            <a:xfrm>
              <a:off x="133350" y="1143000"/>
              <a:ext cx="2314575" cy="1143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30" name="Rounded Rectangle 29"/>
            <xdr:cNvSpPr/>
          </xdr:nvSpPr>
          <xdr:spPr>
            <a:xfrm>
              <a:off x="180975" y="1238250"/>
              <a:ext cx="2219325"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31AE41-CE7E-4C78-BF72-9B97F2763EEE}" type="TxLink">
                <a:rPr lang="en-AE" sz="1600" b="1" i="0" u="none" strike="noStrike">
                  <a:solidFill>
                    <a:schemeClr val="bg2"/>
                  </a:solidFill>
                  <a:latin typeface="Lato Black"/>
                  <a:ea typeface="Calibri"/>
                  <a:cs typeface="Calibri"/>
                </a:rPr>
                <a:pPr algn="ctr"/>
                <a:t>$2,297,200.86</a:t>
              </a:fld>
              <a:endParaRPr lang="en-US" sz="1600">
                <a:solidFill>
                  <a:schemeClr val="bg2"/>
                </a:solidFill>
                <a:latin typeface="Lato Black"/>
              </a:endParaRPr>
            </a:p>
          </xdr:txBody>
        </xdr:sp>
        <xdr:sp macro="" textlink="">
          <xdr:nvSpPr>
            <xdr:cNvPr id="31" name="Rounded Rectangle 30"/>
            <xdr:cNvSpPr/>
          </xdr:nvSpPr>
          <xdr:spPr>
            <a:xfrm>
              <a:off x="209550" y="1914525"/>
              <a:ext cx="2143125" cy="3143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 GROWTH</a:t>
              </a:r>
            </a:p>
          </xdr:txBody>
        </xdr:sp>
        <xdr:graphicFrame macro="">
          <xdr:nvGraphicFramePr>
            <xdr:cNvPr id="32" name="Chart 31"/>
            <xdr:cNvGraphicFramePr>
              <a:graphicFrameLocks/>
            </xdr:cNvGraphicFramePr>
          </xdr:nvGraphicFramePr>
          <xdr:xfrm>
            <a:off x="171449" y="1638300"/>
            <a:ext cx="2238375" cy="2762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 name="Group 5"/>
          <xdr:cNvGrpSpPr/>
        </xdr:nvGrpSpPr>
        <xdr:grpSpPr>
          <a:xfrm>
            <a:off x="2628900" y="619125"/>
            <a:ext cx="2314575" cy="1552575"/>
            <a:chOff x="133350" y="733425"/>
            <a:chExt cx="2314575" cy="1552575"/>
          </a:xfrm>
          <a:grpFill/>
        </xdr:grpSpPr>
        <xdr:sp macro="" textlink="">
          <xdr:nvSpPr>
            <xdr:cNvPr id="23" name="Rounded Rectangle 22"/>
            <xdr:cNvSpPr/>
          </xdr:nvSpPr>
          <xdr:spPr>
            <a:xfrm>
              <a:off x="142875" y="733425"/>
              <a:ext cx="2305050"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2"/>
                  </a:solidFill>
                  <a:latin typeface="Lato Black"/>
                  <a:ea typeface="Calibri"/>
                  <a:cs typeface="Calibri"/>
                </a:rPr>
                <a:t>PROFIT</a:t>
              </a:r>
            </a:p>
          </xdr:txBody>
        </xdr:sp>
        <xdr:sp macro="" textlink="">
          <xdr:nvSpPr>
            <xdr:cNvPr id="24" name="Rounded Rectangle 23"/>
            <xdr:cNvSpPr/>
          </xdr:nvSpPr>
          <xdr:spPr>
            <a:xfrm>
              <a:off x="133350" y="1143000"/>
              <a:ext cx="2314575" cy="1143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2"/>
                </a:solidFill>
                <a:latin typeface="Lato Black"/>
                <a:ea typeface="Calibri"/>
                <a:cs typeface="Calibri"/>
              </a:endParaRPr>
            </a:p>
          </xdr:txBody>
        </xdr:sp>
        <xdr:sp macro="" textlink="KPI!$E$17">
          <xdr:nvSpPr>
            <xdr:cNvPr id="25" name="Rounded Rectangle 24"/>
            <xdr:cNvSpPr/>
          </xdr:nvSpPr>
          <xdr:spPr>
            <a:xfrm>
              <a:off x="180975" y="1238250"/>
              <a:ext cx="2219325"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C06EFFD-6A01-40E1-9148-F87E135CDD14}" type="TxLink">
                <a:rPr lang="en-AE" sz="1600" b="1" i="0" u="none" strike="noStrike">
                  <a:solidFill>
                    <a:schemeClr val="bg2"/>
                  </a:solidFill>
                  <a:latin typeface="Lato Black"/>
                  <a:ea typeface="Calibri"/>
                  <a:cs typeface="Calibri"/>
                </a:rPr>
                <a:pPr marL="0" indent="0" algn="ctr"/>
                <a:t>$286,397.02</a:t>
              </a:fld>
              <a:endParaRPr lang="en-US" sz="1600" b="1" i="0" u="none" strike="noStrike">
                <a:solidFill>
                  <a:schemeClr val="bg2"/>
                </a:solidFill>
                <a:latin typeface="Lato Black"/>
                <a:ea typeface="Calibri"/>
                <a:cs typeface="Calibri"/>
              </a:endParaRPr>
            </a:p>
          </xdr:txBody>
        </xdr:sp>
        <xdr:sp macro="" textlink="">
          <xdr:nvSpPr>
            <xdr:cNvPr id="26" name="Rounded Rectangle 25"/>
            <xdr:cNvSpPr/>
          </xdr:nvSpPr>
          <xdr:spPr>
            <a:xfrm>
              <a:off x="209550" y="1914525"/>
              <a:ext cx="2143125" cy="3143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2"/>
                  </a:solidFill>
                  <a:latin typeface="Lato Black"/>
                  <a:ea typeface="Calibri"/>
                  <a:cs typeface="Calibri"/>
                </a:rPr>
                <a:t>YOY GROWTH</a:t>
              </a:r>
            </a:p>
          </xdr:txBody>
        </xdr:sp>
      </xdr:grpSp>
      <xdr:grpSp>
        <xdr:nvGrpSpPr>
          <xdr:cNvPr id="7" name="Group 6"/>
          <xdr:cNvGrpSpPr/>
        </xdr:nvGrpSpPr>
        <xdr:grpSpPr>
          <a:xfrm>
            <a:off x="5086350" y="628650"/>
            <a:ext cx="2314575" cy="1552575"/>
            <a:chOff x="133350" y="733425"/>
            <a:chExt cx="2314575" cy="1552575"/>
          </a:xfrm>
          <a:grpFill/>
        </xdr:grpSpPr>
        <xdr:sp macro="" textlink="">
          <xdr:nvSpPr>
            <xdr:cNvPr id="19" name="Rounded Rectangle 18"/>
            <xdr:cNvSpPr/>
          </xdr:nvSpPr>
          <xdr:spPr>
            <a:xfrm>
              <a:off x="142875" y="733425"/>
              <a:ext cx="2305050"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Lato Black"/>
                </a:rPr>
                <a:t>QUANTTY</a:t>
              </a:r>
            </a:p>
          </xdr:txBody>
        </xdr:sp>
        <xdr:sp macro="" textlink="">
          <xdr:nvSpPr>
            <xdr:cNvPr id="20" name="Rounded Rectangle 19"/>
            <xdr:cNvSpPr/>
          </xdr:nvSpPr>
          <xdr:spPr>
            <a:xfrm>
              <a:off x="133350" y="1143000"/>
              <a:ext cx="2314575" cy="1143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1" name="Rounded Rectangle 20"/>
            <xdr:cNvSpPr/>
          </xdr:nvSpPr>
          <xdr:spPr>
            <a:xfrm>
              <a:off x="180975" y="1238250"/>
              <a:ext cx="2219325"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C506DE5-FC46-4AAB-BDD6-9F6A0F40E0C4}" type="TxLink">
                <a:rPr lang="en-AE" sz="1600" b="1" i="0" u="none" strike="noStrike">
                  <a:solidFill>
                    <a:schemeClr val="bg2"/>
                  </a:solidFill>
                  <a:latin typeface="Lato Black"/>
                  <a:ea typeface="Calibri"/>
                  <a:cs typeface="Calibri"/>
                </a:rPr>
                <a:pPr algn="ctr"/>
                <a:t># 37873</a:t>
              </a:fld>
              <a:endParaRPr lang="en-US" sz="1600" b="1">
                <a:solidFill>
                  <a:schemeClr val="bg2"/>
                </a:solidFill>
                <a:latin typeface="Lato Black"/>
              </a:endParaRPr>
            </a:p>
          </xdr:txBody>
        </xdr:sp>
        <xdr:sp macro="" textlink="">
          <xdr:nvSpPr>
            <xdr:cNvPr id="22" name="Rounded Rectangle 21"/>
            <xdr:cNvSpPr/>
          </xdr:nvSpPr>
          <xdr:spPr>
            <a:xfrm>
              <a:off x="209550" y="1914525"/>
              <a:ext cx="2143125" cy="3143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 GROWTH</a:t>
              </a:r>
            </a:p>
          </xdr:txBody>
        </xdr:sp>
      </xdr:grpSp>
      <xdr:grpSp>
        <xdr:nvGrpSpPr>
          <xdr:cNvPr id="8" name="Group 7"/>
          <xdr:cNvGrpSpPr/>
        </xdr:nvGrpSpPr>
        <xdr:grpSpPr>
          <a:xfrm>
            <a:off x="7534275" y="628650"/>
            <a:ext cx="2314575" cy="1552575"/>
            <a:chOff x="133350" y="733425"/>
            <a:chExt cx="2314575" cy="1552575"/>
          </a:xfrm>
          <a:grpFill/>
        </xdr:grpSpPr>
        <xdr:sp macro="" textlink="">
          <xdr:nvSpPr>
            <xdr:cNvPr id="14" name="Rounded Rectangle 13"/>
            <xdr:cNvSpPr/>
          </xdr:nvSpPr>
          <xdr:spPr>
            <a:xfrm>
              <a:off x="142875" y="733425"/>
              <a:ext cx="2305050"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a:rPr>
                <a:t>NO OF ORDERS</a:t>
              </a:r>
            </a:p>
          </xdr:txBody>
        </xdr:sp>
        <xdr:sp macro="" textlink="">
          <xdr:nvSpPr>
            <xdr:cNvPr id="15" name="Rounded Rectangle 14"/>
            <xdr:cNvSpPr/>
          </xdr:nvSpPr>
          <xdr:spPr>
            <a:xfrm>
              <a:off x="133350" y="1143000"/>
              <a:ext cx="2314575" cy="1143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KPI!$K$17">
          <xdr:nvSpPr>
            <xdr:cNvPr id="16" name="Rounded Rectangle 15"/>
            <xdr:cNvSpPr/>
          </xdr:nvSpPr>
          <xdr:spPr>
            <a:xfrm>
              <a:off x="180975" y="1238250"/>
              <a:ext cx="2219325"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F9DF834-7DAA-41D7-8B64-B0C1784CB7AA}" type="TxLink">
                <a:rPr lang="en-AE" sz="1600" b="1" i="0" u="none" strike="noStrike">
                  <a:solidFill>
                    <a:schemeClr val="bg2"/>
                  </a:solidFill>
                  <a:latin typeface="Lato Black"/>
                  <a:ea typeface="Calibri"/>
                  <a:cs typeface="Calibri"/>
                </a:rPr>
                <a:pPr algn="ctr"/>
                <a:t># 9994</a:t>
              </a:fld>
              <a:endParaRPr lang="en-US" sz="1600" b="1">
                <a:solidFill>
                  <a:schemeClr val="bg2"/>
                </a:solidFill>
                <a:latin typeface="Lato Black"/>
              </a:endParaRPr>
            </a:p>
          </xdr:txBody>
        </xdr:sp>
        <xdr:sp macro="" textlink="">
          <xdr:nvSpPr>
            <xdr:cNvPr id="17" name="Rounded Rectangle 16"/>
            <xdr:cNvSpPr/>
          </xdr:nvSpPr>
          <xdr:spPr>
            <a:xfrm>
              <a:off x="209550" y="1914525"/>
              <a:ext cx="2143125" cy="3143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 GROWTH</a:t>
              </a:r>
            </a:p>
          </xdr:txBody>
        </xdr:sp>
      </xdr:grpSp>
      <xdr:grpSp>
        <xdr:nvGrpSpPr>
          <xdr:cNvPr id="9" name="Group 8"/>
          <xdr:cNvGrpSpPr/>
        </xdr:nvGrpSpPr>
        <xdr:grpSpPr>
          <a:xfrm>
            <a:off x="9963150" y="628650"/>
            <a:ext cx="2314575" cy="1552575"/>
            <a:chOff x="133350" y="733425"/>
            <a:chExt cx="2314575" cy="1552575"/>
          </a:xfrm>
          <a:grpFill/>
        </xdr:grpSpPr>
        <xdr:sp macro="" textlink="">
          <xdr:nvSpPr>
            <xdr:cNvPr id="10" name="Rounded Rectangle 9"/>
            <xdr:cNvSpPr/>
          </xdr:nvSpPr>
          <xdr:spPr>
            <a:xfrm>
              <a:off x="142875" y="733425"/>
              <a:ext cx="2305050" cy="3524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a:rPr>
                <a:t>PROFIT MARGIN</a:t>
              </a:r>
            </a:p>
          </xdr:txBody>
        </xdr:sp>
        <xdr:sp macro="" textlink="">
          <xdr:nvSpPr>
            <xdr:cNvPr id="11" name="Rounded Rectangle 10"/>
            <xdr:cNvSpPr/>
          </xdr:nvSpPr>
          <xdr:spPr>
            <a:xfrm>
              <a:off x="133350" y="1143000"/>
              <a:ext cx="2314575" cy="1143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KPI!$N$17">
          <xdr:nvSpPr>
            <xdr:cNvPr id="12" name="Rounded Rectangle 11"/>
            <xdr:cNvSpPr/>
          </xdr:nvSpPr>
          <xdr:spPr>
            <a:xfrm>
              <a:off x="180975" y="1238250"/>
              <a:ext cx="2219325"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F16FA07-19B8-4E9D-974F-621FF21F34AD}" type="TxLink">
                <a:rPr lang="en-AE" sz="1600" b="1" i="0" u="none" strike="noStrike">
                  <a:solidFill>
                    <a:schemeClr val="bg2"/>
                  </a:solidFill>
                  <a:latin typeface="Lato Black"/>
                  <a:ea typeface="Calibri"/>
                  <a:cs typeface="Calibri"/>
                </a:rPr>
                <a:pPr algn="ctr"/>
                <a:t>12.47%</a:t>
              </a:fld>
              <a:endParaRPr lang="en-US" sz="1600" b="1">
                <a:solidFill>
                  <a:schemeClr val="bg2"/>
                </a:solidFill>
                <a:latin typeface="Lato Black"/>
              </a:endParaRPr>
            </a:p>
          </xdr:txBody>
        </xdr:sp>
        <xdr:sp macro="" textlink="">
          <xdr:nvSpPr>
            <xdr:cNvPr id="13" name="Rounded Rectangle 12"/>
            <xdr:cNvSpPr/>
          </xdr:nvSpPr>
          <xdr:spPr>
            <a:xfrm>
              <a:off x="209550" y="1914525"/>
              <a:ext cx="2143125" cy="3143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 GROWTH</a:t>
              </a:r>
            </a:p>
          </xdr:txBody>
        </xdr:sp>
      </xdr:grpSp>
    </xdr:grpSp>
    <xdr:clientData/>
  </xdr:twoCellAnchor>
  <xdr:twoCellAnchor>
    <xdr:from>
      <xdr:col>4</xdr:col>
      <xdr:colOff>352425</xdr:colOff>
      <xdr:row>7</xdr:row>
      <xdr:rowOff>133350</xdr:rowOff>
    </xdr:from>
    <xdr:to>
      <xdr:col>8</xdr:col>
      <xdr:colOff>0</xdr:colOff>
      <xdr:row>9</xdr:row>
      <xdr:rowOff>152400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476250</xdr:colOff>
      <xdr:row>7</xdr:row>
      <xdr:rowOff>95250</xdr:rowOff>
    </xdr:from>
    <xdr:to>
      <xdr:col>11</xdr:col>
      <xdr:colOff>457201</xdr:colOff>
      <xdr:row>9</xdr:row>
      <xdr:rowOff>161925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514350</xdr:colOff>
      <xdr:row>7</xdr:row>
      <xdr:rowOff>104775</xdr:rowOff>
    </xdr:from>
    <xdr:to>
      <xdr:col>15</xdr:col>
      <xdr:colOff>390526</xdr:colOff>
      <xdr:row>9</xdr:row>
      <xdr:rowOff>114300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476250</xdr:colOff>
      <xdr:row>8</xdr:row>
      <xdr:rowOff>19050</xdr:rowOff>
    </xdr:from>
    <xdr:to>
      <xdr:col>19</xdr:col>
      <xdr:colOff>514350</xdr:colOff>
      <xdr:row>9</xdr:row>
      <xdr:rowOff>161925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400050</xdr:colOff>
          <xdr:row>9</xdr:row>
          <xdr:rowOff>161925</xdr:rowOff>
        </xdr:from>
        <xdr:to>
          <xdr:col>7</xdr:col>
          <xdr:colOff>561975</xdr:colOff>
          <xdr:row>10</xdr:row>
          <xdr:rowOff>146772</xdr:rowOff>
        </xdr:to>
        <xdr:pic>
          <xdr:nvPicPr>
            <xdr:cNvPr id="37" name="Picture 36"/>
            <xdr:cNvPicPr>
              <a:picLocks noChangeAspect="1" noChangeArrowheads="1"/>
              <a:extLst>
                <a:ext uri="{84589F7E-364E-4C9E-8A38-B11213B215E9}">
                  <a14:cameraTool cellRange="'KPI YOY'!$C$9" spid="_x0000_s14398"/>
                </a:ext>
              </a:extLst>
            </xdr:cNvPicPr>
          </xdr:nvPicPr>
          <xdr:blipFill rotWithShape="1">
            <a:blip xmlns:r="http://schemas.openxmlformats.org/officeDocument/2006/relationships" r:embed="rId7"/>
            <a:srcRect l="12359" t="4762"/>
            <a:stretch>
              <a:fillRect/>
            </a:stretch>
          </xdr:blipFill>
          <xdr:spPr bwMode="auto">
            <a:xfrm>
              <a:off x="4057650" y="1876425"/>
              <a:ext cx="771525" cy="1753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409575</xdr:colOff>
          <xdr:row>9</xdr:row>
          <xdr:rowOff>152400</xdr:rowOff>
        </xdr:from>
        <xdr:to>
          <xdr:col>3</xdr:col>
          <xdr:colOff>571501</xdr:colOff>
          <xdr:row>10</xdr:row>
          <xdr:rowOff>143436</xdr:rowOff>
        </xdr:to>
        <xdr:pic>
          <xdr:nvPicPr>
            <xdr:cNvPr id="38" name="Picture 37"/>
            <xdr:cNvPicPr>
              <a:picLocks noChangeAspect="1" noChangeArrowheads="1"/>
              <a:extLst>
                <a:ext uri="{84589F7E-364E-4C9E-8A38-B11213B215E9}">
                  <a14:cameraTool cellRange="'KPI YOY'!$B$9" spid="_x0000_s14399"/>
                </a:ext>
              </a:extLst>
            </xdr:cNvPicPr>
          </xdr:nvPicPr>
          <xdr:blipFill rotWithShape="1">
            <a:blip xmlns:r="http://schemas.openxmlformats.org/officeDocument/2006/relationships" r:embed="rId8"/>
            <a:srcRect l="10465" t="14287"/>
            <a:stretch>
              <a:fillRect/>
            </a:stretch>
          </xdr:blipFill>
          <xdr:spPr bwMode="auto">
            <a:xfrm>
              <a:off x="1628775" y="1866900"/>
              <a:ext cx="771526" cy="1815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428625</xdr:colOff>
          <xdr:row>9</xdr:row>
          <xdr:rowOff>180975</xdr:rowOff>
        </xdr:from>
        <xdr:to>
          <xdr:col>11</xdr:col>
          <xdr:colOff>581025</xdr:colOff>
          <xdr:row>10</xdr:row>
          <xdr:rowOff>161925</xdr:rowOff>
        </xdr:to>
        <xdr:pic>
          <xdr:nvPicPr>
            <xdr:cNvPr id="39" name="Picture 38"/>
            <xdr:cNvPicPr>
              <a:picLocks noChangeAspect="1" noChangeArrowheads="1"/>
              <a:extLst>
                <a:ext uri="{84589F7E-364E-4C9E-8A38-B11213B215E9}">
                  <a14:cameraTool cellRange="'KPI YOY'!$D$9" spid="_x0000_s14400"/>
                </a:ext>
              </a:extLst>
            </xdr:cNvPicPr>
          </xdr:nvPicPr>
          <xdr:blipFill rotWithShape="1">
            <a:blip xmlns:r="http://schemas.openxmlformats.org/officeDocument/2006/relationships" r:embed="rId9"/>
            <a:srcRect l="32109" t="9525" r="1" b="-1"/>
            <a:stretch>
              <a:fillRect/>
            </a:stretch>
          </xdr:blipFill>
          <xdr:spPr bwMode="auto">
            <a:xfrm>
              <a:off x="6524625" y="1895475"/>
              <a:ext cx="762000" cy="1714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428625</xdr:colOff>
          <xdr:row>10</xdr:row>
          <xdr:rowOff>0</xdr:rowOff>
        </xdr:from>
        <xdr:to>
          <xdr:col>16</xdr:col>
          <xdr:colOff>38100</xdr:colOff>
          <xdr:row>10</xdr:row>
          <xdr:rowOff>161926</xdr:rowOff>
        </xdr:to>
        <xdr:pic>
          <xdr:nvPicPr>
            <xdr:cNvPr id="40" name="Picture 39"/>
            <xdr:cNvPicPr>
              <a:picLocks noChangeAspect="1" noChangeArrowheads="1"/>
              <a:extLst>
                <a:ext uri="{84589F7E-364E-4C9E-8A38-B11213B215E9}">
                  <a14:cameraTool cellRange="'KPI YOY'!$E$9" spid="_x0000_s14401"/>
                </a:ext>
              </a:extLst>
            </xdr:cNvPicPr>
          </xdr:nvPicPr>
          <xdr:blipFill rotWithShape="1">
            <a:blip xmlns:r="http://schemas.openxmlformats.org/officeDocument/2006/relationships" r:embed="rId10"/>
            <a:srcRect l="36752" t="14287"/>
            <a:stretch>
              <a:fillRect/>
            </a:stretch>
          </xdr:blipFill>
          <xdr:spPr bwMode="auto">
            <a:xfrm>
              <a:off x="8963025" y="1905000"/>
              <a:ext cx="828675" cy="1619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447674</xdr:colOff>
          <xdr:row>9</xdr:row>
          <xdr:rowOff>166694</xdr:rowOff>
        </xdr:from>
        <xdr:to>
          <xdr:col>19</xdr:col>
          <xdr:colOff>581025</xdr:colOff>
          <xdr:row>10</xdr:row>
          <xdr:rowOff>156041</xdr:rowOff>
        </xdr:to>
        <xdr:pic>
          <xdr:nvPicPr>
            <xdr:cNvPr id="41" name="Picture 40"/>
            <xdr:cNvPicPr>
              <a:picLocks noChangeAspect="1" noChangeArrowheads="1"/>
              <a:extLst>
                <a:ext uri="{84589F7E-364E-4C9E-8A38-B11213B215E9}">
                  <a14:cameraTool cellRange="'KPI YOY'!$F$9" spid="_x0000_s14402"/>
                </a:ext>
              </a:extLst>
            </xdr:cNvPicPr>
          </xdr:nvPicPr>
          <xdr:blipFill rotWithShape="1">
            <a:blip xmlns:r="http://schemas.openxmlformats.org/officeDocument/2006/relationships" r:embed="rId11"/>
            <a:srcRect l="44526" t="4762"/>
            <a:stretch>
              <a:fillRect/>
            </a:stretch>
          </xdr:blipFill>
          <xdr:spPr bwMode="auto">
            <a:xfrm>
              <a:off x="11420474" y="1881194"/>
              <a:ext cx="742951" cy="1798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209550</xdr:colOff>
      <xdr:row>11</xdr:row>
      <xdr:rowOff>161925</xdr:rowOff>
    </xdr:from>
    <xdr:to>
      <xdr:col>8</xdr:col>
      <xdr:colOff>95250</xdr:colOff>
      <xdr:row>23</xdr:row>
      <xdr:rowOff>19050</xdr:rowOff>
    </xdr:to>
    <xdr:sp macro="" textlink="">
      <xdr:nvSpPr>
        <xdr:cNvPr id="42" name="Rounded Rectangle 41"/>
        <xdr:cNvSpPr/>
      </xdr:nvSpPr>
      <xdr:spPr>
        <a:xfrm>
          <a:off x="209550" y="2257425"/>
          <a:ext cx="4762500" cy="2143125"/>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333374</xdr:colOff>
      <xdr:row>12</xdr:row>
      <xdr:rowOff>47625</xdr:rowOff>
    </xdr:from>
    <xdr:to>
      <xdr:col>5</xdr:col>
      <xdr:colOff>400049</xdr:colOff>
      <xdr:row>14</xdr:row>
      <xdr:rowOff>47625</xdr:rowOff>
    </xdr:to>
    <xdr:sp macro="" textlink="">
      <xdr:nvSpPr>
        <xdr:cNvPr id="43" name="Rounded Rectangle 42"/>
        <xdr:cNvSpPr/>
      </xdr:nvSpPr>
      <xdr:spPr>
        <a:xfrm>
          <a:off x="333374" y="2333625"/>
          <a:ext cx="3114675"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Lato Black"/>
            </a:rPr>
            <a:t>SALES</a:t>
          </a:r>
          <a:r>
            <a:rPr lang="en-US" sz="1200" b="1" baseline="0">
              <a:latin typeface="Lato Black"/>
            </a:rPr>
            <a:t> AND PROFIT </a:t>
          </a:r>
          <a:r>
            <a:rPr lang="en-US" sz="1000" b="1" baseline="0">
              <a:latin typeface="Lato Black"/>
            </a:rPr>
            <a:t>ANALYSIS</a:t>
          </a:r>
          <a:endParaRPr lang="en-US" sz="1200" b="1" baseline="0">
            <a:latin typeface="Lato Black"/>
          </a:endParaRPr>
        </a:p>
      </xdr:txBody>
    </xdr:sp>
    <xdr:clientData/>
  </xdr:twoCellAnchor>
  <xdr:twoCellAnchor>
    <xdr:from>
      <xdr:col>8</xdr:col>
      <xdr:colOff>152400</xdr:colOff>
      <xdr:row>11</xdr:row>
      <xdr:rowOff>152400</xdr:rowOff>
    </xdr:from>
    <xdr:to>
      <xdr:col>15</xdr:col>
      <xdr:colOff>47625</xdr:colOff>
      <xdr:row>23</xdr:row>
      <xdr:rowOff>9525</xdr:rowOff>
    </xdr:to>
    <xdr:sp macro="" textlink="">
      <xdr:nvSpPr>
        <xdr:cNvPr id="44" name="Rounded Rectangle 43"/>
        <xdr:cNvSpPr/>
      </xdr:nvSpPr>
      <xdr:spPr>
        <a:xfrm>
          <a:off x="5029200" y="2247900"/>
          <a:ext cx="4162425" cy="2143125"/>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114301</xdr:colOff>
      <xdr:row>11</xdr:row>
      <xdr:rowOff>133350</xdr:rowOff>
    </xdr:from>
    <xdr:to>
      <xdr:col>20</xdr:col>
      <xdr:colOff>114301</xdr:colOff>
      <xdr:row>23</xdr:row>
      <xdr:rowOff>19050</xdr:rowOff>
    </xdr:to>
    <xdr:sp macro="" textlink="">
      <xdr:nvSpPr>
        <xdr:cNvPr id="45" name="Rounded Rectangle 44"/>
        <xdr:cNvSpPr/>
      </xdr:nvSpPr>
      <xdr:spPr>
        <a:xfrm>
          <a:off x="9258301" y="2228850"/>
          <a:ext cx="3048000" cy="2171700"/>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12</xdr:row>
      <xdr:rowOff>19050</xdr:rowOff>
    </xdr:from>
    <xdr:to>
      <xdr:col>13</xdr:col>
      <xdr:colOff>0</xdr:colOff>
      <xdr:row>14</xdr:row>
      <xdr:rowOff>19050</xdr:rowOff>
    </xdr:to>
    <xdr:sp macro="" textlink="">
      <xdr:nvSpPr>
        <xdr:cNvPr id="46" name="Rounded Rectangle 45"/>
        <xdr:cNvSpPr/>
      </xdr:nvSpPr>
      <xdr:spPr>
        <a:xfrm>
          <a:off x="5153025" y="2305050"/>
          <a:ext cx="2771775"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latin typeface="Lato Black"/>
            </a:rPr>
            <a:t>CATEGORY</a:t>
          </a:r>
          <a:r>
            <a:rPr lang="en-US" sz="1200" b="1" baseline="0">
              <a:latin typeface="Lato Black"/>
            </a:rPr>
            <a:t> WISE PROFIT</a:t>
          </a:r>
          <a:endParaRPr lang="en-US" sz="1200" b="1">
            <a:latin typeface="Lato Black"/>
          </a:endParaRPr>
        </a:p>
      </xdr:txBody>
    </xdr:sp>
    <xdr:clientData/>
  </xdr:twoCellAnchor>
  <xdr:twoCellAnchor>
    <xdr:from>
      <xdr:col>15</xdr:col>
      <xdr:colOff>219077</xdr:colOff>
      <xdr:row>12</xdr:row>
      <xdr:rowOff>47625</xdr:rowOff>
    </xdr:from>
    <xdr:to>
      <xdr:col>19</xdr:col>
      <xdr:colOff>342901</xdr:colOff>
      <xdr:row>14</xdr:row>
      <xdr:rowOff>47625</xdr:rowOff>
    </xdr:to>
    <xdr:sp macro="" textlink="">
      <xdr:nvSpPr>
        <xdr:cNvPr id="47" name="Rounded Rectangle 46"/>
        <xdr:cNvSpPr/>
      </xdr:nvSpPr>
      <xdr:spPr>
        <a:xfrm>
          <a:off x="9363077" y="2333625"/>
          <a:ext cx="2562224"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latin typeface="Lato Black"/>
            </a:rPr>
            <a:t>CATEGORY WISE SALES SHARE %</a:t>
          </a:r>
        </a:p>
      </xdr:txBody>
    </xdr:sp>
    <xdr:clientData/>
  </xdr:twoCellAnchor>
  <xdr:twoCellAnchor>
    <xdr:from>
      <xdr:col>0</xdr:col>
      <xdr:colOff>219075</xdr:colOff>
      <xdr:row>23</xdr:row>
      <xdr:rowOff>114300</xdr:rowOff>
    </xdr:from>
    <xdr:to>
      <xdr:col>8</xdr:col>
      <xdr:colOff>104775</xdr:colOff>
      <xdr:row>34</xdr:row>
      <xdr:rowOff>161925</xdr:rowOff>
    </xdr:to>
    <xdr:sp macro="" textlink="">
      <xdr:nvSpPr>
        <xdr:cNvPr id="48" name="Rounded Rectangle 47"/>
        <xdr:cNvSpPr/>
      </xdr:nvSpPr>
      <xdr:spPr>
        <a:xfrm>
          <a:off x="219075" y="4495800"/>
          <a:ext cx="4762500" cy="2143125"/>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190501</xdr:colOff>
      <xdr:row>23</xdr:row>
      <xdr:rowOff>133350</xdr:rowOff>
    </xdr:from>
    <xdr:to>
      <xdr:col>14</xdr:col>
      <xdr:colOff>228601</xdr:colOff>
      <xdr:row>34</xdr:row>
      <xdr:rowOff>180975</xdr:rowOff>
    </xdr:to>
    <xdr:sp macro="" textlink="">
      <xdr:nvSpPr>
        <xdr:cNvPr id="49" name="Rounded Rectangle 48"/>
        <xdr:cNvSpPr/>
      </xdr:nvSpPr>
      <xdr:spPr>
        <a:xfrm>
          <a:off x="5067301" y="4514850"/>
          <a:ext cx="3695700" cy="2143125"/>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295276</xdr:colOff>
      <xdr:row>23</xdr:row>
      <xdr:rowOff>114300</xdr:rowOff>
    </xdr:from>
    <xdr:to>
      <xdr:col>20</xdr:col>
      <xdr:colOff>114300</xdr:colOff>
      <xdr:row>35</xdr:row>
      <xdr:rowOff>0</xdr:rowOff>
    </xdr:to>
    <xdr:sp macro="" textlink="">
      <xdr:nvSpPr>
        <xdr:cNvPr id="50" name="Rounded Rectangle 49"/>
        <xdr:cNvSpPr/>
      </xdr:nvSpPr>
      <xdr:spPr>
        <a:xfrm>
          <a:off x="8829676" y="4495800"/>
          <a:ext cx="3476624" cy="2171700"/>
        </a:xfrm>
        <a:prstGeom prst="roundRect">
          <a:avLst>
            <a:gd name="adj" fmla="val 8833"/>
          </a:avLst>
        </a:prstGeom>
        <a:gradFill>
          <a:gsLst>
            <a:gs pos="0">
              <a:schemeClr val="tx1">
                <a:lumMod val="95000"/>
                <a:lumOff val="5000"/>
              </a:schemeClr>
            </a:gs>
            <a:gs pos="100000">
              <a:schemeClr val="tx1">
                <a:lumMod val="65000"/>
                <a:lumOff val="35000"/>
                <a:alpha val="68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333375</xdr:colOff>
      <xdr:row>24</xdr:row>
      <xdr:rowOff>57150</xdr:rowOff>
    </xdr:from>
    <xdr:to>
      <xdr:col>5</xdr:col>
      <xdr:colOff>400050</xdr:colOff>
      <xdr:row>26</xdr:row>
      <xdr:rowOff>57150</xdr:rowOff>
    </xdr:to>
    <xdr:sp macro="" textlink="">
      <xdr:nvSpPr>
        <xdr:cNvPr id="51" name="Rounded Rectangle 50"/>
        <xdr:cNvSpPr/>
      </xdr:nvSpPr>
      <xdr:spPr>
        <a:xfrm>
          <a:off x="333375" y="4629150"/>
          <a:ext cx="3114675"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latin typeface="Lato Black"/>
            </a:rPr>
            <a:t>SALES BY STATE</a:t>
          </a:r>
        </a:p>
      </xdr:txBody>
    </xdr:sp>
    <xdr:clientData/>
  </xdr:twoCellAnchor>
  <xdr:twoCellAnchor>
    <xdr:from>
      <xdr:col>8</xdr:col>
      <xdr:colOff>304802</xdr:colOff>
      <xdr:row>24</xdr:row>
      <xdr:rowOff>66675</xdr:rowOff>
    </xdr:from>
    <xdr:to>
      <xdr:col>12</xdr:col>
      <xdr:colOff>542926</xdr:colOff>
      <xdr:row>26</xdr:row>
      <xdr:rowOff>66675</xdr:rowOff>
    </xdr:to>
    <xdr:sp macro="" textlink="">
      <xdr:nvSpPr>
        <xdr:cNvPr id="52" name="Rounded Rectangle 51"/>
        <xdr:cNvSpPr/>
      </xdr:nvSpPr>
      <xdr:spPr>
        <a:xfrm>
          <a:off x="5181602" y="4638675"/>
          <a:ext cx="2676524"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latin typeface="Lato Black"/>
            </a:rPr>
            <a:t>TOP</a:t>
          </a:r>
          <a:r>
            <a:rPr lang="en-US" sz="1000" b="1" baseline="0">
              <a:latin typeface="Lato Black"/>
            </a:rPr>
            <a:t> 5 SUB CATEGORIES BY SALES</a:t>
          </a:r>
        </a:p>
      </xdr:txBody>
    </xdr:sp>
    <xdr:clientData/>
  </xdr:twoCellAnchor>
  <xdr:twoCellAnchor>
    <xdr:from>
      <xdr:col>14</xdr:col>
      <xdr:colOff>409576</xdr:colOff>
      <xdr:row>24</xdr:row>
      <xdr:rowOff>85725</xdr:rowOff>
    </xdr:from>
    <xdr:to>
      <xdr:col>18</xdr:col>
      <xdr:colOff>142875</xdr:colOff>
      <xdr:row>26</xdr:row>
      <xdr:rowOff>85725</xdr:rowOff>
    </xdr:to>
    <xdr:sp macro="" textlink="">
      <xdr:nvSpPr>
        <xdr:cNvPr id="53" name="Rounded Rectangle 52"/>
        <xdr:cNvSpPr/>
      </xdr:nvSpPr>
      <xdr:spPr>
        <a:xfrm>
          <a:off x="8943976" y="4657725"/>
          <a:ext cx="2171699" cy="381000"/>
        </a:xfrm>
        <a:prstGeom prst="roundRect">
          <a:avLst/>
        </a:prstGeom>
        <a:gradFill>
          <a:gsLst>
            <a:gs pos="0">
              <a:schemeClr val="tx1">
                <a:lumMod val="95000"/>
                <a:lumOff val="5000"/>
              </a:schemeClr>
            </a:gs>
            <a:gs pos="100000">
              <a:schemeClr val="bg1">
                <a:lumMod val="65000"/>
                <a:alpha val="72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latin typeface="Lato Black"/>
            </a:rPr>
            <a:t>FILTERS</a:t>
          </a:r>
        </a:p>
      </xdr:txBody>
    </xdr:sp>
    <xdr:clientData/>
  </xdr:twoCellAnchor>
  <xdr:twoCellAnchor>
    <xdr:from>
      <xdr:col>0</xdr:col>
      <xdr:colOff>323850</xdr:colOff>
      <xdr:row>14</xdr:row>
      <xdr:rowOff>38100</xdr:rowOff>
    </xdr:from>
    <xdr:to>
      <xdr:col>7</xdr:col>
      <xdr:colOff>504825</xdr:colOff>
      <xdr:row>22</xdr:row>
      <xdr:rowOff>85726</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209549</xdr:colOff>
      <xdr:row>14</xdr:row>
      <xdr:rowOff>19049</xdr:rowOff>
    </xdr:from>
    <xdr:to>
      <xdr:col>14</xdr:col>
      <xdr:colOff>581024</xdr:colOff>
      <xdr:row>22</xdr:row>
      <xdr:rowOff>123824</xdr:rowOff>
    </xdr:to>
    <mc:AlternateContent xmlns:mc="http://schemas.openxmlformats.org/markup-compatibility/2006">
      <mc:Choice xmlns:cx1="http://schemas.microsoft.com/office/drawing/2015/9/8/chartex" Requires="cx1">
        <xdr:graphicFrame macro="">
          <xdr:nvGraphicFramePr>
            <xdr:cNvPr id="55" name="Chart 5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123824</xdr:colOff>
      <xdr:row>13</xdr:row>
      <xdr:rowOff>142875</xdr:rowOff>
    </xdr:from>
    <xdr:to>
      <xdr:col>19</xdr:col>
      <xdr:colOff>552450</xdr:colOff>
      <xdr:row>22</xdr:row>
      <xdr:rowOff>180975</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342899</xdr:colOff>
      <xdr:row>26</xdr:row>
      <xdr:rowOff>95250</xdr:rowOff>
    </xdr:from>
    <xdr:to>
      <xdr:col>7</xdr:col>
      <xdr:colOff>600075</xdr:colOff>
      <xdr:row>34</xdr:row>
      <xdr:rowOff>95250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180976</xdr:colOff>
      <xdr:row>26</xdr:row>
      <xdr:rowOff>9525</xdr:rowOff>
    </xdr:from>
    <xdr:to>
      <xdr:col>14</xdr:col>
      <xdr:colOff>257175</xdr:colOff>
      <xdr:row>35</xdr:row>
      <xdr:rowOff>66675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438150</xdr:colOff>
      <xdr:row>26</xdr:row>
      <xdr:rowOff>123825</xdr:rowOff>
    </xdr:from>
    <xdr:to>
      <xdr:col>16</xdr:col>
      <xdr:colOff>228600</xdr:colOff>
      <xdr:row>34</xdr:row>
      <xdr:rowOff>104775</xdr:rowOff>
    </xdr:to>
    <mc:AlternateContent xmlns:mc="http://schemas.openxmlformats.org/markup-compatibility/2006" xmlns:a14="http://schemas.microsoft.com/office/drawing/2010/main">
      <mc:Choice Requires="a14">
        <xdr:graphicFrame macro="">
          <xdr:nvGraphicFramePr>
            <xdr:cNvPr id="6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72550" y="5076825"/>
              <a:ext cx="100965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257176</xdr:colOff>
      <xdr:row>26</xdr:row>
      <xdr:rowOff>123824</xdr:rowOff>
    </xdr:from>
    <xdr:to>
      <xdr:col>18</xdr:col>
      <xdr:colOff>85726</xdr:colOff>
      <xdr:row>34</xdr:row>
      <xdr:rowOff>95249</xdr:rowOff>
    </xdr:to>
    <mc:AlternateContent xmlns:mc="http://schemas.openxmlformats.org/markup-compatibility/2006" xmlns:a14="http://schemas.microsoft.com/office/drawing/2010/main">
      <mc:Choice Requires="a14">
        <xdr:graphicFrame macro="">
          <xdr:nvGraphicFramePr>
            <xdr:cNvPr id="6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10776" y="5076824"/>
              <a:ext cx="104775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123825</xdr:colOff>
      <xdr:row>26</xdr:row>
      <xdr:rowOff>123825</xdr:rowOff>
    </xdr:from>
    <xdr:to>
      <xdr:col>20</xdr:col>
      <xdr:colOff>38100</xdr:colOff>
      <xdr:row>34</xdr:row>
      <xdr:rowOff>95250</xdr:rowOff>
    </xdr:to>
    <mc:AlternateContent xmlns:mc="http://schemas.openxmlformats.org/markup-compatibility/2006" xmlns:a14="http://schemas.microsoft.com/office/drawing/2010/main">
      <mc:Choice Requires="a14">
        <xdr:graphicFrame macro="">
          <xdr:nvGraphicFramePr>
            <xdr:cNvPr id="6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96625" y="5076825"/>
              <a:ext cx="1133475"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2</xdr:row>
      <xdr:rowOff>9525</xdr:rowOff>
    </xdr:from>
    <xdr:to>
      <xdr:col>14</xdr:col>
      <xdr:colOff>438150</xdr:colOff>
      <xdr:row>16</xdr:row>
      <xdr:rowOff>85725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152400</xdr:colOff>
      <xdr:row>2</xdr:row>
      <xdr:rowOff>76200</xdr:rowOff>
    </xdr:from>
    <xdr:to>
      <xdr:col>10</xdr:col>
      <xdr:colOff>152400</xdr:colOff>
      <xdr:row>15</xdr:row>
      <xdr:rowOff>123825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5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xdr:colOff>
      <xdr:row>4</xdr:row>
      <xdr:rowOff>171450</xdr:rowOff>
    </xdr:from>
    <xdr:to>
      <xdr:col>11</xdr:col>
      <xdr:colOff>19050</xdr:colOff>
      <xdr:row>18</xdr:row>
      <xdr:rowOff>28575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33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7</xdr:row>
      <xdr:rowOff>76200</xdr:rowOff>
    </xdr:from>
    <xdr:to>
      <xdr:col>11</xdr:col>
      <xdr:colOff>495300</xdr:colOff>
      <xdr:row>20</xdr:row>
      <xdr:rowOff>123825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09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214312</xdr:colOff>
      <xdr:row>2</xdr:row>
      <xdr:rowOff>28575</xdr:rowOff>
    </xdr:from>
    <xdr:to>
      <xdr:col>12</xdr:col>
      <xdr:colOff>519112</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est" refreshedDate="45297.812464930554"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1"/>
          </reference>
        </references>
      </pivotArea>
    </chartFormat>
    <chartFormat chart="2" format="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9" format="5"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1"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1"/>
    <pivotTable tabId="9" name="PivotTable18"/>
    <pivotTable tabId="5" name="PivotTable2"/>
    <pivotTable tabId="7" name="PivotTable2"/>
    <pivotTable tabId="10" name="PivotTable19"/>
    <pivotTable tabId="10" name="PivotTable20"/>
    <pivotTable tabId="10" name="PivotTable21"/>
    <pivotTable tabId="10" name="PivotTable22"/>
    <pivotTable tabId="10" name="PivotTable23"/>
    <pivotTable tabId="8"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1"/>
    <pivotTable tabId="9" name="PivotTable18"/>
    <pivotTable tabId="5" name="PivotTable2"/>
    <pivotTable tabId="7" name="PivotTable2"/>
    <pivotTable tabId="10" name="PivotTable19"/>
    <pivotTable tabId="10" name="PivotTable20"/>
    <pivotTable tabId="10" name="PivotTable21"/>
    <pivotTable tabId="10" name="PivotTable22"/>
    <pivotTable tabId="10" name="PivotTable23"/>
    <pivotTable tabId="11" name="PivotTable24"/>
    <pivotTable tabId="8" name="PivotTable3"/>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9" name="PivotTable18"/>
    <pivotTable tabId="5" name="PivotTable2"/>
    <pivotTable tabId="7" name="PivotTable2"/>
    <pivotTable tabId="10" name="PivotTable19"/>
    <pivotTable tabId="10" name="PivotTable20"/>
    <pivotTable tabId="10" name="PivotTable21"/>
    <pivotTable tabId="10" name="PivotTable22"/>
    <pivotTable tabId="10" name="PivotTable23"/>
    <pivotTable tabId="11" name="PivotTable24"/>
    <pivotTable tabId="8" name="PivotTable3"/>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style="SAMP" rowHeight="241300"/>
  <slicer name="Segment 1" cache="Slicer_Segment" caption="Segment" style="SAMP" rowHeight="241300"/>
  <slicer name="Region 1" cache="Slicer_Region" caption="Region" style="SAMP"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4.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O7" sqref="O7"/>
    </sheetView>
  </sheetViews>
  <sheetFormatPr defaultRowHeight="15"/>
  <cols>
    <col min="1" max="1" width="14.5703125" bestFit="1" customWidth="1"/>
    <col min="2" max="2" width="12.140625" bestFit="1" customWidth="1"/>
  </cols>
  <sheetData>
    <row r="3" spans="1:2">
      <c r="A3" s="8" t="s">
        <v>10939</v>
      </c>
      <c r="B3" s="19" t="s">
        <v>10953</v>
      </c>
    </row>
    <row r="4" spans="1:2">
      <c r="A4" s="20" t="s">
        <v>32</v>
      </c>
      <c r="B4" s="27">
        <v>0.32300170530281774</v>
      </c>
    </row>
    <row r="5" spans="1:2">
      <c r="A5" s="22" t="s">
        <v>46</v>
      </c>
      <c r="B5" s="28">
        <v>0.31301008302169103</v>
      </c>
    </row>
    <row r="6" spans="1:2">
      <c r="A6" s="22" t="s">
        <v>71</v>
      </c>
      <c r="B6" s="28">
        <v>0.36398821167549117</v>
      </c>
    </row>
    <row r="7" spans="1:2">
      <c r="A7" s="24" t="s">
        <v>10940</v>
      </c>
      <c r="B7" s="29">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3"/>
  <sheetViews>
    <sheetView workbookViewId="0">
      <selection activeCell="F4" sqref="F4"/>
    </sheetView>
  </sheetViews>
  <sheetFormatPr defaultRowHeight="15"/>
  <cols>
    <col min="1" max="1" width="18.7109375" bestFit="1" customWidth="1"/>
    <col min="2" max="2" width="12.140625" bestFit="1" customWidth="1"/>
    <col min="5" max="5" width="9.42578125" bestFit="1" customWidth="1"/>
  </cols>
  <sheetData>
    <row r="3" spans="1:7">
      <c r="A3" s="8" t="s">
        <v>10939</v>
      </c>
      <c r="B3" s="19" t="s">
        <v>10953</v>
      </c>
      <c r="D3" s="31" t="s">
        <v>11</v>
      </c>
      <c r="E3" s="32" t="s">
        <v>18</v>
      </c>
    </row>
    <row r="4" spans="1:7">
      <c r="A4" s="20" t="s">
        <v>358</v>
      </c>
      <c r="B4" s="21">
        <v>19510.639999999992</v>
      </c>
      <c r="D4" t="str">
        <f>A4</f>
        <v>Alabama</v>
      </c>
      <c r="E4" s="30">
        <f>GETPIVOTDATA("Sales",$A$3,"State",A4)</f>
        <v>19510.639999999992</v>
      </c>
    </row>
    <row r="5" spans="1:7">
      <c r="A5" s="22" t="s">
        <v>310</v>
      </c>
      <c r="B5" s="23">
        <v>35282.000999999997</v>
      </c>
      <c r="D5" t="str">
        <f t="shared" ref="D5:D53" si="0">A5</f>
        <v>Arizona</v>
      </c>
      <c r="E5" s="30">
        <f t="shared" ref="E5:E53" si="1">GETPIVOTDATA("Sales",$A$3,"State",A5)</f>
        <v>35282.000999999997</v>
      </c>
    </row>
    <row r="6" spans="1:7">
      <c r="A6" s="22" t="s">
        <v>1707</v>
      </c>
      <c r="B6" s="23">
        <v>11678.129999999997</v>
      </c>
      <c r="D6" t="str">
        <f t="shared" si="0"/>
        <v>Arkansas</v>
      </c>
      <c r="E6" s="30">
        <f t="shared" si="1"/>
        <v>11678.129999999997</v>
      </c>
    </row>
    <row r="7" spans="1:7">
      <c r="A7" s="22" t="s">
        <v>43</v>
      </c>
      <c r="B7" s="23">
        <v>457687.63150000101</v>
      </c>
      <c r="D7" t="str">
        <f t="shared" si="0"/>
        <v>California</v>
      </c>
      <c r="E7" s="30">
        <f t="shared" si="1"/>
        <v>457687.63150000101</v>
      </c>
      <c r="G7" s="33"/>
    </row>
    <row r="8" spans="1:7">
      <c r="A8" s="22" t="s">
        <v>457</v>
      </c>
      <c r="B8" s="23">
        <v>32108.117999999995</v>
      </c>
      <c r="D8" t="str">
        <f t="shared" si="0"/>
        <v>Colorado</v>
      </c>
      <c r="E8" s="30">
        <f t="shared" si="1"/>
        <v>32108.117999999995</v>
      </c>
    </row>
    <row r="9" spans="1:7">
      <c r="A9" s="22" t="s">
        <v>747</v>
      </c>
      <c r="B9" s="23">
        <v>13384.356999999996</v>
      </c>
      <c r="D9" t="str">
        <f t="shared" si="0"/>
        <v>Connecticut</v>
      </c>
      <c r="E9" s="30">
        <f t="shared" si="1"/>
        <v>13384.356999999996</v>
      </c>
    </row>
    <row r="10" spans="1:7">
      <c r="A10" s="22" t="s">
        <v>245</v>
      </c>
      <c r="B10" s="23">
        <v>27451.068999999992</v>
      </c>
      <c r="D10" t="str">
        <f t="shared" si="0"/>
        <v>Delaware</v>
      </c>
      <c r="E10" s="30">
        <f t="shared" si="1"/>
        <v>27451.068999999992</v>
      </c>
    </row>
    <row r="11" spans="1:7">
      <c r="A11" s="22" t="s">
        <v>3034</v>
      </c>
      <c r="B11" s="23">
        <v>2865.0199999999995</v>
      </c>
      <c r="D11" t="str">
        <f t="shared" si="0"/>
        <v>District of Columbia</v>
      </c>
      <c r="E11" s="30">
        <f t="shared" si="1"/>
        <v>2865.0199999999995</v>
      </c>
    </row>
    <row r="12" spans="1:7">
      <c r="A12" s="22" t="s">
        <v>54</v>
      </c>
      <c r="B12" s="23">
        <v>89473.707999999999</v>
      </c>
      <c r="D12" t="str">
        <f t="shared" si="0"/>
        <v>Florida</v>
      </c>
      <c r="E12" s="30">
        <f t="shared" si="1"/>
        <v>89473.707999999999</v>
      </c>
    </row>
    <row r="13" spans="1:7">
      <c r="A13" s="22" t="s">
        <v>1272</v>
      </c>
      <c r="B13" s="23">
        <v>49095.840000000004</v>
      </c>
      <c r="D13" t="str">
        <f t="shared" si="0"/>
        <v>Georgia</v>
      </c>
      <c r="E13" s="30">
        <f t="shared" si="1"/>
        <v>49095.840000000004</v>
      </c>
    </row>
    <row r="14" spans="1:7">
      <c r="A14" s="22" t="s">
        <v>6260</v>
      </c>
      <c r="B14" s="23">
        <v>4382.4860000000017</v>
      </c>
      <c r="D14" t="str">
        <f t="shared" si="0"/>
        <v>Idaho</v>
      </c>
      <c r="E14" s="30">
        <f t="shared" si="1"/>
        <v>4382.4860000000017</v>
      </c>
    </row>
    <row r="15" spans="1:7">
      <c r="A15" s="22" t="s">
        <v>211</v>
      </c>
      <c r="B15" s="23">
        <v>80166.10099999985</v>
      </c>
      <c r="D15" t="str">
        <f t="shared" si="0"/>
        <v>Illinois</v>
      </c>
      <c r="E15" s="30">
        <f t="shared" si="1"/>
        <v>80166.10099999985</v>
      </c>
    </row>
    <row r="16" spans="1:7">
      <c r="A16" s="22" t="s">
        <v>254</v>
      </c>
      <c r="B16" s="23">
        <v>53555.360000000001</v>
      </c>
      <c r="D16" t="str">
        <f t="shared" si="0"/>
        <v>Indiana</v>
      </c>
      <c r="E16" s="30">
        <f t="shared" si="1"/>
        <v>53555.360000000001</v>
      </c>
    </row>
    <row r="17" spans="1:5">
      <c r="A17" s="22" t="s">
        <v>489</v>
      </c>
      <c r="B17" s="23">
        <v>4579.7599999999993</v>
      </c>
      <c r="D17" t="str">
        <f t="shared" si="0"/>
        <v>Iowa</v>
      </c>
      <c r="E17" s="30">
        <f t="shared" si="1"/>
        <v>4579.7599999999993</v>
      </c>
    </row>
    <row r="18" spans="1:5">
      <c r="A18" s="22" t="s">
        <v>4530</v>
      </c>
      <c r="B18" s="23">
        <v>2914.31</v>
      </c>
      <c r="D18" t="str">
        <f t="shared" si="0"/>
        <v>Kansas</v>
      </c>
      <c r="E18" s="30">
        <f t="shared" si="1"/>
        <v>2914.31</v>
      </c>
    </row>
    <row r="19" spans="1:5">
      <c r="A19" s="22" t="s">
        <v>29</v>
      </c>
      <c r="B19" s="23">
        <v>36591.749999999971</v>
      </c>
      <c r="D19" t="str">
        <f t="shared" si="0"/>
        <v>Kentucky</v>
      </c>
      <c r="E19" s="30">
        <f t="shared" si="1"/>
        <v>36591.749999999971</v>
      </c>
    </row>
    <row r="20" spans="1:5">
      <c r="A20" s="22" t="s">
        <v>736</v>
      </c>
      <c r="B20" s="23">
        <v>9217.0299999999988</v>
      </c>
      <c r="D20" t="str">
        <f t="shared" si="0"/>
        <v>Louisiana</v>
      </c>
      <c r="E20" s="30">
        <f t="shared" si="1"/>
        <v>9217.0299999999988</v>
      </c>
    </row>
    <row r="21" spans="1:5">
      <c r="A21" s="22" t="s">
        <v>5235</v>
      </c>
      <c r="B21" s="23">
        <v>1270.53</v>
      </c>
      <c r="D21" t="str">
        <f t="shared" si="0"/>
        <v>Maine</v>
      </c>
      <c r="E21" s="30">
        <f t="shared" si="1"/>
        <v>1270.53</v>
      </c>
    </row>
    <row r="22" spans="1:5">
      <c r="A22" s="22" t="s">
        <v>2735</v>
      </c>
      <c r="B22" s="23">
        <v>23705.523000000005</v>
      </c>
      <c r="D22" t="str">
        <f t="shared" si="0"/>
        <v>Maryland</v>
      </c>
      <c r="E22" s="30">
        <f t="shared" si="1"/>
        <v>23705.523000000005</v>
      </c>
    </row>
    <row r="23" spans="1:5">
      <c r="A23" s="22" t="s">
        <v>1245</v>
      </c>
      <c r="B23" s="23">
        <v>28634.43399999999</v>
      </c>
      <c r="D23" t="str">
        <f t="shared" si="0"/>
        <v>Massachusetts</v>
      </c>
      <c r="E23" s="30">
        <f t="shared" si="1"/>
        <v>28634.43399999999</v>
      </c>
    </row>
    <row r="24" spans="1:5">
      <c r="A24" s="22" t="s">
        <v>238</v>
      </c>
      <c r="B24" s="23">
        <v>76269.614000000016</v>
      </c>
      <c r="D24" t="str">
        <f t="shared" si="0"/>
        <v>Michigan</v>
      </c>
      <c r="E24" s="30">
        <f t="shared" si="1"/>
        <v>76269.614000000016</v>
      </c>
    </row>
    <row r="25" spans="1:5">
      <c r="A25" s="22" t="s">
        <v>229</v>
      </c>
      <c r="B25" s="23">
        <v>29863.149999999994</v>
      </c>
      <c r="D25" t="str">
        <f t="shared" si="0"/>
        <v>Minnesota</v>
      </c>
      <c r="E25" s="30">
        <f t="shared" si="1"/>
        <v>29863.149999999994</v>
      </c>
    </row>
    <row r="26" spans="1:5">
      <c r="A26" s="22" t="s">
        <v>1487</v>
      </c>
      <c r="B26" s="23">
        <v>10771.34</v>
      </c>
      <c r="D26" t="str">
        <f t="shared" si="0"/>
        <v>Mississippi</v>
      </c>
      <c r="E26" s="30">
        <f t="shared" si="1"/>
        <v>10771.34</v>
      </c>
    </row>
    <row r="27" spans="1:5">
      <c r="A27" s="22" t="s">
        <v>596</v>
      </c>
      <c r="B27" s="23">
        <v>22205.149999999998</v>
      </c>
      <c r="D27" t="str">
        <f t="shared" si="0"/>
        <v>Missouri</v>
      </c>
      <c r="E27" s="30">
        <f t="shared" si="1"/>
        <v>22205.149999999998</v>
      </c>
    </row>
    <row r="28" spans="1:5">
      <c r="A28" s="22" t="s">
        <v>1762</v>
      </c>
      <c r="B28" s="23">
        <v>5589.3519999999971</v>
      </c>
      <c r="D28" t="str">
        <f t="shared" si="0"/>
        <v>Montana</v>
      </c>
      <c r="E28" s="30">
        <f t="shared" si="1"/>
        <v>5589.3519999999971</v>
      </c>
    </row>
    <row r="29" spans="1:5">
      <c r="A29" s="22" t="s">
        <v>138</v>
      </c>
      <c r="B29" s="23">
        <v>7464.9299999999985</v>
      </c>
      <c r="D29" t="str">
        <f t="shared" si="0"/>
        <v>Nebraska</v>
      </c>
      <c r="E29" s="30">
        <f t="shared" si="1"/>
        <v>7464.9299999999985</v>
      </c>
    </row>
    <row r="30" spans="1:5">
      <c r="A30" s="22" t="s">
        <v>1392</v>
      </c>
      <c r="B30" s="23">
        <v>16729.101999999999</v>
      </c>
      <c r="D30" t="str">
        <f t="shared" si="0"/>
        <v>Nevada</v>
      </c>
      <c r="E30" s="30">
        <f t="shared" si="1"/>
        <v>16729.101999999999</v>
      </c>
    </row>
    <row r="31" spans="1:5">
      <c r="A31" s="22" t="s">
        <v>2694</v>
      </c>
      <c r="B31" s="23">
        <v>7292.5239999999994</v>
      </c>
      <c r="D31" t="str">
        <f t="shared" si="0"/>
        <v>New Hampshire</v>
      </c>
      <c r="E31" s="30">
        <f t="shared" si="1"/>
        <v>7292.5239999999994</v>
      </c>
    </row>
    <row r="32" spans="1:5">
      <c r="A32" s="22" t="s">
        <v>788</v>
      </c>
      <c r="B32" s="23">
        <v>35764.312000000013</v>
      </c>
      <c r="D32" t="str">
        <f t="shared" si="0"/>
        <v>New Jersey</v>
      </c>
      <c r="E32" s="30">
        <f t="shared" si="1"/>
        <v>35764.312000000013</v>
      </c>
    </row>
    <row r="33" spans="1:5">
      <c r="A33" s="22" t="s">
        <v>668</v>
      </c>
      <c r="B33" s="23">
        <v>4783.5220000000008</v>
      </c>
      <c r="D33" t="str">
        <f t="shared" si="0"/>
        <v>New Mexico</v>
      </c>
      <c r="E33" s="30">
        <f t="shared" si="1"/>
        <v>4783.5220000000008</v>
      </c>
    </row>
    <row r="34" spans="1:5">
      <c r="A34" s="22" t="s">
        <v>267</v>
      </c>
      <c r="B34" s="23">
        <v>310876.27099999978</v>
      </c>
      <c r="D34" t="str">
        <f t="shared" si="0"/>
        <v>New York</v>
      </c>
      <c r="E34" s="30">
        <f t="shared" si="1"/>
        <v>310876.27099999978</v>
      </c>
    </row>
    <row r="35" spans="1:5">
      <c r="A35" s="22" t="s">
        <v>88</v>
      </c>
      <c r="B35" s="23">
        <v>55603.163999999968</v>
      </c>
      <c r="D35" t="str">
        <f t="shared" si="0"/>
        <v>North Carolina</v>
      </c>
      <c r="E35" s="30">
        <f t="shared" si="1"/>
        <v>55603.163999999968</v>
      </c>
    </row>
    <row r="36" spans="1:5">
      <c r="A36" s="22" t="s">
        <v>7449</v>
      </c>
      <c r="B36" s="23">
        <v>919.91</v>
      </c>
      <c r="D36" t="str">
        <f t="shared" si="0"/>
        <v>North Dakota</v>
      </c>
      <c r="E36" s="30">
        <f t="shared" si="1"/>
        <v>919.91</v>
      </c>
    </row>
    <row r="37" spans="1:5">
      <c r="A37" s="22" t="s">
        <v>498</v>
      </c>
      <c r="B37" s="23">
        <v>78258.135999999926</v>
      </c>
      <c r="D37" t="str">
        <f t="shared" si="0"/>
        <v>Ohio</v>
      </c>
      <c r="E37" s="30">
        <f t="shared" si="1"/>
        <v>78258.135999999926</v>
      </c>
    </row>
    <row r="38" spans="1:5">
      <c r="A38" s="22" t="s">
        <v>649</v>
      </c>
      <c r="B38" s="23">
        <v>19683.390000000003</v>
      </c>
      <c r="D38" t="str">
        <f t="shared" si="0"/>
        <v>Oklahoma</v>
      </c>
      <c r="E38" s="30">
        <f t="shared" si="1"/>
        <v>19683.390000000003</v>
      </c>
    </row>
    <row r="39" spans="1:5">
      <c r="A39" s="22" t="s">
        <v>420</v>
      </c>
      <c r="B39" s="23">
        <v>17431.149999999991</v>
      </c>
      <c r="D39" t="str">
        <f t="shared" si="0"/>
        <v>Oregon</v>
      </c>
      <c r="E39" s="30">
        <f t="shared" si="1"/>
        <v>17431.149999999991</v>
      </c>
    </row>
    <row r="40" spans="1:5">
      <c r="A40" s="22" t="s">
        <v>147</v>
      </c>
      <c r="B40" s="23">
        <v>116511.91400000003</v>
      </c>
      <c r="D40" t="str">
        <f t="shared" si="0"/>
        <v>Pennsylvania</v>
      </c>
      <c r="E40" s="30">
        <f t="shared" si="1"/>
        <v>116511.91400000003</v>
      </c>
    </row>
    <row r="41" spans="1:5">
      <c r="A41" s="22" t="s">
        <v>1399</v>
      </c>
      <c r="B41" s="23">
        <v>22627.955999999995</v>
      </c>
      <c r="D41" t="str">
        <f t="shared" si="0"/>
        <v>Rhode Island</v>
      </c>
      <c r="E41" s="30">
        <f t="shared" si="1"/>
        <v>22627.955999999995</v>
      </c>
    </row>
    <row r="42" spans="1:5">
      <c r="A42" s="22" t="s">
        <v>383</v>
      </c>
      <c r="B42" s="23">
        <v>8481.7099999999991</v>
      </c>
      <c r="D42" t="str">
        <f t="shared" si="0"/>
        <v>South Carolina</v>
      </c>
      <c r="E42" s="30">
        <f t="shared" si="1"/>
        <v>8481.7099999999991</v>
      </c>
    </row>
    <row r="43" spans="1:5">
      <c r="A43" s="22" t="s">
        <v>5326</v>
      </c>
      <c r="B43" s="23">
        <v>1315.5600000000002</v>
      </c>
      <c r="D43" t="str">
        <f t="shared" si="0"/>
        <v>South Dakota</v>
      </c>
      <c r="E43" s="30">
        <f t="shared" si="1"/>
        <v>1315.5600000000002</v>
      </c>
    </row>
    <row r="44" spans="1:5">
      <c r="A44" s="22" t="s">
        <v>335</v>
      </c>
      <c r="B44" s="23">
        <v>30661.872999999981</v>
      </c>
      <c r="D44" t="str">
        <f t="shared" si="0"/>
        <v>Tennessee</v>
      </c>
      <c r="E44" s="30">
        <f t="shared" si="1"/>
        <v>30661.872999999981</v>
      </c>
    </row>
    <row r="45" spans="1:5">
      <c r="A45" s="22" t="s">
        <v>104</v>
      </c>
      <c r="B45" s="23">
        <v>170188.04580000002</v>
      </c>
      <c r="D45" t="str">
        <f t="shared" si="0"/>
        <v>Texas</v>
      </c>
      <c r="E45" s="30">
        <f t="shared" si="1"/>
        <v>170188.04580000002</v>
      </c>
    </row>
    <row r="46" spans="1:5">
      <c r="A46" s="22" t="s">
        <v>121</v>
      </c>
      <c r="B46" s="23">
        <v>11220.055999999999</v>
      </c>
      <c r="D46" t="str">
        <f t="shared" si="0"/>
        <v>Utah</v>
      </c>
      <c r="E46" s="30">
        <f t="shared" si="1"/>
        <v>11220.055999999999</v>
      </c>
    </row>
    <row r="47" spans="1:5">
      <c r="A47" s="22" t="s">
        <v>5203</v>
      </c>
      <c r="B47" s="23">
        <v>8929.369999999999</v>
      </c>
      <c r="D47" t="str">
        <f t="shared" si="0"/>
        <v>Vermont</v>
      </c>
      <c r="E47" s="30">
        <f t="shared" si="1"/>
        <v>8929.369999999999</v>
      </c>
    </row>
    <row r="48" spans="1:5">
      <c r="A48" s="22" t="s">
        <v>319</v>
      </c>
      <c r="B48" s="23">
        <v>70636.719999999987</v>
      </c>
      <c r="D48" t="str">
        <f t="shared" si="0"/>
        <v>Virginia</v>
      </c>
      <c r="E48" s="30">
        <f t="shared" si="1"/>
        <v>70636.719999999987</v>
      </c>
    </row>
    <row r="49" spans="1:5">
      <c r="A49" s="22" t="s">
        <v>96</v>
      </c>
      <c r="B49" s="23">
        <v>138641.26999999993</v>
      </c>
      <c r="D49" t="str">
        <f t="shared" si="0"/>
        <v>Washington</v>
      </c>
      <c r="E49" s="30">
        <f t="shared" si="1"/>
        <v>138641.26999999993</v>
      </c>
    </row>
    <row r="50" spans="1:5">
      <c r="A50" s="22" t="s">
        <v>9726</v>
      </c>
      <c r="B50" s="23">
        <v>1209.8240000000001</v>
      </c>
      <c r="D50" t="str">
        <f t="shared" si="0"/>
        <v>West Virginia</v>
      </c>
      <c r="E50" s="30">
        <f t="shared" si="1"/>
        <v>1209.8240000000001</v>
      </c>
    </row>
    <row r="51" spans="1:5">
      <c r="A51" s="22" t="s">
        <v>114</v>
      </c>
      <c r="B51" s="23">
        <v>32114.610000000019</v>
      </c>
      <c r="D51" t="str">
        <f t="shared" si="0"/>
        <v>Wisconsin</v>
      </c>
      <c r="E51" s="30">
        <f t="shared" si="1"/>
        <v>32114.610000000019</v>
      </c>
    </row>
    <row r="52" spans="1:5">
      <c r="A52" s="22" t="s">
        <v>8542</v>
      </c>
      <c r="B52" s="23">
        <v>1603.1360000000002</v>
      </c>
      <c r="D52" t="str">
        <f t="shared" si="0"/>
        <v>Wyoming</v>
      </c>
      <c r="E52" s="30">
        <f t="shared" si="1"/>
        <v>1603.1360000000002</v>
      </c>
    </row>
    <row r="53" spans="1:5">
      <c r="A53" s="24" t="s">
        <v>10940</v>
      </c>
      <c r="B53" s="25">
        <v>2297200.8603000003</v>
      </c>
      <c r="D53" t="str">
        <f t="shared" si="0"/>
        <v>Grand Total</v>
      </c>
      <c r="E53" s="30" t="e">
        <f t="shared" si="1"/>
        <v>#REF!</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S10" sqref="S10"/>
    </sheetView>
  </sheetViews>
  <sheetFormatPr defaultRowHeight="15"/>
  <cols>
    <col min="1" max="1" width="13.140625" bestFit="1" customWidth="1"/>
    <col min="2" max="2" width="12.140625" bestFit="1" customWidth="1"/>
  </cols>
  <sheetData>
    <row r="3" spans="1:2">
      <c r="A3" s="8" t="s">
        <v>10939</v>
      </c>
      <c r="B3" s="19" t="s">
        <v>10953</v>
      </c>
    </row>
    <row r="4" spans="1:2">
      <c r="A4" s="20" t="s">
        <v>75</v>
      </c>
      <c r="B4" s="21">
        <v>203412.73300000009</v>
      </c>
    </row>
    <row r="5" spans="1:2">
      <c r="A5" s="22" t="s">
        <v>56</v>
      </c>
      <c r="B5" s="23">
        <v>206965.53200000009</v>
      </c>
    </row>
    <row r="6" spans="1:2">
      <c r="A6" s="22" t="s">
        <v>59</v>
      </c>
      <c r="B6" s="23">
        <v>223843.60800000012</v>
      </c>
    </row>
    <row r="7" spans="1:2">
      <c r="A7" s="22" t="s">
        <v>36</v>
      </c>
      <c r="B7" s="23">
        <v>328449.1030000007</v>
      </c>
    </row>
    <row r="8" spans="1:2">
      <c r="A8" s="22" t="s">
        <v>72</v>
      </c>
      <c r="B8" s="23">
        <v>330007.05400000012</v>
      </c>
    </row>
    <row r="9" spans="1:2">
      <c r="A9" s="24" t="s">
        <v>10940</v>
      </c>
      <c r="B9" s="25">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F9" sqref="F9"/>
    </sheetView>
  </sheetViews>
  <sheetFormatPr defaultRowHeight="15"/>
  <cols>
    <col min="1" max="1" width="13.140625"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c r="A3" s="8" t="s">
        <v>10939</v>
      </c>
      <c r="B3" s="7" t="s">
        <v>10953</v>
      </c>
      <c r="C3" s="43" t="s">
        <v>10954</v>
      </c>
      <c r="D3" s="43" t="s">
        <v>10965</v>
      </c>
      <c r="E3" s="43" t="s">
        <v>10966</v>
      </c>
      <c r="F3" s="12" t="s">
        <v>10967</v>
      </c>
    </row>
    <row r="4" spans="1:6">
      <c r="A4" s="20" t="s">
        <v>10961</v>
      </c>
      <c r="B4" s="36">
        <v>484247.49810000096</v>
      </c>
      <c r="C4" s="44">
        <v>49543.974100000007</v>
      </c>
      <c r="D4" s="44">
        <v>7581</v>
      </c>
      <c r="E4" s="44">
        <v>1993</v>
      </c>
      <c r="F4" s="37">
        <v>0.10231126499236715</v>
      </c>
    </row>
    <row r="5" spans="1:6">
      <c r="A5" s="22" t="s">
        <v>10962</v>
      </c>
      <c r="B5" s="38">
        <v>470532.50899999985</v>
      </c>
      <c r="C5" s="45">
        <v>61618.603700000051</v>
      </c>
      <c r="D5" s="45">
        <v>7979</v>
      </c>
      <c r="E5" s="45">
        <v>2102</v>
      </c>
      <c r="F5" s="39">
        <v>0.13095504034557592</v>
      </c>
    </row>
    <row r="6" spans="1:6">
      <c r="A6" s="22" t="s">
        <v>10963</v>
      </c>
      <c r="B6" s="38">
        <v>608473.83000000066</v>
      </c>
      <c r="C6" s="45">
        <v>81726.930800000177</v>
      </c>
      <c r="D6" s="45">
        <v>9810</v>
      </c>
      <c r="E6" s="45">
        <v>2580</v>
      </c>
      <c r="F6" s="39">
        <v>0.13431461924993568</v>
      </c>
    </row>
    <row r="7" spans="1:6">
      <c r="A7" s="46" t="s">
        <v>10964</v>
      </c>
      <c r="B7" s="47">
        <v>733947.0231999997</v>
      </c>
      <c r="C7" s="48">
        <v>93507.513099999967</v>
      </c>
      <c r="D7" s="48">
        <v>12503</v>
      </c>
      <c r="E7" s="48">
        <v>3319</v>
      </c>
      <c r="F7" s="49">
        <v>0.12740362743390987</v>
      </c>
    </row>
    <row r="9" spans="1:6">
      <c r="B9" s="51">
        <f>(GETPIVOTDATA("Sum of Sales",$A$3,"Years",2014)/GETPIVOTDATA("Sum of Sales",$A$3,"Years",2013))-1</f>
        <v>0.20620967905883303</v>
      </c>
      <c r="C9" s="51">
        <f>(GETPIVOTDATA("Sum of Profit",$A$3,"Years",2014)/GETPIVOTDATA("Sum of Profit",$A$3,"Years",2013))-1</f>
        <v>0.14414565902185772</v>
      </c>
      <c r="D9" s="51">
        <f>(GETPIVOTDATA("Sum of Quantity",$A$3,"Years",2014)/GETPIVOTDATA("Sum of Quantity",$A$3,"Years",2013))-1</f>
        <v>0.27451580020387367</v>
      </c>
      <c r="E9" s="51">
        <f>(GETPIVOTDATA("Count of Order ID",$A$3,"Years",2014)/GETPIVOTDATA("Count of Order ID",$A$3,"Years",2013))-1</f>
        <v>0.2864341085271318</v>
      </c>
      <c r="F9" s="51">
        <f>(GETPIVOTDATA("Sum of Profit Margin",$A$3,"Years",2014)/GETPIVOTDATA("Sum of Profit Margin",$A$3,"Years",2013))-1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workbookViewId="0">
      <selection activeCell="M22" sqref="M22"/>
    </sheetView>
  </sheetViews>
  <sheetFormatPr defaultRowHeight="15"/>
  <cols>
    <col min="1" max="1" width="13.140625" bestFit="1" customWidth="1"/>
    <col min="2" max="2" width="12.140625"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1" spans="1:14">
      <c r="A1" s="6" t="s">
        <v>18</v>
      </c>
      <c r="D1" s="6" t="s">
        <v>21</v>
      </c>
    </row>
    <row r="3" spans="1:14">
      <c r="A3" s="8" t="s">
        <v>10939</v>
      </c>
      <c r="B3" s="19" t="s">
        <v>10953</v>
      </c>
      <c r="D3" s="8" t="s">
        <v>10939</v>
      </c>
      <c r="E3" s="19" t="s">
        <v>10954</v>
      </c>
      <c r="G3" s="8" t="s">
        <v>10939</v>
      </c>
      <c r="H3" s="19" t="s">
        <v>10965</v>
      </c>
      <c r="J3" s="8" t="s">
        <v>10939</v>
      </c>
      <c r="K3" s="19" t="s">
        <v>10966</v>
      </c>
      <c r="M3" s="8" t="s">
        <v>10939</v>
      </c>
      <c r="N3" s="19" t="s">
        <v>10967</v>
      </c>
    </row>
    <row r="4" spans="1:14">
      <c r="A4" s="9" t="s">
        <v>10941</v>
      </c>
      <c r="B4" s="21">
        <v>95365.937600000019</v>
      </c>
      <c r="D4" s="9" t="s">
        <v>10941</v>
      </c>
      <c r="E4" s="21">
        <v>9199.2699999999986</v>
      </c>
      <c r="G4" s="9" t="s">
        <v>10941</v>
      </c>
      <c r="H4" s="21">
        <v>1500</v>
      </c>
      <c r="J4" s="9" t="s">
        <v>10941</v>
      </c>
      <c r="K4" s="21">
        <v>387</v>
      </c>
      <c r="M4" s="9" t="s">
        <v>10941</v>
      </c>
      <c r="N4" s="21">
        <v>9.6462848596792869E-2</v>
      </c>
    </row>
    <row r="5" spans="1:14">
      <c r="A5" s="10" t="s">
        <v>10942</v>
      </c>
      <c r="B5" s="23">
        <v>60172.649400000024</v>
      </c>
      <c r="D5" s="10" t="s">
        <v>10942</v>
      </c>
      <c r="E5" s="23">
        <v>10288.898699999991</v>
      </c>
      <c r="G5" s="10" t="s">
        <v>10942</v>
      </c>
      <c r="H5" s="23">
        <v>1068</v>
      </c>
      <c r="J5" s="10" t="s">
        <v>10942</v>
      </c>
      <c r="K5" s="23">
        <v>301</v>
      </c>
      <c r="M5" s="10" t="s">
        <v>10942</v>
      </c>
      <c r="N5" s="23">
        <v>0.17098962406664425</v>
      </c>
    </row>
    <row r="6" spans="1:14">
      <c r="A6" s="10" t="s">
        <v>10943</v>
      </c>
      <c r="B6" s="23">
        <v>199252.98399999991</v>
      </c>
      <c r="D6" s="10" t="s">
        <v>10943</v>
      </c>
      <c r="E6" s="23">
        <v>26806.573700000015</v>
      </c>
      <c r="G6" s="10" t="s">
        <v>10943</v>
      </c>
      <c r="H6" s="23">
        <v>2491</v>
      </c>
      <c r="J6" s="10" t="s">
        <v>10943</v>
      </c>
      <c r="K6" s="23">
        <v>680</v>
      </c>
      <c r="M6" s="10" t="s">
        <v>10943</v>
      </c>
      <c r="N6" s="23">
        <v>0.13453536886554246</v>
      </c>
    </row>
    <row r="7" spans="1:14">
      <c r="A7" s="10" t="s">
        <v>10944</v>
      </c>
      <c r="B7" s="23">
        <v>141851.5674</v>
      </c>
      <c r="D7" s="10" t="s">
        <v>10944</v>
      </c>
      <c r="E7" s="23">
        <v>13437.806799999998</v>
      </c>
      <c r="G7" s="10" t="s">
        <v>10944</v>
      </c>
      <c r="H7" s="23">
        <v>2441</v>
      </c>
      <c r="J7" s="10" t="s">
        <v>10944</v>
      </c>
      <c r="K7" s="23">
        <v>663</v>
      </c>
      <c r="M7" s="10" t="s">
        <v>10944</v>
      </c>
      <c r="N7" s="23">
        <v>9.4731465053942004E-2</v>
      </c>
    </row>
    <row r="8" spans="1:14">
      <c r="A8" s="10" t="s">
        <v>10945</v>
      </c>
      <c r="B8" s="23">
        <v>156122.28669999994</v>
      </c>
      <c r="D8" s="10" t="s">
        <v>10945</v>
      </c>
      <c r="E8" s="23">
        <v>22308.51279999999</v>
      </c>
      <c r="G8" s="10" t="s">
        <v>10945</v>
      </c>
      <c r="H8" s="23">
        <v>2850</v>
      </c>
      <c r="J8" s="10" t="s">
        <v>10945</v>
      </c>
      <c r="K8" s="23">
        <v>750</v>
      </c>
      <c r="M8" s="10" t="s">
        <v>10945</v>
      </c>
      <c r="N8" s="23">
        <v>0.14289127626517142</v>
      </c>
    </row>
    <row r="9" spans="1:14">
      <c r="A9" s="10" t="s">
        <v>10946</v>
      </c>
      <c r="B9" s="23">
        <v>147082.61130000011</v>
      </c>
      <c r="D9" s="10" t="s">
        <v>10946</v>
      </c>
      <c r="E9" s="23">
        <v>20899.334500000012</v>
      </c>
      <c r="G9" s="10" t="s">
        <v>10946</v>
      </c>
      <c r="H9" s="23">
        <v>2644</v>
      </c>
      <c r="J9" s="10" t="s">
        <v>10946</v>
      </c>
      <c r="K9" s="23">
        <v>709</v>
      </c>
      <c r="M9" s="10" t="s">
        <v>10946</v>
      </c>
      <c r="N9" s="23">
        <v>0.1420924901678027</v>
      </c>
    </row>
    <row r="10" spans="1:14">
      <c r="A10" s="10" t="s">
        <v>10947</v>
      </c>
      <c r="B10" s="23">
        <v>149580.83800000031</v>
      </c>
      <c r="D10" s="10" t="s">
        <v>10947</v>
      </c>
      <c r="E10" s="23">
        <v>13535.38299999998</v>
      </c>
      <c r="G10" s="10" t="s">
        <v>10947</v>
      </c>
      <c r="H10" s="23">
        <v>2705</v>
      </c>
      <c r="J10" s="10" t="s">
        <v>10947</v>
      </c>
      <c r="K10" s="23">
        <v>708</v>
      </c>
      <c r="M10" s="10" t="s">
        <v>10947</v>
      </c>
      <c r="N10" s="23">
        <v>9.0488749635163512E-2</v>
      </c>
    </row>
    <row r="11" spans="1:14">
      <c r="A11" s="10" t="s">
        <v>10948</v>
      </c>
      <c r="B11" s="23">
        <v>159589.45099999988</v>
      </c>
      <c r="D11" s="10" t="s">
        <v>10948</v>
      </c>
      <c r="E11" s="23">
        <v>21896.715399999972</v>
      </c>
      <c r="G11" s="10" t="s">
        <v>10948</v>
      </c>
      <c r="H11" s="23">
        <v>2796</v>
      </c>
      <c r="J11" s="10" t="s">
        <v>10948</v>
      </c>
      <c r="K11" s="23">
        <v>710</v>
      </c>
      <c r="M11" s="10" t="s">
        <v>10948</v>
      </c>
      <c r="N11" s="23">
        <v>0.13720653378273723</v>
      </c>
    </row>
    <row r="12" spans="1:14">
      <c r="A12" s="10" t="s">
        <v>10949</v>
      </c>
      <c r="B12" s="23">
        <v>309770.09970000025</v>
      </c>
      <c r="D12" s="10" t="s">
        <v>10949</v>
      </c>
      <c r="E12" s="23">
        <v>37293.192500000034</v>
      </c>
      <c r="G12" s="10" t="s">
        <v>10949</v>
      </c>
      <c r="H12" s="23">
        <v>5073</v>
      </c>
      <c r="J12" s="10" t="s">
        <v>10949</v>
      </c>
      <c r="K12" s="23">
        <v>1386</v>
      </c>
      <c r="M12" s="10" t="s">
        <v>10949</v>
      </c>
      <c r="N12" s="23">
        <v>0.12038990379031732</v>
      </c>
    </row>
    <row r="13" spans="1:14">
      <c r="A13" s="10" t="s">
        <v>10950</v>
      </c>
      <c r="B13" s="23">
        <v>197115.20170000009</v>
      </c>
      <c r="D13" s="10" t="s">
        <v>10950</v>
      </c>
      <c r="E13" s="23">
        <v>31469.663800000035</v>
      </c>
      <c r="G13" s="10" t="s">
        <v>10950</v>
      </c>
      <c r="H13" s="23">
        <v>3095</v>
      </c>
      <c r="J13" s="10" t="s">
        <v>10950</v>
      </c>
      <c r="K13" s="23">
        <v>817</v>
      </c>
      <c r="M13" s="10" t="s">
        <v>10950</v>
      </c>
      <c r="N13" s="23">
        <v>0.15965112547684351</v>
      </c>
    </row>
    <row r="14" spans="1:14">
      <c r="A14" s="10" t="s">
        <v>10951</v>
      </c>
      <c r="B14" s="23">
        <v>349120.07400000008</v>
      </c>
      <c r="D14" s="10" t="s">
        <v>10951</v>
      </c>
      <c r="E14" s="23">
        <v>35825.536599999927</v>
      </c>
      <c r="G14" s="10" t="s">
        <v>10951</v>
      </c>
      <c r="H14" s="23">
        <v>5741</v>
      </c>
      <c r="J14" s="10" t="s">
        <v>10951</v>
      </c>
      <c r="K14" s="23">
        <v>1462</v>
      </c>
      <c r="M14" s="10" t="s">
        <v>10951</v>
      </c>
      <c r="N14" s="23">
        <v>0.10261666191099604</v>
      </c>
    </row>
    <row r="15" spans="1:14">
      <c r="A15" s="10" t="s">
        <v>10952</v>
      </c>
      <c r="B15" s="23">
        <v>332177.15950000001</v>
      </c>
      <c r="D15" s="10" t="s">
        <v>10952</v>
      </c>
      <c r="E15" s="23">
        <v>43436.13390000003</v>
      </c>
      <c r="G15" s="10" t="s">
        <v>10952</v>
      </c>
      <c r="H15" s="23">
        <v>5469</v>
      </c>
      <c r="J15" s="10" t="s">
        <v>10952</v>
      </c>
      <c r="K15" s="23">
        <v>1421</v>
      </c>
      <c r="M15" s="10" t="s">
        <v>10952</v>
      </c>
      <c r="N15" s="23">
        <v>0.13076195234308405</v>
      </c>
    </row>
    <row r="16" spans="1:14">
      <c r="A16" s="11" t="s">
        <v>10940</v>
      </c>
      <c r="B16" s="25">
        <v>2297200.8603000008</v>
      </c>
      <c r="D16" s="11" t="s">
        <v>10940</v>
      </c>
      <c r="E16" s="25">
        <v>286397.02169999998</v>
      </c>
      <c r="G16" s="11" t="s">
        <v>10940</v>
      </c>
      <c r="H16" s="25">
        <v>37873</v>
      </c>
      <c r="J16" s="11" t="s">
        <v>10940</v>
      </c>
      <c r="K16" s="25">
        <v>9994</v>
      </c>
      <c r="M16" s="11" t="s">
        <v>10940</v>
      </c>
      <c r="N16" s="25">
        <v>0.12467217240315856</v>
      </c>
    </row>
    <row r="17" spans="2:14">
      <c r="B17" s="40">
        <f>GETPIVOTDATA("Sales",$A$3)</f>
        <v>2297200.8603000008</v>
      </c>
      <c r="E17" s="40">
        <f>GETPIVOTDATA("Profit",$D$3)</f>
        <v>286397.02169999998</v>
      </c>
      <c r="H17" s="41">
        <f>GETPIVOTDATA("Quantity",$G$3)</f>
        <v>37873</v>
      </c>
      <c r="K17" s="41">
        <f>GETPIVOTDATA("Order ID",$J$3)</f>
        <v>9994</v>
      </c>
      <c r="N17" s="42">
        <f>GETPIVOTDATA("Profit 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U1:U36"/>
  <sheetViews>
    <sheetView showGridLines="0" showRowColHeaders="0" tabSelected="1" topLeftCell="B7" zoomScaleNormal="100" workbookViewId="0">
      <selection activeCell="A37" sqref="A37"/>
    </sheetView>
  </sheetViews>
  <sheetFormatPr defaultRowHeight="15" zeroHeight="1"/>
  <sheetData>
    <row r="1" spans="21:21"/>
    <row r="2" spans="21:21"/>
    <row r="3" spans="21:21"/>
    <row r="4" spans="21:21"/>
    <row r="5" spans="21:21"/>
    <row r="6" spans="21:21"/>
    <row r="7" spans="21:21"/>
    <row r="8" spans="21:21">
      <c r="U8" s="6"/>
    </row>
    <row r="9" spans="21:21"/>
    <row r="10" spans="21:21"/>
    <row r="11" spans="21:21"/>
    <row r="12" spans="21:21"/>
    <row r="13" spans="21:21"/>
    <row r="14" spans="21:21"/>
    <row r="15" spans="21:21"/>
    <row r="16" spans="21:21"/>
    <row r="17"/>
    <row r="18"/>
    <row r="19"/>
    <row r="20"/>
    <row r="21"/>
    <row r="22"/>
    <row r="23"/>
    <row r="24"/>
    <row r="25"/>
    <row r="26"/>
    <row r="27"/>
    <row r="28"/>
    <row r="29"/>
    <row r="30"/>
    <row r="31"/>
    <row r="32"/>
    <row r="33"/>
    <row r="34"/>
    <row r="35"/>
    <row r="36"/>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B23" sqref="A2:V999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A6" sqref="A6"/>
    </sheetView>
  </sheetViews>
  <sheetFormatPr defaultRowHeight="15"/>
  <cols>
    <col min="1" max="1" width="14.5703125" bestFit="1" customWidth="1"/>
    <col min="2" max="2" width="12.5703125" bestFit="1" customWidth="1"/>
  </cols>
  <sheetData>
    <row r="3" spans="1:5">
      <c r="A3" s="8" t="s">
        <v>10939</v>
      </c>
      <c r="B3" s="19" t="s">
        <v>10954</v>
      </c>
      <c r="D3" s="6" t="s">
        <v>15</v>
      </c>
      <c r="E3" s="26" t="s">
        <v>21</v>
      </c>
    </row>
    <row r="4" spans="1:5">
      <c r="A4" s="20" t="s">
        <v>71</v>
      </c>
      <c r="B4" s="21">
        <v>145454.9480999998</v>
      </c>
      <c r="D4" t="str">
        <f>A4</f>
        <v>Technology</v>
      </c>
      <c r="E4" s="16">
        <f>GETPIVOTDATA("Profit",$A$3,"Category",A4)</f>
        <v>145454.9480999998</v>
      </c>
    </row>
    <row r="5" spans="1:5">
      <c r="A5" s="22" t="s">
        <v>46</v>
      </c>
      <c r="B5" s="23">
        <v>122490.8008000001</v>
      </c>
      <c r="D5" t="str">
        <f t="shared" ref="D5:D7" si="0">A5</f>
        <v>Office Supplies</v>
      </c>
      <c r="E5" s="16">
        <f t="shared" ref="E5:E6" si="1">GETPIVOTDATA("Profit",$A$3,"Category",A5)</f>
        <v>122490.8008000001</v>
      </c>
    </row>
    <row r="6" spans="1:5">
      <c r="A6" s="22" t="s">
        <v>32</v>
      </c>
      <c r="B6" s="23">
        <v>18451.272799999992</v>
      </c>
      <c r="D6" t="str">
        <f t="shared" si="0"/>
        <v>Furniture</v>
      </c>
      <c r="E6" s="16">
        <f t="shared" si="1"/>
        <v>18451.272799999992</v>
      </c>
    </row>
    <row r="7" spans="1:5">
      <c r="A7" s="24" t="s">
        <v>10940</v>
      </c>
      <c r="B7" s="25">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11" sqref="C11"/>
    </sheetView>
  </sheetViews>
  <sheetFormatPr defaultRowHeight="15"/>
  <cols>
    <col min="1" max="1" width="13.140625" bestFit="1" customWidth="1"/>
    <col min="2" max="2" width="12.140625" bestFit="1" customWidth="1"/>
    <col min="3" max="3" width="12.5703125" bestFit="1" customWidth="1"/>
  </cols>
  <sheetData>
    <row r="3" spans="1:3">
      <c r="A3" s="8" t="s">
        <v>10939</v>
      </c>
      <c r="B3" s="7" t="s">
        <v>10953</v>
      </c>
      <c r="C3" s="12" t="s">
        <v>10954</v>
      </c>
    </row>
    <row r="4" spans="1:3">
      <c r="A4" s="9" t="s">
        <v>10941</v>
      </c>
      <c r="B4" s="13">
        <v>95365.937600000019</v>
      </c>
      <c r="C4" s="14">
        <v>9199.2699999999986</v>
      </c>
    </row>
    <row r="5" spans="1:3">
      <c r="A5" s="10" t="s">
        <v>10942</v>
      </c>
      <c r="B5" s="15">
        <v>60172.649400000024</v>
      </c>
      <c r="C5" s="16">
        <v>10288.898699999991</v>
      </c>
    </row>
    <row r="6" spans="1:3">
      <c r="A6" s="10" t="s">
        <v>10943</v>
      </c>
      <c r="B6" s="15">
        <v>199252.98399999991</v>
      </c>
      <c r="C6" s="16">
        <v>26806.573700000015</v>
      </c>
    </row>
    <row r="7" spans="1:3">
      <c r="A7" s="10" t="s">
        <v>10944</v>
      </c>
      <c r="B7" s="15">
        <v>141851.5674</v>
      </c>
      <c r="C7" s="16">
        <v>13437.806799999998</v>
      </c>
    </row>
    <row r="8" spans="1:3">
      <c r="A8" s="10" t="s">
        <v>10945</v>
      </c>
      <c r="B8" s="15">
        <v>156122.28669999994</v>
      </c>
      <c r="C8" s="16">
        <v>22308.51279999999</v>
      </c>
    </row>
    <row r="9" spans="1:3">
      <c r="A9" s="10" t="s">
        <v>10946</v>
      </c>
      <c r="B9" s="15">
        <v>147082.61130000011</v>
      </c>
      <c r="C9" s="16">
        <v>20899.334500000012</v>
      </c>
    </row>
    <row r="10" spans="1:3">
      <c r="A10" s="10" t="s">
        <v>10947</v>
      </c>
      <c r="B10" s="15">
        <v>149580.83800000031</v>
      </c>
      <c r="C10" s="16">
        <v>13535.38299999998</v>
      </c>
    </row>
    <row r="11" spans="1:3">
      <c r="A11" s="10" t="s">
        <v>10948</v>
      </c>
      <c r="B11" s="15">
        <v>159589.45099999988</v>
      </c>
      <c r="C11" s="16">
        <v>21896.715399999972</v>
      </c>
    </row>
    <row r="12" spans="1:3">
      <c r="A12" s="10" t="s">
        <v>10949</v>
      </c>
      <c r="B12" s="15">
        <v>309770.09970000025</v>
      </c>
      <c r="C12" s="16">
        <v>37293.192500000034</v>
      </c>
    </row>
    <row r="13" spans="1:3">
      <c r="A13" s="10" t="s">
        <v>10950</v>
      </c>
      <c r="B13" s="15">
        <v>197115.20170000009</v>
      </c>
      <c r="C13" s="16">
        <v>31469.663800000035</v>
      </c>
    </row>
    <row r="14" spans="1:3">
      <c r="A14" s="10" t="s">
        <v>10951</v>
      </c>
      <c r="B14" s="15">
        <v>349120.07400000008</v>
      </c>
      <c r="C14" s="16">
        <v>35825.536599999927</v>
      </c>
    </row>
    <row r="15" spans="1:3">
      <c r="A15" s="10" t="s">
        <v>10952</v>
      </c>
      <c r="B15" s="15">
        <v>332177.15950000001</v>
      </c>
      <c r="C15" s="16">
        <v>43436.13390000003</v>
      </c>
    </row>
    <row r="16" spans="1:3">
      <c r="A16" s="11" t="s">
        <v>10940</v>
      </c>
      <c r="B16" s="17">
        <v>2297200.8603000008</v>
      </c>
      <c r="C16" s="18">
        <v>286397.02169999998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B8" sqref="B8"/>
    </sheetView>
  </sheetViews>
  <sheetFormatPr defaultRowHeight="15"/>
  <cols>
    <col min="1" max="1" width="15" bestFit="1" customWidth="1"/>
    <col min="2" max="2" width="10.85546875" bestFit="1" customWidth="1"/>
    <col min="3" max="3" width="26.140625" bestFit="1" customWidth="1"/>
  </cols>
  <sheetData>
    <row r="1" spans="1:4">
      <c r="A1" s="31" t="s">
        <v>10934</v>
      </c>
    </row>
    <row r="2" spans="1:4">
      <c r="A2" s="6" t="s">
        <v>10936</v>
      </c>
      <c r="B2" s="6" t="s">
        <v>10933</v>
      </c>
      <c r="C2" s="6" t="s">
        <v>10937</v>
      </c>
    </row>
    <row r="3" spans="1:4">
      <c r="A3" s="6" t="s">
        <v>10935</v>
      </c>
      <c r="B3" s="6" t="s">
        <v>10933</v>
      </c>
      <c r="C3" s="6" t="s">
        <v>10938</v>
      </c>
    </row>
    <row r="4" spans="1:4">
      <c r="A4" s="6" t="s">
        <v>10955</v>
      </c>
      <c r="B4" s="6" t="s">
        <v>10933</v>
      </c>
      <c r="C4" s="6" t="s">
        <v>10956</v>
      </c>
    </row>
    <row r="5" spans="1:4">
      <c r="A5" s="34" t="s">
        <v>10958</v>
      </c>
      <c r="B5" s="34" t="s">
        <v>10933</v>
      </c>
      <c r="C5" s="34" t="s">
        <v>10957</v>
      </c>
      <c r="D5" s="35"/>
    </row>
    <row r="6" spans="1:4">
      <c r="A6" s="6" t="s">
        <v>10960</v>
      </c>
      <c r="B6" s="6" t="s">
        <v>10933</v>
      </c>
      <c r="C6" s="6" t="s">
        <v>10959</v>
      </c>
    </row>
    <row r="7" spans="1:4">
      <c r="A7" s="6" t="s">
        <v>10968</v>
      </c>
      <c r="B7" s="6" t="s">
        <v>10933</v>
      </c>
      <c r="C7" s="6" t="s">
        <v>10969</v>
      </c>
    </row>
    <row r="8" spans="1:4">
      <c r="A8" s="50"/>
      <c r="B8" s="50" t="s">
        <v>10933</v>
      </c>
      <c r="C8" s="6" t="s">
        <v>10970</v>
      </c>
      <c r="D8" s="6" t="s">
        <v>10971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Donut</vt:lpstr>
      <vt:lpstr>Map</vt:lpstr>
      <vt:lpstr>Bar</vt:lpstr>
      <vt:lpstr>KPI YOY</vt:lpstr>
      <vt:lpstr>KPI</vt:lpstr>
      <vt:lpstr>Dashboard</vt:lpstr>
      <vt:lpstr>Sheet8</vt:lpstr>
      <vt:lpstr>Data</vt:lpstr>
      <vt:lpstr>water Fall</vt:lpstr>
      <vt:lpstr>Combo</vt:lpstr>
      <vt:lpstr>workings</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Test</cp:lastModifiedBy>
  <cp:lastPrinted>2024-01-09T10:42:57Z</cp:lastPrinted>
  <dcterms:created xsi:type="dcterms:W3CDTF">2015-06-05T18:17:20Z</dcterms:created>
  <dcterms:modified xsi:type="dcterms:W3CDTF">2024-01-25T05:38:27Z</dcterms:modified>
</cp:coreProperties>
</file>