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Google Drive\GD.Documents\Document Hatch-Plant\Marketing and Finance\Investment Material\Investment Pro Pitch Film\"/>
    </mc:Choice>
  </mc:AlternateContent>
  <xr:revisionPtr revIDLastSave="0" documentId="13_ncr:1_{ABE9014F-6CBA-4B03-9FBB-55EC55F53CB3}" xr6:coauthVersionLast="47" xr6:coauthVersionMax="47" xr10:uidLastSave="{00000000-0000-0000-0000-000000000000}"/>
  <bookViews>
    <workbookView xWindow="10695" yWindow="975" windowWidth="39630" windowHeight="3087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D4" i="1"/>
  <c r="G4" i="1" s="1"/>
  <c r="D3" i="1"/>
  <c r="D10" i="1"/>
  <c r="D11" i="1"/>
  <c r="G3" i="1" l="1"/>
  <c r="D52" i="1"/>
  <c r="B52" i="1" s="1"/>
  <c r="D57" i="1"/>
  <c r="B57" i="1" s="1"/>
  <c r="B10" i="1" l="1"/>
  <c r="G10" i="1"/>
  <c r="G11" i="1"/>
  <c r="B11" i="1"/>
  <c r="B7" i="1"/>
  <c r="B9" i="1"/>
  <c r="G9" i="1"/>
  <c r="B6" i="1"/>
  <c r="G15" i="1" l="1"/>
  <c r="D30" i="1" s="1"/>
  <c r="B30" i="1" s="1"/>
  <c r="D29" i="1" l="1"/>
  <c r="B29" i="1" s="1"/>
  <c r="D22" i="1"/>
  <c r="B22" i="1" s="1"/>
  <c r="D26" i="1"/>
  <c r="B26" i="1" s="1"/>
  <c r="D34" i="1"/>
  <c r="B34" i="1" s="1"/>
  <c r="D28" i="1"/>
  <c r="B28" i="1" s="1"/>
  <c r="D20" i="1"/>
  <c r="B20" i="1" s="1"/>
  <c r="D24" i="1"/>
  <c r="B24" i="1" s="1"/>
  <c r="D27" i="1"/>
  <c r="B27" i="1" s="1"/>
</calcChain>
</file>

<file path=xl/sharedStrings.xml><?xml version="1.0" encoding="utf-8"?>
<sst xmlns="http://schemas.openxmlformats.org/spreadsheetml/2006/main" count="142" uniqueCount="97">
  <si>
    <t>Netherlands</t>
  </si>
  <si>
    <t>M€</t>
  </si>
  <si>
    <t>Belgium</t>
  </si>
  <si>
    <t>Soft-shell crabs - Max market size</t>
  </si>
  <si>
    <t>https://www.statista.com/statistics/939535/frozen-soft-shell-crab-import-value-belgium/</t>
  </si>
  <si>
    <t>Belgium is the fourth-largest importer of frozen soft-shell crab in Europe, after the UK, the Netherlands and Norway.</t>
  </si>
  <si>
    <t>https://www.statista.com/statistics/939525/frozen-soft-shell-crab-import-value-the-netherlands/</t>
  </si>
  <si>
    <t>M$</t>
  </si>
  <si>
    <t>Volume Year</t>
  </si>
  <si>
    <t>Hard Blue swimmer</t>
  </si>
  <si>
    <t>USA Import</t>
  </si>
  <si>
    <t>MT</t>
  </si>
  <si>
    <t>*Louisiana Hard</t>
  </si>
  <si>
    <t>https://youtu.be/0LzFmpEHV6g?t=16</t>
  </si>
  <si>
    <t>Vietnam</t>
  </si>
  <si>
    <t>$/Kg</t>
  </si>
  <si>
    <t>overall demand from Europe is expected to show a stable growth. In fact, according to a study by EUMOFA, per capita consumption of crustaceans in general have grown from 1.62 kg in 2014 to 1.84 in 2018.</t>
  </si>
  <si>
    <t>https://www.cbi.eu/market-information/fish-seafood/crab/market-potential</t>
  </si>
  <si>
    <t>Export</t>
  </si>
  <si>
    <t>https://seafood-tip.com/sourcing-intelligence/countries/myanmar/</t>
  </si>
  <si>
    <t>https://gia.org.br/portal/wp-content/uploads/2017/11/10.1007_s10499-017-0183-5.pdf</t>
  </si>
  <si>
    <t>Currently, the demand for soft-shell swimming crabs is higher than its supply. Companies with access to raw material do not find difficulties in marketing the product (Ferdoushi et al. 2010).</t>
  </si>
  <si>
    <t>World production of SWIMMER crabs (fisheries plus aquaculture)</t>
  </si>
  <si>
    <t> 8) soft shell crab (2,800 MT or US$ 15 mln)</t>
  </si>
  <si>
    <t>https://www.exportgenius.in/export-data/indonesia/soft-shell-crab.php</t>
  </si>
  <si>
    <t>However, precise information of the global production is limited as most production systems are small-scale or family-owned, and when carried out on an industrial scale, there is usually no interest in the disclosure of data or, very often, trade secrets are involved (Guillory et al. 2001). This difficulty limits the knowledge about real production data and often leads to the underestimation of the total amount produced (Caffey et al. 1993, Guillory et al. 2001).</t>
  </si>
  <si>
    <t>Underestimation</t>
  </si>
  <si>
    <t>https://www.vietnamtrades.com/vietnam-export-data/soft-shell-crab/hs-code-03061410.html</t>
  </si>
  <si>
    <t>Import</t>
  </si>
  <si>
    <t>600 000 crabs on 70-80HA</t>
  </si>
  <si>
    <t>http://www.shrimpnews.com/FreeReportsFolder/CrabFolder/SoftShellCrabFarmingInBangladesh.html</t>
  </si>
  <si>
    <t>Box/Ha</t>
  </si>
  <si>
    <t>https://www.infodriveindia.com/trade-data/advance-search.aspx?productdescription=soft_shell_crab&amp;isimport=1&amp;datatype=4&amp;searchtype=1&amp;queryid=3671401</t>
  </si>
  <si>
    <t>https://www.vietnamtrades.com/vietnam-import-data/crab-shell/hs-code-03061410.html</t>
  </si>
  <si>
    <t>Calculated 207.4 ton at March 2015 x 12 month</t>
  </si>
  <si>
    <t>Calculated from 22 ton at Jan 2019 x 12 month</t>
  </si>
  <si>
    <t>https://www.globenewswire.com/news-release/2020/03/03/1994206/0/en/Global-Crab-Market-and-https://www.globenewswire.com/news-release/2020/03/03/1994206/0/en/Global-Crab-Market-and-Volume-2020-to-2026-by-Type-Export-Import-Production-Countries-Value-Chain-Analysis-Forecast.html</t>
  </si>
  <si>
    <t>https://www.jetro.go.jp/ttppoas/anken/0001149000/1149524_e.html</t>
  </si>
  <si>
    <t>Value year (based on $18/kg)</t>
  </si>
  <si>
    <t>http://www.akvarena.no/uploads/Ekstern%20informasjon/Myanmar%20Market%20Opportunities%20in%20Aquaculture%20final%20june%202016%20Norad.pdf</t>
  </si>
  <si>
    <t>USA locally produced</t>
  </si>
  <si>
    <t>Price/ton</t>
  </si>
  <si>
    <t>https://www.crabloversfarm.com/faq.html</t>
  </si>
  <si>
    <t>35-40T/day SSC calculated 14,6% of 13 687,5 tons</t>
  </si>
  <si>
    <t>https://defence.pk/pdf/threads/bangladesh-exports-35-to-40-tons-of-crabs-to-china-everyday.579449/</t>
  </si>
  <si>
    <t>Japan owned farm in Bangladesh produces 24T/Month, year 2015</t>
  </si>
  <si>
    <t>China imports from Bangladesh</t>
  </si>
  <si>
    <t>Handy / Crisfield company Tokyo</t>
  </si>
  <si>
    <t>Large SCC buyers</t>
  </si>
  <si>
    <t>https://www.baltimoresun.com/news/bs-xpm-1990-10-05-1990278178-story.html</t>
  </si>
  <si>
    <t>US company in Japan</t>
  </si>
  <si>
    <t>Bangladesh exports to China</t>
  </si>
  <si>
    <t>China</t>
  </si>
  <si>
    <t>USA</t>
  </si>
  <si>
    <t>S. Korea</t>
  </si>
  <si>
    <t>Japan</t>
  </si>
  <si>
    <t>Volume calculated</t>
  </si>
  <si>
    <t>The global crab market is expected to surpass the production volume of 3 Million Metric Tons by the end of the year 2024 and 3.7 Million Metric Tons by the end of the year 2026</t>
  </si>
  <si>
    <t>https://www.researchandmarkets.com/reports/4715446/global-crab-market-by-types-blue-chinese</t>
  </si>
  <si>
    <t>Population</t>
  </si>
  <si>
    <t>Kg/person</t>
  </si>
  <si>
    <t>16-28</t>
  </si>
  <si>
    <t>And many more countries where I cant find any import information</t>
  </si>
  <si>
    <t>Actual selling  price</t>
  </si>
  <si>
    <t>Ton</t>
  </si>
  <si>
    <t>Calculated WORLD Market Total</t>
  </si>
  <si>
    <t>A Study of Market Opportunities for Potential Investors in Aquaculture Production, Technology and Services in Myanmar</t>
  </si>
  <si>
    <t>Probably a fraction of what is imported to China</t>
  </si>
  <si>
    <t>Myanmar 2015</t>
  </si>
  <si>
    <t>Myanmar 2014-2015</t>
  </si>
  <si>
    <t>Indonesia 2019</t>
  </si>
  <si>
    <t>Percentage SSC per volume</t>
  </si>
  <si>
    <t>Singapore (3300 tons Mud crabs)</t>
  </si>
  <si>
    <t>Average consumption of SSC per person (Kg)</t>
  </si>
  <si>
    <t>Calculation based on mostly known average consumption per person, applied to other countries.</t>
  </si>
  <si>
    <t>Based on all worlds people X average consumption</t>
  </si>
  <si>
    <t>Calculated 17MT x 12 month</t>
  </si>
  <si>
    <t>SSC calculated 14,7% of 3300 tons</t>
  </si>
  <si>
    <t>Calculated estimation: 14.7% of total volume are Soft shell crabs</t>
  </si>
  <si>
    <t>16,500T Hard + 2,835T Soft = 14.7% of total crab prod</t>
  </si>
  <si>
    <t>35-40T/day SSC calculated 14,7% of 13 687,5 tons</t>
  </si>
  <si>
    <t>Europa</t>
  </si>
  <si>
    <t>SE Asia</t>
  </si>
  <si>
    <t>Based on Belgium, USA and Singapore's average consumption per person. This is probably a very low number as all import numbers are not available on internet,</t>
  </si>
  <si>
    <t>https://importkey.com/search/soft%20shell%20crab</t>
  </si>
  <si>
    <t>20 ton at one shipment</t>
  </si>
  <si>
    <t>Last December the province unveiled a programme to boost sea crab farming to VNĐ2.3 trillion (US$101 million) worth of harvests a year by 2020.</t>
  </si>
  <si>
    <t>Cà Mau hopes crabs are the next big thing (vietnamnews.vn)</t>
  </si>
  <si>
    <r>
      <t>Global Crab Market</t>
    </r>
    <r>
      <rPr>
        <sz val="11"/>
        <color rgb="FF4D5156"/>
        <rFont val="Arial"/>
        <family val="2"/>
      </rPr>
      <t> will hit </t>
    </r>
    <r>
      <rPr>
        <b/>
        <sz val="11"/>
        <color rgb="FF5F6368"/>
        <rFont val="Arial"/>
        <family val="2"/>
      </rPr>
      <t>3.7 Million</t>
    </r>
    <r>
      <rPr>
        <sz val="11"/>
        <color rgb="FF4D5156"/>
        <rFont val="Arial"/>
        <family val="2"/>
      </rPr>
      <t> Metric Tonnes by the end of the year 2026</t>
    </r>
  </si>
  <si>
    <t>Crab Market size Witness a Healthy Growth during 2022 to 2028 wi - The Cowboy Channel</t>
  </si>
  <si>
    <t xml:space="preserve">Due to the COVID-19 pandemic, the global Crab market size is estimated to be worth USUSD 24860 million in 2022 and is forecast to a readjusted size of USUSD 29050 million by 2028 with a CAGR of 2.6% during the review period. </t>
  </si>
  <si>
    <t>The Global Crab Market will hit 3.7 Million Metric Tonnes by the end of the year 2026, according to Renub research report.</t>
  </si>
  <si>
    <t>Global Crab Market will hit 3.7 Million Metric Tonnes by the end of the year 2026 | Renub Research (mynewsdesk.com)</t>
  </si>
  <si>
    <t>Seafood Market is expected to Reach a Market Valuation of US$ 110.2 Billion by 2022, With a CAGR of 3.6% from 2022 to 2032: FMI - Bloomberg</t>
  </si>
  <si>
    <t>https://www.bloomberg.com/press-releases/2022-06-06/seafood-market-is-expected-to-reach-a-market-valuation-of-us-110-2-billion-by-2022-with-a-cagr-of-3-6-from-2022-to-2032-fmi</t>
  </si>
  <si>
    <t>Global crab imports increased by 9.4% (tridge.com)</t>
  </si>
  <si>
    <t>October 2023 - Global crab imports increased by 9.4% (tridge.com)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</si>
</sst>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17" x14ac:knownFonts="1">
    <font>
      <sz val="11"/>
      <color theme="1"/>
      <name val="Calibri"/>
      <family val="2"/>
      <scheme val="minor"/>
    </font>
    <font>
      <b/>
      <sz val="11"/>
      <color theme="1"/>
      <name val="Calibri"/>
      <family val="2"/>
      <scheme val="minor"/>
    </font>
    <font>
      <b/>
      <sz val="14"/>
      <color theme="1"/>
      <name val="Calibri"/>
      <family val="2"/>
      <scheme val="minor"/>
    </font>
    <font>
      <sz val="11"/>
      <color rgb="FF455F7C"/>
      <name val="Arial"/>
      <family val="2"/>
    </font>
    <font>
      <u/>
      <sz val="11"/>
      <color theme="10"/>
      <name val="Calibri"/>
      <family val="2"/>
      <scheme val="minor"/>
    </font>
    <font>
      <sz val="11"/>
      <color rgb="FF535353"/>
      <name val="Calibri"/>
      <family val="2"/>
      <scheme val="minor"/>
    </font>
    <font>
      <sz val="12"/>
      <color rgb="FF676767"/>
      <name val="Arial"/>
      <family val="2"/>
    </font>
    <font>
      <b/>
      <u/>
      <sz val="11"/>
      <color theme="1"/>
      <name val="Calibri"/>
      <family val="2"/>
      <scheme val="minor"/>
    </font>
    <font>
      <sz val="12"/>
      <color rgb="FF535D60"/>
      <name val="Arial"/>
      <family val="2"/>
    </font>
    <font>
      <sz val="11"/>
      <color rgb="FFFF0000"/>
      <name val="Calibri"/>
      <family val="2"/>
      <scheme val="minor"/>
    </font>
    <font>
      <b/>
      <sz val="10"/>
      <color rgb="FF464545"/>
      <name val="Arial"/>
      <family val="2"/>
    </font>
    <font>
      <b/>
      <u/>
      <sz val="11"/>
      <color rgb="FFFF0000"/>
      <name val="Calibri"/>
      <family val="2"/>
      <scheme val="minor"/>
    </font>
    <font>
      <b/>
      <sz val="11"/>
      <color rgb="FFFF0000"/>
      <name val="Calibri"/>
      <family val="2"/>
      <scheme val="minor"/>
    </font>
    <font>
      <sz val="14"/>
      <color theme="1"/>
      <name val="Calibri"/>
      <family val="2"/>
      <scheme val="minor"/>
    </font>
    <font>
      <sz val="9"/>
      <color rgb="FF000000"/>
      <name val="Roboto"/>
    </font>
    <font>
      <b/>
      <sz val="11"/>
      <color rgb="FF5F6368"/>
      <name val="Arial"/>
      <family val="2"/>
    </font>
    <font>
      <sz val="11"/>
      <color rgb="FF4D5156"/>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3" fillId="0" borderId="0" xfId="0" applyFont="1"/>
    <xf numFmtId="0" fontId="2" fillId="0" borderId="0" xfId="0" applyFont="1" applyAlignment="1">
      <alignment horizontal="center"/>
    </xf>
    <xf numFmtId="0" fontId="4" fillId="0" borderId="0" xfId="1"/>
    <xf numFmtId="0" fontId="0" fillId="0" borderId="0" xfId="0" applyAlignment="1">
      <alignment wrapText="1"/>
    </xf>
    <xf numFmtId="3" fontId="0" fillId="0" borderId="0" xfId="0" applyNumberFormat="1"/>
    <xf numFmtId="3" fontId="0" fillId="0" borderId="0" xfId="0" applyNumberFormat="1" applyAlignment="1">
      <alignment wrapText="1"/>
    </xf>
    <xf numFmtId="0" fontId="6" fillId="0" borderId="0" xfId="0" applyFont="1"/>
    <xf numFmtId="0" fontId="0" fillId="0" borderId="0" xfId="0" applyAlignment="1">
      <alignment vertical="center" wrapText="1"/>
    </xf>
    <xf numFmtId="0" fontId="5" fillId="0" borderId="0" xfId="0" applyFont="1" applyAlignment="1">
      <alignment vertical="center" wrapText="1"/>
    </xf>
    <xf numFmtId="0" fontId="7" fillId="0" borderId="0" xfId="0" applyFont="1"/>
    <xf numFmtId="3" fontId="0" fillId="0" borderId="0" xfId="0" applyNumberFormat="1" applyAlignment="1">
      <alignment vertical="center" wrapText="1"/>
    </xf>
    <xf numFmtId="0" fontId="8" fillId="0" borderId="0" xfId="0" applyFont="1" applyAlignment="1">
      <alignment vertical="center" wrapText="1"/>
    </xf>
    <xf numFmtId="0" fontId="4" fillId="0" borderId="0" xfId="1" applyAlignment="1">
      <alignment vertical="center" wrapText="1"/>
    </xf>
    <xf numFmtId="0" fontId="1" fillId="0" borderId="0" xfId="0" applyFont="1" applyAlignment="1">
      <alignment horizontal="left" vertical="center" wrapText="1"/>
    </xf>
    <xf numFmtId="3" fontId="1" fillId="0" borderId="0" xfId="0" applyNumberFormat="1" applyFont="1" applyAlignment="1">
      <alignment horizontal="left" vertical="center" wrapText="1"/>
    </xf>
    <xf numFmtId="3" fontId="9" fillId="0" borderId="0" xfId="0" applyNumberFormat="1" applyFont="1" applyAlignment="1">
      <alignment wrapText="1"/>
    </xf>
    <xf numFmtId="2" fontId="0" fillId="0" borderId="0" xfId="0" applyNumberFormat="1"/>
    <xf numFmtId="1" fontId="10" fillId="0" borderId="0" xfId="0" applyNumberFormat="1" applyFont="1"/>
    <xf numFmtId="1" fontId="0" fillId="0" borderId="0" xfId="0" applyNumberFormat="1"/>
    <xf numFmtId="3" fontId="11" fillId="0" borderId="0" xfId="0" applyNumberFormat="1" applyFont="1"/>
    <xf numFmtId="3" fontId="0" fillId="0" borderId="0" xfId="0" applyNumberFormat="1" applyAlignment="1">
      <alignment horizontal="center" vertical="center" wrapText="1"/>
    </xf>
    <xf numFmtId="2" fontId="1" fillId="0" borderId="0" xfId="0" applyNumberFormat="1" applyFont="1" applyAlignment="1">
      <alignment horizontal="left" vertical="center" wrapText="1"/>
    </xf>
    <xf numFmtId="2" fontId="0" fillId="0" borderId="0" xfId="0" applyNumberFormat="1" applyAlignment="1">
      <alignment horizontal="right"/>
    </xf>
    <xf numFmtId="2" fontId="0" fillId="0" borderId="0" xfId="0" applyNumberFormat="1" applyAlignment="1">
      <alignment wrapText="1"/>
    </xf>
    <xf numFmtId="2" fontId="0" fillId="0" borderId="0" xfId="0" applyNumberFormat="1" applyAlignment="1">
      <alignment vertical="center" wrapText="1"/>
    </xf>
    <xf numFmtId="164" fontId="1" fillId="0" borderId="0" xfId="0" applyNumberFormat="1" applyFont="1" applyAlignment="1">
      <alignment horizontal="left" vertical="center" wrapText="1"/>
    </xf>
    <xf numFmtId="3" fontId="2" fillId="0" borderId="0" xfId="0" applyNumberFormat="1" applyFont="1" applyAlignment="1">
      <alignment horizontal="center"/>
    </xf>
    <xf numFmtId="165" fontId="0" fillId="0" borderId="0" xfId="0" applyNumberFormat="1"/>
    <xf numFmtId="165" fontId="1" fillId="0" borderId="0" xfId="0" applyNumberFormat="1" applyFont="1"/>
    <xf numFmtId="0" fontId="1" fillId="0" borderId="0" xfId="0" applyFont="1" applyAlignment="1">
      <alignment vertical="center" wrapText="1"/>
    </xf>
    <xf numFmtId="2" fontId="1" fillId="0" borderId="0" xfId="0" applyNumberFormat="1" applyFont="1"/>
    <xf numFmtId="0" fontId="1" fillId="0" borderId="0" xfId="0" applyFont="1"/>
    <xf numFmtId="3" fontId="1" fillId="0" borderId="0" xfId="0" applyNumberFormat="1" applyFont="1"/>
    <xf numFmtId="0" fontId="9" fillId="0" borderId="0" xfId="0" applyFont="1"/>
    <xf numFmtId="3" fontId="9" fillId="0" borderId="0" xfId="0" applyNumberFormat="1" applyFont="1"/>
    <xf numFmtId="165" fontId="12" fillId="0" borderId="0" xfId="0" applyNumberFormat="1" applyFont="1"/>
    <xf numFmtId="0" fontId="11" fillId="0" borderId="0" xfId="0" applyFont="1"/>
    <xf numFmtId="2" fontId="2" fillId="0" borderId="0" xfId="0" applyNumberFormat="1" applyFont="1"/>
    <xf numFmtId="0" fontId="2" fillId="0" borderId="0" xfId="0" applyFont="1"/>
    <xf numFmtId="3" fontId="2" fillId="0" borderId="0" xfId="0" applyNumberFormat="1" applyFont="1"/>
    <xf numFmtId="0" fontId="2" fillId="0" borderId="0" xfId="0" applyFont="1" applyAlignment="1">
      <alignment wrapText="1"/>
    </xf>
    <xf numFmtId="0" fontId="12" fillId="0" borderId="0" xfId="0" applyFont="1" applyAlignment="1">
      <alignment wrapText="1"/>
    </xf>
    <xf numFmtId="0" fontId="2" fillId="0" borderId="0" xfId="0" applyFont="1" applyAlignment="1">
      <alignment vertical="center" wrapText="1"/>
    </xf>
    <xf numFmtId="0" fontId="14" fillId="0" borderId="0" xfId="0" applyFont="1" applyAlignment="1">
      <alignment wrapText="1"/>
    </xf>
    <xf numFmtId="0" fontId="11"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wrapText="1"/>
    </xf>
    <xf numFmtId="0" fontId="2" fillId="0" borderId="0" xfId="0" applyFont="1" applyAlignment="1">
      <alignment horizontal="center"/>
    </xf>
    <xf numFmtId="0" fontId="2" fillId="0" borderId="0" xfId="0" applyFont="1" applyAlignment="1">
      <alignment vertical="center" wrapText="1"/>
    </xf>
    <xf numFmtId="0" fontId="13" fillId="0" borderId="0" xfId="0" applyFont="1"/>
    <xf numFmtId="0" fontId="4" fillId="0" borderId="0" xfId="1" applyAlignment="1">
      <alignment horizontal="left" vertical="center" wrapText="1"/>
    </xf>
    <xf numFmtId="0" fontId="4"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hecowboychannel.com/story/46201515/crab-market-size-witness-a-healthy-growth-during-2022-to-2028-with-fastest-growing-regions-and-countries-data" TargetMode="External"/><Relationship Id="rId13" Type="http://schemas.openxmlformats.org/officeDocument/2006/relationships/hyperlink" Target="https://www.baltimoresun.com/news/bs-xpm-1990-10-05-1990278178-story.html" TargetMode="External"/><Relationship Id="rId3" Type="http://schemas.openxmlformats.org/officeDocument/2006/relationships/hyperlink" Target="https://www.globenewswire.com/news-release/2020/03/03/1994206/0/en/Global-Crab-Market-and-https:/www.globenewswire.com/news-release/2020/03/03/1994206/0/en/Global-Crab-Market-and-Volume-2020-to-2026-by-Type-Export-Import-Production-Countries-Value-Chain-Analysis-Forecast.html" TargetMode="External"/><Relationship Id="rId7" Type="http://schemas.openxmlformats.org/officeDocument/2006/relationships/hyperlink" Target="https://www.thecowboychannel.com/story/46201515/crab-market-size-witness-a-healthy-growth-during-2022-to-2028-with-fastest-growing-regions-and-countries-data" TargetMode="External"/><Relationship Id="rId12" Type="http://schemas.openxmlformats.org/officeDocument/2006/relationships/hyperlink" Target="https://www.vietnamtrades.com/vietnam-export-data/soft-shell-crab/hs-code-03061410.html" TargetMode="External"/><Relationship Id="rId2" Type="http://schemas.openxmlformats.org/officeDocument/2006/relationships/hyperlink" Target="https://www.vietnamtrades.com/vietnam-import-data/crab-shell/hs-code-03061410.html" TargetMode="External"/><Relationship Id="rId16" Type="http://schemas.openxmlformats.org/officeDocument/2006/relationships/printerSettings" Target="../printerSettings/printerSettings1.bin"/><Relationship Id="rId1" Type="http://schemas.openxmlformats.org/officeDocument/2006/relationships/hyperlink" Target="https://seafood-tip.com/sourcing-intelligence/countries/myanmar/" TargetMode="External"/><Relationship Id="rId6" Type="http://schemas.openxmlformats.org/officeDocument/2006/relationships/hyperlink" Target="https://vietnamnews.vn/economy/422869/ca-mau-hopes-crabs-are-the-next-big-thing.html" TargetMode="External"/><Relationship Id="rId11" Type="http://schemas.openxmlformats.org/officeDocument/2006/relationships/hyperlink" Target="https://www.bloomberg.com/press-releases/2022-06-06/seafood-market-is-expected-to-reach-a-market-valuation-of-us-110-2-billion-by-2022-with-a-cagr-of-3-6-from-2022-to-2032-fmi" TargetMode="External"/><Relationship Id="rId5" Type="http://schemas.openxmlformats.org/officeDocument/2006/relationships/hyperlink" Target="https://importkey.com/search/soft%20shell%20crab" TargetMode="External"/><Relationship Id="rId15" Type="http://schemas.openxmlformats.org/officeDocument/2006/relationships/hyperlink" Target="https://www.tridge.com/news/global-crab-imports-increased-by-94" TargetMode="External"/><Relationship Id="rId10" Type="http://schemas.openxmlformats.org/officeDocument/2006/relationships/hyperlink" Target="https://www.bloomberg.com/press-releases/2022-06-06/seafood-market-is-expected-to-reach-a-market-valuation-of-us-110-2-billion-by-2022-with-a-cagr-of-3-6-from-2022-to-2032-fmi" TargetMode="External"/><Relationship Id="rId4" Type="http://schemas.openxmlformats.org/officeDocument/2006/relationships/hyperlink" Target="http://www.akvarena.no/uploads/Ekstern%20informasjon/Myanmar%20Market%20Opportunities%20in%20Aquaculture%20final%20june%202016%20Norad.pdf" TargetMode="External"/><Relationship Id="rId9" Type="http://schemas.openxmlformats.org/officeDocument/2006/relationships/hyperlink" Target="https://www.mynewsdesk.com/us/renub-research/pressreleases/global-crab-market-will-hit-3-dot-7-million-metric-tonnes-by-the-end-of-the-year-2026-3048264" TargetMode="External"/><Relationship Id="rId14" Type="http://schemas.openxmlformats.org/officeDocument/2006/relationships/hyperlink" Target="https://www.tridge.com/news/global-crab-imports-increased-by-9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6"/>
  <sheetViews>
    <sheetView tabSelected="1" topLeftCell="A33" zoomScale="85" zoomScaleNormal="85" workbookViewId="0">
      <selection activeCell="A76" sqref="A76:XFD76"/>
    </sheetView>
  </sheetViews>
  <sheetFormatPr defaultRowHeight="15" x14ac:dyDescent="0.25"/>
  <cols>
    <col min="1" max="1" width="40.28515625" style="8" bestFit="1" customWidth="1"/>
    <col min="2" max="2" width="16.5703125" style="17" customWidth="1"/>
    <col min="3" max="3" width="4.85546875" customWidth="1"/>
    <col min="4" max="4" width="12.140625" style="5" customWidth="1"/>
    <col min="6" max="6" width="17.5703125" style="5" bestFit="1" customWidth="1"/>
    <col min="7" max="7" width="12.140625" style="5" customWidth="1"/>
    <col min="8" max="8" width="47.42578125" bestFit="1" customWidth="1"/>
    <col min="9" max="9" width="44.140625" bestFit="1" customWidth="1"/>
    <col min="10" max="10" width="147.85546875" style="3" bestFit="1" customWidth="1"/>
    <col min="11" max="11" width="110.5703125" bestFit="1" customWidth="1"/>
  </cols>
  <sheetData>
    <row r="1" spans="1:11" ht="18.75" x14ac:dyDescent="0.3">
      <c r="A1" s="48" t="s">
        <v>3</v>
      </c>
      <c r="B1" s="48"/>
      <c r="C1" s="48"/>
      <c r="D1" s="48"/>
      <c r="E1" s="48"/>
      <c r="F1" s="27" t="s">
        <v>59</v>
      </c>
      <c r="G1" s="27" t="s">
        <v>60</v>
      </c>
      <c r="H1" s="2" t="s">
        <v>71</v>
      </c>
      <c r="I1" s="2" t="s">
        <v>41</v>
      </c>
    </row>
    <row r="2" spans="1:11" s="14" customFormat="1" ht="45" x14ac:dyDescent="0.25">
      <c r="A2" s="14" t="s">
        <v>28</v>
      </c>
      <c r="B2" s="22" t="s">
        <v>38</v>
      </c>
      <c r="D2" s="15" t="s">
        <v>8</v>
      </c>
      <c r="E2" s="14" t="s">
        <v>64</v>
      </c>
      <c r="F2" s="15"/>
      <c r="G2" s="15"/>
      <c r="H2" s="26">
        <v>0.14699999999999999</v>
      </c>
      <c r="I2" s="14">
        <v>18000</v>
      </c>
      <c r="J2" s="51"/>
    </row>
    <row r="3" spans="1:11" x14ac:dyDescent="0.25">
      <c r="A3" s="8" t="s">
        <v>0</v>
      </c>
      <c r="B3" s="17">
        <v>1.8</v>
      </c>
      <c r="C3" t="s">
        <v>1</v>
      </c>
      <c r="D3" s="5">
        <f>(B3*1.19)/I2*1000000</f>
        <v>118.99999999999999</v>
      </c>
      <c r="E3" t="s">
        <v>64</v>
      </c>
      <c r="F3" s="5">
        <v>17280000</v>
      </c>
      <c r="G3" s="28">
        <f>D3*1000/F3</f>
        <v>6.8865740740740736E-3</v>
      </c>
      <c r="H3" t="s">
        <v>56</v>
      </c>
      <c r="J3" s="3" t="s">
        <v>6</v>
      </c>
    </row>
    <row r="4" spans="1:11" x14ac:dyDescent="0.25">
      <c r="A4" s="8" t="s">
        <v>2</v>
      </c>
      <c r="B4" s="17">
        <v>2</v>
      </c>
      <c r="C4" t="s">
        <v>1</v>
      </c>
      <c r="D4" s="5">
        <f>(B4*1.19)/I2*1000000</f>
        <v>132.2222222222222</v>
      </c>
      <c r="E4" t="s">
        <v>64</v>
      </c>
      <c r="F4" s="5">
        <v>11460000</v>
      </c>
      <c r="G4" s="28">
        <f>D4*1000/F4</f>
        <v>1.15377157261974E-2</v>
      </c>
      <c r="H4" t="s">
        <v>56</v>
      </c>
      <c r="J4" s="3" t="s">
        <v>4</v>
      </c>
      <c r="K4" s="1" t="s">
        <v>5</v>
      </c>
    </row>
    <row r="5" spans="1:11" x14ac:dyDescent="0.25">
      <c r="G5" s="28"/>
      <c r="K5" s="1"/>
    </row>
    <row r="6" spans="1:11" x14ac:dyDescent="0.25">
      <c r="A6" s="8" t="s">
        <v>10</v>
      </c>
      <c r="B6" s="17">
        <f>D6*$I$2/1000000</f>
        <v>44.82</v>
      </c>
      <c r="C6" t="s">
        <v>7</v>
      </c>
      <c r="D6" s="5">
        <v>2490</v>
      </c>
      <c r="E6" t="s">
        <v>64</v>
      </c>
      <c r="F6" s="5">
        <v>328000000</v>
      </c>
      <c r="G6" s="28">
        <f>(D6+D7)*1000/F6</f>
        <v>8.1341463414634149E-3</v>
      </c>
      <c r="H6" t="s">
        <v>34</v>
      </c>
      <c r="J6" s="3" t="s">
        <v>32</v>
      </c>
    </row>
    <row r="7" spans="1:11" x14ac:dyDescent="0.25">
      <c r="A7" s="8" t="s">
        <v>40</v>
      </c>
      <c r="B7" s="17">
        <f>D7*$I$2/1000000</f>
        <v>3.2040000000000002</v>
      </c>
      <c r="C7" t="s">
        <v>7</v>
      </c>
      <c r="D7" s="5">
        <v>178</v>
      </c>
      <c r="E7" t="s">
        <v>64</v>
      </c>
      <c r="G7" s="28"/>
      <c r="J7" s="3" t="s">
        <v>13</v>
      </c>
    </row>
    <row r="9" spans="1:11" x14ac:dyDescent="0.25">
      <c r="A9" s="8" t="s">
        <v>14</v>
      </c>
      <c r="B9" s="17">
        <f>D9*$I$2/1000000</f>
        <v>4.4640000000000004</v>
      </c>
      <c r="C9" t="s">
        <v>7</v>
      </c>
      <c r="D9" s="5">
        <v>248</v>
      </c>
      <c r="E9" t="s">
        <v>64</v>
      </c>
      <c r="F9" s="5">
        <v>96500000</v>
      </c>
      <c r="G9" s="28">
        <f>D9*1000/F9</f>
        <v>2.5699481865284974E-3</v>
      </c>
      <c r="H9" t="s">
        <v>35</v>
      </c>
      <c r="J9" s="3" t="s">
        <v>33</v>
      </c>
    </row>
    <row r="10" spans="1:11" x14ac:dyDescent="0.25">
      <c r="A10" s="8" t="s">
        <v>72</v>
      </c>
      <c r="B10" s="17">
        <f>D10*$I$2/1000000</f>
        <v>8.7317999999999998</v>
      </c>
      <c r="C10" t="s">
        <v>7</v>
      </c>
      <c r="D10" s="5">
        <f>3300*$H$2</f>
        <v>485.09999999999997</v>
      </c>
      <c r="E10" t="s">
        <v>64</v>
      </c>
      <c r="F10" s="5">
        <v>5700000</v>
      </c>
      <c r="G10" s="28">
        <f>D10*1000/F10</f>
        <v>8.5105263157894726E-2</v>
      </c>
      <c r="H10" t="s">
        <v>77</v>
      </c>
      <c r="J10" s="3" t="s">
        <v>42</v>
      </c>
    </row>
    <row r="11" spans="1:11" x14ac:dyDescent="0.25">
      <c r="A11" s="8" t="s">
        <v>46</v>
      </c>
      <c r="B11" s="17">
        <f>D11*$I$2/1000000</f>
        <v>36.217125000000003</v>
      </c>
      <c r="C11" t="s">
        <v>7</v>
      </c>
      <c r="D11" s="5">
        <f>13687.5*$H$2</f>
        <v>2012.0625</v>
      </c>
      <c r="E11" t="s">
        <v>64</v>
      </c>
      <c r="F11" s="5">
        <v>1398000000</v>
      </c>
      <c r="G11" s="28">
        <f>D11*1000/F11</f>
        <v>1.4392435622317596E-3</v>
      </c>
      <c r="H11" t="s">
        <v>43</v>
      </c>
      <c r="I11" s="32" t="s">
        <v>67</v>
      </c>
      <c r="J11" s="3" t="s">
        <v>44</v>
      </c>
    </row>
    <row r="12" spans="1:11" x14ac:dyDescent="0.25">
      <c r="A12" s="8" t="s">
        <v>55</v>
      </c>
      <c r="G12" s="28"/>
      <c r="H12" t="s">
        <v>85</v>
      </c>
      <c r="J12" s="3" t="s">
        <v>84</v>
      </c>
    </row>
    <row r="13" spans="1:11" s="32" customFormat="1" ht="30" x14ac:dyDescent="0.25">
      <c r="A13" s="30" t="s">
        <v>62</v>
      </c>
      <c r="B13" s="31"/>
      <c r="D13" s="33"/>
      <c r="F13" s="33"/>
      <c r="G13" s="29"/>
      <c r="J13" s="3"/>
    </row>
    <row r="14" spans="1:11" s="32" customFormat="1" x14ac:dyDescent="0.25">
      <c r="A14" s="30"/>
      <c r="B14" s="31"/>
      <c r="D14" s="33"/>
      <c r="F14" s="33"/>
      <c r="G14" s="29"/>
      <c r="J14" s="3"/>
    </row>
    <row r="15" spans="1:11" s="37" customFormat="1" ht="60" x14ac:dyDescent="0.25">
      <c r="A15" s="45" t="s">
        <v>73</v>
      </c>
      <c r="B15" s="20"/>
      <c r="C15" s="34"/>
      <c r="D15" s="20"/>
      <c r="E15" s="34"/>
      <c r="F15" s="35"/>
      <c r="G15" s="36">
        <f>AVERAGE(G4,G6,G10)</f>
        <v>3.4925708408518517E-2</v>
      </c>
      <c r="H15" s="42" t="s">
        <v>83</v>
      </c>
      <c r="J15" s="3"/>
    </row>
    <row r="16" spans="1:11" s="10" customFormat="1" x14ac:dyDescent="0.25">
      <c r="A16" s="46"/>
      <c r="B16" s="20"/>
      <c r="C16"/>
      <c r="D16" s="20"/>
      <c r="E16"/>
      <c r="F16" s="5"/>
      <c r="G16" s="29"/>
      <c r="J16" s="3"/>
    </row>
    <row r="17" spans="1:10" s="10" customFormat="1" x14ac:dyDescent="0.25">
      <c r="A17" s="46"/>
      <c r="B17" s="20"/>
      <c r="C17"/>
      <c r="D17" s="20"/>
      <c r="E17"/>
      <c r="F17" s="5"/>
      <c r="G17" s="29"/>
      <c r="J17" s="3"/>
    </row>
    <row r="18" spans="1:10" s="10" customFormat="1" x14ac:dyDescent="0.25">
      <c r="A18" s="46"/>
      <c r="B18" s="20"/>
      <c r="C18"/>
      <c r="D18" s="20"/>
      <c r="E18"/>
      <c r="F18" s="5"/>
      <c r="G18" s="29"/>
      <c r="J18" s="3"/>
    </row>
    <row r="19" spans="1:10" s="39" customFormat="1" ht="18.75" x14ac:dyDescent="0.3">
      <c r="A19" s="49" t="s">
        <v>74</v>
      </c>
      <c r="B19" s="50"/>
      <c r="C19" s="50"/>
      <c r="D19" s="50"/>
      <c r="E19" s="50"/>
      <c r="F19" s="50"/>
      <c r="G19" s="50"/>
      <c r="J19" s="3"/>
    </row>
    <row r="20" spans="1:10" x14ac:dyDescent="0.25">
      <c r="A20" s="8" t="s">
        <v>55</v>
      </c>
      <c r="B20" s="5">
        <f>D20*$I$2/1000000</f>
        <v>79.400105495925999</v>
      </c>
      <c r="C20" t="s">
        <v>7</v>
      </c>
      <c r="D20" s="5">
        <f>$G$15*F20/1000</f>
        <v>4411.1169719958889</v>
      </c>
      <c r="E20" t="s">
        <v>64</v>
      </c>
      <c r="F20" s="5">
        <v>126300000</v>
      </c>
    </row>
    <row r="21" spans="1:10" x14ac:dyDescent="0.25">
      <c r="B21" s="5"/>
    </row>
    <row r="22" spans="1:10" x14ac:dyDescent="0.25">
      <c r="A22" s="4" t="s">
        <v>82</v>
      </c>
      <c r="B22" s="5">
        <f t="shared" ref="B22:B29" si="0">D22*$I$2/1000000</f>
        <v>423.09003166079333</v>
      </c>
      <c r="C22" t="s">
        <v>7</v>
      </c>
      <c r="D22" s="5">
        <f>$G$15*F22/1000</f>
        <v>23505.001758932962</v>
      </c>
      <c r="E22" t="s">
        <v>64</v>
      </c>
      <c r="F22" s="5">
        <v>673000000</v>
      </c>
    </row>
    <row r="23" spans="1:10" x14ac:dyDescent="0.25">
      <c r="A23" s="4"/>
      <c r="B23" s="5"/>
    </row>
    <row r="24" spans="1:10" x14ac:dyDescent="0.25">
      <c r="A24" s="8" t="s">
        <v>52</v>
      </c>
      <c r="B24" s="5">
        <f t="shared" si="0"/>
        <v>878.87052639195997</v>
      </c>
      <c r="C24" t="s">
        <v>7</v>
      </c>
      <c r="D24" s="5">
        <f>$G$15*F24/1000</f>
        <v>48826.140355108888</v>
      </c>
      <c r="E24" t="s">
        <v>64</v>
      </c>
      <c r="F24" s="5">
        <v>1398000000</v>
      </c>
    </row>
    <row r="25" spans="1:10" x14ac:dyDescent="0.25">
      <c r="B25" s="5"/>
    </row>
    <row r="26" spans="1:10" x14ac:dyDescent="0.25">
      <c r="A26" s="8" t="s">
        <v>53</v>
      </c>
      <c r="B26" s="5">
        <f t="shared" si="0"/>
        <v>206.20138244389335</v>
      </c>
      <c r="C26" t="s">
        <v>7</v>
      </c>
      <c r="D26" s="5">
        <f>$G$15*F26/1000</f>
        <v>11455.632357994074</v>
      </c>
      <c r="E26" t="s">
        <v>64</v>
      </c>
      <c r="F26" s="5">
        <v>328000000</v>
      </c>
    </row>
    <row r="27" spans="1:10" x14ac:dyDescent="0.25">
      <c r="B27" s="5">
        <f t="shared" si="0"/>
        <v>0</v>
      </c>
      <c r="C27" t="s">
        <v>7</v>
      </c>
      <c r="D27" s="5">
        <f>$G$15*F27/1000</f>
        <v>0</v>
      </c>
      <c r="E27" t="s">
        <v>64</v>
      </c>
    </row>
    <row r="28" spans="1:10" x14ac:dyDescent="0.25">
      <c r="A28" s="8" t="s">
        <v>81</v>
      </c>
      <c r="B28" s="5">
        <f t="shared" si="0"/>
        <v>469.23387761012805</v>
      </c>
      <c r="C28" t="s">
        <v>7</v>
      </c>
      <c r="D28" s="5">
        <f>$G$15*F28/1000</f>
        <v>26068.548756118224</v>
      </c>
      <c r="E28" t="s">
        <v>64</v>
      </c>
      <c r="F28" s="5">
        <v>746400000</v>
      </c>
    </row>
    <row r="29" spans="1:10" x14ac:dyDescent="0.25">
      <c r="B29" s="5">
        <f t="shared" si="0"/>
        <v>0</v>
      </c>
      <c r="C29" t="s">
        <v>7</v>
      </c>
      <c r="D29" s="5">
        <f>$G$15*F29/1000</f>
        <v>0</v>
      </c>
      <c r="E29" t="s">
        <v>64</v>
      </c>
    </row>
    <row r="30" spans="1:10" x14ac:dyDescent="0.25">
      <c r="A30" s="8" t="s">
        <v>54</v>
      </c>
      <c r="B30" s="5">
        <f>D30*$I$2/1000000</f>
        <v>32.501864244967337</v>
      </c>
      <c r="C30" t="s">
        <v>7</v>
      </c>
      <c r="D30" s="5">
        <f>$G$15*F30/1000</f>
        <v>1805.6591247204074</v>
      </c>
      <c r="E30" t="s">
        <v>64</v>
      </c>
      <c r="F30" s="5">
        <v>51700000</v>
      </c>
    </row>
    <row r="34" spans="1:11" s="39" customFormat="1" ht="37.5" x14ac:dyDescent="0.3">
      <c r="A34" s="43" t="s">
        <v>65</v>
      </c>
      <c r="B34" s="40">
        <f>D34*$I$2/1000000</f>
        <v>4824.3579538854801</v>
      </c>
      <c r="C34" s="39" t="s">
        <v>7</v>
      </c>
      <c r="D34" s="40">
        <f>$G$15*F34/1000</f>
        <v>268019.88632697111</v>
      </c>
      <c r="E34" s="39" t="s">
        <v>64</v>
      </c>
      <c r="F34" s="40">
        <v>7674000000</v>
      </c>
      <c r="G34" s="40"/>
      <c r="H34" s="41" t="s">
        <v>75</v>
      </c>
      <c r="J34" s="3"/>
    </row>
    <row r="39" spans="1:11" x14ac:dyDescent="0.25">
      <c r="A39" s="8" t="s">
        <v>63</v>
      </c>
      <c r="B39" s="23" t="s">
        <v>61</v>
      </c>
      <c r="C39" t="s">
        <v>15</v>
      </c>
      <c r="J39" s="3" t="s">
        <v>27</v>
      </c>
    </row>
    <row r="41" spans="1:11" x14ac:dyDescent="0.25">
      <c r="A41" s="8" t="s">
        <v>12</v>
      </c>
      <c r="B41" s="17">
        <v>51</v>
      </c>
      <c r="C41" t="s">
        <v>7</v>
      </c>
      <c r="D41" s="5">
        <v>17690</v>
      </c>
      <c r="E41" t="s">
        <v>64</v>
      </c>
      <c r="J41" s="3" t="s">
        <v>13</v>
      </c>
      <c r="K41" t="s">
        <v>9</v>
      </c>
    </row>
    <row r="42" spans="1:11" s="4" customFormat="1" ht="60" x14ac:dyDescent="0.25">
      <c r="A42" s="8" t="s">
        <v>22</v>
      </c>
      <c r="B42" s="24"/>
      <c r="D42" s="6">
        <v>1300000</v>
      </c>
      <c r="F42" s="6"/>
      <c r="G42" s="6"/>
      <c r="H42" s="4" t="s">
        <v>21</v>
      </c>
      <c r="J42" s="52" t="s">
        <v>20</v>
      </c>
    </row>
    <row r="43" spans="1:11" s="8" customFormat="1" ht="75" x14ac:dyDescent="0.25">
      <c r="B43" s="25"/>
      <c r="D43" s="11">
        <v>3700000</v>
      </c>
      <c r="F43" s="11"/>
      <c r="G43" s="11"/>
      <c r="H43" s="12" t="s">
        <v>57</v>
      </c>
      <c r="J43" s="13" t="s">
        <v>36</v>
      </c>
      <c r="K43" s="8" t="s">
        <v>58</v>
      </c>
    </row>
    <row r="44" spans="1:11" ht="150" x14ac:dyDescent="0.25">
      <c r="A44" s="8" t="s">
        <v>26</v>
      </c>
      <c r="H44" s="4" t="s">
        <v>25</v>
      </c>
      <c r="J44" s="3" t="s">
        <v>20</v>
      </c>
    </row>
    <row r="45" spans="1:11" s="4" customFormat="1" ht="75" x14ac:dyDescent="0.25">
      <c r="A45" s="9" t="s">
        <v>16</v>
      </c>
      <c r="B45" s="24"/>
      <c r="D45" s="6"/>
      <c r="F45" s="6"/>
      <c r="G45" s="6"/>
      <c r="J45" s="52" t="s">
        <v>17</v>
      </c>
    </row>
    <row r="48" spans="1:11" s="39" customFormat="1" ht="18.75" x14ac:dyDescent="0.3">
      <c r="A48" s="43" t="s">
        <v>18</v>
      </c>
      <c r="B48" s="38"/>
      <c r="D48" s="40"/>
      <c r="F48" s="40"/>
      <c r="G48" s="40"/>
      <c r="J48" s="3"/>
    </row>
    <row r="49" spans="1:11" ht="15.75" x14ac:dyDescent="0.25">
      <c r="A49" s="8" t="s">
        <v>68</v>
      </c>
      <c r="D49" s="5">
        <v>2800</v>
      </c>
      <c r="E49" t="s">
        <v>64</v>
      </c>
      <c r="H49" s="7" t="s">
        <v>23</v>
      </c>
      <c r="J49" s="3" t="s">
        <v>19</v>
      </c>
    </row>
    <row r="50" spans="1:11" x14ac:dyDescent="0.25">
      <c r="A50" s="8" t="s">
        <v>69</v>
      </c>
      <c r="D50" s="5">
        <v>2835</v>
      </c>
      <c r="E50" t="s">
        <v>64</v>
      </c>
      <c r="H50" t="s">
        <v>79</v>
      </c>
      <c r="J50" s="3" t="s">
        <v>39</v>
      </c>
      <c r="K50" t="s">
        <v>66</v>
      </c>
    </row>
    <row r="51" spans="1:11" x14ac:dyDescent="0.25">
      <c r="A51" s="8" t="s">
        <v>70</v>
      </c>
      <c r="D51" s="5">
        <v>204</v>
      </c>
      <c r="E51" t="s">
        <v>64</v>
      </c>
      <c r="H51" t="s">
        <v>76</v>
      </c>
      <c r="J51" s="3" t="s">
        <v>24</v>
      </c>
    </row>
    <row r="52" spans="1:11" x14ac:dyDescent="0.25">
      <c r="A52" s="8" t="s">
        <v>51</v>
      </c>
      <c r="B52" s="17">
        <f>D52*$I$2/1000000</f>
        <v>36.217125000000003</v>
      </c>
      <c r="C52" t="s">
        <v>7</v>
      </c>
      <c r="D52" s="5">
        <f>13687.5*$H$2</f>
        <v>2012.0625</v>
      </c>
      <c r="E52" t="s">
        <v>64</v>
      </c>
      <c r="H52" t="s">
        <v>80</v>
      </c>
    </row>
    <row r="54" spans="1:11" s="8" customFormat="1" x14ac:dyDescent="0.25">
      <c r="A54" s="8" t="s">
        <v>29</v>
      </c>
      <c r="B54" s="25"/>
      <c r="D54" s="11">
        <v>8000</v>
      </c>
      <c r="E54" s="8" t="s">
        <v>31</v>
      </c>
      <c r="F54" s="11"/>
      <c r="G54" s="11"/>
      <c r="J54" s="13" t="s">
        <v>30</v>
      </c>
    </row>
    <row r="55" spans="1:11" s="4" customFormat="1" ht="30" x14ac:dyDescent="0.25">
      <c r="A55" s="8" t="s">
        <v>45</v>
      </c>
      <c r="B55" s="24"/>
      <c r="D55" s="6">
        <v>288</v>
      </c>
      <c r="F55" s="6"/>
      <c r="G55" s="6"/>
      <c r="J55" s="52" t="s">
        <v>37</v>
      </c>
    </row>
    <row r="56" spans="1:11" s="4" customFormat="1" x14ac:dyDescent="0.25">
      <c r="B56" s="24"/>
      <c r="D56" s="16"/>
      <c r="F56" s="6"/>
      <c r="G56" s="6"/>
      <c r="J56" s="52"/>
    </row>
    <row r="57" spans="1:11" s="8" customFormat="1" ht="30" x14ac:dyDescent="0.25">
      <c r="A57" s="8" t="s">
        <v>78</v>
      </c>
      <c r="B57" s="11">
        <f>18000*D57/1000000</f>
        <v>3439.8</v>
      </c>
      <c r="C57" s="8" t="s">
        <v>7</v>
      </c>
      <c r="D57" s="11">
        <f>D42*$H$2</f>
        <v>191100</v>
      </c>
      <c r="E57" s="8" t="s">
        <v>11</v>
      </c>
      <c r="F57" s="11"/>
      <c r="G57" s="11"/>
      <c r="J57" s="13" t="s">
        <v>20</v>
      </c>
    </row>
    <row r="59" spans="1:11" x14ac:dyDescent="0.25">
      <c r="A59" s="8" t="s">
        <v>48</v>
      </c>
    </row>
    <row r="60" spans="1:11" x14ac:dyDescent="0.25">
      <c r="A60" s="8" t="s">
        <v>47</v>
      </c>
      <c r="D60" s="5">
        <v>144</v>
      </c>
      <c r="E60" t="s">
        <v>64</v>
      </c>
      <c r="F60" s="21"/>
      <c r="G60" s="21"/>
      <c r="H60" t="s">
        <v>50</v>
      </c>
      <c r="J60" s="3" t="s">
        <v>49</v>
      </c>
    </row>
    <row r="64" spans="1:11" ht="48.75" x14ac:dyDescent="0.25">
      <c r="A64" s="44" t="s">
        <v>86</v>
      </c>
      <c r="J64" s="3" t="s">
        <v>87</v>
      </c>
    </row>
    <row r="66" spans="1:10" ht="45" x14ac:dyDescent="0.25">
      <c r="A66" s="47" t="s">
        <v>88</v>
      </c>
      <c r="J66" s="3" t="s">
        <v>89</v>
      </c>
    </row>
    <row r="68" spans="1:10" ht="90" x14ac:dyDescent="0.25">
      <c r="A68" s="8" t="s">
        <v>90</v>
      </c>
      <c r="J68" s="3" t="s">
        <v>89</v>
      </c>
    </row>
    <row r="70" spans="1:10" ht="45" x14ac:dyDescent="0.25">
      <c r="A70" s="8" t="s">
        <v>91</v>
      </c>
      <c r="J70" s="3" t="s">
        <v>92</v>
      </c>
    </row>
    <row r="73" spans="1:10" ht="75" x14ac:dyDescent="0.25">
      <c r="A73" s="13" t="s">
        <v>94</v>
      </c>
      <c r="J73" s="3" t="s">
        <v>93</v>
      </c>
    </row>
    <row r="76" spans="1:10" x14ac:dyDescent="0.25">
      <c r="A76" s="3" t="s">
        <v>96</v>
      </c>
      <c r="J76" s="3" t="s">
        <v>95</v>
      </c>
    </row>
  </sheetData>
  <mergeCells count="2">
    <mergeCell ref="A1:E1"/>
    <mergeCell ref="A19:G19"/>
  </mergeCells>
  <hyperlinks>
    <hyperlink ref="J49" r:id="rId1" xr:uid="{3532A6B4-2B28-468D-B61D-7E1C2CEBC876}"/>
    <hyperlink ref="J9" r:id="rId2" xr:uid="{0095EE73-B09D-444A-9DC9-D021982BA5A2}"/>
    <hyperlink ref="J43" r:id="rId3" display="https://www.globenewswire.com/news-release/2020/03/03/1994206/0/en/Global-Crab-Market-and-https://www.globenewswire.com/news-release/2020/03/03/1994206/0/en/Global-Crab-Market-and-Volume-2020-to-2026-by-Type-Export-Import-Production-Countries-Value-Chain-Analysis-Forecast.html" xr:uid="{FA95E86D-8218-4214-AE14-98F157CC513E}"/>
    <hyperlink ref="J50" r:id="rId4" xr:uid="{805B7D8A-B7C5-4107-85F4-B2AF86C5E6F6}"/>
    <hyperlink ref="J12" r:id="rId5" xr:uid="{DB89B3F9-3CD5-4E47-A506-D578178C0150}"/>
    <hyperlink ref="J64" r:id="rId6" display="https://vietnamnews.vn/economy/422869/ca-mau-hopes-crabs-are-the-next-big-thing.html" xr:uid="{A6761EB0-FABC-4720-9CD2-83B8DFB2C1F0}"/>
    <hyperlink ref="J66" r:id="rId7" display="https://www.thecowboychannel.com/story/46201515/crab-market-size-witness-a-healthy-growth-during-2022-to-2028-with-fastest-growing-regions-and-countries-data" xr:uid="{A4705397-133A-41BC-AA98-CDB3B7D7C46D}"/>
    <hyperlink ref="J68" r:id="rId8" display="https://www.thecowboychannel.com/story/46201515/crab-market-size-witness-a-healthy-growth-during-2022-to-2028-with-fastest-growing-regions-and-countries-data" xr:uid="{7717F804-9B54-4AF5-A324-987494E93847}"/>
    <hyperlink ref="J70" r:id="rId9" display="https://www.mynewsdesk.com/us/renub-research/pressreleases/global-crab-market-will-hit-3-dot-7-million-metric-tonnes-by-the-end-of-the-year-2026-3048264" xr:uid="{01E52633-F1D7-495D-9A40-F5AB30884212}"/>
    <hyperlink ref="A73" r:id="rId10" xr:uid="{73AD16F6-6A91-472A-A562-AA05A826F539}"/>
    <hyperlink ref="J73" r:id="rId11" display="https://www.bloomberg.com/press-releases/2022-06-06/seafood-market-is-expected-to-reach-a-market-valuation-of-us-110-2-billion-by-2022-with-a-cagr-of-3-6-from-2022-to-2032-fmi" xr:uid="{26112F29-0C2B-4E4F-9E47-503DDC673129}"/>
    <hyperlink ref="J39" r:id="rId12" xr:uid="{1D95EA7D-1EBC-4012-BBC8-9CD30FD342F6}"/>
    <hyperlink ref="J60" r:id="rId13" xr:uid="{C58150E2-C5C3-4FD2-A179-AE69A1A87228}"/>
    <hyperlink ref="J76" r:id="rId14" display="https://www.tridge.com/news/global-crab-imports-increased-by-94" xr:uid="{665E220E-B5D9-4FF9-A515-DEEBDCEAA57F}"/>
    <hyperlink ref="A76" r:id="rId15" display="https://www.tridge.com/news/global-crab-imports-increased-by-94" xr:uid="{FA7D51F4-9720-4CAD-B5AB-6BD50891FC40}"/>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AFE50-E81C-4DFC-B73C-4999F338087E}">
  <dimension ref="A1:A16"/>
  <sheetViews>
    <sheetView workbookViewId="0">
      <selection activeCell="A4" sqref="A4:A16"/>
    </sheetView>
  </sheetViews>
  <sheetFormatPr defaultRowHeight="15" x14ac:dyDescent="0.25"/>
  <cols>
    <col min="1" max="1" width="9.140625" style="19"/>
  </cols>
  <sheetData>
    <row r="1" spans="1:1" x14ac:dyDescent="0.25">
      <c r="A1" s="18">
        <v>4425</v>
      </c>
    </row>
    <row r="2" spans="1:1" x14ac:dyDescent="0.25">
      <c r="A2" s="18">
        <v>3888</v>
      </c>
    </row>
    <row r="3" spans="1:1" x14ac:dyDescent="0.25">
      <c r="A3" s="18">
        <v>4620</v>
      </c>
    </row>
    <row r="4" spans="1:1" x14ac:dyDescent="0.25">
      <c r="A4" s="18">
        <v>5000</v>
      </c>
    </row>
    <row r="5" spans="1:1" x14ac:dyDescent="0.25">
      <c r="A5" s="18">
        <v>6830</v>
      </c>
    </row>
    <row r="6" spans="1:1" x14ac:dyDescent="0.25">
      <c r="A6" s="18">
        <v>2150</v>
      </c>
    </row>
    <row r="7" spans="1:1" x14ac:dyDescent="0.25">
      <c r="A7" s="18">
        <v>3864</v>
      </c>
    </row>
    <row r="8" spans="1:1" x14ac:dyDescent="0.25">
      <c r="A8" s="18">
        <v>5900</v>
      </c>
    </row>
    <row r="9" spans="1:1" x14ac:dyDescent="0.25">
      <c r="A9" s="18">
        <v>5280</v>
      </c>
    </row>
    <row r="10" spans="1:1" x14ac:dyDescent="0.25">
      <c r="A10" s="18">
        <v>4705</v>
      </c>
    </row>
    <row r="11" spans="1:1" x14ac:dyDescent="0.25">
      <c r="A11" s="18">
        <v>3668</v>
      </c>
    </row>
    <row r="12" spans="1:1" x14ac:dyDescent="0.25">
      <c r="A12" s="18">
        <v>6000</v>
      </c>
    </row>
    <row r="13" spans="1:1" x14ac:dyDescent="0.25">
      <c r="A13" s="18">
        <v>3626</v>
      </c>
    </row>
    <row r="14" spans="1:1" x14ac:dyDescent="0.25">
      <c r="A14" s="18">
        <v>8050</v>
      </c>
    </row>
    <row r="15" spans="1:1" x14ac:dyDescent="0.25">
      <c r="A15" s="18">
        <v>2779</v>
      </c>
    </row>
    <row r="16" spans="1:1" x14ac:dyDescent="0.25">
      <c r="A16" s="18">
        <v>6100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Persson</dc:creator>
  <cp:lastModifiedBy>Office 365</cp:lastModifiedBy>
  <dcterms:created xsi:type="dcterms:W3CDTF">2015-06-05T18:17:20Z</dcterms:created>
  <dcterms:modified xsi:type="dcterms:W3CDTF">2023-11-10T05:38:46Z</dcterms:modified>
</cp:coreProperties>
</file>