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124226"/>
  <mc:AlternateContent xmlns:mc="http://schemas.openxmlformats.org/markup-compatibility/2006">
    <mc:Choice Requires="x15">
      <x15ac:absPath xmlns:x15ac="http://schemas.microsoft.com/office/spreadsheetml/2010/11/ac" url="/Users/zarbi/Desktop/CVT/Program Evalutor/"/>
    </mc:Choice>
  </mc:AlternateContent>
  <xr:revisionPtr revIDLastSave="0" documentId="13_ncr:1_{E87AA28A-E131-D945-ADFF-5279F1427CBB}" xr6:coauthVersionLast="47" xr6:coauthVersionMax="47" xr10:uidLastSave="{00000000-0000-0000-0000-000000000000}"/>
  <bookViews>
    <workbookView xWindow="-33720" yWindow="-1460" windowWidth="33720" windowHeight="19360" tabRatio="872" activeTab="5" xr2:uid="{00000000-000D-0000-FFFF-FFFF00000000}"/>
  </bookViews>
  <sheets>
    <sheet name="Raw Data" sheetId="1" r:id="rId1"/>
    <sheet name="Missing Values" sheetId="3" r:id="rId2"/>
    <sheet name="Clean data " sheetId="5" state="hidden" r:id="rId3"/>
    <sheet name="key cherctristic of data" sheetId="21" r:id="rId4"/>
    <sheet name="Demo-Data" sheetId="8" r:id="rId5"/>
    <sheet name="Data" sheetId="6" r:id="rId6"/>
    <sheet name="Analysis1" sheetId="2" r:id="rId7"/>
    <sheet name="Analysis2" sheetId="19" r:id="rId8"/>
    <sheet name="Analysis3" sheetId="20" r:id="rId9"/>
    <sheet name="Analysis4" sheetId="24" r:id="rId10"/>
    <sheet name="Codebook" sheetId="10" r:id="rId11"/>
  </sheets>
  <definedNames>
    <definedName name="_xlnm._FilterDatabase" localSheetId="7" hidden="1">Analysis2!$A$2:$G$98</definedName>
    <definedName name="_xlnm._FilterDatabase" localSheetId="8" hidden="1">Analysis3!$AT$2:$AU$2</definedName>
    <definedName name="_xlnm._FilterDatabase" localSheetId="9" hidden="1">Analysis4!$A$2:$F$66</definedName>
    <definedName name="_xlnm._FilterDatabase" localSheetId="2" hidden="1">'Clean data '!$A$1:$G$96</definedName>
    <definedName name="_xlnm._FilterDatabase" localSheetId="5" hidden="1">Data!$A$1:$G$95</definedName>
    <definedName name="_xlnm._FilterDatabase" localSheetId="3" hidden="1">'key cherctristic of data'!$A$1:$G$95</definedName>
    <definedName name="_xlnm._FilterDatabase" localSheetId="1" hidden="1">'Missing Values'!$A$1:$G$101</definedName>
    <definedName name="_xlnm._FilterDatabase" localSheetId="0" hidden="1">'Raw Data'!$A$1:$G$101</definedName>
    <definedName name="_xlchart.v1.0" hidden="1">Analysis3!$BB$3:$BB$96</definedName>
    <definedName name="_xlchart.v1.1" hidden="1">Analysis3!$BC$3:$BC$96</definedName>
    <definedName name="_xlchart.v1.2" hidden="1">Analysis3!$AT$2</definedName>
    <definedName name="_xlchart.v1.3" hidden="1">Analysis3!$AT$3:$AT$53</definedName>
    <definedName name="_xlchart.v1.4" hidden="1">Analysis3!$AU$2</definedName>
    <definedName name="_xlchart.v1.5" hidden="1">Analysis3!$AU$3:$AU$53</definedName>
    <definedName name="_xlcn.WorksheetConnection_PEglobalpositionskilldemodatasetfinal.xlsxTable11" hidden="1">Table1</definedName>
    <definedName name="_xlcn.WorksheetConnection_RDataA1G961" hidden="1">Data!$A$1:$G$95</definedName>
  </definedNames>
  <calcPr calcId="191029"/>
  <pivotCaches>
    <pivotCache cacheId="21" r:id="rId12"/>
    <pivotCache cacheId="22" r:id="rId13"/>
    <pivotCache cacheId="23" r:id="rId14"/>
  </pivotCaches>
  <extLst>
    <ext xmlns:x15="http://schemas.microsoft.com/office/spreadsheetml/2010/11/main" uri="{FCE2AD5D-F65C-4FA6-A056-5C36A1767C68}">
      <x15:dataModel>
        <x15:modelTables>
          <x15:modelTable id="Range" name="Range" connection="WorksheetConnection_R - Data!$A$1:$G$96"/>
          <x15:modelTable id="Table1" name="Table1" connection="WorksheetConnection_PE global position skill demo dataset - final.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 i="2" l="1"/>
  <c r="BI9" i="20"/>
  <c r="BI8" i="20"/>
  <c r="BI7" i="20"/>
  <c r="BI6" i="20"/>
  <c r="BI5" i="20"/>
  <c r="BI4" i="20"/>
  <c r="BF9" i="20"/>
  <c r="BF8" i="20"/>
  <c r="BF7" i="20"/>
  <c r="BF6" i="20"/>
  <c r="BF5" i="20"/>
  <c r="BF4" i="20"/>
  <c r="Z3" i="20"/>
  <c r="C3" i="2"/>
  <c r="R43" i="6"/>
  <c r="G4" i="24"/>
  <c r="G5" i="24"/>
  <c r="G6" i="24"/>
  <c r="G7" i="24"/>
  <c r="G8" i="24"/>
  <c r="G9" i="24"/>
  <c r="G10" i="24"/>
  <c r="G11" i="24"/>
  <c r="G12" i="24"/>
  <c r="G13" i="24"/>
  <c r="G14" i="24"/>
  <c r="G15" i="24"/>
  <c r="G16" i="24"/>
  <c r="G17" i="24"/>
  <c r="G18" i="24"/>
  <c r="G19" i="24"/>
  <c r="G20" i="24"/>
  <c r="G21" i="24"/>
  <c r="G22" i="24"/>
  <c r="G23" i="24"/>
  <c r="G24" i="24"/>
  <c r="G25" i="24"/>
  <c r="G26" i="24"/>
  <c r="G27" i="24"/>
  <c r="G28" i="24"/>
  <c r="G29" i="24"/>
  <c r="G30" i="24"/>
  <c r="G31" i="24"/>
  <c r="G32" i="24"/>
  <c r="G33" i="24"/>
  <c r="G34" i="24"/>
  <c r="G35" i="24"/>
  <c r="G36" i="24"/>
  <c r="G37" i="24"/>
  <c r="G38" i="24"/>
  <c r="G39" i="24"/>
  <c r="G40" i="24"/>
  <c r="G41" i="24"/>
  <c r="G42" i="24"/>
  <c r="G43" i="24"/>
  <c r="G44" i="24"/>
  <c r="G45" i="24"/>
  <c r="G46" i="24"/>
  <c r="G47" i="24"/>
  <c r="G48" i="24"/>
  <c r="G49" i="24"/>
  <c r="G50" i="24"/>
  <c r="G51" i="24"/>
  <c r="G52" i="24"/>
  <c r="G53" i="24"/>
  <c r="G54" i="24"/>
  <c r="G55" i="24"/>
  <c r="G56" i="24"/>
  <c r="G57" i="24"/>
  <c r="G58" i="24"/>
  <c r="G59" i="24"/>
  <c r="G60" i="24"/>
  <c r="G61" i="24"/>
  <c r="G62" i="24"/>
  <c r="G63" i="24"/>
  <c r="G64" i="24"/>
  <c r="G65" i="24"/>
  <c r="G66" i="24"/>
  <c r="G3" i="24"/>
  <c r="P32" i="24"/>
  <c r="P30" i="24"/>
  <c r="P19" i="24"/>
  <c r="P13" i="24"/>
  <c r="P7" i="24"/>
  <c r="P5" i="24"/>
  <c r="P6" i="24"/>
  <c r="P8" i="24"/>
  <c r="P9" i="24"/>
  <c r="P10" i="24"/>
  <c r="P11" i="24"/>
  <c r="P12" i="24"/>
  <c r="P14" i="24"/>
  <c r="P15" i="24"/>
  <c r="P16" i="24"/>
  <c r="P17" i="24"/>
  <c r="P18" i="24"/>
  <c r="P20" i="24"/>
  <c r="P21" i="24"/>
  <c r="P22" i="24"/>
  <c r="P23" i="24"/>
  <c r="P24" i="24"/>
  <c r="P25" i="24"/>
  <c r="P26" i="24"/>
  <c r="P27" i="24"/>
  <c r="P28" i="24"/>
  <c r="P29" i="24"/>
  <c r="P31" i="24"/>
  <c r="P3" i="24"/>
  <c r="P4" i="24"/>
  <c r="J98" i="19"/>
  <c r="AG21" i="8"/>
  <c r="Z4" i="20" l="1"/>
  <c r="Z5" i="20"/>
  <c r="Z6" i="20"/>
  <c r="Z7" i="20"/>
  <c r="Z8" i="20"/>
  <c r="Z9" i="20"/>
  <c r="Z10" i="20"/>
  <c r="Z11" i="20"/>
  <c r="Z12" i="20"/>
  <c r="Z13" i="20"/>
  <c r="Z14" i="20"/>
  <c r="Z15" i="20"/>
  <c r="Z16" i="20"/>
  <c r="Z17" i="20"/>
  <c r="Z18" i="20"/>
  <c r="Z19" i="20"/>
  <c r="Z20" i="20"/>
  <c r="Z21" i="20"/>
  <c r="Z22" i="20"/>
  <c r="Z23" i="20"/>
  <c r="Z24" i="20"/>
  <c r="Z25" i="20"/>
  <c r="Z26" i="20"/>
  <c r="Z27" i="20"/>
  <c r="Z28" i="20"/>
  <c r="Z29" i="20"/>
  <c r="Z30" i="20"/>
  <c r="Z31" i="20"/>
  <c r="Z32" i="20"/>
  <c r="Z33" i="20"/>
  <c r="Z34" i="20"/>
  <c r="Z35" i="20"/>
  <c r="Z36" i="20"/>
  <c r="Z37" i="20"/>
  <c r="Z38" i="20"/>
  <c r="Z39" i="20"/>
  <c r="Z40" i="20"/>
  <c r="Z41" i="20"/>
  <c r="Z42" i="20"/>
  <c r="Z43" i="20"/>
  <c r="Z44" i="20"/>
  <c r="Z45" i="20"/>
  <c r="Q4" i="20"/>
  <c r="Q5" i="20"/>
  <c r="Q6" i="20"/>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45" i="20"/>
  <c r="Q46" i="20"/>
  <c r="Q47" i="20"/>
  <c r="Q48" i="20"/>
  <c r="Q49" i="20"/>
  <c r="Q50" i="20"/>
  <c r="Q51" i="20"/>
  <c r="Q52" i="20"/>
  <c r="Q53" i="20"/>
  <c r="Q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3" i="20"/>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54" i="19"/>
  <c r="AJ29" i="8"/>
  <c r="AK15" i="8"/>
  <c r="AI29" i="8"/>
  <c r="AG29" i="8"/>
  <c r="AH29" i="8"/>
  <c r="AI15" i="8"/>
  <c r="R97" i="6"/>
  <c r="Q97" i="6"/>
  <c r="P97" i="6"/>
  <c r="R96" i="6"/>
  <c r="Q96" i="6"/>
  <c r="P96" i="6"/>
  <c r="AH16" i="8"/>
  <c r="AG22" i="8"/>
  <c r="AG16" i="8"/>
  <c r="AH21" i="8"/>
  <c r="AH15" i="8"/>
  <c r="AH20" i="8"/>
  <c r="AH14" i="8"/>
  <c r="AG14" i="8"/>
  <c r="AG15" i="8"/>
  <c r="AG20" i="8"/>
  <c r="AH19" i="8"/>
  <c r="AG19" i="8"/>
  <c r="AH22" i="8"/>
  <c r="W18" i="8"/>
  <c r="Z19" i="8"/>
  <c r="Z18" i="8"/>
  <c r="W19" i="8"/>
  <c r="V19" i="8"/>
  <c r="V18" i="8"/>
  <c r="U19" i="8"/>
  <c r="U18" i="8"/>
  <c r="R19" i="8"/>
  <c r="R18" i="8"/>
  <c r="P19" i="8"/>
  <c r="O19" i="8"/>
  <c r="P18" i="8"/>
  <c r="O18" i="8"/>
  <c r="H97" i="20" l="1"/>
  <c r="H98" i="19"/>
  <c r="Q18" i="8"/>
  <c r="AI14" i="8" s="1"/>
  <c r="Q19" i="8"/>
  <c r="G104" i="3"/>
  <c r="G97" i="5"/>
  <c r="F97" i="5"/>
  <c r="E97" i="5"/>
  <c r="D97" i="5"/>
  <c r="C97" i="5"/>
  <c r="B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D104" i="3"/>
  <c r="AK14" i="8" l="1"/>
  <c r="H97" i="5"/>
  <c r="C102" i="3" l="1"/>
  <c r="D102" i="3"/>
  <c r="E102" i="3"/>
  <c r="F102" i="3"/>
  <c r="G102" i="3"/>
  <c r="B10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102" i="3" s="1"/>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2BE259-CC00-4D4F-83EE-3B083359C88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DEA4B73-ED1E-465A-B185-75E920B09D99}" name="WorksheetConnection_PE global position skill demo dataset - final.xlsx!Table1" type="102" refreshedVersion="8" minRefreshableVersion="5">
    <extLst>
      <ext xmlns:x15="http://schemas.microsoft.com/office/spreadsheetml/2010/11/main" uri="{DE250136-89BD-433C-8126-D09CA5730AF9}">
        <x15:connection id="Table1">
          <x15:rangePr sourceName="_xlcn.WorksheetConnection_PEglobalpositionskilldemodatasetfinal.xlsxTable11"/>
        </x15:connection>
      </ext>
    </extLst>
  </connection>
  <connection id="3" xr16:uid="{A28725DD-7312-44BE-B7A5-D0663EBC3298}" name="WorksheetConnection_R - Data!$A$1:$G$96" type="102" refreshedVersion="8" minRefreshableVersion="5">
    <extLst>
      <ext xmlns:x15="http://schemas.microsoft.com/office/spreadsheetml/2010/11/main" uri="{DE250136-89BD-433C-8126-D09CA5730AF9}">
        <x15:connection id="Range" autoDelete="1">
          <x15:rangePr sourceName="_xlcn.WorksheetConnection_RDataA1G961"/>
        </x15:connection>
      </ext>
    </extLst>
  </connection>
</connections>
</file>

<file path=xl/sharedStrings.xml><?xml version="1.0" encoding="utf-8"?>
<sst xmlns="http://schemas.openxmlformats.org/spreadsheetml/2006/main" count="1443" uniqueCount="118">
  <si>
    <t>m</t>
  </si>
  <si>
    <t>ID</t>
  </si>
  <si>
    <t>GROUP</t>
  </si>
  <si>
    <t>AGE</t>
  </si>
  <si>
    <t>TORTURE</t>
  </si>
  <si>
    <t>INTAKE</t>
  </si>
  <si>
    <t>GENDER</t>
  </si>
  <si>
    <t>w</t>
  </si>
  <si>
    <t>FUA</t>
  </si>
  <si>
    <t xml:space="preserve">Missing values </t>
  </si>
  <si>
    <t>Deleted</t>
  </si>
  <si>
    <t xml:space="preserve">Age Average </t>
  </si>
  <si>
    <t>Research questions:</t>
  </si>
  <si>
    <r>
      <t xml:space="preserve">1. Is respondents’ age related to their psychological symptoms </t>
    </r>
    <r>
      <rPr>
        <u/>
        <sz val="11"/>
        <color theme="1"/>
        <rFont val="Calibri"/>
        <family val="2"/>
        <scheme val="minor"/>
      </rPr>
      <t>at intake</t>
    </r>
    <r>
      <rPr>
        <sz val="11"/>
        <color theme="1"/>
        <rFont val="Calibri"/>
        <family val="2"/>
        <scheme val="minor"/>
      </rPr>
      <t>?</t>
    </r>
  </si>
  <si>
    <t xml:space="preserve">Correlation </t>
  </si>
  <si>
    <r>
      <t xml:space="preserve">2. Is respondents’ torture history related to their psychological symptoms </t>
    </r>
    <r>
      <rPr>
        <u/>
        <sz val="11"/>
        <color theme="1"/>
        <rFont val="Calibri"/>
        <family val="2"/>
        <scheme val="minor"/>
      </rPr>
      <t>at intake</t>
    </r>
    <r>
      <rPr>
        <sz val="11"/>
        <color theme="1"/>
        <rFont val="Calibri"/>
        <family val="2"/>
        <scheme val="minor"/>
      </rPr>
      <t>?</t>
    </r>
  </si>
  <si>
    <t>Grand Total</t>
  </si>
  <si>
    <t>Column Labels</t>
  </si>
  <si>
    <t>Mode</t>
  </si>
  <si>
    <t>Note:</t>
  </si>
  <si>
    <t>Median</t>
  </si>
  <si>
    <t>Age</t>
  </si>
  <si>
    <t>FuA</t>
  </si>
  <si>
    <t>Count of GROUP</t>
  </si>
  <si>
    <t>Row Labels</t>
  </si>
  <si>
    <t>Codebook:</t>
  </si>
  <si>
    <t>ID – a unique identifier for each client</t>
  </si>
  <si>
    <t>GROUP – records whether that client received intervention 1 or intervention 2</t>
  </si>
  <si>
    <t>GENDER – records whether each client is a woman (w) or man (m)</t>
  </si>
  <si>
    <t>AGE – records the age in years of each client</t>
  </si>
  <si>
    <t>TORTURE – records whether the client has experienced torture (1) or not (0)</t>
  </si>
  <si>
    <t>INTAKE – psychological symptoms score at intake (on a scale from 0 to 20)</t>
  </si>
  <si>
    <t>FUA - psychological symptoms score three months after the end of treatment (on a scale from 0 to 20)</t>
  </si>
  <si>
    <t>Group 1</t>
  </si>
  <si>
    <t>Group 2</t>
  </si>
  <si>
    <t xml:space="preserve">Missing value: use imputation strategy to avoid skewness/bais </t>
  </si>
  <si>
    <t>Correlation</t>
  </si>
  <si>
    <t>The scatter plot graph illustrates the relationship between respondents' torture history and their psychological symptoms at intake. Upon examination, the scatter plot reveals a moderately positive relationship between the two variables, as indicated by a correlation coefficient of 0.2. While there is some variation in the data points, the overall trend suggests that individuals with a history of torture tend to exhibit slightly higher levels of psychological symptoms at intake. However, it's important to note that the relationship is not particularly strong, and there are likely other factors influencing psychological symptoms beyond torture history alone. Additionally, a few outliers are present in the data, representing individuals whose experiences deviate significantly from the general pattern. Further analysis is needed to explore the nuanced dynamics of this relationship and to account for potential confounding variables.</t>
  </si>
  <si>
    <t>Group1</t>
  </si>
  <si>
    <t xml:space="preserve">Gender </t>
  </si>
  <si>
    <t>Mean</t>
  </si>
  <si>
    <t xml:space="preserve">torture </t>
  </si>
  <si>
    <t>Group2</t>
  </si>
  <si>
    <t>Average of AGE</t>
  </si>
  <si>
    <t>1 Total</t>
  </si>
  <si>
    <t>2 Total</t>
  </si>
  <si>
    <t>Sum of TORTURE</t>
  </si>
  <si>
    <t>m Total</t>
  </si>
  <si>
    <t>w Total</t>
  </si>
  <si>
    <t>Average of INTAKE</t>
  </si>
  <si>
    <t>Men</t>
  </si>
  <si>
    <t>Women</t>
  </si>
  <si>
    <t>Average Psychological Symptoms Score</t>
  </si>
  <si>
    <t>Count of AGE</t>
  </si>
  <si>
    <t>group1</t>
  </si>
  <si>
    <t>median</t>
  </si>
  <si>
    <t>mean</t>
  </si>
  <si>
    <t>mode</t>
  </si>
  <si>
    <t>G1 %</t>
  </si>
  <si>
    <t>G2 %</t>
  </si>
  <si>
    <t>Key charticristic of Research</t>
  </si>
  <si>
    <t>Sample size              95</t>
  </si>
  <si>
    <t>Womne</t>
  </si>
  <si>
    <t>Gender</t>
  </si>
  <si>
    <t>Interpreting these characteristics:</t>
  </si>
  <si>
    <t>The sample size of 95 individuals provides a decent representation of the population under study.</t>
  </si>
  <si>
    <t>The gender distribution shows differences between the two groups, with Group 2 having a higher proportion of men.</t>
  </si>
  <si>
    <t>The incidence of torture varies between the groups, with Group 2 reporting a higher number of incidents overall.</t>
  </si>
  <si>
    <t>The average psychological symptoms score differs slightly between genders and groups, with Group 2 generally having slightly higher scores.</t>
  </si>
  <si>
    <t>The mean, median, and mode values for both groups are very close, indicating relatively symmetric distributions.</t>
  </si>
  <si>
    <t>Overall, these characteristics provide insights into the demographics and key variables of the research population, allowing for further analysis and interpretation of the study findings.</t>
  </si>
  <si>
    <t>Defference</t>
  </si>
  <si>
    <t>P - Value</t>
  </si>
  <si>
    <t>average difference</t>
  </si>
  <si>
    <t>Difference</t>
  </si>
  <si>
    <t>t-Test: Two-Sample Assuming Unequal Variances</t>
  </si>
  <si>
    <t>Variance</t>
  </si>
  <si>
    <t>Observations</t>
  </si>
  <si>
    <t>Hypothesized Mean Difference</t>
  </si>
  <si>
    <t>df</t>
  </si>
  <si>
    <t>t Stat</t>
  </si>
  <si>
    <t>P(T&lt;=t) one-tail</t>
  </si>
  <si>
    <t>t Critical one-tail</t>
  </si>
  <si>
    <t>P(T&lt;=t) two-tail</t>
  </si>
  <si>
    <t>t Critical two-tail</t>
  </si>
  <si>
    <t>t-Test: Two-Sample Assuming Equal Variances</t>
  </si>
  <si>
    <t>Pooled Variance</t>
  </si>
  <si>
    <t>D-Group1</t>
  </si>
  <si>
    <t>D-Group2</t>
  </si>
  <si>
    <t>Standard Error</t>
  </si>
  <si>
    <t>Standard Deviation</t>
  </si>
  <si>
    <t>Sample Variance</t>
  </si>
  <si>
    <t>Kurtosis</t>
  </si>
  <si>
    <t>Skewness</t>
  </si>
  <si>
    <t>Range</t>
  </si>
  <si>
    <t>Minimum</t>
  </si>
  <si>
    <t>Maximum</t>
  </si>
  <si>
    <t>Sum</t>
  </si>
  <si>
    <t>Count</t>
  </si>
  <si>
    <t>Confidence Level(95.0%)</t>
  </si>
  <si>
    <t>Yes</t>
  </si>
  <si>
    <t>No</t>
  </si>
  <si>
    <t>The results of the t-test indicate that the p-value (P(T&lt;=t) two-tail) is 0.175940006.</t>
  </si>
  <si>
    <t>Interpretation:</t>
  </si>
  <si>
    <t>The p-value represents the probability of observing the given difference in means (or more extreme) between the groups, assuming that there is no true difference in the population.</t>
  </si>
  <si>
    <t>In this case, the p-value is greater than the typical significance level of 0.05. Therefore, we fail to reject the null hypothesis, which suggests that there is no statistically significant difference in the psychological symptom scores between individuals who experienced torture and those who did not.</t>
  </si>
  <si>
    <t>This means that based on the data provided, there is no evidence to conclude that torture history is related to psychological symptom scores at intake.</t>
  </si>
  <si>
    <t>ℳ (Yes, Torture)</t>
  </si>
  <si>
    <t>ℳ (No, Torture)</t>
  </si>
  <si>
    <t>Did the symptoms of group 2 participants improve, on average? How would you characterize the size and significance of this group’s symptom changes?</t>
  </si>
  <si>
    <t>min</t>
  </si>
  <si>
    <t>Q1</t>
  </si>
  <si>
    <t>average</t>
  </si>
  <si>
    <t>Q3</t>
  </si>
  <si>
    <t>Max</t>
  </si>
  <si>
    <t xml:space="preserve">Missing value: used imputation strategy to avoid skewness/bais </t>
  </si>
  <si>
    <t xml:space="preserve">Deleted, it could be data collection error also don’t have group 3 in this study </t>
  </si>
  <si>
    <t xml:space="preserve">Deleted - it could be an outlier and cannot be explained by valid reason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</si>
</sst>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00"/>
    <numFmt numFmtId="166" formatCode="0.0000E+00"/>
    <numFmt numFmtId="167" formatCode="0.0E+00"/>
  </numFmts>
  <fonts count="18" x14ac:knownFonts="1">
    <font>
      <sz val="11"/>
      <color theme="1"/>
      <name val="Calibri"/>
      <family val="2"/>
      <scheme val="minor"/>
    </font>
    <font>
      <sz val="11"/>
      <color rgb="FFFF0000"/>
      <name val="Calibri"/>
      <family val="2"/>
      <scheme val="minor"/>
    </font>
    <font>
      <b/>
      <sz val="11"/>
      <color theme="1"/>
      <name val="Calibri"/>
      <family val="2"/>
      <scheme val="minor"/>
    </font>
    <font>
      <strike/>
      <sz val="11"/>
      <color theme="1"/>
      <name val="Calibri"/>
      <family val="2"/>
      <scheme val="minor"/>
    </font>
    <font>
      <strike/>
      <sz val="11"/>
      <color rgb="FFFF0000"/>
      <name val="Calibri"/>
      <family val="2"/>
      <scheme val="minor"/>
    </font>
    <font>
      <u/>
      <sz val="11"/>
      <color theme="1"/>
      <name val="Calibri"/>
      <family val="2"/>
      <scheme val="minor"/>
    </font>
    <font>
      <sz val="11"/>
      <color theme="1"/>
      <name val="Calibri"/>
      <family val="2"/>
      <scheme val="minor"/>
    </font>
    <font>
      <sz val="8"/>
      <color rgb="FF0D0D0D"/>
      <name val="Segoe UI"/>
      <family val="2"/>
    </font>
    <font>
      <sz val="8"/>
      <color rgb="FF0D0D0D"/>
      <name val="Segoe UI"/>
      <family val="2"/>
    </font>
    <font>
      <i/>
      <sz val="11"/>
      <color theme="1"/>
      <name val="Calibri"/>
      <family val="2"/>
      <scheme val="minor"/>
    </font>
    <font>
      <sz val="11"/>
      <color theme="1"/>
      <name val="Aptos Narrow"/>
      <family val="2"/>
    </font>
    <font>
      <sz val="8"/>
      <name val="Calibri"/>
      <family val="2"/>
      <scheme val="minor"/>
    </font>
    <font>
      <b/>
      <sz val="14"/>
      <color theme="1"/>
      <name val="Calibri"/>
      <family val="2"/>
      <scheme val="minor"/>
    </font>
    <font>
      <b/>
      <sz val="16"/>
      <color theme="1"/>
      <name val="Calibri"/>
      <family val="2"/>
      <scheme val="minor"/>
    </font>
    <font>
      <sz val="16"/>
      <color theme="1"/>
      <name val="Calibri"/>
      <family val="2"/>
      <scheme val="minor"/>
    </font>
    <font>
      <b/>
      <i/>
      <sz val="16"/>
      <color theme="1"/>
      <name val="Calibri"/>
      <family val="2"/>
      <scheme val="minor"/>
    </font>
    <font>
      <b/>
      <sz val="18"/>
      <color theme="1"/>
      <name val="Calibri"/>
      <family val="2"/>
      <scheme val="minor"/>
    </font>
    <font>
      <sz val="18"/>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rgb="FFFF0000"/>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6" fillId="0" borderId="0" applyFont="0" applyFill="0" applyBorder="0" applyAlignment="0" applyProtection="0"/>
  </cellStyleXfs>
  <cellXfs count="49">
    <xf numFmtId="0" fontId="0" fillId="0" borderId="0" xfId="0"/>
    <xf numFmtId="0" fontId="1" fillId="0" borderId="0" xfId="0" applyFont="1"/>
    <xf numFmtId="0" fontId="2" fillId="0" borderId="0" xfId="0" applyFont="1"/>
    <xf numFmtId="0" fontId="0" fillId="2" borderId="0" xfId="0" applyFill="1"/>
    <xf numFmtId="0" fontId="3" fillId="0" borderId="0" xfId="0" applyFont="1"/>
    <xf numFmtId="0" fontId="3" fillId="2" borderId="0" xfId="0" applyFont="1" applyFill="1"/>
    <xf numFmtId="0" fontId="4" fillId="0" borderId="0" xfId="0" applyFont="1"/>
    <xf numFmtId="164" fontId="0" fillId="0" borderId="0" xfId="0" applyNumberFormat="1"/>
    <xf numFmtId="1" fontId="0" fillId="0" borderId="0" xfId="0" applyNumberFormat="1"/>
    <xf numFmtId="0" fontId="0" fillId="0" borderId="0" xfId="0" applyAlignment="1">
      <alignment horizontal="left" vertical="center" indent="1"/>
    </xf>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Alignment="1">
      <alignment horizontal="left" indent="1"/>
    </xf>
    <xf numFmtId="0" fontId="0" fillId="3" borderId="0" xfId="0" applyFill="1"/>
    <xf numFmtId="165" fontId="0" fillId="0" borderId="0" xfId="0" applyNumberFormat="1"/>
    <xf numFmtId="9" fontId="0" fillId="0" borderId="0" xfId="1" applyFont="1"/>
    <xf numFmtId="0" fontId="0" fillId="0" borderId="0" xfId="0" applyAlignment="1">
      <alignment horizontal="center" vertical="center"/>
    </xf>
    <xf numFmtId="9" fontId="0" fillId="0" borderId="0" xfId="0" applyNumberFormat="1"/>
    <xf numFmtId="0" fontId="7" fillId="0" borderId="0" xfId="0" applyFont="1" applyAlignment="1">
      <alignment vertical="center"/>
    </xf>
    <xf numFmtId="0" fontId="7" fillId="0" borderId="0" xfId="0" applyFont="1" applyAlignment="1">
      <alignment horizontal="left" vertical="center" indent="1"/>
    </xf>
    <xf numFmtId="0" fontId="8" fillId="0" borderId="0" xfId="0" applyFont="1" applyAlignment="1">
      <alignment horizontal="left" vertical="center" indent="1"/>
    </xf>
    <xf numFmtId="0" fontId="7" fillId="0" borderId="0" xfId="0" applyFont="1" applyAlignment="1">
      <alignment horizontal="left" vertical="center" indent="2"/>
    </xf>
    <xf numFmtId="166" fontId="0" fillId="0" borderId="0" xfId="0" applyNumberFormat="1"/>
    <xf numFmtId="167" fontId="0" fillId="0" borderId="0" xfId="0" applyNumberFormat="1"/>
    <xf numFmtId="0" fontId="0" fillId="0" borderId="1" xfId="0" applyBorder="1"/>
    <xf numFmtId="0" fontId="9" fillId="0" borderId="2" xfId="0" applyFont="1" applyBorder="1" applyAlignment="1">
      <alignment horizontal="center"/>
    </xf>
    <xf numFmtId="0" fontId="0" fillId="0" borderId="0" xfId="0" applyAlignment="1">
      <alignment vertical="top" wrapText="1"/>
    </xf>
    <xf numFmtId="0" fontId="10" fillId="0" borderId="2" xfId="0" applyFont="1" applyBorder="1" applyAlignment="1">
      <alignment horizontal="center"/>
    </xf>
    <xf numFmtId="0" fontId="12" fillId="0" borderId="0" xfId="0" applyFont="1" applyAlignment="1">
      <alignment wrapText="1"/>
    </xf>
    <xf numFmtId="0" fontId="13" fillId="0" borderId="0" xfId="0" applyFont="1" applyAlignment="1">
      <alignment wrapText="1"/>
    </xf>
    <xf numFmtId="0" fontId="14" fillId="0" borderId="0" xfId="0" applyFont="1"/>
    <xf numFmtId="0" fontId="12" fillId="0" borderId="0" xfId="0" applyFont="1"/>
    <xf numFmtId="0" fontId="17" fillId="0" borderId="0" xfId="0" applyFont="1"/>
    <xf numFmtId="0" fontId="17" fillId="0" borderId="0" xfId="0" applyFont="1" applyAlignment="1">
      <alignment horizontal="left" vertical="center" indent="4"/>
    </xf>
    <xf numFmtId="0" fontId="15" fillId="0" borderId="3" xfId="0" applyFont="1" applyBorder="1" applyAlignment="1">
      <alignment horizontal="centerContinuous"/>
    </xf>
    <xf numFmtId="0" fontId="13" fillId="0" borderId="3" xfId="0" applyFont="1" applyBorder="1"/>
    <xf numFmtId="164" fontId="13" fillId="0" borderId="3" xfId="0" applyNumberFormat="1" applyFont="1" applyBorder="1"/>
    <xf numFmtId="0" fontId="16" fillId="0" borderId="0" xfId="0" applyFont="1" applyAlignment="1">
      <alignment horizontal="left" vertical="center"/>
    </xf>
    <xf numFmtId="0" fontId="17" fillId="0" borderId="0" xfId="0" applyFont="1" applyAlignment="1">
      <alignment horizontal="center" vertical="center"/>
    </xf>
    <xf numFmtId="0" fontId="12" fillId="0" borderId="0" xfId="0" applyFont="1" applyAlignment="1">
      <alignment horizontal="left" vertical="top" wrapText="1"/>
    </xf>
    <xf numFmtId="0" fontId="0" fillId="0" borderId="0" xfId="0" applyAlignment="1">
      <alignment horizontal="center"/>
    </xf>
    <xf numFmtId="164" fontId="0" fillId="0" borderId="0" xfId="0" applyNumberFormat="1" applyAlignment="1">
      <alignment horizontal="center"/>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center" vertical="top" wrapText="1"/>
    </xf>
    <xf numFmtId="0" fontId="12" fillId="0" borderId="0" xfId="0" applyFont="1" applyAlignment="1">
      <alignment horizontal="left" vertical="center"/>
    </xf>
    <xf numFmtId="0" fontId="12" fillId="0" borderId="0" xfId="0" applyFont="1" applyAlignment="1">
      <alignment horizontal="center"/>
    </xf>
    <xf numFmtId="0" fontId="0" fillId="0" borderId="0" xfId="0" applyAlignment="1">
      <alignment horizontal="left" wrapText="1"/>
    </xf>
  </cellXfs>
  <cellStyles count="2">
    <cellStyle name="Normal" xfId="0" builtinId="0"/>
    <cellStyle name="Percent" xfId="1" builtinId="5"/>
  </cellStyles>
  <dxfs count="1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numFmt numFmtId="164" formatCode="0.0"/>
    </dxf>
    <dxf>
      <numFmt numFmtId="164" formatCode="0.0"/>
    </dxf>
    <dxf>
      <numFmt numFmtId="164" formatCode="0.0"/>
    </dxf>
    <dxf>
      <numFmt numFmtId="164" formatCode="0.0"/>
    </dxf>
    <dxf>
      <numFmt numFmtId="164" formatCode="0.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BD598200-6CA6-47BD-8E91-6552261C1DE1}">
      <tableStyleElement type="headerRow" dxfId="18"/>
      <tableStyleElement type="totalRow" dxfId="17"/>
      <tableStyleElement type="secondRowStripe"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worksheet" Target="worksheets/sheet10.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Data!$J$1</c:f>
              <c:strCache>
                <c:ptCount val="1"/>
                <c:pt idx="0">
                  <c:v>INTAKE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Data!$I$2:$I$95</c:f>
              <c:numCache>
                <c:formatCode>General</c:formatCode>
                <c:ptCount val="94"/>
                <c:pt idx="0">
                  <c:v>47</c:v>
                </c:pt>
                <c:pt idx="1">
                  <c:v>19</c:v>
                </c:pt>
                <c:pt idx="2">
                  <c:v>47</c:v>
                </c:pt>
                <c:pt idx="3">
                  <c:v>46</c:v>
                </c:pt>
                <c:pt idx="4">
                  <c:v>56</c:v>
                </c:pt>
                <c:pt idx="5">
                  <c:v>47</c:v>
                </c:pt>
                <c:pt idx="6">
                  <c:v>47</c:v>
                </c:pt>
                <c:pt idx="7">
                  <c:v>68</c:v>
                </c:pt>
                <c:pt idx="8">
                  <c:v>62</c:v>
                </c:pt>
                <c:pt idx="9">
                  <c:v>42</c:v>
                </c:pt>
                <c:pt idx="10">
                  <c:v>43</c:v>
                </c:pt>
                <c:pt idx="11">
                  <c:v>39</c:v>
                </c:pt>
                <c:pt idx="12">
                  <c:v>47</c:v>
                </c:pt>
                <c:pt idx="13">
                  <c:v>28</c:v>
                </c:pt>
                <c:pt idx="14">
                  <c:v>47</c:v>
                </c:pt>
                <c:pt idx="15">
                  <c:v>67</c:v>
                </c:pt>
                <c:pt idx="16">
                  <c:v>47</c:v>
                </c:pt>
                <c:pt idx="17">
                  <c:v>30</c:v>
                </c:pt>
                <c:pt idx="18">
                  <c:v>71</c:v>
                </c:pt>
                <c:pt idx="19">
                  <c:v>78</c:v>
                </c:pt>
                <c:pt idx="20">
                  <c:v>62</c:v>
                </c:pt>
                <c:pt idx="21">
                  <c:v>24</c:v>
                </c:pt>
                <c:pt idx="22">
                  <c:v>47</c:v>
                </c:pt>
                <c:pt idx="23">
                  <c:v>23</c:v>
                </c:pt>
                <c:pt idx="24">
                  <c:v>47</c:v>
                </c:pt>
                <c:pt idx="25">
                  <c:v>47</c:v>
                </c:pt>
                <c:pt idx="26">
                  <c:v>37</c:v>
                </c:pt>
                <c:pt idx="27">
                  <c:v>65</c:v>
                </c:pt>
                <c:pt idx="28">
                  <c:v>68</c:v>
                </c:pt>
                <c:pt idx="29">
                  <c:v>59</c:v>
                </c:pt>
                <c:pt idx="30">
                  <c:v>44</c:v>
                </c:pt>
                <c:pt idx="31">
                  <c:v>33</c:v>
                </c:pt>
                <c:pt idx="32">
                  <c:v>47</c:v>
                </c:pt>
                <c:pt idx="33">
                  <c:v>33</c:v>
                </c:pt>
                <c:pt idx="34">
                  <c:v>47</c:v>
                </c:pt>
                <c:pt idx="35">
                  <c:v>77</c:v>
                </c:pt>
                <c:pt idx="36">
                  <c:v>65</c:v>
                </c:pt>
                <c:pt idx="37">
                  <c:v>49</c:v>
                </c:pt>
                <c:pt idx="38">
                  <c:v>47</c:v>
                </c:pt>
                <c:pt idx="39">
                  <c:v>50</c:v>
                </c:pt>
                <c:pt idx="40">
                  <c:v>26</c:v>
                </c:pt>
                <c:pt idx="41">
                  <c:v>44</c:v>
                </c:pt>
                <c:pt idx="42">
                  <c:v>46</c:v>
                </c:pt>
                <c:pt idx="43">
                  <c:v>62</c:v>
                </c:pt>
                <c:pt idx="44">
                  <c:v>47</c:v>
                </c:pt>
                <c:pt idx="45">
                  <c:v>41</c:v>
                </c:pt>
                <c:pt idx="46">
                  <c:v>47</c:v>
                </c:pt>
                <c:pt idx="47">
                  <c:v>28</c:v>
                </c:pt>
                <c:pt idx="48">
                  <c:v>32</c:v>
                </c:pt>
                <c:pt idx="49">
                  <c:v>34</c:v>
                </c:pt>
                <c:pt idx="50">
                  <c:v>27</c:v>
                </c:pt>
                <c:pt idx="51">
                  <c:v>29</c:v>
                </c:pt>
                <c:pt idx="52">
                  <c:v>47</c:v>
                </c:pt>
                <c:pt idx="53">
                  <c:v>32</c:v>
                </c:pt>
                <c:pt idx="54">
                  <c:v>47</c:v>
                </c:pt>
                <c:pt idx="55">
                  <c:v>83</c:v>
                </c:pt>
                <c:pt idx="56">
                  <c:v>47</c:v>
                </c:pt>
                <c:pt idx="57">
                  <c:v>26</c:v>
                </c:pt>
                <c:pt idx="58">
                  <c:v>53</c:v>
                </c:pt>
                <c:pt idx="59">
                  <c:v>38</c:v>
                </c:pt>
                <c:pt idx="60">
                  <c:v>63</c:v>
                </c:pt>
                <c:pt idx="61">
                  <c:v>47</c:v>
                </c:pt>
                <c:pt idx="62">
                  <c:v>47</c:v>
                </c:pt>
                <c:pt idx="63">
                  <c:v>47</c:v>
                </c:pt>
                <c:pt idx="64">
                  <c:v>68</c:v>
                </c:pt>
                <c:pt idx="65">
                  <c:v>23</c:v>
                </c:pt>
                <c:pt idx="66">
                  <c:v>23</c:v>
                </c:pt>
                <c:pt idx="67">
                  <c:v>47</c:v>
                </c:pt>
                <c:pt idx="68">
                  <c:v>28</c:v>
                </c:pt>
                <c:pt idx="69">
                  <c:v>32</c:v>
                </c:pt>
                <c:pt idx="70">
                  <c:v>64</c:v>
                </c:pt>
                <c:pt idx="71">
                  <c:v>47</c:v>
                </c:pt>
                <c:pt idx="72">
                  <c:v>56</c:v>
                </c:pt>
                <c:pt idx="73">
                  <c:v>48</c:v>
                </c:pt>
                <c:pt idx="74">
                  <c:v>47</c:v>
                </c:pt>
                <c:pt idx="75">
                  <c:v>38</c:v>
                </c:pt>
                <c:pt idx="76">
                  <c:v>40</c:v>
                </c:pt>
                <c:pt idx="77">
                  <c:v>47</c:v>
                </c:pt>
                <c:pt idx="78">
                  <c:v>63</c:v>
                </c:pt>
                <c:pt idx="79">
                  <c:v>55</c:v>
                </c:pt>
                <c:pt idx="80">
                  <c:v>29</c:v>
                </c:pt>
                <c:pt idx="81">
                  <c:v>45</c:v>
                </c:pt>
                <c:pt idx="82">
                  <c:v>42</c:v>
                </c:pt>
                <c:pt idx="83">
                  <c:v>41</c:v>
                </c:pt>
                <c:pt idx="84">
                  <c:v>47</c:v>
                </c:pt>
                <c:pt idx="85">
                  <c:v>68</c:v>
                </c:pt>
                <c:pt idx="86">
                  <c:v>48</c:v>
                </c:pt>
                <c:pt idx="87">
                  <c:v>66</c:v>
                </c:pt>
                <c:pt idx="88">
                  <c:v>44</c:v>
                </c:pt>
                <c:pt idx="89">
                  <c:v>49</c:v>
                </c:pt>
                <c:pt idx="90">
                  <c:v>78</c:v>
                </c:pt>
                <c:pt idx="91">
                  <c:v>47</c:v>
                </c:pt>
                <c:pt idx="92">
                  <c:v>70</c:v>
                </c:pt>
                <c:pt idx="93">
                  <c:v>45</c:v>
                </c:pt>
              </c:numCache>
            </c:numRef>
          </c:xVal>
          <c:yVal>
            <c:numRef>
              <c:f>Data!$J$2:$J$95</c:f>
              <c:numCache>
                <c:formatCode>General</c:formatCode>
                <c:ptCount val="94"/>
                <c:pt idx="0">
                  <c:v>9</c:v>
                </c:pt>
                <c:pt idx="1">
                  <c:v>12</c:v>
                </c:pt>
                <c:pt idx="2">
                  <c:v>9</c:v>
                </c:pt>
                <c:pt idx="3">
                  <c:v>8</c:v>
                </c:pt>
                <c:pt idx="4">
                  <c:v>12</c:v>
                </c:pt>
                <c:pt idx="5">
                  <c:v>14</c:v>
                </c:pt>
                <c:pt idx="6">
                  <c:v>15</c:v>
                </c:pt>
                <c:pt idx="7">
                  <c:v>14</c:v>
                </c:pt>
                <c:pt idx="8">
                  <c:v>13</c:v>
                </c:pt>
                <c:pt idx="9">
                  <c:v>9</c:v>
                </c:pt>
                <c:pt idx="10">
                  <c:v>0</c:v>
                </c:pt>
                <c:pt idx="11">
                  <c:v>14</c:v>
                </c:pt>
                <c:pt idx="12">
                  <c:v>13</c:v>
                </c:pt>
                <c:pt idx="13">
                  <c:v>13</c:v>
                </c:pt>
                <c:pt idx="14">
                  <c:v>11</c:v>
                </c:pt>
                <c:pt idx="15">
                  <c:v>12</c:v>
                </c:pt>
                <c:pt idx="16">
                  <c:v>9</c:v>
                </c:pt>
                <c:pt idx="17">
                  <c:v>13</c:v>
                </c:pt>
                <c:pt idx="18">
                  <c:v>9</c:v>
                </c:pt>
                <c:pt idx="19">
                  <c:v>13</c:v>
                </c:pt>
                <c:pt idx="20">
                  <c:v>11</c:v>
                </c:pt>
                <c:pt idx="21">
                  <c:v>9</c:v>
                </c:pt>
                <c:pt idx="22">
                  <c:v>12</c:v>
                </c:pt>
                <c:pt idx="23">
                  <c:v>14</c:v>
                </c:pt>
                <c:pt idx="24">
                  <c:v>16</c:v>
                </c:pt>
                <c:pt idx="25">
                  <c:v>14</c:v>
                </c:pt>
                <c:pt idx="26">
                  <c:v>10</c:v>
                </c:pt>
                <c:pt idx="27">
                  <c:v>16</c:v>
                </c:pt>
                <c:pt idx="28">
                  <c:v>10</c:v>
                </c:pt>
                <c:pt idx="29">
                  <c:v>9</c:v>
                </c:pt>
                <c:pt idx="30">
                  <c:v>11</c:v>
                </c:pt>
                <c:pt idx="31">
                  <c:v>14</c:v>
                </c:pt>
                <c:pt idx="32">
                  <c:v>14</c:v>
                </c:pt>
                <c:pt idx="33">
                  <c:v>11</c:v>
                </c:pt>
                <c:pt idx="34">
                  <c:v>16</c:v>
                </c:pt>
                <c:pt idx="35">
                  <c:v>12</c:v>
                </c:pt>
                <c:pt idx="36">
                  <c:v>11</c:v>
                </c:pt>
                <c:pt idx="37">
                  <c:v>10</c:v>
                </c:pt>
                <c:pt idx="38">
                  <c:v>14</c:v>
                </c:pt>
                <c:pt idx="39">
                  <c:v>11</c:v>
                </c:pt>
                <c:pt idx="40">
                  <c:v>16</c:v>
                </c:pt>
                <c:pt idx="41">
                  <c:v>15</c:v>
                </c:pt>
                <c:pt idx="42">
                  <c:v>14</c:v>
                </c:pt>
                <c:pt idx="43">
                  <c:v>13</c:v>
                </c:pt>
                <c:pt idx="44">
                  <c:v>9</c:v>
                </c:pt>
                <c:pt idx="45">
                  <c:v>0</c:v>
                </c:pt>
                <c:pt idx="46">
                  <c:v>7</c:v>
                </c:pt>
                <c:pt idx="47">
                  <c:v>9</c:v>
                </c:pt>
                <c:pt idx="48">
                  <c:v>14</c:v>
                </c:pt>
                <c:pt idx="49">
                  <c:v>17</c:v>
                </c:pt>
                <c:pt idx="50">
                  <c:v>9</c:v>
                </c:pt>
                <c:pt idx="51">
                  <c:v>9</c:v>
                </c:pt>
                <c:pt idx="52">
                  <c:v>12</c:v>
                </c:pt>
                <c:pt idx="53">
                  <c:v>10</c:v>
                </c:pt>
                <c:pt idx="54">
                  <c:v>9</c:v>
                </c:pt>
                <c:pt idx="55">
                  <c:v>16</c:v>
                </c:pt>
                <c:pt idx="56">
                  <c:v>15</c:v>
                </c:pt>
                <c:pt idx="57">
                  <c:v>11</c:v>
                </c:pt>
                <c:pt idx="58">
                  <c:v>10</c:v>
                </c:pt>
                <c:pt idx="59">
                  <c:v>9</c:v>
                </c:pt>
                <c:pt idx="60">
                  <c:v>15</c:v>
                </c:pt>
                <c:pt idx="61">
                  <c:v>9</c:v>
                </c:pt>
                <c:pt idx="62">
                  <c:v>14</c:v>
                </c:pt>
                <c:pt idx="63">
                  <c:v>8</c:v>
                </c:pt>
                <c:pt idx="64">
                  <c:v>15</c:v>
                </c:pt>
                <c:pt idx="65">
                  <c:v>11</c:v>
                </c:pt>
                <c:pt idx="66">
                  <c:v>9</c:v>
                </c:pt>
                <c:pt idx="67">
                  <c:v>14</c:v>
                </c:pt>
                <c:pt idx="68">
                  <c:v>9</c:v>
                </c:pt>
                <c:pt idx="69">
                  <c:v>9</c:v>
                </c:pt>
                <c:pt idx="70">
                  <c:v>14</c:v>
                </c:pt>
                <c:pt idx="71">
                  <c:v>12</c:v>
                </c:pt>
                <c:pt idx="72">
                  <c:v>15</c:v>
                </c:pt>
                <c:pt idx="73">
                  <c:v>8</c:v>
                </c:pt>
                <c:pt idx="74">
                  <c:v>13</c:v>
                </c:pt>
                <c:pt idx="75">
                  <c:v>9</c:v>
                </c:pt>
                <c:pt idx="76">
                  <c:v>8</c:v>
                </c:pt>
                <c:pt idx="77">
                  <c:v>12</c:v>
                </c:pt>
                <c:pt idx="78">
                  <c:v>16</c:v>
                </c:pt>
                <c:pt idx="79">
                  <c:v>13</c:v>
                </c:pt>
                <c:pt idx="80">
                  <c:v>11</c:v>
                </c:pt>
                <c:pt idx="81">
                  <c:v>16</c:v>
                </c:pt>
                <c:pt idx="82">
                  <c:v>13</c:v>
                </c:pt>
                <c:pt idx="83">
                  <c:v>8</c:v>
                </c:pt>
                <c:pt idx="84">
                  <c:v>8</c:v>
                </c:pt>
                <c:pt idx="85">
                  <c:v>10</c:v>
                </c:pt>
                <c:pt idx="86">
                  <c:v>14</c:v>
                </c:pt>
                <c:pt idx="87">
                  <c:v>10</c:v>
                </c:pt>
                <c:pt idx="88">
                  <c:v>11</c:v>
                </c:pt>
                <c:pt idx="89">
                  <c:v>17</c:v>
                </c:pt>
                <c:pt idx="90">
                  <c:v>7</c:v>
                </c:pt>
                <c:pt idx="91">
                  <c:v>8</c:v>
                </c:pt>
                <c:pt idx="92">
                  <c:v>10</c:v>
                </c:pt>
                <c:pt idx="93">
                  <c:v>10</c:v>
                </c:pt>
              </c:numCache>
            </c:numRef>
          </c:yVal>
          <c:smooth val="0"/>
          <c:extLst>
            <c:ext xmlns:c16="http://schemas.microsoft.com/office/drawing/2014/chart" uri="{C3380CC4-5D6E-409C-BE32-E72D297353CC}">
              <c16:uniqueId val="{00000000-D529-42FC-9A8E-6DA17B7149C8}"/>
            </c:ext>
          </c:extLst>
        </c:ser>
        <c:dLbls>
          <c:showLegendKey val="0"/>
          <c:showVal val="0"/>
          <c:showCatName val="0"/>
          <c:showSerName val="0"/>
          <c:showPercent val="0"/>
          <c:showBubbleSize val="0"/>
        </c:dLbls>
        <c:axId val="1377282992"/>
        <c:axId val="1377284912"/>
      </c:scatterChart>
      <c:valAx>
        <c:axId val="137728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284912"/>
        <c:crosses val="autoZero"/>
        <c:crossBetween val="midCat"/>
      </c:valAx>
      <c:valAx>
        <c:axId val="13772849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psychological symptoms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282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Is respondents’ age related to their psychological symptoms at intake?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Data!$J$1</c:f>
              <c:strCache>
                <c:ptCount val="1"/>
                <c:pt idx="0">
                  <c:v>INTAKE</c:v>
                </c:pt>
              </c:strCache>
            </c:strRef>
          </c:tx>
          <c:spPr>
            <a:ln w="28575" cap="rnd">
              <a:noFill/>
              <a:round/>
            </a:ln>
            <a:effectLst/>
          </c:spPr>
          <c:marker>
            <c:symbol val="circle"/>
            <c:size val="7"/>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44450" cap="rnd">
                <a:solidFill>
                  <a:srgbClr val="FF0000">
                    <a:alpha val="90000"/>
                  </a:srgbClr>
                </a:solidFill>
                <a:prstDash val="sysDot"/>
              </a:ln>
              <a:effectLst/>
            </c:spPr>
            <c:trendlineType val="linear"/>
            <c:dispRSqr val="0"/>
            <c:dispEq val="0"/>
          </c:trendline>
          <c:xVal>
            <c:numRef>
              <c:f>Data!$I$2:$I$95</c:f>
              <c:numCache>
                <c:formatCode>General</c:formatCode>
                <c:ptCount val="94"/>
                <c:pt idx="0">
                  <c:v>47</c:v>
                </c:pt>
                <c:pt idx="1">
                  <c:v>19</c:v>
                </c:pt>
                <c:pt idx="2">
                  <c:v>47</c:v>
                </c:pt>
                <c:pt idx="3">
                  <c:v>46</c:v>
                </c:pt>
                <c:pt idx="4">
                  <c:v>56</c:v>
                </c:pt>
                <c:pt idx="5">
                  <c:v>47</c:v>
                </c:pt>
                <c:pt idx="6">
                  <c:v>47</c:v>
                </c:pt>
                <c:pt idx="7">
                  <c:v>68</c:v>
                </c:pt>
                <c:pt idx="8">
                  <c:v>62</c:v>
                </c:pt>
                <c:pt idx="9">
                  <c:v>42</c:v>
                </c:pt>
                <c:pt idx="10">
                  <c:v>43</c:v>
                </c:pt>
                <c:pt idx="11">
                  <c:v>39</c:v>
                </c:pt>
                <c:pt idx="12">
                  <c:v>47</c:v>
                </c:pt>
                <c:pt idx="13">
                  <c:v>28</c:v>
                </c:pt>
                <c:pt idx="14">
                  <c:v>47</c:v>
                </c:pt>
                <c:pt idx="15">
                  <c:v>67</c:v>
                </c:pt>
                <c:pt idx="16">
                  <c:v>47</c:v>
                </c:pt>
                <c:pt idx="17">
                  <c:v>30</c:v>
                </c:pt>
                <c:pt idx="18">
                  <c:v>71</c:v>
                </c:pt>
                <c:pt idx="19">
                  <c:v>78</c:v>
                </c:pt>
                <c:pt idx="20">
                  <c:v>62</c:v>
                </c:pt>
                <c:pt idx="21">
                  <c:v>24</c:v>
                </c:pt>
                <c:pt idx="22">
                  <c:v>47</c:v>
                </c:pt>
                <c:pt idx="23">
                  <c:v>23</c:v>
                </c:pt>
                <c:pt idx="24">
                  <c:v>47</c:v>
                </c:pt>
                <c:pt idx="25">
                  <c:v>47</c:v>
                </c:pt>
                <c:pt idx="26">
                  <c:v>37</c:v>
                </c:pt>
                <c:pt idx="27">
                  <c:v>65</c:v>
                </c:pt>
                <c:pt idx="28">
                  <c:v>68</c:v>
                </c:pt>
                <c:pt idx="29">
                  <c:v>59</c:v>
                </c:pt>
                <c:pt idx="30">
                  <c:v>44</c:v>
                </c:pt>
                <c:pt idx="31">
                  <c:v>33</c:v>
                </c:pt>
                <c:pt idx="32">
                  <c:v>47</c:v>
                </c:pt>
                <c:pt idx="33">
                  <c:v>33</c:v>
                </c:pt>
                <c:pt idx="34">
                  <c:v>47</c:v>
                </c:pt>
                <c:pt idx="35">
                  <c:v>77</c:v>
                </c:pt>
                <c:pt idx="36">
                  <c:v>65</c:v>
                </c:pt>
                <c:pt idx="37">
                  <c:v>49</c:v>
                </c:pt>
                <c:pt idx="38">
                  <c:v>47</c:v>
                </c:pt>
                <c:pt idx="39">
                  <c:v>50</c:v>
                </c:pt>
                <c:pt idx="40">
                  <c:v>26</c:v>
                </c:pt>
                <c:pt idx="41">
                  <c:v>44</c:v>
                </c:pt>
                <c:pt idx="42">
                  <c:v>46</c:v>
                </c:pt>
                <c:pt idx="43">
                  <c:v>62</c:v>
                </c:pt>
                <c:pt idx="44">
                  <c:v>47</c:v>
                </c:pt>
                <c:pt idx="45">
                  <c:v>41</c:v>
                </c:pt>
                <c:pt idx="46">
                  <c:v>47</c:v>
                </c:pt>
                <c:pt idx="47">
                  <c:v>28</c:v>
                </c:pt>
                <c:pt idx="48">
                  <c:v>32</c:v>
                </c:pt>
                <c:pt idx="49">
                  <c:v>34</c:v>
                </c:pt>
                <c:pt idx="50">
                  <c:v>27</c:v>
                </c:pt>
                <c:pt idx="51">
                  <c:v>29</c:v>
                </c:pt>
                <c:pt idx="52">
                  <c:v>47</c:v>
                </c:pt>
                <c:pt idx="53">
                  <c:v>32</c:v>
                </c:pt>
                <c:pt idx="54">
                  <c:v>47</c:v>
                </c:pt>
                <c:pt idx="55">
                  <c:v>83</c:v>
                </c:pt>
                <c:pt idx="56">
                  <c:v>47</c:v>
                </c:pt>
                <c:pt idx="57">
                  <c:v>26</c:v>
                </c:pt>
                <c:pt idx="58">
                  <c:v>53</c:v>
                </c:pt>
                <c:pt idx="59">
                  <c:v>38</c:v>
                </c:pt>
                <c:pt idx="60">
                  <c:v>63</c:v>
                </c:pt>
                <c:pt idx="61">
                  <c:v>47</c:v>
                </c:pt>
                <c:pt idx="62">
                  <c:v>47</c:v>
                </c:pt>
                <c:pt idx="63">
                  <c:v>47</c:v>
                </c:pt>
                <c:pt idx="64">
                  <c:v>68</c:v>
                </c:pt>
                <c:pt idx="65">
                  <c:v>23</c:v>
                </c:pt>
                <c:pt idx="66">
                  <c:v>23</c:v>
                </c:pt>
                <c:pt idx="67">
                  <c:v>47</c:v>
                </c:pt>
                <c:pt idx="68">
                  <c:v>28</c:v>
                </c:pt>
                <c:pt idx="69">
                  <c:v>32</c:v>
                </c:pt>
                <c:pt idx="70">
                  <c:v>64</c:v>
                </c:pt>
                <c:pt idx="71">
                  <c:v>47</c:v>
                </c:pt>
                <c:pt idx="72">
                  <c:v>56</c:v>
                </c:pt>
                <c:pt idx="73">
                  <c:v>48</c:v>
                </c:pt>
                <c:pt idx="74">
                  <c:v>47</c:v>
                </c:pt>
                <c:pt idx="75">
                  <c:v>38</c:v>
                </c:pt>
                <c:pt idx="76">
                  <c:v>40</c:v>
                </c:pt>
                <c:pt idx="77">
                  <c:v>47</c:v>
                </c:pt>
                <c:pt idx="78">
                  <c:v>63</c:v>
                </c:pt>
                <c:pt idx="79">
                  <c:v>55</c:v>
                </c:pt>
                <c:pt idx="80">
                  <c:v>29</c:v>
                </c:pt>
                <c:pt idx="81">
                  <c:v>45</c:v>
                </c:pt>
                <c:pt idx="82">
                  <c:v>42</c:v>
                </c:pt>
                <c:pt idx="83">
                  <c:v>41</c:v>
                </c:pt>
                <c:pt idx="84">
                  <c:v>47</c:v>
                </c:pt>
                <c:pt idx="85">
                  <c:v>68</c:v>
                </c:pt>
                <c:pt idx="86">
                  <c:v>48</c:v>
                </c:pt>
                <c:pt idx="87">
                  <c:v>66</c:v>
                </c:pt>
                <c:pt idx="88">
                  <c:v>44</c:v>
                </c:pt>
                <c:pt idx="89">
                  <c:v>49</c:v>
                </c:pt>
                <c:pt idx="90">
                  <c:v>78</c:v>
                </c:pt>
                <c:pt idx="91">
                  <c:v>47</c:v>
                </c:pt>
                <c:pt idx="92">
                  <c:v>70</c:v>
                </c:pt>
                <c:pt idx="93">
                  <c:v>45</c:v>
                </c:pt>
              </c:numCache>
            </c:numRef>
          </c:xVal>
          <c:yVal>
            <c:numRef>
              <c:f>Data!$J$2:$J$95</c:f>
              <c:numCache>
                <c:formatCode>General</c:formatCode>
                <c:ptCount val="94"/>
                <c:pt idx="0">
                  <c:v>9</c:v>
                </c:pt>
                <c:pt idx="1">
                  <c:v>12</c:v>
                </c:pt>
                <c:pt idx="2">
                  <c:v>9</c:v>
                </c:pt>
                <c:pt idx="3">
                  <c:v>8</c:v>
                </c:pt>
                <c:pt idx="4">
                  <c:v>12</c:v>
                </c:pt>
                <c:pt idx="5">
                  <c:v>14</c:v>
                </c:pt>
                <c:pt idx="6">
                  <c:v>15</c:v>
                </c:pt>
                <c:pt idx="7">
                  <c:v>14</c:v>
                </c:pt>
                <c:pt idx="8">
                  <c:v>13</c:v>
                </c:pt>
                <c:pt idx="9">
                  <c:v>9</c:v>
                </c:pt>
                <c:pt idx="10">
                  <c:v>0</c:v>
                </c:pt>
                <c:pt idx="11">
                  <c:v>14</c:v>
                </c:pt>
                <c:pt idx="12">
                  <c:v>13</c:v>
                </c:pt>
                <c:pt idx="13">
                  <c:v>13</c:v>
                </c:pt>
                <c:pt idx="14">
                  <c:v>11</c:v>
                </c:pt>
                <c:pt idx="15">
                  <c:v>12</c:v>
                </c:pt>
                <c:pt idx="16">
                  <c:v>9</c:v>
                </c:pt>
                <c:pt idx="17">
                  <c:v>13</c:v>
                </c:pt>
                <c:pt idx="18">
                  <c:v>9</c:v>
                </c:pt>
                <c:pt idx="19">
                  <c:v>13</c:v>
                </c:pt>
                <c:pt idx="20">
                  <c:v>11</c:v>
                </c:pt>
                <c:pt idx="21">
                  <c:v>9</c:v>
                </c:pt>
                <c:pt idx="22">
                  <c:v>12</c:v>
                </c:pt>
                <c:pt idx="23">
                  <c:v>14</c:v>
                </c:pt>
                <c:pt idx="24">
                  <c:v>16</c:v>
                </c:pt>
                <c:pt idx="25">
                  <c:v>14</c:v>
                </c:pt>
                <c:pt idx="26">
                  <c:v>10</c:v>
                </c:pt>
                <c:pt idx="27">
                  <c:v>16</c:v>
                </c:pt>
                <c:pt idx="28">
                  <c:v>10</c:v>
                </c:pt>
                <c:pt idx="29">
                  <c:v>9</c:v>
                </c:pt>
                <c:pt idx="30">
                  <c:v>11</c:v>
                </c:pt>
                <c:pt idx="31">
                  <c:v>14</c:v>
                </c:pt>
                <c:pt idx="32">
                  <c:v>14</c:v>
                </c:pt>
                <c:pt idx="33">
                  <c:v>11</c:v>
                </c:pt>
                <c:pt idx="34">
                  <c:v>16</c:v>
                </c:pt>
                <c:pt idx="35">
                  <c:v>12</c:v>
                </c:pt>
                <c:pt idx="36">
                  <c:v>11</c:v>
                </c:pt>
                <c:pt idx="37">
                  <c:v>10</c:v>
                </c:pt>
                <c:pt idx="38">
                  <c:v>14</c:v>
                </c:pt>
                <c:pt idx="39">
                  <c:v>11</c:v>
                </c:pt>
                <c:pt idx="40">
                  <c:v>16</c:v>
                </c:pt>
                <c:pt idx="41">
                  <c:v>15</c:v>
                </c:pt>
                <c:pt idx="42">
                  <c:v>14</c:v>
                </c:pt>
                <c:pt idx="43">
                  <c:v>13</c:v>
                </c:pt>
                <c:pt idx="44">
                  <c:v>9</c:v>
                </c:pt>
                <c:pt idx="45">
                  <c:v>0</c:v>
                </c:pt>
                <c:pt idx="46">
                  <c:v>7</c:v>
                </c:pt>
                <c:pt idx="47">
                  <c:v>9</c:v>
                </c:pt>
                <c:pt idx="48">
                  <c:v>14</c:v>
                </c:pt>
                <c:pt idx="49">
                  <c:v>17</c:v>
                </c:pt>
                <c:pt idx="50">
                  <c:v>9</c:v>
                </c:pt>
                <c:pt idx="51">
                  <c:v>9</c:v>
                </c:pt>
                <c:pt idx="52">
                  <c:v>12</c:v>
                </c:pt>
                <c:pt idx="53">
                  <c:v>10</c:v>
                </c:pt>
                <c:pt idx="54">
                  <c:v>9</c:v>
                </c:pt>
                <c:pt idx="55">
                  <c:v>16</c:v>
                </c:pt>
                <c:pt idx="56">
                  <c:v>15</c:v>
                </c:pt>
                <c:pt idx="57">
                  <c:v>11</c:v>
                </c:pt>
                <c:pt idx="58">
                  <c:v>10</c:v>
                </c:pt>
                <c:pt idx="59">
                  <c:v>9</c:v>
                </c:pt>
                <c:pt idx="60">
                  <c:v>15</c:v>
                </c:pt>
                <c:pt idx="61">
                  <c:v>9</c:v>
                </c:pt>
                <c:pt idx="62">
                  <c:v>14</c:v>
                </c:pt>
                <c:pt idx="63">
                  <c:v>8</c:v>
                </c:pt>
                <c:pt idx="64">
                  <c:v>15</c:v>
                </c:pt>
                <c:pt idx="65">
                  <c:v>11</c:v>
                </c:pt>
                <c:pt idx="66">
                  <c:v>9</c:v>
                </c:pt>
                <c:pt idx="67">
                  <c:v>14</c:v>
                </c:pt>
                <c:pt idx="68">
                  <c:v>9</c:v>
                </c:pt>
                <c:pt idx="69">
                  <c:v>9</c:v>
                </c:pt>
                <c:pt idx="70">
                  <c:v>14</c:v>
                </c:pt>
                <c:pt idx="71">
                  <c:v>12</c:v>
                </c:pt>
                <c:pt idx="72">
                  <c:v>15</c:v>
                </c:pt>
                <c:pt idx="73">
                  <c:v>8</c:v>
                </c:pt>
                <c:pt idx="74">
                  <c:v>13</c:v>
                </c:pt>
                <c:pt idx="75">
                  <c:v>9</c:v>
                </c:pt>
                <c:pt idx="76">
                  <c:v>8</c:v>
                </c:pt>
                <c:pt idx="77">
                  <c:v>12</c:v>
                </c:pt>
                <c:pt idx="78">
                  <c:v>16</c:v>
                </c:pt>
                <c:pt idx="79">
                  <c:v>13</c:v>
                </c:pt>
                <c:pt idx="80">
                  <c:v>11</c:v>
                </c:pt>
                <c:pt idx="81">
                  <c:v>16</c:v>
                </c:pt>
                <c:pt idx="82">
                  <c:v>13</c:v>
                </c:pt>
                <c:pt idx="83">
                  <c:v>8</c:v>
                </c:pt>
                <c:pt idx="84">
                  <c:v>8</c:v>
                </c:pt>
                <c:pt idx="85">
                  <c:v>10</c:v>
                </c:pt>
                <c:pt idx="86">
                  <c:v>14</c:v>
                </c:pt>
                <c:pt idx="87">
                  <c:v>10</c:v>
                </c:pt>
                <c:pt idx="88">
                  <c:v>11</c:v>
                </c:pt>
                <c:pt idx="89">
                  <c:v>17</c:v>
                </c:pt>
                <c:pt idx="90">
                  <c:v>7</c:v>
                </c:pt>
                <c:pt idx="91">
                  <c:v>8</c:v>
                </c:pt>
                <c:pt idx="92">
                  <c:v>10</c:v>
                </c:pt>
                <c:pt idx="93">
                  <c:v>10</c:v>
                </c:pt>
              </c:numCache>
            </c:numRef>
          </c:yVal>
          <c:smooth val="0"/>
          <c:extLst>
            <c:ext xmlns:c16="http://schemas.microsoft.com/office/drawing/2014/chart" uri="{C3380CC4-5D6E-409C-BE32-E72D297353CC}">
              <c16:uniqueId val="{00000003-5C8E-44AD-979D-5D507DC19538}"/>
            </c:ext>
          </c:extLst>
        </c:ser>
        <c:dLbls>
          <c:showLegendKey val="0"/>
          <c:showVal val="0"/>
          <c:showCatName val="0"/>
          <c:showSerName val="0"/>
          <c:showPercent val="0"/>
          <c:showBubbleSize val="0"/>
        </c:dLbls>
        <c:axId val="1377282992"/>
        <c:axId val="1377284912"/>
      </c:scatterChart>
      <c:valAx>
        <c:axId val="1377282992"/>
        <c:scaling>
          <c:orientation val="minMax"/>
          <c:max val="90"/>
          <c:min val="19"/>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284912"/>
        <c:crosses val="autoZero"/>
        <c:crossBetween val="midCat"/>
      </c:valAx>
      <c:valAx>
        <c:axId val="13772849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psychological symptoms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282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effectLst/>
              </a:rPr>
              <a:t>Is respondents’ torture history related to their psychological symptoms </a:t>
            </a:r>
            <a:r>
              <a:rPr lang="en-US" sz="1800" u="sng">
                <a:effectLst/>
              </a:rPr>
              <a:t>at intake</a:t>
            </a:r>
            <a:r>
              <a:rPr lang="en-US" sz="1800">
                <a:effectLst/>
              </a:rPr>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Group 1</c:v>
              </c:pt>
              <c:pt idx="1">
                <c:v>Group 2</c:v>
              </c:pt>
            </c:strLit>
          </c:cat>
          <c:val>
            <c:numLit>
              <c:formatCode>General</c:formatCode>
              <c:ptCount val="2"/>
              <c:pt idx="0">
                <c:v>10.5</c:v>
              </c:pt>
              <c:pt idx="1">
                <c:v>11.333333333333334</c:v>
              </c:pt>
            </c:numLit>
          </c:val>
          <c:extLst>
            <c:ext xmlns:c16="http://schemas.microsoft.com/office/drawing/2014/chart" uri="{C3380CC4-5D6E-409C-BE32-E72D297353CC}">
              <c16:uniqueId val="{00000000-065F-D34C-B8F2-C43C3A7EB560}"/>
            </c:ext>
          </c:extLst>
        </c:ser>
        <c:ser>
          <c:idx val="1"/>
          <c:order val="1"/>
          <c:tx>
            <c:v>Yes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Group 1</c:v>
              </c:pt>
              <c:pt idx="1">
                <c:v>Group 2</c:v>
              </c:pt>
            </c:strLit>
          </c:cat>
          <c:val>
            <c:numLit>
              <c:formatCode>General</c:formatCode>
              <c:ptCount val="2"/>
              <c:pt idx="0">
                <c:v>12.518518518518519</c:v>
              </c:pt>
              <c:pt idx="1">
                <c:v>11.324324324324325</c:v>
              </c:pt>
            </c:numLit>
          </c:val>
          <c:extLst>
            <c:ext xmlns:c16="http://schemas.microsoft.com/office/drawing/2014/chart" uri="{C3380CC4-5D6E-409C-BE32-E72D297353CC}">
              <c16:uniqueId val="{00000001-065F-D34C-B8F2-C43C3A7EB560}"/>
            </c:ext>
          </c:extLst>
        </c:ser>
        <c:dLbls>
          <c:dLblPos val="outEnd"/>
          <c:showLegendKey val="0"/>
          <c:showVal val="1"/>
          <c:showCatName val="0"/>
          <c:showSerName val="0"/>
          <c:showPercent val="0"/>
          <c:showBubbleSize val="0"/>
        </c:dLbls>
        <c:gapWidth val="219"/>
        <c:overlap val="-27"/>
        <c:axId val="869417488"/>
        <c:axId val="869419408"/>
      </c:barChart>
      <c:catAx>
        <c:axId val="86941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419408"/>
        <c:crosses val="autoZero"/>
        <c:auto val="1"/>
        <c:lblAlgn val="ctr"/>
        <c:lblOffset val="100"/>
        <c:noMultiLvlLbl val="0"/>
      </c:catAx>
      <c:valAx>
        <c:axId val="86941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41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710364878511593"/>
          <c:y val="0.31272046502661743"/>
          <c:w val="0.84614519229158136"/>
          <c:h val="0.59912075213723948"/>
        </c:manualLayout>
      </c:layout>
      <c:scatterChart>
        <c:scatterStyle val="lineMarker"/>
        <c:varyColors val="0"/>
        <c:ser>
          <c:idx val="0"/>
          <c:order val="0"/>
          <c:tx>
            <c:strRef>
              <c:f>Analysis2!$I$1</c:f>
              <c:strCache>
                <c:ptCount val="1"/>
              </c:strCache>
            </c:strRef>
          </c:tx>
          <c:spPr>
            <a:ln w="28575" cap="rnd">
              <a:noFill/>
              <a:round/>
            </a:ln>
            <a:effectLst/>
          </c:spPr>
          <c:marker>
            <c:symbol val="circle"/>
            <c:size val="8"/>
            <c:spPr>
              <a:solidFill>
                <a:schemeClr val="accent1"/>
              </a:solidFill>
              <a:ln w="9525">
                <a:noFill/>
              </a:ln>
              <a:effectLst/>
            </c:spPr>
          </c:marker>
          <c:trendline>
            <c:spPr>
              <a:ln w="19050" cap="rnd">
                <a:solidFill>
                  <a:srgbClr val="FF0000"/>
                </a:solidFill>
                <a:prstDash val="sysDash"/>
                <a:tailEnd type="none"/>
              </a:ln>
              <a:effectLst/>
            </c:spPr>
            <c:trendlineType val="linear"/>
            <c:dispRSqr val="0"/>
            <c:dispEq val="0"/>
          </c:trendline>
          <c:xVal>
            <c:numRef>
              <c:f>Analysis2!$F$3:$F$96</c:f>
              <c:numCache>
                <c:formatCode>General</c:formatCode>
                <c:ptCount val="94"/>
                <c:pt idx="0">
                  <c:v>9</c:v>
                </c:pt>
                <c:pt idx="1">
                  <c:v>12</c:v>
                </c:pt>
                <c:pt idx="2">
                  <c:v>9</c:v>
                </c:pt>
                <c:pt idx="3">
                  <c:v>8</c:v>
                </c:pt>
                <c:pt idx="4">
                  <c:v>12</c:v>
                </c:pt>
                <c:pt idx="5">
                  <c:v>14</c:v>
                </c:pt>
                <c:pt idx="6">
                  <c:v>15</c:v>
                </c:pt>
                <c:pt idx="7">
                  <c:v>14</c:v>
                </c:pt>
                <c:pt idx="8">
                  <c:v>13</c:v>
                </c:pt>
                <c:pt idx="9">
                  <c:v>9</c:v>
                </c:pt>
                <c:pt idx="10">
                  <c:v>0</c:v>
                </c:pt>
                <c:pt idx="11">
                  <c:v>14</c:v>
                </c:pt>
                <c:pt idx="12">
                  <c:v>13</c:v>
                </c:pt>
                <c:pt idx="13">
                  <c:v>13</c:v>
                </c:pt>
                <c:pt idx="14">
                  <c:v>11</c:v>
                </c:pt>
                <c:pt idx="15">
                  <c:v>12</c:v>
                </c:pt>
                <c:pt idx="16">
                  <c:v>9</c:v>
                </c:pt>
                <c:pt idx="17">
                  <c:v>13</c:v>
                </c:pt>
                <c:pt idx="18">
                  <c:v>9</c:v>
                </c:pt>
                <c:pt idx="19">
                  <c:v>13</c:v>
                </c:pt>
                <c:pt idx="20">
                  <c:v>11</c:v>
                </c:pt>
                <c:pt idx="21">
                  <c:v>9</c:v>
                </c:pt>
                <c:pt idx="22">
                  <c:v>12</c:v>
                </c:pt>
                <c:pt idx="23">
                  <c:v>14</c:v>
                </c:pt>
                <c:pt idx="24">
                  <c:v>16</c:v>
                </c:pt>
                <c:pt idx="25">
                  <c:v>14</c:v>
                </c:pt>
                <c:pt idx="26">
                  <c:v>10</c:v>
                </c:pt>
                <c:pt idx="27">
                  <c:v>16</c:v>
                </c:pt>
                <c:pt idx="28">
                  <c:v>10</c:v>
                </c:pt>
                <c:pt idx="29">
                  <c:v>9</c:v>
                </c:pt>
                <c:pt idx="30">
                  <c:v>11</c:v>
                </c:pt>
                <c:pt idx="31">
                  <c:v>14</c:v>
                </c:pt>
                <c:pt idx="32">
                  <c:v>14</c:v>
                </c:pt>
                <c:pt idx="33">
                  <c:v>11</c:v>
                </c:pt>
                <c:pt idx="34">
                  <c:v>16</c:v>
                </c:pt>
                <c:pt idx="35">
                  <c:v>12</c:v>
                </c:pt>
                <c:pt idx="36">
                  <c:v>11</c:v>
                </c:pt>
                <c:pt idx="37">
                  <c:v>10</c:v>
                </c:pt>
                <c:pt idx="38">
                  <c:v>14</c:v>
                </c:pt>
                <c:pt idx="39">
                  <c:v>11</c:v>
                </c:pt>
                <c:pt idx="40">
                  <c:v>16</c:v>
                </c:pt>
                <c:pt idx="41">
                  <c:v>15</c:v>
                </c:pt>
                <c:pt idx="42">
                  <c:v>14</c:v>
                </c:pt>
                <c:pt idx="43">
                  <c:v>13</c:v>
                </c:pt>
                <c:pt idx="44">
                  <c:v>9</c:v>
                </c:pt>
                <c:pt idx="45">
                  <c:v>0</c:v>
                </c:pt>
                <c:pt idx="46">
                  <c:v>7</c:v>
                </c:pt>
                <c:pt idx="47">
                  <c:v>9</c:v>
                </c:pt>
                <c:pt idx="48">
                  <c:v>14</c:v>
                </c:pt>
                <c:pt idx="49">
                  <c:v>17</c:v>
                </c:pt>
                <c:pt idx="50">
                  <c:v>9</c:v>
                </c:pt>
                <c:pt idx="51">
                  <c:v>9</c:v>
                </c:pt>
                <c:pt idx="52">
                  <c:v>12</c:v>
                </c:pt>
                <c:pt idx="53">
                  <c:v>10</c:v>
                </c:pt>
                <c:pt idx="54">
                  <c:v>9</c:v>
                </c:pt>
                <c:pt idx="55">
                  <c:v>16</c:v>
                </c:pt>
                <c:pt idx="56">
                  <c:v>15</c:v>
                </c:pt>
                <c:pt idx="57">
                  <c:v>11</c:v>
                </c:pt>
                <c:pt idx="58">
                  <c:v>10</c:v>
                </c:pt>
                <c:pt idx="59">
                  <c:v>9</c:v>
                </c:pt>
                <c:pt idx="60">
                  <c:v>15</c:v>
                </c:pt>
                <c:pt idx="61">
                  <c:v>9</c:v>
                </c:pt>
                <c:pt idx="62">
                  <c:v>14</c:v>
                </c:pt>
                <c:pt idx="63">
                  <c:v>8</c:v>
                </c:pt>
                <c:pt idx="64">
                  <c:v>15</c:v>
                </c:pt>
                <c:pt idx="65">
                  <c:v>11</c:v>
                </c:pt>
                <c:pt idx="66">
                  <c:v>9</c:v>
                </c:pt>
                <c:pt idx="67">
                  <c:v>14</c:v>
                </c:pt>
                <c:pt idx="68">
                  <c:v>9</c:v>
                </c:pt>
                <c:pt idx="69">
                  <c:v>9</c:v>
                </c:pt>
                <c:pt idx="70">
                  <c:v>14</c:v>
                </c:pt>
                <c:pt idx="71">
                  <c:v>12</c:v>
                </c:pt>
                <c:pt idx="72">
                  <c:v>15</c:v>
                </c:pt>
                <c:pt idx="73">
                  <c:v>8</c:v>
                </c:pt>
                <c:pt idx="74">
                  <c:v>13</c:v>
                </c:pt>
                <c:pt idx="75">
                  <c:v>9</c:v>
                </c:pt>
                <c:pt idx="76">
                  <c:v>8</c:v>
                </c:pt>
                <c:pt idx="77">
                  <c:v>12</c:v>
                </c:pt>
                <c:pt idx="78">
                  <c:v>16</c:v>
                </c:pt>
                <c:pt idx="79">
                  <c:v>13</c:v>
                </c:pt>
                <c:pt idx="80">
                  <c:v>11</c:v>
                </c:pt>
                <c:pt idx="81">
                  <c:v>16</c:v>
                </c:pt>
                <c:pt idx="82">
                  <c:v>13</c:v>
                </c:pt>
                <c:pt idx="83">
                  <c:v>8</c:v>
                </c:pt>
                <c:pt idx="84">
                  <c:v>8</c:v>
                </c:pt>
                <c:pt idx="85">
                  <c:v>10</c:v>
                </c:pt>
                <c:pt idx="86">
                  <c:v>14</c:v>
                </c:pt>
                <c:pt idx="87">
                  <c:v>10</c:v>
                </c:pt>
                <c:pt idx="88">
                  <c:v>11</c:v>
                </c:pt>
                <c:pt idx="89">
                  <c:v>17</c:v>
                </c:pt>
                <c:pt idx="90">
                  <c:v>7</c:v>
                </c:pt>
                <c:pt idx="91">
                  <c:v>8</c:v>
                </c:pt>
                <c:pt idx="92">
                  <c:v>10</c:v>
                </c:pt>
                <c:pt idx="93">
                  <c:v>10</c:v>
                </c:pt>
              </c:numCache>
            </c:numRef>
          </c:xVal>
          <c:yVal>
            <c:numRef>
              <c:f>Analysis2!$G$3:$G$96</c:f>
              <c:numCache>
                <c:formatCode>General</c:formatCode>
                <c:ptCount val="94"/>
                <c:pt idx="0">
                  <c:v>5</c:v>
                </c:pt>
                <c:pt idx="1">
                  <c:v>4</c:v>
                </c:pt>
                <c:pt idx="2">
                  <c:v>1</c:v>
                </c:pt>
                <c:pt idx="3">
                  <c:v>7</c:v>
                </c:pt>
                <c:pt idx="4">
                  <c:v>2</c:v>
                </c:pt>
                <c:pt idx="5">
                  <c:v>4</c:v>
                </c:pt>
                <c:pt idx="6">
                  <c:v>5</c:v>
                </c:pt>
                <c:pt idx="7">
                  <c:v>10</c:v>
                </c:pt>
                <c:pt idx="8">
                  <c:v>6</c:v>
                </c:pt>
                <c:pt idx="9">
                  <c:v>2</c:v>
                </c:pt>
                <c:pt idx="10">
                  <c:v>1</c:v>
                </c:pt>
                <c:pt idx="11">
                  <c:v>9</c:v>
                </c:pt>
                <c:pt idx="12">
                  <c:v>10</c:v>
                </c:pt>
                <c:pt idx="13">
                  <c:v>5</c:v>
                </c:pt>
                <c:pt idx="14">
                  <c:v>2</c:v>
                </c:pt>
                <c:pt idx="15">
                  <c:v>11</c:v>
                </c:pt>
                <c:pt idx="16">
                  <c:v>7</c:v>
                </c:pt>
                <c:pt idx="17">
                  <c:v>10</c:v>
                </c:pt>
                <c:pt idx="18">
                  <c:v>7</c:v>
                </c:pt>
                <c:pt idx="19">
                  <c:v>20</c:v>
                </c:pt>
                <c:pt idx="20">
                  <c:v>5</c:v>
                </c:pt>
                <c:pt idx="21">
                  <c:v>8</c:v>
                </c:pt>
                <c:pt idx="22">
                  <c:v>16</c:v>
                </c:pt>
                <c:pt idx="23">
                  <c:v>9</c:v>
                </c:pt>
                <c:pt idx="24">
                  <c:v>9</c:v>
                </c:pt>
                <c:pt idx="25">
                  <c:v>4</c:v>
                </c:pt>
                <c:pt idx="26">
                  <c:v>4</c:v>
                </c:pt>
                <c:pt idx="27">
                  <c:v>10</c:v>
                </c:pt>
                <c:pt idx="28">
                  <c:v>12</c:v>
                </c:pt>
                <c:pt idx="29">
                  <c:v>8</c:v>
                </c:pt>
                <c:pt idx="30">
                  <c:v>3</c:v>
                </c:pt>
                <c:pt idx="31">
                  <c:v>8</c:v>
                </c:pt>
                <c:pt idx="32">
                  <c:v>6</c:v>
                </c:pt>
                <c:pt idx="33">
                  <c:v>7</c:v>
                </c:pt>
                <c:pt idx="34">
                  <c:v>9</c:v>
                </c:pt>
                <c:pt idx="35">
                  <c:v>3</c:v>
                </c:pt>
                <c:pt idx="36">
                  <c:v>11</c:v>
                </c:pt>
                <c:pt idx="37">
                  <c:v>9</c:v>
                </c:pt>
                <c:pt idx="38">
                  <c:v>1</c:v>
                </c:pt>
                <c:pt idx="39">
                  <c:v>12</c:v>
                </c:pt>
                <c:pt idx="40">
                  <c:v>13</c:v>
                </c:pt>
                <c:pt idx="41">
                  <c:v>8</c:v>
                </c:pt>
                <c:pt idx="42">
                  <c:v>7</c:v>
                </c:pt>
                <c:pt idx="43">
                  <c:v>10</c:v>
                </c:pt>
                <c:pt idx="44">
                  <c:v>12</c:v>
                </c:pt>
                <c:pt idx="45">
                  <c:v>1</c:v>
                </c:pt>
                <c:pt idx="46">
                  <c:v>1</c:v>
                </c:pt>
                <c:pt idx="47">
                  <c:v>0</c:v>
                </c:pt>
                <c:pt idx="48">
                  <c:v>8</c:v>
                </c:pt>
                <c:pt idx="49">
                  <c:v>8</c:v>
                </c:pt>
                <c:pt idx="50">
                  <c:v>0</c:v>
                </c:pt>
                <c:pt idx="51">
                  <c:v>2</c:v>
                </c:pt>
                <c:pt idx="52">
                  <c:v>2</c:v>
                </c:pt>
                <c:pt idx="53">
                  <c:v>5</c:v>
                </c:pt>
                <c:pt idx="54">
                  <c:v>3</c:v>
                </c:pt>
                <c:pt idx="55">
                  <c:v>13</c:v>
                </c:pt>
                <c:pt idx="56">
                  <c:v>6</c:v>
                </c:pt>
                <c:pt idx="57">
                  <c:v>12</c:v>
                </c:pt>
                <c:pt idx="58">
                  <c:v>7</c:v>
                </c:pt>
                <c:pt idx="59">
                  <c:v>3</c:v>
                </c:pt>
                <c:pt idx="60">
                  <c:v>11</c:v>
                </c:pt>
                <c:pt idx="61">
                  <c:v>2</c:v>
                </c:pt>
                <c:pt idx="62">
                  <c:v>0</c:v>
                </c:pt>
                <c:pt idx="63">
                  <c:v>4</c:v>
                </c:pt>
                <c:pt idx="64">
                  <c:v>6</c:v>
                </c:pt>
                <c:pt idx="65">
                  <c:v>8</c:v>
                </c:pt>
                <c:pt idx="66">
                  <c:v>4</c:v>
                </c:pt>
                <c:pt idx="67">
                  <c:v>9</c:v>
                </c:pt>
                <c:pt idx="68">
                  <c:v>3</c:v>
                </c:pt>
                <c:pt idx="69">
                  <c:v>4</c:v>
                </c:pt>
                <c:pt idx="70">
                  <c:v>9</c:v>
                </c:pt>
                <c:pt idx="71">
                  <c:v>2</c:v>
                </c:pt>
                <c:pt idx="72">
                  <c:v>4</c:v>
                </c:pt>
                <c:pt idx="73">
                  <c:v>2</c:v>
                </c:pt>
                <c:pt idx="74">
                  <c:v>8</c:v>
                </c:pt>
                <c:pt idx="75">
                  <c:v>8</c:v>
                </c:pt>
                <c:pt idx="76">
                  <c:v>5</c:v>
                </c:pt>
                <c:pt idx="77">
                  <c:v>8</c:v>
                </c:pt>
                <c:pt idx="78">
                  <c:v>10</c:v>
                </c:pt>
                <c:pt idx="79">
                  <c:v>8</c:v>
                </c:pt>
                <c:pt idx="80">
                  <c:v>5</c:v>
                </c:pt>
                <c:pt idx="81">
                  <c:v>4</c:v>
                </c:pt>
                <c:pt idx="82">
                  <c:v>8</c:v>
                </c:pt>
                <c:pt idx="83">
                  <c:v>6</c:v>
                </c:pt>
                <c:pt idx="84">
                  <c:v>1</c:v>
                </c:pt>
                <c:pt idx="85">
                  <c:v>1</c:v>
                </c:pt>
                <c:pt idx="86">
                  <c:v>9</c:v>
                </c:pt>
                <c:pt idx="87">
                  <c:v>3</c:v>
                </c:pt>
                <c:pt idx="88">
                  <c:v>5</c:v>
                </c:pt>
                <c:pt idx="89">
                  <c:v>10</c:v>
                </c:pt>
                <c:pt idx="90">
                  <c:v>7</c:v>
                </c:pt>
                <c:pt idx="91">
                  <c:v>4</c:v>
                </c:pt>
                <c:pt idx="92">
                  <c:v>8</c:v>
                </c:pt>
                <c:pt idx="93">
                  <c:v>8</c:v>
                </c:pt>
              </c:numCache>
            </c:numRef>
          </c:yVal>
          <c:smooth val="0"/>
          <c:extLst>
            <c:ext xmlns:c16="http://schemas.microsoft.com/office/drawing/2014/chart" uri="{C3380CC4-5D6E-409C-BE32-E72D297353CC}">
              <c16:uniqueId val="{00000000-FDC2-4E41-B6A0-2ABD37915137}"/>
            </c:ext>
          </c:extLst>
        </c:ser>
        <c:dLbls>
          <c:showLegendKey val="0"/>
          <c:showVal val="0"/>
          <c:showCatName val="0"/>
          <c:showSerName val="0"/>
          <c:showPercent val="0"/>
          <c:showBubbleSize val="0"/>
        </c:dLbls>
        <c:axId val="135267503"/>
        <c:axId val="135267983"/>
      </c:scatterChart>
      <c:valAx>
        <c:axId val="135267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Follow Up Apointment </a:t>
                </a:r>
              </a:p>
              <a:p>
                <a:pPr>
                  <a:defRPr/>
                </a:pPr>
                <a:endParaRPr lang="en-US"/>
              </a:p>
            </c:rich>
          </c:tx>
          <c:layout>
            <c:manualLayout>
              <c:xMode val="edge"/>
              <c:yMode val="edge"/>
              <c:x val="0.36151576568623989"/>
              <c:y val="0.941618743343982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67983"/>
        <c:crosses val="autoZero"/>
        <c:crossBetween val="midCat"/>
      </c:valAx>
      <c:valAx>
        <c:axId val="135267983"/>
        <c:scaling>
          <c:orientation val="minMax"/>
          <c:max val="18"/>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dirty="0">
                    <a:solidFill>
                      <a:prstClr val="black">
                        <a:lumMod val="65000"/>
                        <a:lumOff val="35000"/>
                      </a:prstClr>
                    </a:solidFill>
                  </a:rPr>
                  <a:t>Psychological Symptoms </a:t>
                </a:r>
                <a:r>
                  <a:rPr lang="en-US"/>
                  <a:t> </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67503"/>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800" b="0" i="0" u="none" strike="noStrike" kern="1200" cap="none" spc="0" normalizeH="0" baseline="0" noProof="0">
                <a:ln>
                  <a:noFill/>
                </a:ln>
                <a:solidFill>
                  <a:sysClr val="windowText" lastClr="000000">
                    <a:lumMod val="65000"/>
                    <a:lumOff val="35000"/>
                  </a:sysClr>
                </a:solidFill>
                <a:effectLst/>
                <a:uLnTx/>
                <a:uFillTx/>
                <a:latin typeface="Calibri"/>
              </a:rPr>
              <a:t>Is there a difference in the </a:t>
            </a:r>
            <a:r>
              <a:rPr kumimoji="0" lang="en-US" sz="1800" b="0" i="0" u="sng" strike="noStrike" kern="1200" cap="none" spc="0" normalizeH="0" baseline="0" noProof="0">
                <a:ln>
                  <a:noFill/>
                </a:ln>
                <a:solidFill>
                  <a:sysClr val="windowText" lastClr="000000">
                    <a:lumMod val="65000"/>
                    <a:lumOff val="35000"/>
                  </a:sysClr>
                </a:solidFill>
                <a:effectLst/>
                <a:uLnTx/>
                <a:uFillTx/>
                <a:latin typeface="Calibri"/>
              </a:rPr>
              <a:t>effectiveness of interventions 1 and 2</a:t>
            </a:r>
            <a:r>
              <a:rPr kumimoji="0" lang="en-US" sz="1800" b="0" i="0" u="none" strike="noStrike" kern="1200" cap="none" spc="0" normalizeH="0" baseline="0" noProof="0">
                <a:ln>
                  <a:noFill/>
                </a:ln>
                <a:solidFill>
                  <a:sysClr val="windowText" lastClr="000000">
                    <a:lumMod val="65000"/>
                    <a:lumOff val="35000"/>
                  </a:sysClr>
                </a:solidFill>
                <a:effectLst/>
                <a:uLnTx/>
                <a:uFillTx/>
                <a:latin typeface="Calibri"/>
              </a:rPr>
              <a:t>? If so, how would you characterize the difference?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9314258557169595E-2"/>
          <c:y val="0.1735413839891452"/>
          <c:w val="0.92984791753702123"/>
          <c:h val="0.73453156550817855"/>
        </c:manualLayout>
      </c:layout>
      <c:scatterChart>
        <c:scatterStyle val="lineMarker"/>
        <c:varyColors val="0"/>
        <c:ser>
          <c:idx val="0"/>
          <c:order val="0"/>
          <c:tx>
            <c:strRef>
              <c:f>Analysis3!$Q$2</c:f>
              <c:strCache>
                <c:ptCount val="1"/>
                <c:pt idx="0">
                  <c:v>D-Group1</c:v>
                </c:pt>
              </c:strCache>
            </c:strRef>
          </c:tx>
          <c:spPr>
            <a:ln w="2540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yVal>
            <c:numRef>
              <c:f>Analysis3!$Q$3:$Q$53</c:f>
              <c:numCache>
                <c:formatCode>General</c:formatCode>
                <c:ptCount val="51"/>
                <c:pt idx="0">
                  <c:v>4</c:v>
                </c:pt>
                <c:pt idx="1">
                  <c:v>8</c:v>
                </c:pt>
                <c:pt idx="2">
                  <c:v>8</c:v>
                </c:pt>
                <c:pt idx="3">
                  <c:v>1</c:v>
                </c:pt>
                <c:pt idx="4">
                  <c:v>10</c:v>
                </c:pt>
                <c:pt idx="5">
                  <c:v>10</c:v>
                </c:pt>
                <c:pt idx="6">
                  <c:v>10</c:v>
                </c:pt>
                <c:pt idx="7">
                  <c:v>4</c:v>
                </c:pt>
                <c:pt idx="8">
                  <c:v>7</c:v>
                </c:pt>
                <c:pt idx="9">
                  <c:v>7</c:v>
                </c:pt>
                <c:pt idx="10">
                  <c:v>-1</c:v>
                </c:pt>
                <c:pt idx="11">
                  <c:v>5</c:v>
                </c:pt>
                <c:pt idx="12">
                  <c:v>3</c:v>
                </c:pt>
                <c:pt idx="13">
                  <c:v>8</c:v>
                </c:pt>
                <c:pt idx="14">
                  <c:v>9</c:v>
                </c:pt>
                <c:pt idx="15">
                  <c:v>1</c:v>
                </c:pt>
                <c:pt idx="16">
                  <c:v>2</c:v>
                </c:pt>
                <c:pt idx="17">
                  <c:v>3</c:v>
                </c:pt>
                <c:pt idx="18">
                  <c:v>2</c:v>
                </c:pt>
                <c:pt idx="19">
                  <c:v>-7</c:v>
                </c:pt>
                <c:pt idx="20">
                  <c:v>6</c:v>
                </c:pt>
                <c:pt idx="21">
                  <c:v>1</c:v>
                </c:pt>
                <c:pt idx="22">
                  <c:v>-4</c:v>
                </c:pt>
                <c:pt idx="23">
                  <c:v>5</c:v>
                </c:pt>
                <c:pt idx="24">
                  <c:v>7</c:v>
                </c:pt>
                <c:pt idx="25">
                  <c:v>10</c:v>
                </c:pt>
                <c:pt idx="26">
                  <c:v>6</c:v>
                </c:pt>
                <c:pt idx="27">
                  <c:v>6</c:v>
                </c:pt>
                <c:pt idx="28">
                  <c:v>-2</c:v>
                </c:pt>
                <c:pt idx="29">
                  <c:v>1</c:v>
                </c:pt>
                <c:pt idx="30">
                  <c:v>8</c:v>
                </c:pt>
                <c:pt idx="31">
                  <c:v>6</c:v>
                </c:pt>
                <c:pt idx="32">
                  <c:v>8</c:v>
                </c:pt>
                <c:pt idx="33">
                  <c:v>4</c:v>
                </c:pt>
                <c:pt idx="34">
                  <c:v>7</c:v>
                </c:pt>
                <c:pt idx="35">
                  <c:v>9</c:v>
                </c:pt>
                <c:pt idx="36">
                  <c:v>0</c:v>
                </c:pt>
                <c:pt idx="37">
                  <c:v>1</c:v>
                </c:pt>
                <c:pt idx="38">
                  <c:v>13</c:v>
                </c:pt>
                <c:pt idx="39">
                  <c:v>-1</c:v>
                </c:pt>
                <c:pt idx="40">
                  <c:v>3</c:v>
                </c:pt>
                <c:pt idx="41">
                  <c:v>7</c:v>
                </c:pt>
                <c:pt idx="42">
                  <c:v>7</c:v>
                </c:pt>
                <c:pt idx="43">
                  <c:v>3</c:v>
                </c:pt>
                <c:pt idx="44">
                  <c:v>-3</c:v>
                </c:pt>
                <c:pt idx="45">
                  <c:v>-1</c:v>
                </c:pt>
                <c:pt idx="46">
                  <c:v>6</c:v>
                </c:pt>
                <c:pt idx="47">
                  <c:v>9</c:v>
                </c:pt>
                <c:pt idx="48">
                  <c:v>6</c:v>
                </c:pt>
                <c:pt idx="49">
                  <c:v>9</c:v>
                </c:pt>
                <c:pt idx="50">
                  <c:v>9</c:v>
                </c:pt>
              </c:numCache>
            </c:numRef>
          </c:yVal>
          <c:smooth val="0"/>
          <c:extLst>
            <c:ext xmlns:c16="http://schemas.microsoft.com/office/drawing/2014/chart" uri="{C3380CC4-5D6E-409C-BE32-E72D297353CC}">
              <c16:uniqueId val="{00000000-3D25-48C7-A0FB-AE1042631337}"/>
            </c:ext>
          </c:extLst>
        </c:ser>
        <c:ser>
          <c:idx val="1"/>
          <c:order val="1"/>
          <c:tx>
            <c:strRef>
              <c:f>Analysis3!$Z$2</c:f>
              <c:strCache>
                <c:ptCount val="1"/>
                <c:pt idx="0">
                  <c:v>D-Group2</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yVal>
            <c:numRef>
              <c:f>Analysis3!$Z$3:$Z$45</c:f>
              <c:numCache>
                <c:formatCode>General</c:formatCode>
                <c:ptCount val="43"/>
                <c:pt idx="0">
                  <c:v>7</c:v>
                </c:pt>
                <c:pt idx="1">
                  <c:v>10</c:v>
                </c:pt>
                <c:pt idx="2">
                  <c:v>5</c:v>
                </c:pt>
                <c:pt idx="3">
                  <c:v>6</c:v>
                </c:pt>
                <c:pt idx="4">
                  <c:v>3</c:v>
                </c:pt>
                <c:pt idx="5">
                  <c:v>9</c:v>
                </c:pt>
                <c:pt idx="6">
                  <c:v>-1</c:v>
                </c:pt>
                <c:pt idx="7">
                  <c:v>3</c:v>
                </c:pt>
                <c:pt idx="8">
                  <c:v>6</c:v>
                </c:pt>
                <c:pt idx="9">
                  <c:v>4</c:v>
                </c:pt>
                <c:pt idx="10">
                  <c:v>7</c:v>
                </c:pt>
                <c:pt idx="11">
                  <c:v>14</c:v>
                </c:pt>
                <c:pt idx="12">
                  <c:v>4</c:v>
                </c:pt>
                <c:pt idx="13">
                  <c:v>9</c:v>
                </c:pt>
                <c:pt idx="14">
                  <c:v>3</c:v>
                </c:pt>
                <c:pt idx="15">
                  <c:v>5</c:v>
                </c:pt>
                <c:pt idx="16">
                  <c:v>5</c:v>
                </c:pt>
                <c:pt idx="17">
                  <c:v>6</c:v>
                </c:pt>
                <c:pt idx="18">
                  <c:v>5</c:v>
                </c:pt>
                <c:pt idx="19">
                  <c:v>5</c:v>
                </c:pt>
                <c:pt idx="20">
                  <c:v>10</c:v>
                </c:pt>
                <c:pt idx="21">
                  <c:v>11</c:v>
                </c:pt>
                <c:pt idx="22">
                  <c:v>6</c:v>
                </c:pt>
                <c:pt idx="23">
                  <c:v>5</c:v>
                </c:pt>
                <c:pt idx="24">
                  <c:v>1</c:v>
                </c:pt>
                <c:pt idx="25">
                  <c:v>3</c:v>
                </c:pt>
                <c:pt idx="26">
                  <c:v>4</c:v>
                </c:pt>
                <c:pt idx="27">
                  <c:v>6</c:v>
                </c:pt>
                <c:pt idx="28">
                  <c:v>5</c:v>
                </c:pt>
                <c:pt idx="29">
                  <c:v>6</c:v>
                </c:pt>
                <c:pt idx="30">
                  <c:v>12</c:v>
                </c:pt>
                <c:pt idx="31">
                  <c:v>5</c:v>
                </c:pt>
                <c:pt idx="32">
                  <c:v>2</c:v>
                </c:pt>
                <c:pt idx="33">
                  <c:v>7</c:v>
                </c:pt>
                <c:pt idx="34">
                  <c:v>9</c:v>
                </c:pt>
                <c:pt idx="35">
                  <c:v>5</c:v>
                </c:pt>
                <c:pt idx="36">
                  <c:v>7</c:v>
                </c:pt>
                <c:pt idx="37">
                  <c:v>6</c:v>
                </c:pt>
                <c:pt idx="38">
                  <c:v>7</c:v>
                </c:pt>
                <c:pt idx="39">
                  <c:v>0</c:v>
                </c:pt>
                <c:pt idx="40">
                  <c:v>4</c:v>
                </c:pt>
                <c:pt idx="41">
                  <c:v>2</c:v>
                </c:pt>
                <c:pt idx="42">
                  <c:v>2</c:v>
                </c:pt>
              </c:numCache>
            </c:numRef>
          </c:yVal>
          <c:smooth val="0"/>
          <c:extLst>
            <c:ext xmlns:c16="http://schemas.microsoft.com/office/drawing/2014/chart" uri="{C3380CC4-5D6E-409C-BE32-E72D297353CC}">
              <c16:uniqueId val="{00000001-3D25-48C7-A0FB-AE1042631337}"/>
            </c:ext>
          </c:extLst>
        </c:ser>
        <c:dLbls>
          <c:showLegendKey val="0"/>
          <c:showVal val="0"/>
          <c:showCatName val="0"/>
          <c:showSerName val="0"/>
          <c:showPercent val="0"/>
          <c:showBubbleSize val="0"/>
        </c:dLbls>
        <c:axId val="1475187071"/>
        <c:axId val="1562108495"/>
      </c:scatterChart>
      <c:valAx>
        <c:axId val="1475187071"/>
        <c:scaling>
          <c:orientation val="minMax"/>
          <c:max val="6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108495"/>
        <c:crosses val="autoZero"/>
        <c:crossBetween val="midCat"/>
      </c:valAx>
      <c:valAx>
        <c:axId val="15621084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Intervention</a:t>
                </a:r>
                <a:r>
                  <a:rPr lang="en-US" baseline="0"/>
                  <a:t> deffernce </a:t>
                </a:r>
              </a:p>
              <a:p>
                <a:pPr>
                  <a:defRPr/>
                </a:pPr>
                <a:endParaRPr lang="en-US" baseline="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187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Analysis4!$G$2</c:f>
              <c:strCache>
                <c:ptCount val="1"/>
                <c:pt idx="0">
                  <c:v>ℳ (Yes, Torture)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31750" cap="rnd">
                <a:solidFill>
                  <a:schemeClr val="accent1"/>
                </a:solidFill>
                <a:prstDash val="sysDot"/>
              </a:ln>
              <a:effectLst/>
            </c:spPr>
            <c:trendlineType val="linear"/>
            <c:dispRSqr val="0"/>
            <c:dispEq val="0"/>
          </c:trendline>
          <c:yVal>
            <c:numRef>
              <c:f>Analysis4!$G$3:$G$66</c:f>
              <c:numCache>
                <c:formatCode>General</c:formatCode>
                <c:ptCount val="64"/>
                <c:pt idx="0">
                  <c:v>11.828125</c:v>
                </c:pt>
                <c:pt idx="1">
                  <c:v>11.825396825396826</c:v>
                </c:pt>
                <c:pt idx="2">
                  <c:v>11.790322580645162</c:v>
                </c:pt>
                <c:pt idx="3">
                  <c:v>11.737704918032787</c:v>
                </c:pt>
                <c:pt idx="4">
                  <c:v>11.7</c:v>
                </c:pt>
                <c:pt idx="5">
                  <c:v>11.677966101694915</c:v>
                </c:pt>
                <c:pt idx="6">
                  <c:v>11.655172413793103</c:v>
                </c:pt>
                <c:pt idx="7">
                  <c:v>11.666666666666666</c:v>
                </c:pt>
                <c:pt idx="8">
                  <c:v>11.642857142857142</c:v>
                </c:pt>
                <c:pt idx="9">
                  <c:v>11.654545454545454</c:v>
                </c:pt>
                <c:pt idx="10">
                  <c:v>11.648148148148149</c:v>
                </c:pt>
                <c:pt idx="11">
                  <c:v>11.566037735849056</c:v>
                </c:pt>
                <c:pt idx="12">
                  <c:v>11.596153846153847</c:v>
                </c:pt>
                <c:pt idx="13">
                  <c:v>11.509803921568627</c:v>
                </c:pt>
                <c:pt idx="14">
                  <c:v>11.52</c:v>
                </c:pt>
                <c:pt idx="15">
                  <c:v>11.469387755102041</c:v>
                </c:pt>
                <c:pt idx="16">
                  <c:v>11.416666666666666</c:v>
                </c:pt>
                <c:pt idx="17">
                  <c:v>11.319148936170214</c:v>
                </c:pt>
                <c:pt idx="18">
                  <c:v>11.326086956521738</c:v>
                </c:pt>
                <c:pt idx="19">
                  <c:v>11.355555555555556</c:v>
                </c:pt>
                <c:pt idx="20">
                  <c:v>11.295454545454545</c:v>
                </c:pt>
                <c:pt idx="21">
                  <c:v>11.186046511627907</c:v>
                </c:pt>
                <c:pt idx="22">
                  <c:v>11.142857142857142</c:v>
                </c:pt>
                <c:pt idx="23">
                  <c:v>11.414634146341463</c:v>
                </c:pt>
                <c:pt idx="24">
                  <c:v>11.475</c:v>
                </c:pt>
                <c:pt idx="25">
                  <c:v>11.410256410256411</c:v>
                </c:pt>
                <c:pt idx="26">
                  <c:v>11.263157894736842</c:v>
                </c:pt>
                <c:pt idx="27">
                  <c:v>11.324324324324325</c:v>
                </c:pt>
                <c:pt idx="28">
                  <c:v>11.388888888888889</c:v>
                </c:pt>
                <c:pt idx="29">
                  <c:v>11.428571428571429</c:v>
                </c:pt>
                <c:pt idx="30">
                  <c:v>11.5</c:v>
                </c:pt>
                <c:pt idx="31">
                  <c:v>11.363636363636363</c:v>
                </c:pt>
                <c:pt idx="32">
                  <c:v>11.25</c:v>
                </c:pt>
                <c:pt idx="33">
                  <c:v>11.290322580645162</c:v>
                </c:pt>
                <c:pt idx="34">
                  <c:v>11.366666666666667</c:v>
                </c:pt>
                <c:pt idx="35">
                  <c:v>11.241379310344827</c:v>
                </c:pt>
                <c:pt idx="36">
                  <c:v>11.321428571428571</c:v>
                </c:pt>
                <c:pt idx="37">
                  <c:v>11.222222222222221</c:v>
                </c:pt>
                <c:pt idx="38">
                  <c:v>11.346153846153847</c:v>
                </c:pt>
                <c:pt idx="39">
                  <c:v>11.2</c:v>
                </c:pt>
                <c:pt idx="40">
                  <c:v>11.208333333333334</c:v>
                </c:pt>
                <c:pt idx="41">
                  <c:v>11.304347826086957</c:v>
                </c:pt>
                <c:pt idx="42">
                  <c:v>11.181818181818182</c:v>
                </c:pt>
                <c:pt idx="43">
                  <c:v>11.285714285714286</c:v>
                </c:pt>
                <c:pt idx="44">
                  <c:v>11.4</c:v>
                </c:pt>
                <c:pt idx="45">
                  <c:v>11.263157894736842</c:v>
                </c:pt>
                <c:pt idx="46">
                  <c:v>11.222222222222221</c:v>
                </c:pt>
                <c:pt idx="47">
                  <c:v>11</c:v>
                </c:pt>
                <c:pt idx="48">
                  <c:v>11.1875</c:v>
                </c:pt>
                <c:pt idx="49">
                  <c:v>11.066666666666666</c:v>
                </c:pt>
                <c:pt idx="50">
                  <c:v>11.214285714285714</c:v>
                </c:pt>
                <c:pt idx="51">
                  <c:v>11.153846153846153</c:v>
                </c:pt>
                <c:pt idx="52">
                  <c:v>11</c:v>
                </c:pt>
                <c:pt idx="53">
                  <c:v>11</c:v>
                </c:pt>
                <c:pt idx="54">
                  <c:v>10.5</c:v>
                </c:pt>
                <c:pt idx="55">
                  <c:v>10.222222222222221</c:v>
                </c:pt>
                <c:pt idx="56">
                  <c:v>10.5</c:v>
                </c:pt>
                <c:pt idx="57">
                  <c:v>10.857142857142858</c:v>
                </c:pt>
                <c:pt idx="58">
                  <c:v>11</c:v>
                </c:pt>
                <c:pt idx="59">
                  <c:v>10.4</c:v>
                </c:pt>
                <c:pt idx="60">
                  <c:v>10.5</c:v>
                </c:pt>
                <c:pt idx="61">
                  <c:v>8.3333333333333339</c:v>
                </c:pt>
                <c:pt idx="62">
                  <c:v>9</c:v>
                </c:pt>
                <c:pt idx="63">
                  <c:v>10</c:v>
                </c:pt>
              </c:numCache>
            </c:numRef>
          </c:yVal>
          <c:smooth val="0"/>
          <c:extLst>
            <c:ext xmlns:c16="http://schemas.microsoft.com/office/drawing/2014/chart" uri="{C3380CC4-5D6E-409C-BE32-E72D297353CC}">
              <c16:uniqueId val="{00000000-9E10-4E81-91BE-27816F149BF3}"/>
            </c:ext>
          </c:extLst>
        </c:ser>
        <c:ser>
          <c:idx val="1"/>
          <c:order val="1"/>
          <c:tx>
            <c:strRef>
              <c:f>Analysis4!$P$2</c:f>
              <c:strCache>
                <c:ptCount val="1"/>
                <c:pt idx="0">
                  <c:v>ℳ (No, Torture)</c:v>
                </c:pt>
              </c:strCache>
            </c:strRef>
          </c:tx>
          <c:spPr>
            <a:ln w="28575" cap="rnd">
              <a:noFill/>
              <a:round/>
            </a:ln>
            <a:effectLst/>
          </c:spPr>
          <c:marker>
            <c:symbol val="circle"/>
            <c:size val="5"/>
            <c:spPr>
              <a:solidFill>
                <a:schemeClr val="accent2"/>
              </a:solidFill>
              <a:ln w="9525">
                <a:solidFill>
                  <a:schemeClr val="accent2">
                    <a:alpha val="99000"/>
                  </a:schemeClr>
                </a:solidFill>
              </a:ln>
              <a:effectLst/>
            </c:spPr>
          </c:marker>
          <c:trendline>
            <c:spPr>
              <a:ln w="31750" cap="rnd">
                <a:solidFill>
                  <a:schemeClr val="accent2"/>
                </a:solidFill>
                <a:prstDash val="sysDot"/>
              </a:ln>
              <a:effectLst/>
            </c:spPr>
            <c:trendlineType val="linear"/>
            <c:dispRSqr val="0"/>
            <c:dispEq val="0"/>
          </c:trendline>
          <c:yVal>
            <c:numRef>
              <c:f>Analysis4!$P$3:$P$32</c:f>
              <c:numCache>
                <c:formatCode>General</c:formatCode>
                <c:ptCount val="30"/>
                <c:pt idx="0">
                  <c:v>10.666666666666666</c:v>
                </c:pt>
                <c:pt idx="1">
                  <c:v>10.724137931034482</c:v>
                </c:pt>
                <c:pt idx="2">
                  <c:v>10.678571428571429</c:v>
                </c:pt>
                <c:pt idx="3">
                  <c:v>10.74074074074074</c:v>
                </c:pt>
                <c:pt idx="4">
                  <c:v>10.846153846153847</c:v>
                </c:pt>
                <c:pt idx="5">
                  <c:v>10.76</c:v>
                </c:pt>
                <c:pt idx="6">
                  <c:v>10.833333333333334</c:v>
                </c:pt>
                <c:pt idx="7">
                  <c:v>11.304347826086957</c:v>
                </c:pt>
                <c:pt idx="8">
                  <c:v>11.181818181818182</c:v>
                </c:pt>
                <c:pt idx="9">
                  <c:v>11.142857142857142</c:v>
                </c:pt>
                <c:pt idx="10">
                  <c:v>11.25</c:v>
                </c:pt>
                <c:pt idx="11">
                  <c:v>11.157894736842104</c:v>
                </c:pt>
                <c:pt idx="12">
                  <c:v>11.277777777777779</c:v>
                </c:pt>
                <c:pt idx="13">
                  <c:v>11.411764705882353</c:v>
                </c:pt>
                <c:pt idx="14">
                  <c:v>11.25</c:v>
                </c:pt>
                <c:pt idx="15">
                  <c:v>11.066666666666666</c:v>
                </c:pt>
                <c:pt idx="16">
                  <c:v>11.142857142857142</c:v>
                </c:pt>
                <c:pt idx="17">
                  <c:v>11.307692307692308</c:v>
                </c:pt>
                <c:pt idx="18">
                  <c:v>11.333333333333334</c:v>
                </c:pt>
                <c:pt idx="19">
                  <c:v>11.272727272727273</c:v>
                </c:pt>
                <c:pt idx="20">
                  <c:v>11.3</c:v>
                </c:pt>
                <c:pt idx="21">
                  <c:v>10.888888888888889</c:v>
                </c:pt>
                <c:pt idx="22">
                  <c:v>10.5</c:v>
                </c:pt>
                <c:pt idx="23">
                  <c:v>10.714285714285714</c:v>
                </c:pt>
                <c:pt idx="24">
                  <c:v>11.333333333333334</c:v>
                </c:pt>
                <c:pt idx="25">
                  <c:v>11.2</c:v>
                </c:pt>
                <c:pt idx="26">
                  <c:v>11.25</c:v>
                </c:pt>
                <c:pt idx="27">
                  <c:v>12.333333333333334</c:v>
                </c:pt>
                <c:pt idx="28">
                  <c:v>10.5</c:v>
                </c:pt>
                <c:pt idx="29">
                  <c:v>10</c:v>
                </c:pt>
              </c:numCache>
            </c:numRef>
          </c:yVal>
          <c:smooth val="0"/>
          <c:extLst>
            <c:ext xmlns:c16="http://schemas.microsoft.com/office/drawing/2014/chart" uri="{C3380CC4-5D6E-409C-BE32-E72D297353CC}">
              <c16:uniqueId val="{00000001-9E10-4E81-91BE-27816F149BF3}"/>
            </c:ext>
          </c:extLst>
        </c:ser>
        <c:dLbls>
          <c:showLegendKey val="0"/>
          <c:showVal val="0"/>
          <c:showCatName val="0"/>
          <c:showSerName val="0"/>
          <c:showPercent val="0"/>
          <c:showBubbleSize val="0"/>
        </c:dLbls>
        <c:axId val="837669152"/>
        <c:axId val="837667712"/>
      </c:scatterChart>
      <c:valAx>
        <c:axId val="837669152"/>
        <c:scaling>
          <c:orientation val="minMax"/>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667712"/>
        <c:crosses val="autoZero"/>
        <c:crossBetween val="midCat"/>
      </c:valAx>
      <c:valAx>
        <c:axId val="83766771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669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data id="1">
      <cx:numDim type="val">
        <cx:f>_xlchart.v1.5</cx:f>
      </cx:numDim>
    </cx:data>
  </cx:chartData>
  <cx:chart>
    <cx:title pos="t" align="ctr" overlay="0"/>
    <cx:plotArea>
      <cx:plotAreaRegion>
        <cx:series layoutId="boxWhisker" uniqueId="{DC9B6600-0355-4330-8E82-76AB3AAE5927}" formatIdx="0">
          <cx:tx>
            <cx:txData>
              <cx:f>_xlchart.v1.2</cx:f>
              <cx:v>D-Group1</cx:v>
            </cx:txData>
          </cx:tx>
          <cx:dataLabels>
            <cx:visibility seriesName="0" categoryName="0" value="1"/>
          </cx:dataLabels>
          <cx:dataId val="0"/>
          <cx:layoutPr>
            <cx:visibility meanLine="0" meanMarker="1" nonoutliers="0" outliers="1"/>
            <cx:statistics quartileMethod="exclusive"/>
          </cx:layoutPr>
        </cx:series>
        <cx:series layoutId="boxWhisker" uniqueId="{49B00F4B-83B4-4DE8-BA1E-4268114B674C}" formatIdx="1">
          <cx:tx>
            <cx:txData>
              <cx:f>_xlchart.v1.4</cx:f>
              <cx:v>D-Group2</cx:v>
            </cx:txData>
          </cx:tx>
          <cx:dataLabels>
            <cx:visibility seriesName="0" categoryName="0" value="1"/>
          </cx:dataLabels>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plotSurface>
          <cx:spPr>
            <a:ln w="6350" cap="rnd">
              <a:solidFill>
                <a:schemeClr val="tx2">
                  <a:lumMod val="40000"/>
                  <a:lumOff val="60000"/>
                </a:schemeClr>
              </a:solidFill>
            </a:ln>
          </cx:spPr>
        </cx:plotSurface>
        <cx:series layoutId="boxWhisker" uniqueId="{716EA994-3BA3-4860-9102-19BAEF21BC21}">
          <cx:dataLabels pos="r">
            <cx:spPr>
              <a:ln w="3175" cap="rnd">
                <a:solidFill>
                  <a:schemeClr val="tx1">
                    <a:alpha val="0"/>
                  </a:schemeClr>
                </a:solidFill>
              </a:ln>
            </cx:spPr>
            <cx:txPr>
              <a:bodyPr spcFirstLastPara="1" vertOverflow="ellipsis" horzOverflow="overflow" wrap="square" lIns="0" tIns="0" rIns="0" bIns="0" anchor="ctr" anchorCtr="1"/>
              <a:lstStyle/>
              <a:p>
                <a:pPr algn="ctr" rtl="0">
                  <a:defRPr sz="1500" b="1" baseline="0"/>
                </a:pPr>
                <a:endParaRPr lang="en-US" sz="1500" b="1" i="0" u="none" strike="noStrike" baseline="0">
                  <a:solidFill>
                    <a:sysClr val="windowText" lastClr="000000">
                      <a:lumMod val="65000"/>
                      <a:lumOff val="35000"/>
                    </a:sysClr>
                  </a:solidFill>
                  <a:latin typeface="Calibri"/>
                </a:endParaRPr>
              </a:p>
            </cx:txPr>
            <cx:visibility seriesName="0" categoryName="0" value="1"/>
            <cx:separator>, </cx:separator>
          </cx:dataLabels>
          <cx:dataId val="0"/>
          <cx:layoutPr>
            <cx:visibility meanLine="0" meanMarker="1" nonoutliers="0" outliers="0"/>
            <cx:statistics quartileMethod="inclusive"/>
          </cx:layoutPr>
        </cx:series>
      </cx:plotAreaRegion>
      <cx:axis id="0">
        <cx:catScaling gapWidth="0.910000026"/>
        <cx:tickLabels/>
        <cx:txPr>
          <a:bodyPr vertOverflow="overflow" horzOverflow="overflow" wrap="square" lIns="0" tIns="0" rIns="0" bIns="0"/>
          <a:lstStyle/>
          <a:p>
            <a:pPr algn="ctr" rtl="0">
              <a:defRPr sz="1500" b="0" i="0" baseline="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US" sz="1500" baseline="0"/>
          </a:p>
        </cx:txPr>
      </cx:axis>
      <cx:axis id="1">
        <cx:valScaling max="18"/>
        <cx:title>
          <cx:tx>
            <cx:txData>
              <cx:v>Intervention Effectivness </cx:v>
            </cx:txData>
          </cx:tx>
          <cx:txPr>
            <a:bodyPr spcFirstLastPara="1" vertOverflow="ellipsis" horzOverflow="overflow" wrap="square" lIns="0" tIns="0" rIns="0" bIns="0" anchor="ctr" anchorCtr="1"/>
            <a:lstStyle/>
            <a:p>
              <a:pPr algn="ctr" rtl="0">
                <a:defRPr sz="1500" baseline="0"/>
              </a:pPr>
              <a:r>
                <a:rPr lang="en-US" sz="1500" b="0" i="0" u="none" strike="noStrike" baseline="0">
                  <a:solidFill>
                    <a:sysClr val="windowText" lastClr="000000">
                      <a:lumMod val="65000"/>
                      <a:lumOff val="35000"/>
                    </a:sysClr>
                  </a:solidFill>
                  <a:latin typeface="Calibri"/>
                </a:rPr>
                <a:t>Intervention Effectivness </a:t>
              </a:r>
            </a:p>
          </cx:txPr>
        </cx:title>
        <cx:tickLabels/>
        <cx:txPr>
          <a:bodyPr vertOverflow="overflow" horzOverflow="overflow" wrap="square" lIns="0" tIns="0" rIns="0" bIns="0"/>
          <a:lstStyle/>
          <a:p>
            <a:pPr algn="ctr" rtl="0">
              <a:defRPr sz="1300" b="0" i="0" baseline="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US" sz="1300" baseline="0"/>
          </a:p>
        </cx:txPr>
      </cx:axis>
    </cx:plotArea>
  </cx:chart>
  <cx:spPr>
    <a:ln>
      <a:solidFill>
        <a:schemeClr val="accent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10</xdr:col>
      <xdr:colOff>119946</xdr:colOff>
      <xdr:row>0</xdr:row>
      <xdr:rowOff>57148</xdr:rowOff>
    </xdr:from>
    <xdr:to>
      <xdr:col>22</xdr:col>
      <xdr:colOff>127000</xdr:colOff>
      <xdr:row>18</xdr:row>
      <xdr:rowOff>42332</xdr:rowOff>
    </xdr:to>
    <xdr:graphicFrame macro="">
      <xdr:nvGraphicFramePr>
        <xdr:cNvPr id="6" name="Chart 5">
          <a:extLst>
            <a:ext uri="{FF2B5EF4-FFF2-40B4-BE49-F238E27FC236}">
              <a16:creationId xmlns:a16="http://schemas.microsoft.com/office/drawing/2014/main" id="{47EC8411-0BCF-66C8-F96A-88FF2D7B9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539751</xdr:colOff>
      <xdr:row>4</xdr:row>
      <xdr:rowOff>104775</xdr:rowOff>
    </xdr:from>
    <xdr:to>
      <xdr:col>15</xdr:col>
      <xdr:colOff>276225</xdr:colOff>
      <xdr:row>21</xdr:row>
      <xdr:rowOff>3175</xdr:rowOff>
    </xdr:to>
    <xdr:graphicFrame macro="">
      <xdr:nvGraphicFramePr>
        <xdr:cNvPr id="2" name="Chart 1">
          <a:extLst>
            <a:ext uri="{FF2B5EF4-FFF2-40B4-BE49-F238E27FC236}">
              <a16:creationId xmlns:a16="http://schemas.microsoft.com/office/drawing/2014/main" id="{BD37F208-64B0-49CF-95A4-1A0E53749B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377824</xdr:colOff>
      <xdr:row>24</xdr:row>
      <xdr:rowOff>15875</xdr:rowOff>
    </xdr:from>
    <xdr:to>
      <xdr:col>14</xdr:col>
      <xdr:colOff>400049</xdr:colOff>
      <xdr:row>42</xdr:row>
      <xdr:rowOff>112712</xdr:rowOff>
    </xdr:to>
    <xdr:graphicFrame macro="">
      <xdr:nvGraphicFramePr>
        <xdr:cNvPr id="4" name="Chart 3">
          <a:extLst>
            <a:ext uri="{FF2B5EF4-FFF2-40B4-BE49-F238E27FC236}">
              <a16:creationId xmlns:a16="http://schemas.microsoft.com/office/drawing/2014/main" id="{64DFD8A5-687A-FB48-8CD6-EC90DB322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667809</xdr:colOff>
      <xdr:row>7</xdr:row>
      <xdr:rowOff>29632</xdr:rowOff>
    </xdr:from>
    <xdr:to>
      <xdr:col>17</xdr:col>
      <xdr:colOff>270934</xdr:colOff>
      <xdr:row>40</xdr:row>
      <xdr:rowOff>168274</xdr:rowOff>
    </xdr:to>
    <xdr:graphicFrame macro="">
      <xdr:nvGraphicFramePr>
        <xdr:cNvPr id="4" name="Chart 3">
          <a:extLst>
            <a:ext uri="{FF2B5EF4-FFF2-40B4-BE49-F238E27FC236}">
              <a16:creationId xmlns:a16="http://schemas.microsoft.com/office/drawing/2014/main" id="{2FD07397-286B-6B7E-4EAA-4FC93E07AE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27</xdr:col>
      <xdr:colOff>412749</xdr:colOff>
      <xdr:row>12</xdr:row>
      <xdr:rowOff>85725</xdr:rowOff>
    </xdr:from>
    <xdr:to>
      <xdr:col>40</xdr:col>
      <xdr:colOff>142875</xdr:colOff>
      <xdr:row>38</xdr:row>
      <xdr:rowOff>57150</xdr:rowOff>
    </xdr:to>
    <xdr:graphicFrame macro="">
      <xdr:nvGraphicFramePr>
        <xdr:cNvPr id="3" name="Chart 2">
          <a:extLst>
            <a:ext uri="{FF2B5EF4-FFF2-40B4-BE49-F238E27FC236}">
              <a16:creationId xmlns:a16="http://schemas.microsoft.com/office/drawing/2014/main" id="{558E25B7-D03A-0A42-89FE-4C74DABCD5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205183</xdr:colOff>
      <xdr:row>40</xdr:row>
      <xdr:rowOff>122237</xdr:rowOff>
    </xdr:from>
    <xdr:to>
      <xdr:col>43</xdr:col>
      <xdr:colOff>321468</xdr:colOff>
      <xdr:row>71</xdr:row>
      <xdr:rowOff>35718</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66F30DB1-BA1A-6379-00B5-2D77C68D22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4055783" y="7742237"/>
              <a:ext cx="7520385" cy="584438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57</xdr:col>
      <xdr:colOff>35321</xdr:colOff>
      <xdr:row>21</xdr:row>
      <xdr:rowOff>69453</xdr:rowOff>
    </xdr:from>
    <xdr:to>
      <xdr:col>68</xdr:col>
      <xdr:colOff>71437</xdr:colOff>
      <xdr:row>49</xdr:row>
      <xdr:rowOff>83344</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C8858C36-7149-396D-698A-25BCA5E2E2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0967421" y="4069953"/>
              <a:ext cx="7745016" cy="534789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17</xdr:col>
      <xdr:colOff>457013</xdr:colOff>
      <xdr:row>27</xdr:row>
      <xdr:rowOff>116354</xdr:rowOff>
    </xdr:from>
    <xdr:to>
      <xdr:col>26</xdr:col>
      <xdr:colOff>11206</xdr:colOff>
      <xdr:row>49</xdr:row>
      <xdr:rowOff>78441</xdr:rowOff>
    </xdr:to>
    <xdr:graphicFrame macro="">
      <xdr:nvGraphicFramePr>
        <xdr:cNvPr id="6" name="Chart 5">
          <a:extLst>
            <a:ext uri="{FF2B5EF4-FFF2-40B4-BE49-F238E27FC236}">
              <a16:creationId xmlns:a16="http://schemas.microsoft.com/office/drawing/2014/main" id="{443D0423-1E03-6D7D-2D4E-5FDEE85C0F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Wasay Zarbi" refreshedDate="45408.542214236113" backgroundQuery="1" createdVersion="8" refreshedVersion="8" minRefreshableVersion="3" recordCount="0" supportSubquery="1" supportAdvancedDrill="1" xr:uid="{DD98D0E5-CA04-42CB-A55A-13564CD23CF2}">
  <cacheSource type="external" connectionId="1"/>
  <cacheFields count="3">
    <cacheField name="[Range].[GENDER].[GENDER]" caption="GENDER" numFmtId="0" hierarchy="2" level="1">
      <sharedItems count="2">
        <s v="m"/>
        <s v="w"/>
      </sharedItems>
    </cacheField>
    <cacheField name="[Measures].[Count of GROUP]" caption="Count of GROUP" numFmtId="0" hierarchy="22" level="32767"/>
    <cacheField name="[Range].[GROUP].[GROUP]" caption="GROUP" numFmtId="0" hierarchy="1" level="1">
      <sharedItems containsSemiMixedTypes="0" containsString="0" containsNumber="1" containsInteger="1" minValue="1" maxValue="2" count="2">
        <n v="1"/>
        <n v="2"/>
      </sharedItems>
      <extLst>
        <ext xmlns:x15="http://schemas.microsoft.com/office/spreadsheetml/2010/11/main" uri="{4F2E5C28-24EA-4eb8-9CBF-B6C8F9C3D259}">
          <x15:cachedUniqueNames>
            <x15:cachedUniqueName index="0" name="[Range].[GROUP].&amp;[1]"/>
            <x15:cachedUniqueName index="1" name="[Range].[GROUP].&amp;[2]"/>
          </x15:cachedUniqueNames>
        </ext>
      </extLst>
    </cacheField>
  </cacheFields>
  <cacheHierarchies count="28">
    <cacheHierarchy uniqueName="[Range].[ID]" caption="ID" attribute="1" defaultMemberUniqueName="[Range].[ID].[All]" allUniqueName="[Range].[ID].[All]" dimensionUniqueName="[Range]" displayFolder="" count="0" memberValueDatatype="20" unbalanced="0"/>
    <cacheHierarchy uniqueName="[Range].[GROUP]" caption="GROUP" attribute="1" defaultMemberUniqueName="[Range].[GROUP].[All]" allUniqueName="[Range].[GROUP].[All]" dimensionUniqueName="[Range]" displayFolder="" count="2" memberValueDatatype="20" unbalanced="0">
      <fieldsUsage count="2">
        <fieldUsage x="-1"/>
        <fieldUsage x="2"/>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AGE]" caption="AGE" attribute="1" defaultMemberUniqueName="[Range].[AGE].[All]" allUniqueName="[Range].[AGE].[All]" dimensionUniqueName="[Range]" displayFolder="" count="2" memberValueDatatype="20" unbalanced="0"/>
    <cacheHierarchy uniqueName="[Range].[TORTURE]" caption="TORTURE" attribute="1" defaultMemberUniqueName="[Range].[TORTURE].[All]" allUniqueName="[Range].[TORTURE].[All]" dimensionUniqueName="[Range]" displayFolder="" count="0" memberValueDatatype="20" unbalanced="0"/>
    <cacheHierarchy uniqueName="[Range].[INTAKE]" caption="INTAKE" attribute="1" defaultMemberUniqueName="[Range].[INTAKE].[All]" allUniqueName="[Range].[INTAKE].[All]" dimensionUniqueName="[Range]" displayFolder="" count="0" memberValueDatatype="20" unbalanced="0"/>
    <cacheHierarchy uniqueName="[Range].[FUA]" caption="FUA" attribute="1" defaultMemberUniqueName="[Range].[FUA].[All]" allUniqueName="[Range].[FUA].[All]" dimensionUniqueName="[Range]" displayFolder="" count="0" memberValueDatatype="20" unbalanced="0"/>
    <cacheHierarchy uniqueName="[Table1].[ID]" caption="ID" attribute="1" defaultMemberUniqueName="[Table1].[ID].[All]" allUniqueName="[Table1].[ID].[All]" dimensionUniqueName="[Table1]" displayFolder="" count="0" memberValueDatatype="20" unbalanced="0"/>
    <cacheHierarchy uniqueName="[Table1].[GROUP]" caption="GROUP" attribute="1" defaultMemberUniqueName="[Table1].[GROUP].[All]" allUniqueName="[Table1].[GROUP].[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TORTURE]" caption="TORTURE" attribute="1" defaultMemberUniqueName="[Table1].[TORTURE].[All]" allUniqueName="[Table1].[TORTURE].[All]" dimensionUniqueName="[Table1]" displayFolder="" count="0" memberValueDatatype="20" unbalanced="0"/>
    <cacheHierarchy uniqueName="[Table1].[INTAKE]" caption="INTAKE" attribute="1" defaultMemberUniqueName="[Table1].[INTAKE].[All]" allUniqueName="[Table1].[INTAKE].[All]" dimensionUniqueName="[Table1]" displayFolder="" count="0" memberValueDatatype="20" unbalanced="0"/>
    <cacheHierarchy uniqueName="[Table1].[FUA]" caption="FUA" attribute="1" defaultMemberUniqueName="[Table1].[FUA].[All]" allUniqueName="[Table1].[FUA].[All]" dimensionUniqueName="[Table1]" displayFolder="" count="0" memberValueDatatype="2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GROUP]" caption="Sum of GROUP" measure="1" displayFolder="" measureGroup="Range"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Count of AGE]" caption="Count of AGE" measure="1" displayFolder="" measureGroup="Range" count="0" hidden="1">
      <extLst>
        <ext xmlns:x15="http://schemas.microsoft.com/office/spreadsheetml/2010/11/main" uri="{B97F6D7D-B522-45F9-BDA1-12C45D357490}">
          <x15:cacheHierarchy aggregatedColumn="3"/>
        </ext>
      </extLst>
    </cacheHierarchy>
    <cacheHierarchy uniqueName="[Measures].[Count of GROUP]" caption="Count of GROUP"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TORTURE]" caption="Sum of TORTURE" measure="1" displayFolder="" measureGroup="Range" count="0" hidden="1">
      <extLst>
        <ext xmlns:x15="http://schemas.microsoft.com/office/spreadsheetml/2010/11/main" uri="{B97F6D7D-B522-45F9-BDA1-12C45D357490}">
          <x15:cacheHierarchy aggregatedColumn="4"/>
        </ext>
      </extLst>
    </cacheHierarchy>
    <cacheHierarchy uniqueName="[Measures].[Count of TORTURE]" caption="Count of TORTURE" measure="1" displayFolder="" measureGroup="Range" count="0" hidden="1">
      <extLst>
        <ext xmlns:x15="http://schemas.microsoft.com/office/spreadsheetml/2010/11/main" uri="{B97F6D7D-B522-45F9-BDA1-12C45D357490}">
          <x15:cacheHierarchy aggregatedColumn="4"/>
        </ext>
      </extLst>
    </cacheHierarchy>
    <cacheHierarchy uniqueName="[Measures].[Average of GROUP]" caption="Average of GROUP"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3"/>
        </ext>
      </extLst>
    </cacheHierarchy>
    <cacheHierarchy uniqueName="[Measures].[Count of GENDER 2]" caption="Count of GENDER 2" measure="1" displayFolder="" measureGroup="Table1" count="0" hidden="1">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 Wasay Zarbi" refreshedDate="45408.663380092592" createdVersion="8" refreshedVersion="8" minRefreshableVersion="3" recordCount="95" xr:uid="{54A7C920-65AD-4295-A317-426443E5304D}">
  <cacheSource type="worksheet">
    <worksheetSource ref="A1:G95" sheet="Data"/>
  </cacheSource>
  <cacheFields count="7">
    <cacheField name="ID" numFmtId="0">
      <sharedItems containsSemiMixedTypes="0" containsString="0" containsNumber="1" containsInteger="1" minValue="1" maxValue="100"/>
    </cacheField>
    <cacheField name="GROUP" numFmtId="0">
      <sharedItems containsSemiMixedTypes="0" containsString="0" containsNumber="1" containsInteger="1" minValue="1" maxValue="2" count="2">
        <n v="1"/>
        <n v="2"/>
      </sharedItems>
    </cacheField>
    <cacheField name="GENDER" numFmtId="0">
      <sharedItems count="2">
        <s v="m"/>
        <s v="w"/>
      </sharedItems>
    </cacheField>
    <cacheField name="AGE" numFmtId="0">
      <sharedItems containsSemiMixedTypes="0" containsString="0" containsNumber="1" containsInteger="1" minValue="19" maxValue="83" count="41">
        <n v="47"/>
        <n v="19"/>
        <n v="46"/>
        <n v="56"/>
        <n v="68"/>
        <n v="62"/>
        <n v="42"/>
        <n v="43"/>
        <n v="39"/>
        <n v="28"/>
        <n v="67"/>
        <n v="30"/>
        <n v="71"/>
        <n v="78"/>
        <n v="24"/>
        <n v="23"/>
        <n v="37"/>
        <n v="65"/>
        <n v="59"/>
        <n v="44"/>
        <n v="33"/>
        <n v="77"/>
        <n v="49"/>
        <n v="50"/>
        <n v="26"/>
        <n v="41"/>
        <n v="32"/>
        <n v="34"/>
        <n v="27"/>
        <n v="29"/>
        <n v="83"/>
        <n v="53"/>
        <n v="38"/>
        <n v="63"/>
        <n v="64"/>
        <n v="48"/>
        <n v="40"/>
        <n v="55"/>
        <n v="45"/>
        <n v="66"/>
        <n v="70"/>
      </sharedItems>
    </cacheField>
    <cacheField name="TORTURE" numFmtId="0">
      <sharedItems containsSemiMixedTypes="0" containsString="0" containsNumber="1" containsInteger="1" minValue="0" maxValue="1" count="2">
        <n v="0"/>
        <n v="1"/>
      </sharedItems>
    </cacheField>
    <cacheField name="INTAKE" numFmtId="0">
      <sharedItems containsSemiMixedTypes="0" containsString="0" containsNumber="1" containsInteger="1" minValue="0" maxValue="17" count="12">
        <n v="9"/>
        <n v="12"/>
        <n v="8"/>
        <n v="14"/>
        <n v="15"/>
        <n v="13"/>
        <n v="0"/>
        <n v="11"/>
        <n v="16"/>
        <n v="10"/>
        <n v="7"/>
        <n v="17"/>
      </sharedItems>
    </cacheField>
    <cacheField name="FUA" numFmtId="0">
      <sharedItems containsSemiMixedTypes="0" containsString="0" containsNumber="1" containsInteger="1" minValue="0" maxValue="2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 Wasay Zarbi" refreshedDate="45410.465708217591" createdVersion="8" refreshedVersion="8" minRefreshableVersion="3" recordCount="94" xr:uid="{4187D493-D119-40F5-B1C1-464EF4AD8977}">
  <cacheSource type="worksheet">
    <worksheetSource ref="A2:F66" sheet="Analysis4"/>
  </cacheSource>
  <cacheFields count="8">
    <cacheField name="ID" numFmtId="0">
      <sharedItems containsSemiMixedTypes="0" containsString="0" containsNumber="1" containsInteger="1" minValue="1" maxValue="94"/>
    </cacheField>
    <cacheField name="GROUP" numFmtId="0">
      <sharedItems count="2">
        <s v="Group 1"/>
        <s v="Group 2"/>
      </sharedItems>
    </cacheField>
    <cacheField name="GENDER" numFmtId="0">
      <sharedItems/>
    </cacheField>
    <cacheField name="AGE" numFmtId="0">
      <sharedItems containsSemiMixedTypes="0" containsString="0" containsNumber="1" containsInteger="1" minValue="19" maxValue="83"/>
    </cacheField>
    <cacheField name="TORTURE" numFmtId="0">
      <sharedItems count="2">
        <s v="No"/>
        <s v="Yes"/>
      </sharedItems>
    </cacheField>
    <cacheField name="INTAKE" numFmtId="0">
      <sharedItems containsSemiMixedTypes="0" containsString="0" containsNumber="1" containsInteger="1" minValue="0" maxValue="17"/>
    </cacheField>
    <cacheField name="FUA" numFmtId="0">
      <sharedItems containsSemiMixedTypes="0" containsString="0" containsNumber="1" containsInteger="1" minValue="0" maxValue="20"/>
    </cacheField>
    <cacheField name="Difference" numFmtId="0">
      <sharedItems containsSemiMixedTypes="0" containsString="0" containsNumber="1" containsInteger="1" minValue="-7" maxValue="1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
  <r>
    <n v="1"/>
    <x v="0"/>
    <x v="0"/>
    <x v="0"/>
    <x v="0"/>
    <x v="0"/>
    <n v="5"/>
  </r>
  <r>
    <n v="2"/>
    <x v="0"/>
    <x v="0"/>
    <x v="1"/>
    <x v="0"/>
    <x v="1"/>
    <n v="4"/>
  </r>
  <r>
    <n v="3"/>
    <x v="0"/>
    <x v="0"/>
    <x v="0"/>
    <x v="0"/>
    <x v="0"/>
    <n v="1"/>
  </r>
  <r>
    <n v="4"/>
    <x v="0"/>
    <x v="1"/>
    <x v="2"/>
    <x v="0"/>
    <x v="2"/>
    <n v="7"/>
  </r>
  <r>
    <n v="5"/>
    <x v="0"/>
    <x v="1"/>
    <x v="3"/>
    <x v="1"/>
    <x v="1"/>
    <n v="2"/>
  </r>
  <r>
    <n v="6"/>
    <x v="0"/>
    <x v="1"/>
    <x v="0"/>
    <x v="1"/>
    <x v="3"/>
    <n v="4"/>
  </r>
  <r>
    <n v="7"/>
    <x v="0"/>
    <x v="0"/>
    <x v="0"/>
    <x v="1"/>
    <x v="4"/>
    <n v="5"/>
  </r>
  <r>
    <n v="8"/>
    <x v="0"/>
    <x v="1"/>
    <x v="4"/>
    <x v="1"/>
    <x v="3"/>
    <n v="10"/>
  </r>
  <r>
    <n v="9"/>
    <x v="0"/>
    <x v="0"/>
    <x v="5"/>
    <x v="0"/>
    <x v="5"/>
    <n v="6"/>
  </r>
  <r>
    <n v="10"/>
    <x v="0"/>
    <x v="0"/>
    <x v="6"/>
    <x v="0"/>
    <x v="0"/>
    <n v="2"/>
  </r>
  <r>
    <n v="11"/>
    <x v="0"/>
    <x v="0"/>
    <x v="7"/>
    <x v="0"/>
    <x v="6"/>
    <n v="1"/>
  </r>
  <r>
    <n v="12"/>
    <x v="0"/>
    <x v="1"/>
    <x v="8"/>
    <x v="0"/>
    <x v="3"/>
    <n v="9"/>
  </r>
  <r>
    <n v="13"/>
    <x v="0"/>
    <x v="1"/>
    <x v="0"/>
    <x v="1"/>
    <x v="5"/>
    <n v="10"/>
  </r>
  <r>
    <n v="14"/>
    <x v="0"/>
    <x v="0"/>
    <x v="9"/>
    <x v="1"/>
    <x v="5"/>
    <n v="5"/>
  </r>
  <r>
    <n v="15"/>
    <x v="0"/>
    <x v="0"/>
    <x v="0"/>
    <x v="1"/>
    <x v="7"/>
    <n v="2"/>
  </r>
  <r>
    <n v="16"/>
    <x v="0"/>
    <x v="1"/>
    <x v="10"/>
    <x v="0"/>
    <x v="1"/>
    <n v="11"/>
  </r>
  <r>
    <n v="17"/>
    <x v="0"/>
    <x v="1"/>
    <x v="0"/>
    <x v="0"/>
    <x v="0"/>
    <n v="7"/>
  </r>
  <r>
    <n v="18"/>
    <x v="0"/>
    <x v="0"/>
    <x v="11"/>
    <x v="0"/>
    <x v="5"/>
    <n v="10"/>
  </r>
  <r>
    <n v="19"/>
    <x v="0"/>
    <x v="0"/>
    <x v="12"/>
    <x v="0"/>
    <x v="0"/>
    <n v="7"/>
  </r>
  <r>
    <n v="20"/>
    <x v="0"/>
    <x v="0"/>
    <x v="13"/>
    <x v="1"/>
    <x v="5"/>
    <n v="20"/>
  </r>
  <r>
    <n v="21"/>
    <x v="0"/>
    <x v="1"/>
    <x v="5"/>
    <x v="1"/>
    <x v="7"/>
    <n v="5"/>
  </r>
  <r>
    <n v="22"/>
    <x v="0"/>
    <x v="1"/>
    <x v="14"/>
    <x v="0"/>
    <x v="0"/>
    <n v="8"/>
  </r>
  <r>
    <n v="23"/>
    <x v="0"/>
    <x v="1"/>
    <x v="0"/>
    <x v="1"/>
    <x v="1"/>
    <n v="16"/>
  </r>
  <r>
    <n v="24"/>
    <x v="0"/>
    <x v="1"/>
    <x v="15"/>
    <x v="0"/>
    <x v="3"/>
    <n v="9"/>
  </r>
  <r>
    <n v="25"/>
    <x v="0"/>
    <x v="0"/>
    <x v="0"/>
    <x v="1"/>
    <x v="8"/>
    <n v="9"/>
  </r>
  <r>
    <n v="26"/>
    <x v="0"/>
    <x v="0"/>
    <x v="0"/>
    <x v="0"/>
    <x v="3"/>
    <n v="4"/>
  </r>
  <r>
    <n v="27"/>
    <x v="0"/>
    <x v="1"/>
    <x v="16"/>
    <x v="1"/>
    <x v="9"/>
    <n v="4"/>
  </r>
  <r>
    <n v="28"/>
    <x v="0"/>
    <x v="1"/>
    <x v="17"/>
    <x v="1"/>
    <x v="8"/>
    <n v="10"/>
  </r>
  <r>
    <n v="29"/>
    <x v="0"/>
    <x v="0"/>
    <x v="4"/>
    <x v="0"/>
    <x v="9"/>
    <n v="12"/>
  </r>
  <r>
    <n v="30"/>
    <x v="0"/>
    <x v="0"/>
    <x v="18"/>
    <x v="0"/>
    <x v="0"/>
    <n v="8"/>
  </r>
  <r>
    <n v="31"/>
    <x v="0"/>
    <x v="0"/>
    <x v="19"/>
    <x v="1"/>
    <x v="7"/>
    <n v="3"/>
  </r>
  <r>
    <n v="32"/>
    <x v="0"/>
    <x v="1"/>
    <x v="20"/>
    <x v="1"/>
    <x v="3"/>
    <n v="8"/>
  </r>
  <r>
    <n v="33"/>
    <x v="0"/>
    <x v="1"/>
    <x v="0"/>
    <x v="1"/>
    <x v="3"/>
    <n v="6"/>
  </r>
  <r>
    <n v="34"/>
    <x v="0"/>
    <x v="1"/>
    <x v="20"/>
    <x v="0"/>
    <x v="7"/>
    <n v="7"/>
  </r>
  <r>
    <n v="35"/>
    <x v="0"/>
    <x v="0"/>
    <x v="0"/>
    <x v="1"/>
    <x v="8"/>
    <n v="9"/>
  </r>
  <r>
    <n v="36"/>
    <x v="0"/>
    <x v="0"/>
    <x v="21"/>
    <x v="0"/>
    <x v="1"/>
    <n v="3"/>
  </r>
  <r>
    <n v="38"/>
    <x v="0"/>
    <x v="1"/>
    <x v="17"/>
    <x v="1"/>
    <x v="7"/>
    <n v="11"/>
  </r>
  <r>
    <n v="39"/>
    <x v="0"/>
    <x v="1"/>
    <x v="22"/>
    <x v="1"/>
    <x v="9"/>
    <n v="9"/>
  </r>
  <r>
    <n v="40"/>
    <x v="0"/>
    <x v="1"/>
    <x v="0"/>
    <x v="1"/>
    <x v="3"/>
    <n v="1"/>
  </r>
  <r>
    <n v="41"/>
    <x v="0"/>
    <x v="1"/>
    <x v="23"/>
    <x v="0"/>
    <x v="7"/>
    <n v="12"/>
  </r>
  <r>
    <n v="42"/>
    <x v="0"/>
    <x v="0"/>
    <x v="24"/>
    <x v="1"/>
    <x v="8"/>
    <n v="13"/>
  </r>
  <r>
    <n v="43"/>
    <x v="0"/>
    <x v="0"/>
    <x v="19"/>
    <x v="0"/>
    <x v="4"/>
    <n v="8"/>
  </r>
  <r>
    <n v="44"/>
    <x v="0"/>
    <x v="1"/>
    <x v="2"/>
    <x v="0"/>
    <x v="3"/>
    <n v="7"/>
  </r>
  <r>
    <n v="47"/>
    <x v="0"/>
    <x v="0"/>
    <x v="5"/>
    <x v="1"/>
    <x v="5"/>
    <n v="10"/>
  </r>
  <r>
    <n v="48"/>
    <x v="0"/>
    <x v="0"/>
    <x v="0"/>
    <x v="0"/>
    <x v="0"/>
    <n v="12"/>
  </r>
  <r>
    <n v="49"/>
    <x v="0"/>
    <x v="0"/>
    <x v="25"/>
    <x v="1"/>
    <x v="6"/>
    <n v="1"/>
  </r>
  <r>
    <n v="50"/>
    <x v="0"/>
    <x v="0"/>
    <x v="0"/>
    <x v="0"/>
    <x v="10"/>
    <n v="1"/>
  </r>
  <r>
    <n v="51"/>
    <x v="0"/>
    <x v="0"/>
    <x v="9"/>
    <x v="1"/>
    <x v="0"/>
    <n v="0"/>
  </r>
  <r>
    <n v="52"/>
    <x v="0"/>
    <x v="1"/>
    <x v="26"/>
    <x v="1"/>
    <x v="3"/>
    <n v="8"/>
  </r>
  <r>
    <n v="53"/>
    <x v="0"/>
    <x v="1"/>
    <x v="27"/>
    <x v="1"/>
    <x v="11"/>
    <n v="8"/>
  </r>
  <r>
    <n v="54"/>
    <x v="0"/>
    <x v="0"/>
    <x v="28"/>
    <x v="1"/>
    <x v="0"/>
    <n v="0"/>
  </r>
  <r>
    <n v="55"/>
    <x v="1"/>
    <x v="0"/>
    <x v="29"/>
    <x v="1"/>
    <x v="0"/>
    <n v="2"/>
  </r>
  <r>
    <n v="56"/>
    <x v="1"/>
    <x v="0"/>
    <x v="0"/>
    <x v="0"/>
    <x v="1"/>
    <n v="2"/>
  </r>
  <r>
    <n v="57"/>
    <x v="1"/>
    <x v="0"/>
    <x v="26"/>
    <x v="1"/>
    <x v="9"/>
    <n v="5"/>
  </r>
  <r>
    <n v="58"/>
    <x v="1"/>
    <x v="1"/>
    <x v="0"/>
    <x v="1"/>
    <x v="0"/>
    <n v="3"/>
  </r>
  <r>
    <n v="59"/>
    <x v="1"/>
    <x v="0"/>
    <x v="30"/>
    <x v="1"/>
    <x v="8"/>
    <n v="13"/>
  </r>
  <r>
    <n v="61"/>
    <x v="1"/>
    <x v="0"/>
    <x v="0"/>
    <x v="1"/>
    <x v="4"/>
    <n v="6"/>
  </r>
  <r>
    <n v="62"/>
    <x v="1"/>
    <x v="1"/>
    <x v="24"/>
    <x v="0"/>
    <x v="7"/>
    <n v="12"/>
  </r>
  <r>
    <n v="63"/>
    <x v="1"/>
    <x v="0"/>
    <x v="31"/>
    <x v="1"/>
    <x v="9"/>
    <n v="7"/>
  </r>
  <r>
    <n v="64"/>
    <x v="1"/>
    <x v="0"/>
    <x v="32"/>
    <x v="1"/>
    <x v="0"/>
    <n v="3"/>
  </r>
  <r>
    <n v="65"/>
    <x v="1"/>
    <x v="0"/>
    <x v="33"/>
    <x v="1"/>
    <x v="4"/>
    <n v="11"/>
  </r>
  <r>
    <n v="66"/>
    <x v="1"/>
    <x v="0"/>
    <x v="0"/>
    <x v="1"/>
    <x v="0"/>
    <n v="2"/>
  </r>
  <r>
    <n v="67"/>
    <x v="1"/>
    <x v="1"/>
    <x v="0"/>
    <x v="1"/>
    <x v="3"/>
    <n v="0"/>
  </r>
  <r>
    <n v="68"/>
    <x v="1"/>
    <x v="1"/>
    <x v="0"/>
    <x v="1"/>
    <x v="2"/>
    <n v="4"/>
  </r>
  <r>
    <n v="69"/>
    <x v="1"/>
    <x v="1"/>
    <x v="4"/>
    <x v="1"/>
    <x v="4"/>
    <n v="6"/>
  </r>
  <r>
    <n v="70"/>
    <x v="1"/>
    <x v="0"/>
    <x v="15"/>
    <x v="1"/>
    <x v="7"/>
    <n v="8"/>
  </r>
  <r>
    <n v="71"/>
    <x v="1"/>
    <x v="1"/>
    <x v="15"/>
    <x v="1"/>
    <x v="0"/>
    <n v="4"/>
  </r>
  <r>
    <n v="72"/>
    <x v="1"/>
    <x v="1"/>
    <x v="0"/>
    <x v="1"/>
    <x v="3"/>
    <n v="9"/>
  </r>
  <r>
    <n v="73"/>
    <x v="1"/>
    <x v="1"/>
    <x v="9"/>
    <x v="1"/>
    <x v="0"/>
    <n v="3"/>
  </r>
  <r>
    <n v="74"/>
    <x v="1"/>
    <x v="0"/>
    <x v="26"/>
    <x v="1"/>
    <x v="0"/>
    <n v="4"/>
  </r>
  <r>
    <n v="75"/>
    <x v="1"/>
    <x v="1"/>
    <x v="29"/>
    <x v="1"/>
    <x v="7"/>
    <n v="21"/>
  </r>
  <r>
    <n v="76"/>
    <x v="1"/>
    <x v="1"/>
    <x v="34"/>
    <x v="1"/>
    <x v="3"/>
    <n v="9"/>
  </r>
  <r>
    <n v="77"/>
    <x v="1"/>
    <x v="0"/>
    <x v="0"/>
    <x v="1"/>
    <x v="1"/>
    <n v="2"/>
  </r>
  <r>
    <n v="78"/>
    <x v="1"/>
    <x v="0"/>
    <x v="3"/>
    <x v="1"/>
    <x v="4"/>
    <n v="4"/>
  </r>
  <r>
    <n v="79"/>
    <x v="1"/>
    <x v="0"/>
    <x v="35"/>
    <x v="1"/>
    <x v="2"/>
    <n v="2"/>
  </r>
  <r>
    <n v="80"/>
    <x v="1"/>
    <x v="1"/>
    <x v="0"/>
    <x v="1"/>
    <x v="5"/>
    <n v="8"/>
  </r>
  <r>
    <n v="81"/>
    <x v="1"/>
    <x v="0"/>
    <x v="32"/>
    <x v="1"/>
    <x v="0"/>
    <n v="8"/>
  </r>
  <r>
    <n v="82"/>
    <x v="1"/>
    <x v="1"/>
    <x v="36"/>
    <x v="0"/>
    <x v="2"/>
    <n v="5"/>
  </r>
  <r>
    <n v="83"/>
    <x v="1"/>
    <x v="0"/>
    <x v="0"/>
    <x v="1"/>
    <x v="1"/>
    <n v="8"/>
  </r>
  <r>
    <n v="84"/>
    <x v="1"/>
    <x v="0"/>
    <x v="33"/>
    <x v="0"/>
    <x v="8"/>
    <n v="10"/>
  </r>
  <r>
    <n v="86"/>
    <x v="1"/>
    <x v="1"/>
    <x v="37"/>
    <x v="1"/>
    <x v="5"/>
    <n v="8"/>
  </r>
  <r>
    <n v="87"/>
    <x v="1"/>
    <x v="0"/>
    <x v="29"/>
    <x v="1"/>
    <x v="7"/>
    <n v="5"/>
  </r>
  <r>
    <n v="88"/>
    <x v="1"/>
    <x v="0"/>
    <x v="38"/>
    <x v="1"/>
    <x v="8"/>
    <n v="4"/>
  </r>
  <r>
    <n v="89"/>
    <x v="1"/>
    <x v="1"/>
    <x v="6"/>
    <x v="1"/>
    <x v="5"/>
    <n v="8"/>
  </r>
  <r>
    <n v="90"/>
    <x v="1"/>
    <x v="1"/>
    <x v="25"/>
    <x v="1"/>
    <x v="2"/>
    <n v="6"/>
  </r>
  <r>
    <n v="91"/>
    <x v="1"/>
    <x v="0"/>
    <x v="0"/>
    <x v="1"/>
    <x v="2"/>
    <n v="1"/>
  </r>
  <r>
    <n v="92"/>
    <x v="1"/>
    <x v="1"/>
    <x v="4"/>
    <x v="1"/>
    <x v="9"/>
    <n v="1"/>
  </r>
  <r>
    <n v="93"/>
    <x v="1"/>
    <x v="0"/>
    <x v="35"/>
    <x v="1"/>
    <x v="3"/>
    <n v="9"/>
  </r>
  <r>
    <n v="94"/>
    <x v="1"/>
    <x v="0"/>
    <x v="39"/>
    <x v="1"/>
    <x v="9"/>
    <n v="3"/>
  </r>
  <r>
    <n v="95"/>
    <x v="1"/>
    <x v="0"/>
    <x v="19"/>
    <x v="0"/>
    <x v="7"/>
    <n v="5"/>
  </r>
  <r>
    <n v="96"/>
    <x v="1"/>
    <x v="1"/>
    <x v="22"/>
    <x v="1"/>
    <x v="11"/>
    <n v="10"/>
  </r>
  <r>
    <n v="97"/>
    <x v="1"/>
    <x v="0"/>
    <x v="13"/>
    <x v="1"/>
    <x v="10"/>
    <n v="7"/>
  </r>
  <r>
    <n v="98"/>
    <x v="1"/>
    <x v="0"/>
    <x v="0"/>
    <x v="1"/>
    <x v="2"/>
    <n v="4"/>
  </r>
  <r>
    <n v="99"/>
    <x v="1"/>
    <x v="0"/>
    <x v="40"/>
    <x v="1"/>
    <x v="9"/>
    <n v="8"/>
  </r>
  <r>
    <n v="100"/>
    <x v="1"/>
    <x v="0"/>
    <x v="38"/>
    <x v="0"/>
    <x v="9"/>
    <n v="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
  <r>
    <n v="1"/>
    <x v="0"/>
    <s v="m"/>
    <n v="47"/>
    <x v="0"/>
    <n v="9"/>
    <n v="5"/>
    <n v="4"/>
  </r>
  <r>
    <n v="2"/>
    <x v="0"/>
    <s v="m"/>
    <n v="19"/>
    <x v="0"/>
    <n v="12"/>
    <n v="4"/>
    <n v="8"/>
  </r>
  <r>
    <n v="3"/>
    <x v="0"/>
    <s v="m"/>
    <n v="47"/>
    <x v="0"/>
    <n v="9"/>
    <n v="1"/>
    <n v="8"/>
  </r>
  <r>
    <n v="4"/>
    <x v="0"/>
    <s v="w"/>
    <n v="46"/>
    <x v="0"/>
    <n v="8"/>
    <n v="7"/>
    <n v="1"/>
  </r>
  <r>
    <n v="5"/>
    <x v="0"/>
    <s v="w"/>
    <n v="56"/>
    <x v="1"/>
    <n v="12"/>
    <n v="2"/>
    <n v="10"/>
  </r>
  <r>
    <n v="6"/>
    <x v="0"/>
    <s v="w"/>
    <n v="47"/>
    <x v="1"/>
    <n v="14"/>
    <n v="4"/>
    <n v="10"/>
  </r>
  <r>
    <n v="7"/>
    <x v="0"/>
    <s v="m"/>
    <n v="47"/>
    <x v="1"/>
    <n v="15"/>
    <n v="5"/>
    <n v="10"/>
  </r>
  <r>
    <n v="8"/>
    <x v="0"/>
    <s v="w"/>
    <n v="68"/>
    <x v="1"/>
    <n v="14"/>
    <n v="10"/>
    <n v="4"/>
  </r>
  <r>
    <n v="9"/>
    <x v="0"/>
    <s v="m"/>
    <n v="62"/>
    <x v="0"/>
    <n v="13"/>
    <n v="6"/>
    <n v="7"/>
  </r>
  <r>
    <n v="10"/>
    <x v="0"/>
    <s v="m"/>
    <n v="42"/>
    <x v="0"/>
    <n v="9"/>
    <n v="2"/>
    <n v="7"/>
  </r>
  <r>
    <n v="11"/>
    <x v="0"/>
    <s v="m"/>
    <n v="43"/>
    <x v="0"/>
    <n v="0"/>
    <n v="1"/>
    <n v="-1"/>
  </r>
  <r>
    <n v="12"/>
    <x v="0"/>
    <s v="w"/>
    <n v="39"/>
    <x v="0"/>
    <n v="14"/>
    <n v="9"/>
    <n v="5"/>
  </r>
  <r>
    <n v="13"/>
    <x v="0"/>
    <s v="w"/>
    <n v="47"/>
    <x v="1"/>
    <n v="13"/>
    <n v="10"/>
    <n v="3"/>
  </r>
  <r>
    <n v="14"/>
    <x v="0"/>
    <s v="m"/>
    <n v="28"/>
    <x v="1"/>
    <n v="13"/>
    <n v="5"/>
    <n v="8"/>
  </r>
  <r>
    <n v="15"/>
    <x v="0"/>
    <s v="m"/>
    <n v="47"/>
    <x v="1"/>
    <n v="11"/>
    <n v="2"/>
    <n v="9"/>
  </r>
  <r>
    <n v="16"/>
    <x v="0"/>
    <s v="w"/>
    <n v="67"/>
    <x v="0"/>
    <n v="12"/>
    <n v="11"/>
    <n v="1"/>
  </r>
  <r>
    <n v="17"/>
    <x v="0"/>
    <s v="w"/>
    <n v="47"/>
    <x v="0"/>
    <n v="9"/>
    <n v="7"/>
    <n v="2"/>
  </r>
  <r>
    <n v="18"/>
    <x v="0"/>
    <s v="m"/>
    <n v="30"/>
    <x v="0"/>
    <n v="13"/>
    <n v="10"/>
    <n v="3"/>
  </r>
  <r>
    <n v="19"/>
    <x v="0"/>
    <s v="m"/>
    <n v="71"/>
    <x v="0"/>
    <n v="9"/>
    <n v="7"/>
    <n v="2"/>
  </r>
  <r>
    <n v="20"/>
    <x v="0"/>
    <s v="m"/>
    <n v="78"/>
    <x v="1"/>
    <n v="13"/>
    <n v="20"/>
    <n v="-7"/>
  </r>
  <r>
    <n v="21"/>
    <x v="0"/>
    <s v="w"/>
    <n v="62"/>
    <x v="1"/>
    <n v="11"/>
    <n v="5"/>
    <n v="6"/>
  </r>
  <r>
    <n v="22"/>
    <x v="0"/>
    <s v="w"/>
    <n v="24"/>
    <x v="0"/>
    <n v="9"/>
    <n v="8"/>
    <n v="1"/>
  </r>
  <r>
    <n v="23"/>
    <x v="0"/>
    <s v="w"/>
    <n v="47"/>
    <x v="1"/>
    <n v="12"/>
    <n v="16"/>
    <n v="-4"/>
  </r>
  <r>
    <n v="24"/>
    <x v="0"/>
    <s v="w"/>
    <n v="23"/>
    <x v="0"/>
    <n v="14"/>
    <n v="9"/>
    <n v="5"/>
  </r>
  <r>
    <n v="25"/>
    <x v="0"/>
    <s v="m"/>
    <n v="47"/>
    <x v="1"/>
    <n v="16"/>
    <n v="9"/>
    <n v="7"/>
  </r>
  <r>
    <n v="26"/>
    <x v="0"/>
    <s v="m"/>
    <n v="47"/>
    <x v="0"/>
    <n v="14"/>
    <n v="4"/>
    <n v="10"/>
  </r>
  <r>
    <n v="27"/>
    <x v="0"/>
    <s v="w"/>
    <n v="37"/>
    <x v="1"/>
    <n v="10"/>
    <n v="4"/>
    <n v="6"/>
  </r>
  <r>
    <n v="28"/>
    <x v="0"/>
    <s v="w"/>
    <n v="65"/>
    <x v="1"/>
    <n v="16"/>
    <n v="10"/>
    <n v="6"/>
  </r>
  <r>
    <n v="29"/>
    <x v="0"/>
    <s v="m"/>
    <n v="68"/>
    <x v="0"/>
    <n v="10"/>
    <n v="12"/>
    <n v="-2"/>
  </r>
  <r>
    <n v="30"/>
    <x v="0"/>
    <s v="m"/>
    <n v="59"/>
    <x v="0"/>
    <n v="9"/>
    <n v="8"/>
    <n v="1"/>
  </r>
  <r>
    <n v="31"/>
    <x v="0"/>
    <s v="m"/>
    <n v="44"/>
    <x v="1"/>
    <n v="11"/>
    <n v="3"/>
    <n v="8"/>
  </r>
  <r>
    <n v="32"/>
    <x v="0"/>
    <s v="w"/>
    <n v="33"/>
    <x v="1"/>
    <n v="14"/>
    <n v="8"/>
    <n v="6"/>
  </r>
  <r>
    <n v="33"/>
    <x v="0"/>
    <s v="w"/>
    <n v="47"/>
    <x v="1"/>
    <n v="14"/>
    <n v="6"/>
    <n v="8"/>
  </r>
  <r>
    <n v="34"/>
    <x v="0"/>
    <s v="w"/>
    <n v="33"/>
    <x v="0"/>
    <n v="11"/>
    <n v="7"/>
    <n v="4"/>
  </r>
  <r>
    <n v="35"/>
    <x v="0"/>
    <s v="m"/>
    <n v="47"/>
    <x v="1"/>
    <n v="16"/>
    <n v="9"/>
    <n v="7"/>
  </r>
  <r>
    <n v="36"/>
    <x v="0"/>
    <s v="m"/>
    <n v="77"/>
    <x v="0"/>
    <n v="12"/>
    <n v="3"/>
    <n v="9"/>
  </r>
  <r>
    <n v="37"/>
    <x v="0"/>
    <s v="w"/>
    <n v="65"/>
    <x v="1"/>
    <n v="11"/>
    <n v="11"/>
    <n v="0"/>
  </r>
  <r>
    <n v="38"/>
    <x v="0"/>
    <s v="w"/>
    <n v="49"/>
    <x v="1"/>
    <n v="10"/>
    <n v="9"/>
    <n v="1"/>
  </r>
  <r>
    <n v="39"/>
    <x v="0"/>
    <s v="w"/>
    <n v="47"/>
    <x v="1"/>
    <n v="14"/>
    <n v="1"/>
    <n v="13"/>
  </r>
  <r>
    <n v="40"/>
    <x v="0"/>
    <s v="w"/>
    <n v="50"/>
    <x v="0"/>
    <n v="11"/>
    <n v="12"/>
    <n v="-1"/>
  </r>
  <r>
    <n v="41"/>
    <x v="0"/>
    <s v="m"/>
    <n v="26"/>
    <x v="1"/>
    <n v="16"/>
    <n v="13"/>
    <n v="3"/>
  </r>
  <r>
    <n v="42"/>
    <x v="0"/>
    <s v="m"/>
    <n v="44"/>
    <x v="0"/>
    <n v="15"/>
    <n v="8"/>
    <n v="7"/>
  </r>
  <r>
    <n v="43"/>
    <x v="0"/>
    <s v="w"/>
    <n v="46"/>
    <x v="0"/>
    <n v="14"/>
    <n v="7"/>
    <n v="7"/>
  </r>
  <r>
    <n v="44"/>
    <x v="0"/>
    <s v="m"/>
    <n v="62"/>
    <x v="1"/>
    <n v="13"/>
    <n v="10"/>
    <n v="3"/>
  </r>
  <r>
    <n v="45"/>
    <x v="0"/>
    <s v="m"/>
    <n v="47"/>
    <x v="0"/>
    <n v="9"/>
    <n v="12"/>
    <n v="-3"/>
  </r>
  <r>
    <n v="46"/>
    <x v="0"/>
    <s v="m"/>
    <n v="41"/>
    <x v="1"/>
    <n v="0"/>
    <n v="1"/>
    <n v="-1"/>
  </r>
  <r>
    <n v="47"/>
    <x v="0"/>
    <s v="m"/>
    <n v="47"/>
    <x v="0"/>
    <n v="7"/>
    <n v="1"/>
    <n v="6"/>
  </r>
  <r>
    <n v="48"/>
    <x v="0"/>
    <s v="m"/>
    <n v="28"/>
    <x v="1"/>
    <n v="9"/>
    <n v="0"/>
    <n v="9"/>
  </r>
  <r>
    <n v="49"/>
    <x v="0"/>
    <s v="w"/>
    <n v="32"/>
    <x v="1"/>
    <n v="14"/>
    <n v="8"/>
    <n v="6"/>
  </r>
  <r>
    <n v="50"/>
    <x v="0"/>
    <s v="w"/>
    <n v="34"/>
    <x v="1"/>
    <n v="17"/>
    <n v="8"/>
    <n v="9"/>
  </r>
  <r>
    <n v="51"/>
    <x v="0"/>
    <s v="m"/>
    <n v="27"/>
    <x v="1"/>
    <n v="9"/>
    <n v="0"/>
    <n v="9"/>
  </r>
  <r>
    <n v="52"/>
    <x v="1"/>
    <s v="m"/>
    <n v="29"/>
    <x v="1"/>
    <n v="9"/>
    <n v="2"/>
    <n v="7"/>
  </r>
  <r>
    <n v="53"/>
    <x v="1"/>
    <s v="m"/>
    <n v="47"/>
    <x v="0"/>
    <n v="12"/>
    <n v="2"/>
    <n v="10"/>
  </r>
  <r>
    <n v="54"/>
    <x v="1"/>
    <s v="m"/>
    <n v="32"/>
    <x v="1"/>
    <n v="10"/>
    <n v="5"/>
    <n v="5"/>
  </r>
  <r>
    <n v="55"/>
    <x v="1"/>
    <s v="w"/>
    <n v="47"/>
    <x v="1"/>
    <n v="9"/>
    <n v="3"/>
    <n v="6"/>
  </r>
  <r>
    <n v="56"/>
    <x v="1"/>
    <s v="m"/>
    <n v="83"/>
    <x v="1"/>
    <n v="16"/>
    <n v="13"/>
    <n v="3"/>
  </r>
  <r>
    <n v="57"/>
    <x v="1"/>
    <s v="m"/>
    <n v="47"/>
    <x v="1"/>
    <n v="15"/>
    <n v="6"/>
    <n v="9"/>
  </r>
  <r>
    <n v="58"/>
    <x v="1"/>
    <s v="w"/>
    <n v="26"/>
    <x v="0"/>
    <n v="11"/>
    <n v="12"/>
    <n v="-1"/>
  </r>
  <r>
    <n v="59"/>
    <x v="1"/>
    <s v="m"/>
    <n v="53"/>
    <x v="1"/>
    <n v="10"/>
    <n v="7"/>
    <n v="3"/>
  </r>
  <r>
    <n v="60"/>
    <x v="1"/>
    <s v="m"/>
    <n v="38"/>
    <x v="1"/>
    <n v="9"/>
    <n v="3"/>
    <n v="6"/>
  </r>
  <r>
    <n v="61"/>
    <x v="1"/>
    <s v="m"/>
    <n v="63"/>
    <x v="1"/>
    <n v="15"/>
    <n v="11"/>
    <n v="4"/>
  </r>
  <r>
    <n v="62"/>
    <x v="1"/>
    <s v="m"/>
    <n v="47"/>
    <x v="1"/>
    <n v="9"/>
    <n v="2"/>
    <n v="7"/>
  </r>
  <r>
    <n v="63"/>
    <x v="1"/>
    <s v="w"/>
    <n v="47"/>
    <x v="1"/>
    <n v="14"/>
    <n v="0"/>
    <n v="14"/>
  </r>
  <r>
    <n v="64"/>
    <x v="1"/>
    <s v="w"/>
    <n v="47"/>
    <x v="1"/>
    <n v="8"/>
    <n v="4"/>
    <n v="4"/>
  </r>
  <r>
    <n v="65"/>
    <x v="1"/>
    <s v="w"/>
    <n v="68"/>
    <x v="1"/>
    <n v="15"/>
    <n v="6"/>
    <n v="9"/>
  </r>
  <r>
    <n v="66"/>
    <x v="1"/>
    <s v="m"/>
    <n v="23"/>
    <x v="1"/>
    <n v="11"/>
    <n v="8"/>
    <n v="3"/>
  </r>
  <r>
    <n v="67"/>
    <x v="1"/>
    <s v="w"/>
    <n v="23"/>
    <x v="1"/>
    <n v="9"/>
    <n v="4"/>
    <n v="5"/>
  </r>
  <r>
    <n v="68"/>
    <x v="1"/>
    <s v="w"/>
    <n v="47"/>
    <x v="1"/>
    <n v="14"/>
    <n v="9"/>
    <n v="5"/>
  </r>
  <r>
    <n v="69"/>
    <x v="1"/>
    <s v="w"/>
    <n v="28"/>
    <x v="1"/>
    <n v="9"/>
    <n v="3"/>
    <n v="6"/>
  </r>
  <r>
    <n v="70"/>
    <x v="1"/>
    <s v="m"/>
    <n v="32"/>
    <x v="1"/>
    <n v="9"/>
    <n v="4"/>
    <n v="5"/>
  </r>
  <r>
    <n v="71"/>
    <x v="1"/>
    <s v="w"/>
    <n v="64"/>
    <x v="1"/>
    <n v="14"/>
    <n v="9"/>
    <n v="5"/>
  </r>
  <r>
    <n v="72"/>
    <x v="1"/>
    <s v="m"/>
    <n v="47"/>
    <x v="1"/>
    <n v="12"/>
    <n v="2"/>
    <n v="10"/>
  </r>
  <r>
    <n v="73"/>
    <x v="1"/>
    <s v="m"/>
    <n v="56"/>
    <x v="1"/>
    <n v="15"/>
    <n v="4"/>
    <n v="11"/>
  </r>
  <r>
    <n v="74"/>
    <x v="1"/>
    <s v="m"/>
    <n v="48"/>
    <x v="1"/>
    <n v="8"/>
    <n v="2"/>
    <n v="6"/>
  </r>
  <r>
    <n v="75"/>
    <x v="1"/>
    <s v="w"/>
    <n v="47"/>
    <x v="1"/>
    <n v="13"/>
    <n v="8"/>
    <n v="5"/>
  </r>
  <r>
    <n v="76"/>
    <x v="1"/>
    <s v="m"/>
    <n v="38"/>
    <x v="1"/>
    <n v="9"/>
    <n v="8"/>
    <n v="1"/>
  </r>
  <r>
    <n v="77"/>
    <x v="1"/>
    <s v="w"/>
    <n v="40"/>
    <x v="0"/>
    <n v="8"/>
    <n v="5"/>
    <n v="3"/>
  </r>
  <r>
    <n v="78"/>
    <x v="1"/>
    <s v="m"/>
    <n v="47"/>
    <x v="1"/>
    <n v="12"/>
    <n v="8"/>
    <n v="4"/>
  </r>
  <r>
    <n v="79"/>
    <x v="1"/>
    <s v="m"/>
    <n v="63"/>
    <x v="0"/>
    <n v="16"/>
    <n v="10"/>
    <n v="6"/>
  </r>
  <r>
    <n v="80"/>
    <x v="1"/>
    <s v="w"/>
    <n v="55"/>
    <x v="1"/>
    <n v="13"/>
    <n v="8"/>
    <n v="5"/>
  </r>
  <r>
    <n v="81"/>
    <x v="1"/>
    <s v="m"/>
    <n v="29"/>
    <x v="1"/>
    <n v="11"/>
    <n v="5"/>
    <n v="6"/>
  </r>
  <r>
    <n v="82"/>
    <x v="1"/>
    <s v="m"/>
    <n v="45"/>
    <x v="1"/>
    <n v="16"/>
    <n v="4"/>
    <n v="12"/>
  </r>
  <r>
    <n v="83"/>
    <x v="1"/>
    <s v="w"/>
    <n v="42"/>
    <x v="1"/>
    <n v="13"/>
    <n v="8"/>
    <n v="5"/>
  </r>
  <r>
    <n v="84"/>
    <x v="1"/>
    <s v="w"/>
    <n v="41"/>
    <x v="1"/>
    <n v="8"/>
    <n v="6"/>
    <n v="2"/>
  </r>
  <r>
    <n v="85"/>
    <x v="1"/>
    <s v="m"/>
    <n v="47"/>
    <x v="1"/>
    <n v="8"/>
    <n v="1"/>
    <n v="7"/>
  </r>
  <r>
    <n v="86"/>
    <x v="1"/>
    <s v="w"/>
    <n v="68"/>
    <x v="1"/>
    <n v="10"/>
    <n v="1"/>
    <n v="9"/>
  </r>
  <r>
    <n v="87"/>
    <x v="1"/>
    <s v="m"/>
    <n v="48"/>
    <x v="1"/>
    <n v="14"/>
    <n v="9"/>
    <n v="5"/>
  </r>
  <r>
    <n v="88"/>
    <x v="1"/>
    <s v="m"/>
    <n v="66"/>
    <x v="1"/>
    <n v="10"/>
    <n v="3"/>
    <n v="7"/>
  </r>
  <r>
    <n v="89"/>
    <x v="1"/>
    <s v="m"/>
    <n v="44"/>
    <x v="0"/>
    <n v="11"/>
    <n v="5"/>
    <n v="6"/>
  </r>
  <r>
    <n v="90"/>
    <x v="1"/>
    <s v="w"/>
    <n v="49"/>
    <x v="1"/>
    <n v="17"/>
    <n v="10"/>
    <n v="7"/>
  </r>
  <r>
    <n v="91"/>
    <x v="1"/>
    <s v="m"/>
    <n v="78"/>
    <x v="1"/>
    <n v="7"/>
    <n v="7"/>
    <n v="0"/>
  </r>
  <r>
    <n v="92"/>
    <x v="1"/>
    <s v="m"/>
    <n v="47"/>
    <x v="1"/>
    <n v="8"/>
    <n v="4"/>
    <n v="4"/>
  </r>
  <r>
    <n v="93"/>
    <x v="1"/>
    <s v="m"/>
    <n v="70"/>
    <x v="1"/>
    <n v="10"/>
    <n v="8"/>
    <n v="2"/>
  </r>
  <r>
    <n v="94"/>
    <x v="1"/>
    <s v="m"/>
    <n v="45"/>
    <x v="0"/>
    <n v="10"/>
    <n v="8"/>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A2D355-C954-445C-A604-40F0D61C9449}"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H21" firstHeaderRow="1" firstDataRow="3" firstDataCol="1"/>
  <pivotFields count="7">
    <pivotField showAll="0"/>
    <pivotField axis="axisCol" showAll="0">
      <items count="3">
        <item x="0"/>
        <item x="1"/>
        <item t="default"/>
      </items>
    </pivotField>
    <pivotField axis="axisCol" showAll="0">
      <items count="3">
        <item x="0"/>
        <item x="1"/>
        <item t="default"/>
      </items>
    </pivotField>
    <pivotField showAll="0"/>
    <pivotField axis="axisRow" dataField="1" showAll="0">
      <items count="3">
        <item x="0"/>
        <item x="1"/>
        <item t="default"/>
      </items>
    </pivotField>
    <pivotField showAll="0"/>
    <pivotField showAll="0"/>
  </pivotFields>
  <rowFields count="1">
    <field x="4"/>
  </rowFields>
  <rowItems count="3">
    <i>
      <x/>
    </i>
    <i>
      <x v="1"/>
    </i>
    <i t="grand">
      <x/>
    </i>
  </rowItems>
  <colFields count="2">
    <field x="2"/>
    <field x="1"/>
  </colFields>
  <colItems count="7">
    <i>
      <x/>
      <x/>
    </i>
    <i r="1">
      <x v="1"/>
    </i>
    <i t="default">
      <x/>
    </i>
    <i>
      <x v="1"/>
      <x/>
    </i>
    <i r="1">
      <x v="1"/>
    </i>
    <i t="default">
      <x v="1"/>
    </i>
    <i t="grand">
      <x/>
    </i>
  </colItems>
  <dataFields count="1">
    <dataField name="Sum of TORTUR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47BE8E-8129-4AFE-8EA3-37679892A61B}"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D14" firstHeaderRow="1" firstDataRow="2" firstDataCol="1"/>
  <pivotFields count="7">
    <pivotField showAll="0"/>
    <pivotField axis="axisRow" showAll="0">
      <items count="3">
        <item x="0"/>
        <item x="1"/>
        <item t="default"/>
      </items>
    </pivotField>
    <pivotField axis="axisCol" showAll="0">
      <items count="3">
        <item x="0"/>
        <item x="1"/>
        <item t="default"/>
      </items>
    </pivotField>
    <pivotField dataField="1" showAll="0">
      <items count="42">
        <item x="1"/>
        <item x="15"/>
        <item x="14"/>
        <item x="24"/>
        <item x="28"/>
        <item x="9"/>
        <item x="29"/>
        <item x="11"/>
        <item x="26"/>
        <item x="20"/>
        <item x="27"/>
        <item x="16"/>
        <item x="32"/>
        <item x="8"/>
        <item x="36"/>
        <item x="25"/>
        <item x="6"/>
        <item x="7"/>
        <item x="19"/>
        <item x="38"/>
        <item x="2"/>
        <item x="0"/>
        <item x="35"/>
        <item x="22"/>
        <item x="23"/>
        <item x="31"/>
        <item x="37"/>
        <item x="3"/>
        <item x="18"/>
        <item x="5"/>
        <item x="33"/>
        <item x="34"/>
        <item x="17"/>
        <item x="39"/>
        <item x="10"/>
        <item x="4"/>
        <item x="40"/>
        <item x="12"/>
        <item x="21"/>
        <item x="13"/>
        <item x="30"/>
        <item t="default"/>
      </items>
    </pivotField>
    <pivotField showAll="0"/>
    <pivotField showAll="0"/>
    <pivotField showAll="0"/>
  </pivotFields>
  <rowFields count="1">
    <field x="1"/>
  </rowFields>
  <rowItems count="3">
    <i>
      <x/>
    </i>
    <i>
      <x v="1"/>
    </i>
    <i t="grand">
      <x/>
    </i>
  </rowItems>
  <colFields count="1">
    <field x="2"/>
  </colFields>
  <colItems count="3">
    <i>
      <x/>
    </i>
    <i>
      <x v="1"/>
    </i>
    <i t="grand">
      <x/>
    </i>
  </colItems>
  <dataFields count="1">
    <dataField name="Average of AGE" fld="3"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EAFBC5-8E53-4FD0-A2EC-6F60FE84996E}" name="PivotTable1" cacheId="21" dataOnRows="1" applyNumberFormats="0" applyBorderFormats="0" applyFontFormats="0" applyPatternFormats="0" applyAlignmentFormats="0" applyWidthHeightFormats="1" dataCaption="Values" tag="1e22fb7e-7c40-4bb7-b57c-5afb2ee32f7e" updatedVersion="8" minRefreshableVersion="3" useAutoFormatting="1" subtotalHiddenItems="1" itemPrintTitles="1" createdVersion="8" indent="0" outline="1" outlineData="1" multipleFieldFilters="0">
  <location ref="A3:D7"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n="Group 1" x="0"/>
        <item n="Group 2" x="1"/>
      </items>
    </pivotField>
  </pivotFields>
  <rowFields count="1">
    <field x="2"/>
  </rowFields>
  <rowItems count="3">
    <i>
      <x/>
    </i>
    <i>
      <x v="1"/>
    </i>
    <i t="grand">
      <x/>
    </i>
  </rowItems>
  <colFields count="1">
    <field x="0"/>
  </colFields>
  <colItems count="3">
    <i>
      <x/>
    </i>
    <i>
      <x v="1"/>
    </i>
    <i t="grand">
      <x/>
    </i>
  </colItems>
  <dataFields count="1">
    <dataField name="Count of GROUP" fld="1" subtotal="count"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AGE"/>
    <pivotHierarchy dragToData="1" caption="Count of GROUP"/>
    <pivotHierarchy dragToData="1" caption="Sum of TORTURE"/>
    <pivotHierarchy dragToData="1" caption="Count of TORTURE"/>
    <pivotHierarchy dragToData="1" caption="Average of GROUP"/>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 - Data!$A$1:$G$9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4059B0-EB35-4F34-9C0E-78E52B6C9A7B}"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1:B87" firstHeaderRow="1" firstDataRow="1" firstDataCol="1"/>
  <pivotFields count="7">
    <pivotField showAll="0"/>
    <pivotField axis="axisRow" showAll="0">
      <items count="3">
        <item x="0"/>
        <item x="1"/>
        <item t="default"/>
      </items>
    </pivotField>
    <pivotField showAll="0">
      <items count="3">
        <item x="0"/>
        <item x="1"/>
        <item t="default"/>
      </items>
    </pivotField>
    <pivotField axis="axisRow" dataField="1" showAll="0">
      <items count="42">
        <item x="1"/>
        <item x="15"/>
        <item x="14"/>
        <item x="24"/>
        <item x="28"/>
        <item x="9"/>
        <item x="29"/>
        <item x="11"/>
        <item x="26"/>
        <item x="20"/>
        <item x="27"/>
        <item x="16"/>
        <item x="32"/>
        <item x="8"/>
        <item x="36"/>
        <item x="25"/>
        <item x="6"/>
        <item x="7"/>
        <item x="19"/>
        <item x="38"/>
        <item x="2"/>
        <item x="0"/>
        <item x="35"/>
        <item x="22"/>
        <item x="23"/>
        <item x="31"/>
        <item x="37"/>
        <item x="3"/>
        <item x="18"/>
        <item x="5"/>
        <item x="33"/>
        <item x="34"/>
        <item x="17"/>
        <item x="39"/>
        <item x="10"/>
        <item x="4"/>
        <item x="40"/>
        <item x="12"/>
        <item x="21"/>
        <item x="13"/>
        <item x="30"/>
        <item t="default"/>
      </items>
    </pivotField>
    <pivotField showAll="0"/>
    <pivotField showAll="0"/>
    <pivotField showAll="0"/>
  </pivotFields>
  <rowFields count="2">
    <field x="1"/>
    <field x="3"/>
  </rowFields>
  <rowItems count="56">
    <i>
      <x/>
    </i>
    <i r="1">
      <x/>
    </i>
    <i r="1">
      <x v="1"/>
    </i>
    <i r="1">
      <x v="2"/>
    </i>
    <i r="1">
      <x v="3"/>
    </i>
    <i r="1">
      <x v="4"/>
    </i>
    <i r="1">
      <x v="5"/>
    </i>
    <i r="1">
      <x v="7"/>
    </i>
    <i r="1">
      <x v="8"/>
    </i>
    <i r="1">
      <x v="9"/>
    </i>
    <i r="1">
      <x v="10"/>
    </i>
    <i r="1">
      <x v="11"/>
    </i>
    <i r="1">
      <x v="13"/>
    </i>
    <i r="1">
      <x v="15"/>
    </i>
    <i r="1">
      <x v="16"/>
    </i>
    <i r="1">
      <x v="17"/>
    </i>
    <i r="1">
      <x v="18"/>
    </i>
    <i r="1">
      <x v="20"/>
    </i>
    <i r="1">
      <x v="21"/>
    </i>
    <i r="1">
      <x v="23"/>
    </i>
    <i r="1">
      <x v="24"/>
    </i>
    <i r="1">
      <x v="27"/>
    </i>
    <i r="1">
      <x v="28"/>
    </i>
    <i r="1">
      <x v="29"/>
    </i>
    <i r="1">
      <x v="32"/>
    </i>
    <i r="1">
      <x v="34"/>
    </i>
    <i r="1">
      <x v="35"/>
    </i>
    <i r="1">
      <x v="37"/>
    </i>
    <i r="1">
      <x v="38"/>
    </i>
    <i r="1">
      <x v="39"/>
    </i>
    <i>
      <x v="1"/>
    </i>
    <i r="1">
      <x v="1"/>
    </i>
    <i r="1">
      <x v="3"/>
    </i>
    <i r="1">
      <x v="5"/>
    </i>
    <i r="1">
      <x v="6"/>
    </i>
    <i r="1">
      <x v="8"/>
    </i>
    <i r="1">
      <x v="12"/>
    </i>
    <i r="1">
      <x v="14"/>
    </i>
    <i r="1">
      <x v="15"/>
    </i>
    <i r="1">
      <x v="16"/>
    </i>
    <i r="1">
      <x v="18"/>
    </i>
    <i r="1">
      <x v="19"/>
    </i>
    <i r="1">
      <x v="21"/>
    </i>
    <i r="1">
      <x v="22"/>
    </i>
    <i r="1">
      <x v="23"/>
    </i>
    <i r="1">
      <x v="25"/>
    </i>
    <i r="1">
      <x v="26"/>
    </i>
    <i r="1">
      <x v="27"/>
    </i>
    <i r="1">
      <x v="30"/>
    </i>
    <i r="1">
      <x v="31"/>
    </i>
    <i r="1">
      <x v="33"/>
    </i>
    <i r="1">
      <x v="35"/>
    </i>
    <i r="1">
      <x v="36"/>
    </i>
    <i r="1">
      <x v="39"/>
    </i>
    <i r="1">
      <x v="40"/>
    </i>
    <i t="grand">
      <x/>
    </i>
  </rowItems>
  <colItems count="1">
    <i/>
  </colItems>
  <dataFields count="1">
    <dataField name="Count of AGE" fld="3"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5F386C-F1CB-4D8E-BD42-F29BC6AC1C4A}"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H27" firstHeaderRow="1" firstDataRow="3" firstDataCol="1"/>
  <pivotFields count="7">
    <pivotField showAll="0"/>
    <pivotField axis="axisCol" showAll="0">
      <items count="3">
        <item x="0"/>
        <item x="1"/>
        <item t="default"/>
      </items>
    </pivotField>
    <pivotField axis="axisCol" showAll="0">
      <items count="3">
        <item x="0"/>
        <item x="1"/>
        <item t="default"/>
      </items>
    </pivotField>
    <pivotField showAll="0"/>
    <pivotField showAll="0"/>
    <pivotField dataField="1" showAll="0">
      <items count="13">
        <item x="6"/>
        <item x="10"/>
        <item x="2"/>
        <item x="0"/>
        <item x="9"/>
        <item x="7"/>
        <item x="1"/>
        <item x="5"/>
        <item x="3"/>
        <item x="4"/>
        <item x="8"/>
        <item x="11"/>
        <item t="default"/>
      </items>
    </pivotField>
    <pivotField showAll="0"/>
  </pivotFields>
  <rowItems count="1">
    <i/>
  </rowItems>
  <colFields count="2">
    <field x="1"/>
    <field x="2"/>
  </colFields>
  <colItems count="7">
    <i>
      <x/>
      <x/>
    </i>
    <i r="1">
      <x v="1"/>
    </i>
    <i t="default">
      <x/>
    </i>
    <i>
      <x v="1"/>
      <x/>
    </i>
    <i r="1">
      <x v="1"/>
    </i>
    <i t="default">
      <x v="1"/>
    </i>
    <i t="grand">
      <x/>
    </i>
  </colItems>
  <dataFields count="1">
    <dataField name="Average of INTAKE" fld="5" subtotal="average" baseField="2" baseItem="0" numFmtId="164"/>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AE81F1-474B-5A4E-ACF5-E74620539C92}" name="PivotTable1" cacheId="2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B28:D31" firstHeaderRow="1" firstDataRow="2" firstDataCol="1"/>
  <pivotFields count="8">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2">
    <i>
      <x/>
    </i>
    <i>
      <x v="1"/>
    </i>
  </rowItems>
  <colFields count="1">
    <field x="4"/>
  </colFields>
  <colItems count="2">
    <i>
      <x/>
    </i>
    <i>
      <x v="1"/>
    </i>
  </colItems>
  <dataFields count="1">
    <dataField name="Average of INTAKE" fld="5" subtotal="average" baseField="1" baseItem="0"/>
  </dataFields>
  <formats count="4">
    <format dxfId="14">
      <pivotArea outline="0" fieldPosition="0">
        <references count="2">
          <reference field="1" count="1" selected="0">
            <x v="1"/>
          </reference>
          <reference field="4" count="1" selected="0">
            <x v="0"/>
          </reference>
        </references>
      </pivotArea>
    </format>
    <format dxfId="13">
      <pivotArea outline="0" fieldPosition="0">
        <references count="2">
          <reference field="1" count="1" selected="0">
            <x v="1"/>
          </reference>
          <reference field="4" count="1" selected="0">
            <x v="1"/>
          </reference>
        </references>
      </pivotArea>
    </format>
    <format dxfId="12">
      <pivotArea outline="0" fieldPosition="0">
        <references count="2">
          <reference field="1" count="1" selected="0">
            <x v="0"/>
          </reference>
          <reference field="4" count="1" selected="0">
            <x v="1"/>
          </reference>
        </references>
      </pivotArea>
    </format>
    <format dxfId="11">
      <pivotArea outline="0" fieldPosition="0">
        <references count="2">
          <reference field="1" count="1" selected="0">
            <x v="0"/>
          </reference>
          <reference field="4" count="1" selected="0">
            <x v="0"/>
          </reference>
        </references>
      </pivotArea>
    </format>
  </format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4" format="4" series="1">
      <pivotArea type="data" outline="0" fieldPosition="0">
        <references count="2">
          <reference field="4294967294" count="1" selected="0">
            <x v="0"/>
          </reference>
          <reference field="4" count="1" selected="0">
            <x v="0"/>
          </reference>
        </references>
      </pivotArea>
    </chartFormat>
    <chartFormat chart="4"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4.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1"/>
  <sheetViews>
    <sheetView zoomScale="90" zoomScaleNormal="90" workbookViewId="0">
      <selection activeCell="H38" sqref="H38"/>
    </sheetView>
  </sheetViews>
  <sheetFormatPr baseColWidth="10" defaultColWidth="8.83203125" defaultRowHeight="15" x14ac:dyDescent="0.2"/>
  <sheetData>
    <row r="1" spans="1:7" ht="27" customHeight="1" x14ac:dyDescent="0.2">
      <c r="A1" s="2" t="s">
        <v>1</v>
      </c>
      <c r="B1" s="2" t="s">
        <v>2</v>
      </c>
      <c r="C1" s="2" t="s">
        <v>6</v>
      </c>
      <c r="D1" s="2" t="s">
        <v>3</v>
      </c>
      <c r="E1" s="2" t="s">
        <v>4</v>
      </c>
      <c r="F1" s="2" t="s">
        <v>5</v>
      </c>
      <c r="G1" s="2" t="s">
        <v>8</v>
      </c>
    </row>
    <row r="2" spans="1:7" x14ac:dyDescent="0.2">
      <c r="A2">
        <v>1</v>
      </c>
      <c r="B2">
        <v>1</v>
      </c>
      <c r="C2" t="s">
        <v>0</v>
      </c>
      <c r="E2">
        <v>0</v>
      </c>
      <c r="F2">
        <v>9</v>
      </c>
      <c r="G2">
        <v>5</v>
      </c>
    </row>
    <row r="3" spans="1:7" x14ac:dyDescent="0.2">
      <c r="A3">
        <v>2</v>
      </c>
      <c r="B3">
        <v>1</v>
      </c>
      <c r="C3" t="s">
        <v>0</v>
      </c>
      <c r="D3">
        <v>19</v>
      </c>
      <c r="E3">
        <v>0</v>
      </c>
      <c r="F3">
        <v>12</v>
      </c>
      <c r="G3">
        <v>4</v>
      </c>
    </row>
    <row r="4" spans="1:7" x14ac:dyDescent="0.2">
      <c r="A4">
        <v>3</v>
      </c>
      <c r="B4">
        <v>1</v>
      </c>
      <c r="C4" t="s">
        <v>0</v>
      </c>
      <c r="D4">
        <v>47</v>
      </c>
      <c r="E4">
        <v>0</v>
      </c>
      <c r="F4">
        <v>9</v>
      </c>
      <c r="G4">
        <v>1</v>
      </c>
    </row>
    <row r="5" spans="1:7" x14ac:dyDescent="0.2">
      <c r="A5">
        <v>4</v>
      </c>
      <c r="B5">
        <v>1</v>
      </c>
      <c r="C5" t="s">
        <v>7</v>
      </c>
      <c r="D5">
        <v>46</v>
      </c>
      <c r="E5">
        <v>0</v>
      </c>
      <c r="F5">
        <v>8</v>
      </c>
      <c r="G5">
        <v>7</v>
      </c>
    </row>
    <row r="6" spans="1:7" x14ac:dyDescent="0.2">
      <c r="A6">
        <v>5</v>
      </c>
      <c r="B6">
        <v>1</v>
      </c>
      <c r="C6" t="s">
        <v>7</v>
      </c>
      <c r="D6">
        <v>56</v>
      </c>
      <c r="E6">
        <v>1</v>
      </c>
      <c r="F6">
        <v>12</v>
      </c>
      <c r="G6">
        <v>2</v>
      </c>
    </row>
    <row r="7" spans="1:7" x14ac:dyDescent="0.2">
      <c r="A7">
        <v>6</v>
      </c>
      <c r="B7">
        <v>1</v>
      </c>
      <c r="C7" t="s">
        <v>7</v>
      </c>
      <c r="E7">
        <v>1</v>
      </c>
      <c r="F7">
        <v>14</v>
      </c>
      <c r="G7">
        <v>4</v>
      </c>
    </row>
    <row r="8" spans="1:7" x14ac:dyDescent="0.2">
      <c r="A8">
        <v>7</v>
      </c>
      <c r="B8">
        <v>1</v>
      </c>
      <c r="C8" t="s">
        <v>0</v>
      </c>
      <c r="E8">
        <v>1</v>
      </c>
      <c r="F8">
        <v>15</v>
      </c>
      <c r="G8">
        <v>5</v>
      </c>
    </row>
    <row r="9" spans="1:7" x14ac:dyDescent="0.2">
      <c r="A9">
        <v>8</v>
      </c>
      <c r="B9">
        <v>1</v>
      </c>
      <c r="C9" t="s">
        <v>7</v>
      </c>
      <c r="D9">
        <v>68</v>
      </c>
      <c r="E9">
        <v>1</v>
      </c>
      <c r="F9">
        <v>14</v>
      </c>
      <c r="G9">
        <v>10</v>
      </c>
    </row>
    <row r="10" spans="1:7" x14ac:dyDescent="0.2">
      <c r="A10">
        <v>9</v>
      </c>
      <c r="B10">
        <v>1</v>
      </c>
      <c r="C10" t="s">
        <v>0</v>
      </c>
      <c r="D10">
        <v>62</v>
      </c>
      <c r="E10">
        <v>0</v>
      </c>
      <c r="F10">
        <v>13</v>
      </c>
      <c r="G10">
        <v>6</v>
      </c>
    </row>
    <row r="11" spans="1:7" x14ac:dyDescent="0.2">
      <c r="A11">
        <v>10</v>
      </c>
      <c r="B11">
        <v>1</v>
      </c>
      <c r="C11" t="s">
        <v>0</v>
      </c>
      <c r="D11">
        <v>42</v>
      </c>
      <c r="E11">
        <v>0</v>
      </c>
      <c r="F11">
        <v>9</v>
      </c>
      <c r="G11">
        <v>2</v>
      </c>
    </row>
    <row r="12" spans="1:7" x14ac:dyDescent="0.2">
      <c r="A12">
        <v>11</v>
      </c>
      <c r="B12">
        <v>1</v>
      </c>
      <c r="C12" t="s">
        <v>0</v>
      </c>
      <c r="D12">
        <v>43</v>
      </c>
      <c r="E12">
        <v>0</v>
      </c>
      <c r="F12">
        <v>0</v>
      </c>
      <c r="G12">
        <v>1</v>
      </c>
    </row>
    <row r="13" spans="1:7" x14ac:dyDescent="0.2">
      <c r="A13">
        <v>12</v>
      </c>
      <c r="B13">
        <v>1</v>
      </c>
      <c r="C13" t="s">
        <v>7</v>
      </c>
      <c r="D13">
        <v>39</v>
      </c>
      <c r="E13">
        <v>0</v>
      </c>
      <c r="F13">
        <v>14</v>
      </c>
      <c r="G13">
        <v>9</v>
      </c>
    </row>
    <row r="14" spans="1:7" x14ac:dyDescent="0.2">
      <c r="A14">
        <v>13</v>
      </c>
      <c r="B14">
        <v>1</v>
      </c>
      <c r="C14" t="s">
        <v>7</v>
      </c>
      <c r="E14">
        <v>1</v>
      </c>
      <c r="F14">
        <v>13</v>
      </c>
      <c r="G14">
        <v>10</v>
      </c>
    </row>
    <row r="15" spans="1:7" x14ac:dyDescent="0.2">
      <c r="A15">
        <v>14</v>
      </c>
      <c r="B15">
        <v>1</v>
      </c>
      <c r="C15" t="s">
        <v>0</v>
      </c>
      <c r="D15">
        <v>28</v>
      </c>
      <c r="E15">
        <v>1</v>
      </c>
      <c r="F15">
        <v>13</v>
      </c>
      <c r="G15">
        <v>5</v>
      </c>
    </row>
    <row r="16" spans="1:7" x14ac:dyDescent="0.2">
      <c r="A16">
        <v>15</v>
      </c>
      <c r="B16">
        <v>1</v>
      </c>
      <c r="C16" t="s">
        <v>0</v>
      </c>
      <c r="E16">
        <v>1</v>
      </c>
      <c r="F16">
        <v>11</v>
      </c>
      <c r="G16">
        <v>2</v>
      </c>
    </row>
    <row r="17" spans="1:7" x14ac:dyDescent="0.2">
      <c r="A17">
        <v>16</v>
      </c>
      <c r="B17">
        <v>1</v>
      </c>
      <c r="C17" t="s">
        <v>7</v>
      </c>
      <c r="D17">
        <v>67</v>
      </c>
      <c r="E17">
        <v>0</v>
      </c>
      <c r="F17">
        <v>12</v>
      </c>
      <c r="G17">
        <v>11</v>
      </c>
    </row>
    <row r="18" spans="1:7" x14ac:dyDescent="0.2">
      <c r="A18">
        <v>17</v>
      </c>
      <c r="B18">
        <v>1</v>
      </c>
      <c r="C18" t="s">
        <v>7</v>
      </c>
      <c r="E18">
        <v>0</v>
      </c>
      <c r="F18">
        <v>9</v>
      </c>
      <c r="G18">
        <v>7</v>
      </c>
    </row>
    <row r="19" spans="1:7" x14ac:dyDescent="0.2">
      <c r="A19">
        <v>18</v>
      </c>
      <c r="B19">
        <v>1</v>
      </c>
      <c r="C19" t="s">
        <v>0</v>
      </c>
      <c r="D19">
        <v>30</v>
      </c>
      <c r="E19">
        <v>0</v>
      </c>
      <c r="F19">
        <v>13</v>
      </c>
      <c r="G19">
        <v>10</v>
      </c>
    </row>
    <row r="20" spans="1:7" x14ac:dyDescent="0.2">
      <c r="A20">
        <v>19</v>
      </c>
      <c r="B20">
        <v>1</v>
      </c>
      <c r="C20" t="s">
        <v>0</v>
      </c>
      <c r="D20">
        <v>71</v>
      </c>
      <c r="E20">
        <v>0</v>
      </c>
      <c r="F20">
        <v>9</v>
      </c>
      <c r="G20">
        <v>7</v>
      </c>
    </row>
    <row r="21" spans="1:7" x14ac:dyDescent="0.2">
      <c r="A21">
        <v>20</v>
      </c>
      <c r="B21">
        <v>1</v>
      </c>
      <c r="C21" t="s">
        <v>0</v>
      </c>
      <c r="D21">
        <v>78</v>
      </c>
      <c r="E21">
        <v>1</v>
      </c>
      <c r="F21">
        <v>13</v>
      </c>
      <c r="G21">
        <v>20</v>
      </c>
    </row>
    <row r="22" spans="1:7" x14ac:dyDescent="0.2">
      <c r="A22">
        <v>21</v>
      </c>
      <c r="B22">
        <v>1</v>
      </c>
      <c r="C22" t="s">
        <v>7</v>
      </c>
      <c r="D22">
        <v>62</v>
      </c>
      <c r="E22">
        <v>1</v>
      </c>
      <c r="F22">
        <v>11</v>
      </c>
      <c r="G22">
        <v>5</v>
      </c>
    </row>
    <row r="23" spans="1:7" x14ac:dyDescent="0.2">
      <c r="A23">
        <v>22</v>
      </c>
      <c r="B23">
        <v>1</v>
      </c>
      <c r="C23" t="s">
        <v>7</v>
      </c>
      <c r="D23">
        <v>24</v>
      </c>
      <c r="E23">
        <v>0</v>
      </c>
      <c r="F23">
        <v>9</v>
      </c>
    </row>
    <row r="24" spans="1:7" x14ac:dyDescent="0.2">
      <c r="A24">
        <v>23</v>
      </c>
      <c r="B24">
        <v>1</v>
      </c>
      <c r="C24" t="s">
        <v>7</v>
      </c>
      <c r="E24">
        <v>1</v>
      </c>
      <c r="F24">
        <v>12</v>
      </c>
      <c r="G24">
        <v>16</v>
      </c>
    </row>
    <row r="25" spans="1:7" x14ac:dyDescent="0.2">
      <c r="A25">
        <v>24</v>
      </c>
      <c r="B25">
        <v>1</v>
      </c>
      <c r="C25" t="s">
        <v>7</v>
      </c>
      <c r="D25">
        <v>23</v>
      </c>
      <c r="E25">
        <v>0</v>
      </c>
      <c r="F25">
        <v>14</v>
      </c>
      <c r="G25">
        <v>9</v>
      </c>
    </row>
    <row r="26" spans="1:7" x14ac:dyDescent="0.2">
      <c r="A26">
        <v>25</v>
      </c>
      <c r="B26">
        <v>1</v>
      </c>
      <c r="C26" t="s">
        <v>0</v>
      </c>
      <c r="E26">
        <v>1</v>
      </c>
      <c r="F26">
        <v>16</v>
      </c>
      <c r="G26">
        <v>9</v>
      </c>
    </row>
    <row r="27" spans="1:7" x14ac:dyDescent="0.2">
      <c r="A27">
        <v>26</v>
      </c>
      <c r="B27">
        <v>1</v>
      </c>
      <c r="C27" t="s">
        <v>0</v>
      </c>
      <c r="E27">
        <v>0</v>
      </c>
      <c r="F27">
        <v>14</v>
      </c>
      <c r="G27">
        <v>4</v>
      </c>
    </row>
    <row r="28" spans="1:7" x14ac:dyDescent="0.2">
      <c r="A28">
        <v>27</v>
      </c>
      <c r="B28">
        <v>1</v>
      </c>
      <c r="C28" t="s">
        <v>7</v>
      </c>
      <c r="D28">
        <v>37</v>
      </c>
      <c r="E28">
        <v>1</v>
      </c>
      <c r="F28">
        <v>10</v>
      </c>
      <c r="G28">
        <v>4</v>
      </c>
    </row>
    <row r="29" spans="1:7" x14ac:dyDescent="0.2">
      <c r="A29">
        <v>28</v>
      </c>
      <c r="B29">
        <v>1</v>
      </c>
      <c r="C29" t="s">
        <v>7</v>
      </c>
      <c r="D29">
        <v>65</v>
      </c>
      <c r="E29">
        <v>1</v>
      </c>
      <c r="F29">
        <v>16</v>
      </c>
      <c r="G29">
        <v>10</v>
      </c>
    </row>
    <row r="30" spans="1:7" x14ac:dyDescent="0.2">
      <c r="A30">
        <v>29</v>
      </c>
      <c r="B30">
        <v>1</v>
      </c>
      <c r="C30" t="s">
        <v>0</v>
      </c>
      <c r="D30">
        <v>68</v>
      </c>
      <c r="E30">
        <v>0</v>
      </c>
      <c r="F30">
        <v>10</v>
      </c>
      <c r="G30">
        <v>12</v>
      </c>
    </row>
    <row r="31" spans="1:7" x14ac:dyDescent="0.2">
      <c r="A31">
        <v>30</v>
      </c>
      <c r="B31">
        <v>1</v>
      </c>
      <c r="C31" t="s">
        <v>0</v>
      </c>
      <c r="D31">
        <v>59</v>
      </c>
      <c r="E31">
        <v>0</v>
      </c>
      <c r="F31">
        <v>9</v>
      </c>
      <c r="G31">
        <v>8</v>
      </c>
    </row>
    <row r="32" spans="1:7" x14ac:dyDescent="0.2">
      <c r="A32">
        <v>31</v>
      </c>
      <c r="B32">
        <v>1</v>
      </c>
      <c r="C32" t="s">
        <v>0</v>
      </c>
      <c r="D32">
        <v>44</v>
      </c>
      <c r="E32">
        <v>1</v>
      </c>
      <c r="F32">
        <v>11</v>
      </c>
      <c r="G32">
        <v>3</v>
      </c>
    </row>
    <row r="33" spans="1:7" x14ac:dyDescent="0.2">
      <c r="A33">
        <v>32</v>
      </c>
      <c r="B33">
        <v>1</v>
      </c>
      <c r="C33" t="s">
        <v>7</v>
      </c>
      <c r="D33">
        <v>33</v>
      </c>
      <c r="E33">
        <v>1</v>
      </c>
      <c r="F33">
        <v>14</v>
      </c>
    </row>
    <row r="34" spans="1:7" x14ac:dyDescent="0.2">
      <c r="A34">
        <v>33</v>
      </c>
      <c r="B34">
        <v>1</v>
      </c>
      <c r="C34" t="s">
        <v>7</v>
      </c>
      <c r="E34">
        <v>1</v>
      </c>
      <c r="F34">
        <v>14</v>
      </c>
      <c r="G34">
        <v>6</v>
      </c>
    </row>
    <row r="35" spans="1:7" x14ac:dyDescent="0.2">
      <c r="A35">
        <v>34</v>
      </c>
      <c r="B35">
        <v>1</v>
      </c>
      <c r="C35" t="s">
        <v>7</v>
      </c>
      <c r="D35">
        <v>33</v>
      </c>
      <c r="E35">
        <v>0</v>
      </c>
      <c r="F35">
        <v>11</v>
      </c>
      <c r="G35">
        <v>7</v>
      </c>
    </row>
    <row r="36" spans="1:7" x14ac:dyDescent="0.2">
      <c r="A36">
        <v>35</v>
      </c>
      <c r="B36">
        <v>1</v>
      </c>
      <c r="C36" t="s">
        <v>0</v>
      </c>
      <c r="E36">
        <v>1</v>
      </c>
      <c r="F36">
        <v>16</v>
      </c>
      <c r="G36">
        <v>9</v>
      </c>
    </row>
    <row r="37" spans="1:7" x14ac:dyDescent="0.2">
      <c r="A37">
        <v>36</v>
      </c>
      <c r="B37">
        <v>1</v>
      </c>
      <c r="C37" t="s">
        <v>0</v>
      </c>
      <c r="D37">
        <v>77</v>
      </c>
      <c r="E37">
        <v>0</v>
      </c>
      <c r="F37">
        <v>12</v>
      </c>
      <c r="G37">
        <v>3</v>
      </c>
    </row>
    <row r="38" spans="1:7" x14ac:dyDescent="0.2">
      <c r="A38">
        <v>37</v>
      </c>
      <c r="C38" t="s">
        <v>7</v>
      </c>
      <c r="D38">
        <v>49</v>
      </c>
      <c r="E38">
        <v>0</v>
      </c>
      <c r="F38">
        <v>0</v>
      </c>
      <c r="G38">
        <v>0</v>
      </c>
    </row>
    <row r="39" spans="1:7" x14ac:dyDescent="0.2">
      <c r="A39">
        <v>38</v>
      </c>
      <c r="B39">
        <v>1</v>
      </c>
      <c r="C39" t="s">
        <v>7</v>
      </c>
      <c r="D39">
        <v>65</v>
      </c>
      <c r="E39">
        <v>1</v>
      </c>
      <c r="F39">
        <v>11</v>
      </c>
      <c r="G39">
        <v>11</v>
      </c>
    </row>
    <row r="40" spans="1:7" x14ac:dyDescent="0.2">
      <c r="A40">
        <v>39</v>
      </c>
      <c r="B40">
        <v>1</v>
      </c>
      <c r="C40" t="s">
        <v>7</v>
      </c>
      <c r="D40">
        <v>49</v>
      </c>
      <c r="E40">
        <v>1</v>
      </c>
      <c r="F40">
        <v>10</v>
      </c>
      <c r="G40">
        <v>9</v>
      </c>
    </row>
    <row r="41" spans="1:7" x14ac:dyDescent="0.2">
      <c r="A41">
        <v>40</v>
      </c>
      <c r="B41">
        <v>1</v>
      </c>
      <c r="C41" t="s">
        <v>7</v>
      </c>
      <c r="E41">
        <v>1</v>
      </c>
      <c r="F41">
        <v>14</v>
      </c>
      <c r="G41">
        <v>1</v>
      </c>
    </row>
    <row r="42" spans="1:7" x14ac:dyDescent="0.2">
      <c r="A42">
        <v>41</v>
      </c>
      <c r="B42">
        <v>1</v>
      </c>
      <c r="C42" t="s">
        <v>7</v>
      </c>
      <c r="D42">
        <v>50</v>
      </c>
      <c r="E42">
        <v>0</v>
      </c>
      <c r="F42">
        <v>11</v>
      </c>
      <c r="G42">
        <v>12</v>
      </c>
    </row>
    <row r="43" spans="1:7" x14ac:dyDescent="0.2">
      <c r="A43">
        <v>42</v>
      </c>
      <c r="B43">
        <v>1</v>
      </c>
      <c r="C43" t="s">
        <v>0</v>
      </c>
      <c r="D43">
        <v>26</v>
      </c>
      <c r="E43">
        <v>1</v>
      </c>
      <c r="F43">
        <v>16</v>
      </c>
      <c r="G43">
        <v>13</v>
      </c>
    </row>
    <row r="44" spans="1:7" x14ac:dyDescent="0.2">
      <c r="A44">
        <v>43</v>
      </c>
      <c r="B44">
        <v>1</v>
      </c>
      <c r="C44" t="s">
        <v>0</v>
      </c>
      <c r="D44">
        <v>44</v>
      </c>
      <c r="E44">
        <v>0</v>
      </c>
      <c r="F44">
        <v>15</v>
      </c>
      <c r="G44">
        <v>8</v>
      </c>
    </row>
    <row r="45" spans="1:7" x14ac:dyDescent="0.2">
      <c r="A45">
        <v>44</v>
      </c>
      <c r="B45">
        <v>1</v>
      </c>
      <c r="C45" t="s">
        <v>7</v>
      </c>
      <c r="D45">
        <v>46</v>
      </c>
      <c r="E45">
        <v>0</v>
      </c>
      <c r="F45">
        <v>14</v>
      </c>
      <c r="G45">
        <v>7</v>
      </c>
    </row>
    <row r="46" spans="1:7" x14ac:dyDescent="0.2">
      <c r="A46">
        <v>45</v>
      </c>
      <c r="B46" s="1">
        <v>3</v>
      </c>
      <c r="C46" t="s">
        <v>7</v>
      </c>
      <c r="E46">
        <v>1</v>
      </c>
      <c r="F46">
        <v>15</v>
      </c>
      <c r="G46">
        <v>13</v>
      </c>
    </row>
    <row r="47" spans="1:7" x14ac:dyDescent="0.2">
      <c r="A47">
        <v>46</v>
      </c>
      <c r="B47" s="1">
        <v>3</v>
      </c>
      <c r="C47" t="s">
        <v>7</v>
      </c>
      <c r="D47">
        <v>52</v>
      </c>
      <c r="E47">
        <v>1</v>
      </c>
      <c r="F47">
        <v>16</v>
      </c>
      <c r="G47">
        <v>8</v>
      </c>
    </row>
    <row r="48" spans="1:7" x14ac:dyDescent="0.2">
      <c r="A48">
        <v>47</v>
      </c>
      <c r="B48">
        <v>1</v>
      </c>
      <c r="C48" t="s">
        <v>0</v>
      </c>
      <c r="D48">
        <v>62</v>
      </c>
      <c r="E48">
        <v>1</v>
      </c>
      <c r="F48">
        <v>13</v>
      </c>
      <c r="G48">
        <v>10</v>
      </c>
    </row>
    <row r="49" spans="1:7" x14ac:dyDescent="0.2">
      <c r="A49">
        <v>48</v>
      </c>
      <c r="B49">
        <v>1</v>
      </c>
      <c r="C49" t="s">
        <v>0</v>
      </c>
      <c r="E49">
        <v>0</v>
      </c>
      <c r="F49">
        <v>9</v>
      </c>
      <c r="G49">
        <v>12</v>
      </c>
    </row>
    <row r="50" spans="1:7" x14ac:dyDescent="0.2">
      <c r="A50">
        <v>49</v>
      </c>
      <c r="B50">
        <v>1</v>
      </c>
      <c r="C50" t="s">
        <v>0</v>
      </c>
      <c r="D50">
        <v>41</v>
      </c>
      <c r="E50">
        <v>1</v>
      </c>
      <c r="F50">
        <v>0</v>
      </c>
      <c r="G50">
        <v>1</v>
      </c>
    </row>
    <row r="51" spans="1:7" x14ac:dyDescent="0.2">
      <c r="A51">
        <v>50</v>
      </c>
      <c r="B51">
        <v>1</v>
      </c>
      <c r="C51" t="s">
        <v>0</v>
      </c>
      <c r="E51">
        <v>0</v>
      </c>
      <c r="F51">
        <v>7</v>
      </c>
      <c r="G51">
        <v>1</v>
      </c>
    </row>
    <row r="52" spans="1:7" x14ac:dyDescent="0.2">
      <c r="A52">
        <v>51</v>
      </c>
      <c r="B52">
        <v>1</v>
      </c>
      <c r="C52" t="s">
        <v>0</v>
      </c>
      <c r="D52">
        <v>28</v>
      </c>
      <c r="E52">
        <v>1</v>
      </c>
      <c r="F52">
        <v>9</v>
      </c>
      <c r="G52">
        <v>0</v>
      </c>
    </row>
    <row r="53" spans="1:7" x14ac:dyDescent="0.2">
      <c r="A53">
        <v>52</v>
      </c>
      <c r="B53">
        <v>1</v>
      </c>
      <c r="C53" t="s">
        <v>7</v>
      </c>
      <c r="D53">
        <v>32</v>
      </c>
      <c r="E53">
        <v>1</v>
      </c>
      <c r="F53">
        <v>14</v>
      </c>
      <c r="G53">
        <v>8</v>
      </c>
    </row>
    <row r="54" spans="1:7" x14ac:dyDescent="0.2">
      <c r="A54">
        <v>53</v>
      </c>
      <c r="B54">
        <v>1</v>
      </c>
      <c r="C54" t="s">
        <v>7</v>
      </c>
      <c r="D54">
        <v>34</v>
      </c>
      <c r="E54">
        <v>1</v>
      </c>
      <c r="F54">
        <v>17</v>
      </c>
      <c r="G54">
        <v>8</v>
      </c>
    </row>
    <row r="55" spans="1:7" x14ac:dyDescent="0.2">
      <c r="A55">
        <v>54</v>
      </c>
      <c r="B55">
        <v>1</v>
      </c>
      <c r="C55" t="s">
        <v>0</v>
      </c>
      <c r="D55">
        <v>27</v>
      </c>
      <c r="E55">
        <v>1</v>
      </c>
      <c r="F55">
        <v>9</v>
      </c>
      <c r="G55">
        <v>0</v>
      </c>
    </row>
    <row r="56" spans="1:7" x14ac:dyDescent="0.2">
      <c r="A56">
        <v>55</v>
      </c>
      <c r="B56">
        <v>2</v>
      </c>
      <c r="C56" t="s">
        <v>0</v>
      </c>
      <c r="D56">
        <v>29</v>
      </c>
      <c r="E56">
        <v>1</v>
      </c>
      <c r="F56">
        <v>9</v>
      </c>
      <c r="G56">
        <v>2</v>
      </c>
    </row>
    <row r="57" spans="1:7" x14ac:dyDescent="0.2">
      <c r="A57">
        <v>56</v>
      </c>
      <c r="B57">
        <v>2</v>
      </c>
      <c r="C57" t="s">
        <v>0</v>
      </c>
      <c r="E57">
        <v>0</v>
      </c>
      <c r="F57">
        <v>12</v>
      </c>
      <c r="G57">
        <v>2</v>
      </c>
    </row>
    <row r="58" spans="1:7" x14ac:dyDescent="0.2">
      <c r="A58">
        <v>57</v>
      </c>
      <c r="B58">
        <v>2</v>
      </c>
      <c r="C58" t="s">
        <v>0</v>
      </c>
      <c r="D58">
        <v>32</v>
      </c>
      <c r="E58">
        <v>1</v>
      </c>
      <c r="F58">
        <v>10</v>
      </c>
      <c r="G58">
        <v>5</v>
      </c>
    </row>
    <row r="59" spans="1:7" x14ac:dyDescent="0.2">
      <c r="A59">
        <v>58</v>
      </c>
      <c r="B59">
        <v>2</v>
      </c>
      <c r="C59" t="s">
        <v>7</v>
      </c>
      <c r="E59">
        <v>1</v>
      </c>
      <c r="F59">
        <v>9</v>
      </c>
      <c r="G59">
        <v>3</v>
      </c>
    </row>
    <row r="60" spans="1:7" x14ac:dyDescent="0.2">
      <c r="A60">
        <v>59</v>
      </c>
      <c r="B60">
        <v>2</v>
      </c>
      <c r="C60" t="s">
        <v>0</v>
      </c>
      <c r="D60">
        <v>83</v>
      </c>
      <c r="E60">
        <v>1</v>
      </c>
      <c r="F60">
        <v>16</v>
      </c>
      <c r="G60">
        <v>13</v>
      </c>
    </row>
    <row r="61" spans="1:7" x14ac:dyDescent="0.2">
      <c r="A61">
        <v>60</v>
      </c>
      <c r="C61" t="s">
        <v>0</v>
      </c>
      <c r="D61">
        <v>61</v>
      </c>
      <c r="E61">
        <v>0</v>
      </c>
      <c r="F61">
        <v>15</v>
      </c>
      <c r="G61">
        <v>13</v>
      </c>
    </row>
    <row r="62" spans="1:7" x14ac:dyDescent="0.2">
      <c r="A62">
        <v>61</v>
      </c>
      <c r="B62">
        <v>2</v>
      </c>
      <c r="C62" t="s">
        <v>0</v>
      </c>
      <c r="E62">
        <v>1</v>
      </c>
      <c r="F62">
        <v>15</v>
      </c>
      <c r="G62">
        <v>6</v>
      </c>
    </row>
    <row r="63" spans="1:7" x14ac:dyDescent="0.2">
      <c r="A63">
        <v>62</v>
      </c>
      <c r="B63">
        <v>2</v>
      </c>
      <c r="C63" t="s">
        <v>7</v>
      </c>
      <c r="D63">
        <v>26</v>
      </c>
      <c r="E63">
        <v>0</v>
      </c>
      <c r="F63">
        <v>11</v>
      </c>
      <c r="G63">
        <v>12</v>
      </c>
    </row>
    <row r="64" spans="1:7" x14ac:dyDescent="0.2">
      <c r="A64">
        <v>63</v>
      </c>
      <c r="B64">
        <v>2</v>
      </c>
      <c r="C64" t="s">
        <v>0</v>
      </c>
      <c r="D64">
        <v>53</v>
      </c>
      <c r="E64">
        <v>1</v>
      </c>
      <c r="F64">
        <v>10</v>
      </c>
      <c r="G64">
        <v>7</v>
      </c>
    </row>
    <row r="65" spans="1:7" x14ac:dyDescent="0.2">
      <c r="A65">
        <v>64</v>
      </c>
      <c r="B65">
        <v>2</v>
      </c>
      <c r="C65" t="s">
        <v>0</v>
      </c>
      <c r="D65">
        <v>38</v>
      </c>
      <c r="E65">
        <v>1</v>
      </c>
      <c r="F65">
        <v>9</v>
      </c>
      <c r="G65">
        <v>3</v>
      </c>
    </row>
    <row r="66" spans="1:7" x14ac:dyDescent="0.2">
      <c r="A66">
        <v>65</v>
      </c>
      <c r="B66">
        <v>2</v>
      </c>
      <c r="C66" t="s">
        <v>0</v>
      </c>
      <c r="D66">
        <v>63</v>
      </c>
      <c r="E66">
        <v>1</v>
      </c>
      <c r="F66">
        <v>15</v>
      </c>
      <c r="G66">
        <v>11</v>
      </c>
    </row>
    <row r="67" spans="1:7" x14ac:dyDescent="0.2">
      <c r="A67">
        <v>66</v>
      </c>
      <c r="B67">
        <v>2</v>
      </c>
      <c r="C67" t="s">
        <v>0</v>
      </c>
      <c r="E67">
        <v>1</v>
      </c>
      <c r="F67">
        <v>9</v>
      </c>
      <c r="G67">
        <v>2</v>
      </c>
    </row>
    <row r="68" spans="1:7" x14ac:dyDescent="0.2">
      <c r="A68">
        <v>67</v>
      </c>
      <c r="B68">
        <v>2</v>
      </c>
      <c r="C68" t="s">
        <v>7</v>
      </c>
      <c r="E68">
        <v>1</v>
      </c>
      <c r="F68">
        <v>14</v>
      </c>
      <c r="G68">
        <v>0</v>
      </c>
    </row>
    <row r="69" spans="1:7" x14ac:dyDescent="0.2">
      <c r="A69">
        <v>68</v>
      </c>
      <c r="B69">
        <v>2</v>
      </c>
      <c r="C69" t="s">
        <v>7</v>
      </c>
      <c r="E69">
        <v>1</v>
      </c>
      <c r="F69">
        <v>8</v>
      </c>
      <c r="G69">
        <v>4</v>
      </c>
    </row>
    <row r="70" spans="1:7" x14ac:dyDescent="0.2">
      <c r="A70">
        <v>69</v>
      </c>
      <c r="B70">
        <v>2</v>
      </c>
      <c r="C70" t="s">
        <v>7</v>
      </c>
      <c r="D70">
        <v>68</v>
      </c>
      <c r="E70">
        <v>1</v>
      </c>
      <c r="F70">
        <v>15</v>
      </c>
      <c r="G70">
        <v>6</v>
      </c>
    </row>
    <row r="71" spans="1:7" x14ac:dyDescent="0.2">
      <c r="A71">
        <v>70</v>
      </c>
      <c r="B71">
        <v>2</v>
      </c>
      <c r="C71" t="s">
        <v>0</v>
      </c>
      <c r="D71">
        <v>23</v>
      </c>
      <c r="E71">
        <v>1</v>
      </c>
      <c r="F71">
        <v>11</v>
      </c>
    </row>
    <row r="72" spans="1:7" x14ac:dyDescent="0.2">
      <c r="A72">
        <v>71</v>
      </c>
      <c r="B72">
        <v>2</v>
      </c>
      <c r="C72" t="s">
        <v>7</v>
      </c>
      <c r="D72">
        <v>23</v>
      </c>
      <c r="E72">
        <v>1</v>
      </c>
      <c r="F72">
        <v>9</v>
      </c>
      <c r="G72">
        <v>4</v>
      </c>
    </row>
    <row r="73" spans="1:7" x14ac:dyDescent="0.2">
      <c r="A73">
        <v>72</v>
      </c>
      <c r="B73">
        <v>2</v>
      </c>
      <c r="C73" t="s">
        <v>7</v>
      </c>
      <c r="E73">
        <v>1</v>
      </c>
      <c r="F73">
        <v>14</v>
      </c>
      <c r="G73">
        <v>9</v>
      </c>
    </row>
    <row r="74" spans="1:7" x14ac:dyDescent="0.2">
      <c r="A74">
        <v>73</v>
      </c>
      <c r="B74">
        <v>2</v>
      </c>
      <c r="C74" t="s">
        <v>7</v>
      </c>
      <c r="D74">
        <v>28</v>
      </c>
      <c r="E74">
        <v>1</v>
      </c>
      <c r="F74">
        <v>9</v>
      </c>
      <c r="G74">
        <v>3</v>
      </c>
    </row>
    <row r="75" spans="1:7" x14ac:dyDescent="0.2">
      <c r="A75">
        <v>74</v>
      </c>
      <c r="B75">
        <v>2</v>
      </c>
      <c r="C75" t="s">
        <v>0</v>
      </c>
      <c r="D75">
        <v>32</v>
      </c>
      <c r="E75">
        <v>1</v>
      </c>
      <c r="F75">
        <v>9</v>
      </c>
      <c r="G75">
        <v>4</v>
      </c>
    </row>
    <row r="76" spans="1:7" x14ac:dyDescent="0.2">
      <c r="A76">
        <v>75</v>
      </c>
      <c r="B76">
        <v>2</v>
      </c>
      <c r="C76" t="s">
        <v>7</v>
      </c>
      <c r="D76">
        <v>29</v>
      </c>
      <c r="E76">
        <v>1</v>
      </c>
      <c r="F76">
        <v>11</v>
      </c>
      <c r="G76">
        <v>21</v>
      </c>
    </row>
    <row r="77" spans="1:7" x14ac:dyDescent="0.2">
      <c r="A77">
        <v>76</v>
      </c>
      <c r="B77">
        <v>2</v>
      </c>
      <c r="C77" t="s">
        <v>7</v>
      </c>
      <c r="D77">
        <v>64</v>
      </c>
      <c r="E77">
        <v>1</v>
      </c>
      <c r="F77">
        <v>14</v>
      </c>
      <c r="G77">
        <v>9</v>
      </c>
    </row>
    <row r="78" spans="1:7" x14ac:dyDescent="0.2">
      <c r="A78">
        <v>77</v>
      </c>
      <c r="B78">
        <v>2</v>
      </c>
      <c r="C78" t="s">
        <v>0</v>
      </c>
      <c r="E78">
        <v>1</v>
      </c>
      <c r="F78">
        <v>12</v>
      </c>
      <c r="G78">
        <v>2</v>
      </c>
    </row>
    <row r="79" spans="1:7" x14ac:dyDescent="0.2">
      <c r="A79">
        <v>78</v>
      </c>
      <c r="B79">
        <v>2</v>
      </c>
      <c r="C79" t="s">
        <v>0</v>
      </c>
      <c r="D79">
        <v>56</v>
      </c>
      <c r="E79">
        <v>1</v>
      </c>
      <c r="F79">
        <v>15</v>
      </c>
      <c r="G79">
        <v>4</v>
      </c>
    </row>
    <row r="80" spans="1:7" x14ac:dyDescent="0.2">
      <c r="A80">
        <v>79</v>
      </c>
      <c r="B80">
        <v>2</v>
      </c>
      <c r="C80" t="s">
        <v>0</v>
      </c>
      <c r="D80">
        <v>48</v>
      </c>
      <c r="E80">
        <v>1</v>
      </c>
      <c r="F80">
        <v>8</v>
      </c>
      <c r="G80">
        <v>2</v>
      </c>
    </row>
    <row r="81" spans="1:7" x14ac:dyDescent="0.2">
      <c r="A81">
        <v>80</v>
      </c>
      <c r="B81">
        <v>2</v>
      </c>
      <c r="C81" t="s">
        <v>7</v>
      </c>
      <c r="E81">
        <v>1</v>
      </c>
      <c r="F81">
        <v>13</v>
      </c>
      <c r="G81">
        <v>8</v>
      </c>
    </row>
    <row r="82" spans="1:7" x14ac:dyDescent="0.2">
      <c r="A82">
        <v>81</v>
      </c>
      <c r="B82">
        <v>2</v>
      </c>
      <c r="C82" t="s">
        <v>0</v>
      </c>
      <c r="D82">
        <v>38</v>
      </c>
      <c r="E82">
        <v>1</v>
      </c>
      <c r="F82">
        <v>9</v>
      </c>
    </row>
    <row r="83" spans="1:7" x14ac:dyDescent="0.2">
      <c r="A83">
        <v>82</v>
      </c>
      <c r="B83">
        <v>2</v>
      </c>
      <c r="C83" t="s">
        <v>7</v>
      </c>
      <c r="D83">
        <v>40</v>
      </c>
      <c r="E83">
        <v>0</v>
      </c>
      <c r="F83">
        <v>8</v>
      </c>
      <c r="G83">
        <v>5</v>
      </c>
    </row>
    <row r="84" spans="1:7" x14ac:dyDescent="0.2">
      <c r="A84">
        <v>83</v>
      </c>
      <c r="B84">
        <v>2</v>
      </c>
      <c r="C84" t="s">
        <v>0</v>
      </c>
      <c r="E84">
        <v>1</v>
      </c>
      <c r="F84">
        <v>12</v>
      </c>
      <c r="G84">
        <v>8</v>
      </c>
    </row>
    <row r="85" spans="1:7" x14ac:dyDescent="0.2">
      <c r="A85">
        <v>84</v>
      </c>
      <c r="B85">
        <v>2</v>
      </c>
      <c r="C85" t="s">
        <v>0</v>
      </c>
      <c r="D85">
        <v>63</v>
      </c>
      <c r="E85">
        <v>0</v>
      </c>
      <c r="F85">
        <v>16</v>
      </c>
      <c r="G85">
        <v>10</v>
      </c>
    </row>
    <row r="86" spans="1:7" x14ac:dyDescent="0.2">
      <c r="A86">
        <v>85</v>
      </c>
      <c r="C86" t="s">
        <v>0</v>
      </c>
      <c r="E86">
        <v>1</v>
      </c>
      <c r="F86">
        <v>13</v>
      </c>
      <c r="G86">
        <v>10</v>
      </c>
    </row>
    <row r="87" spans="1:7" x14ac:dyDescent="0.2">
      <c r="A87">
        <v>86</v>
      </c>
      <c r="B87">
        <v>2</v>
      </c>
      <c r="C87" t="s">
        <v>7</v>
      </c>
      <c r="D87">
        <v>55</v>
      </c>
      <c r="E87">
        <v>1</v>
      </c>
      <c r="F87">
        <v>13</v>
      </c>
      <c r="G87">
        <v>8</v>
      </c>
    </row>
    <row r="88" spans="1:7" x14ac:dyDescent="0.2">
      <c r="A88">
        <v>87</v>
      </c>
      <c r="B88">
        <v>2</v>
      </c>
      <c r="C88" t="s">
        <v>0</v>
      </c>
      <c r="D88">
        <v>29</v>
      </c>
      <c r="E88">
        <v>1</v>
      </c>
      <c r="F88">
        <v>11</v>
      </c>
      <c r="G88">
        <v>5</v>
      </c>
    </row>
    <row r="89" spans="1:7" x14ac:dyDescent="0.2">
      <c r="A89">
        <v>88</v>
      </c>
      <c r="B89">
        <v>2</v>
      </c>
      <c r="C89" t="s">
        <v>0</v>
      </c>
      <c r="D89">
        <v>45</v>
      </c>
      <c r="E89">
        <v>1</v>
      </c>
      <c r="F89">
        <v>16</v>
      </c>
      <c r="G89">
        <v>4</v>
      </c>
    </row>
    <row r="90" spans="1:7" x14ac:dyDescent="0.2">
      <c r="A90">
        <v>89</v>
      </c>
      <c r="B90">
        <v>2</v>
      </c>
      <c r="C90" t="s">
        <v>7</v>
      </c>
      <c r="D90">
        <v>42</v>
      </c>
      <c r="E90">
        <v>1</v>
      </c>
      <c r="F90">
        <v>13</v>
      </c>
      <c r="G90">
        <v>8</v>
      </c>
    </row>
    <row r="91" spans="1:7" x14ac:dyDescent="0.2">
      <c r="A91">
        <v>90</v>
      </c>
      <c r="B91">
        <v>2</v>
      </c>
      <c r="C91" t="s">
        <v>7</v>
      </c>
      <c r="D91">
        <v>41</v>
      </c>
      <c r="E91">
        <v>1</v>
      </c>
      <c r="F91">
        <v>8</v>
      </c>
      <c r="G91">
        <v>6</v>
      </c>
    </row>
    <row r="92" spans="1:7" x14ac:dyDescent="0.2">
      <c r="A92">
        <v>91</v>
      </c>
      <c r="B92">
        <v>2</v>
      </c>
      <c r="C92" t="s">
        <v>0</v>
      </c>
      <c r="E92">
        <v>1</v>
      </c>
      <c r="F92">
        <v>8</v>
      </c>
      <c r="G92">
        <v>1</v>
      </c>
    </row>
    <row r="93" spans="1:7" x14ac:dyDescent="0.2">
      <c r="A93">
        <v>92</v>
      </c>
      <c r="B93">
        <v>2</v>
      </c>
      <c r="C93" t="s">
        <v>7</v>
      </c>
      <c r="D93">
        <v>68</v>
      </c>
      <c r="E93">
        <v>1</v>
      </c>
      <c r="F93">
        <v>10</v>
      </c>
      <c r="G93">
        <v>1</v>
      </c>
    </row>
    <row r="94" spans="1:7" x14ac:dyDescent="0.2">
      <c r="A94">
        <v>93</v>
      </c>
      <c r="B94">
        <v>2</v>
      </c>
      <c r="C94" t="s">
        <v>0</v>
      </c>
      <c r="D94">
        <v>48</v>
      </c>
      <c r="E94">
        <v>1</v>
      </c>
      <c r="F94">
        <v>14</v>
      </c>
      <c r="G94">
        <v>9</v>
      </c>
    </row>
    <row r="95" spans="1:7" x14ac:dyDescent="0.2">
      <c r="A95">
        <v>94</v>
      </c>
      <c r="B95">
        <v>2</v>
      </c>
      <c r="C95" t="s">
        <v>0</v>
      </c>
      <c r="D95">
        <v>66</v>
      </c>
      <c r="E95">
        <v>1</v>
      </c>
      <c r="F95">
        <v>10</v>
      </c>
      <c r="G95">
        <v>3</v>
      </c>
    </row>
    <row r="96" spans="1:7" x14ac:dyDescent="0.2">
      <c r="A96">
        <v>95</v>
      </c>
      <c r="B96">
        <v>2</v>
      </c>
      <c r="C96" t="s">
        <v>0</v>
      </c>
      <c r="D96">
        <v>44</v>
      </c>
      <c r="E96">
        <v>0</v>
      </c>
      <c r="F96">
        <v>11</v>
      </c>
      <c r="G96">
        <v>5</v>
      </c>
    </row>
    <row r="97" spans="1:7" x14ac:dyDescent="0.2">
      <c r="A97">
        <v>96</v>
      </c>
      <c r="B97">
        <v>2</v>
      </c>
      <c r="C97" t="s">
        <v>7</v>
      </c>
      <c r="D97">
        <v>49</v>
      </c>
      <c r="E97">
        <v>1</v>
      </c>
      <c r="F97">
        <v>17</v>
      </c>
      <c r="G97">
        <v>10</v>
      </c>
    </row>
    <row r="98" spans="1:7" x14ac:dyDescent="0.2">
      <c r="A98">
        <v>97</v>
      </c>
      <c r="B98">
        <v>2</v>
      </c>
      <c r="C98" t="s">
        <v>0</v>
      </c>
      <c r="D98">
        <v>78</v>
      </c>
      <c r="E98">
        <v>1</v>
      </c>
      <c r="F98">
        <v>7</v>
      </c>
      <c r="G98">
        <v>7</v>
      </c>
    </row>
    <row r="99" spans="1:7" x14ac:dyDescent="0.2">
      <c r="A99">
        <v>98</v>
      </c>
      <c r="B99">
        <v>2</v>
      </c>
      <c r="C99" t="s">
        <v>0</v>
      </c>
      <c r="E99">
        <v>1</v>
      </c>
      <c r="F99">
        <v>8</v>
      </c>
      <c r="G99">
        <v>4</v>
      </c>
    </row>
    <row r="100" spans="1:7" x14ac:dyDescent="0.2">
      <c r="A100">
        <v>99</v>
      </c>
      <c r="B100">
        <v>2</v>
      </c>
      <c r="C100" t="s">
        <v>0</v>
      </c>
      <c r="D100">
        <v>70</v>
      </c>
      <c r="E100">
        <v>1</v>
      </c>
      <c r="F100">
        <v>10</v>
      </c>
      <c r="G100">
        <v>8</v>
      </c>
    </row>
    <row r="101" spans="1:7" x14ac:dyDescent="0.2">
      <c r="A101">
        <v>100</v>
      </c>
      <c r="B101">
        <v>2</v>
      </c>
      <c r="C101" t="s">
        <v>0</v>
      </c>
      <c r="D101">
        <v>45</v>
      </c>
      <c r="E101">
        <v>0</v>
      </c>
      <c r="F101">
        <v>10</v>
      </c>
      <c r="G101">
        <v>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24AAD-B3ED-40DB-ADE2-C94431FD12A7}">
  <dimension ref="A2:U69"/>
  <sheetViews>
    <sheetView zoomScale="85" zoomScaleNormal="85" workbookViewId="0">
      <selection activeCell="S14" sqref="S14:T14"/>
    </sheetView>
  </sheetViews>
  <sheetFormatPr baseColWidth="10" defaultColWidth="8.83203125" defaultRowHeight="15" x14ac:dyDescent="0.2"/>
  <cols>
    <col min="1" max="5" width="8.6640625" customWidth="1"/>
    <col min="12" max="12" width="16.83203125" customWidth="1"/>
    <col min="13" max="13" width="12.1640625" customWidth="1"/>
    <col min="14" max="14" width="11.6640625" customWidth="1"/>
    <col min="19" max="19" width="28.83203125" customWidth="1"/>
    <col min="20" max="20" width="14.1640625" customWidth="1"/>
    <col min="21" max="21" width="16.6640625" customWidth="1"/>
  </cols>
  <sheetData>
    <row r="2" spans="1:21" x14ac:dyDescent="0.2">
      <c r="A2" s="2" t="s">
        <v>1</v>
      </c>
      <c r="B2" s="2" t="s">
        <v>2</v>
      </c>
      <c r="C2" s="2" t="s">
        <v>6</v>
      </c>
      <c r="D2" s="2" t="s">
        <v>3</v>
      </c>
      <c r="E2" s="2" t="s">
        <v>4</v>
      </c>
      <c r="F2" s="2" t="s">
        <v>5</v>
      </c>
      <c r="G2" s="2" t="s">
        <v>107</v>
      </c>
      <c r="J2" s="2" t="s">
        <v>1</v>
      </c>
      <c r="K2" s="2" t="s">
        <v>2</v>
      </c>
      <c r="L2" s="2" t="s">
        <v>6</v>
      </c>
      <c r="M2" s="2" t="s">
        <v>3</v>
      </c>
      <c r="N2" s="2" t="s">
        <v>4</v>
      </c>
      <c r="O2" s="2" t="s">
        <v>5</v>
      </c>
      <c r="P2" s="2" t="s">
        <v>108</v>
      </c>
    </row>
    <row r="3" spans="1:21" x14ac:dyDescent="0.2">
      <c r="A3">
        <v>5</v>
      </c>
      <c r="B3" t="s">
        <v>33</v>
      </c>
      <c r="C3" t="s">
        <v>7</v>
      </c>
      <c r="D3">
        <v>56</v>
      </c>
      <c r="E3" t="s">
        <v>100</v>
      </c>
      <c r="F3">
        <v>12</v>
      </c>
      <c r="G3">
        <f>AVERAGE(F3:F66)</f>
        <v>11.828125</v>
      </c>
      <c r="J3">
        <v>1</v>
      </c>
      <c r="K3" t="s">
        <v>33</v>
      </c>
      <c r="L3" t="s">
        <v>0</v>
      </c>
      <c r="M3">
        <v>47</v>
      </c>
      <c r="N3" t="s">
        <v>101</v>
      </c>
      <c r="O3">
        <v>9</v>
      </c>
      <c r="P3">
        <f>AVERAGE(O3:$O$32)</f>
        <v>10.666666666666666</v>
      </c>
      <c r="S3" t="s">
        <v>75</v>
      </c>
    </row>
    <row r="4" spans="1:21" ht="16" thickBot="1" x14ac:dyDescent="0.25">
      <c r="A4">
        <v>6</v>
      </c>
      <c r="B4" t="s">
        <v>33</v>
      </c>
      <c r="C4" t="s">
        <v>7</v>
      </c>
      <c r="D4">
        <v>47</v>
      </c>
      <c r="E4" t="s">
        <v>100</v>
      </c>
      <c r="F4">
        <v>14</v>
      </c>
      <c r="G4">
        <f t="shared" ref="G4:G66" si="0">AVERAGE(F4:F67)</f>
        <v>11.825396825396826</v>
      </c>
      <c r="J4">
        <v>2</v>
      </c>
      <c r="K4" t="s">
        <v>33</v>
      </c>
      <c r="L4" t="s">
        <v>0</v>
      </c>
      <c r="M4">
        <v>19</v>
      </c>
      <c r="N4" t="s">
        <v>101</v>
      </c>
      <c r="O4">
        <v>12</v>
      </c>
      <c r="P4">
        <f t="shared" ref="P4:P31" si="1">AVERAGE(O4:O33)</f>
        <v>10.724137931034482</v>
      </c>
    </row>
    <row r="5" spans="1:21" x14ac:dyDescent="0.2">
      <c r="A5">
        <v>7</v>
      </c>
      <c r="B5" t="s">
        <v>33</v>
      </c>
      <c r="C5" t="s">
        <v>0</v>
      </c>
      <c r="D5">
        <v>47</v>
      </c>
      <c r="E5" t="s">
        <v>100</v>
      </c>
      <c r="F5">
        <v>15</v>
      </c>
      <c r="G5">
        <f t="shared" si="0"/>
        <v>11.790322580645162</v>
      </c>
      <c r="J5">
        <v>3</v>
      </c>
      <c r="K5" t="s">
        <v>33</v>
      </c>
      <c r="L5" t="s">
        <v>0</v>
      </c>
      <c r="M5">
        <v>47</v>
      </c>
      <c r="N5" t="s">
        <v>101</v>
      </c>
      <c r="O5">
        <v>9</v>
      </c>
      <c r="P5">
        <f>AVERAGE(O5:O34)</f>
        <v>10.678571428571429</v>
      </c>
      <c r="S5" s="26"/>
      <c r="T5" s="28" t="s">
        <v>107</v>
      </c>
      <c r="U5" s="28" t="s">
        <v>108</v>
      </c>
    </row>
    <row r="6" spans="1:21" x14ac:dyDescent="0.2">
      <c r="A6">
        <v>8</v>
      </c>
      <c r="B6" t="s">
        <v>33</v>
      </c>
      <c r="C6" t="s">
        <v>7</v>
      </c>
      <c r="D6">
        <v>68</v>
      </c>
      <c r="E6" t="s">
        <v>100</v>
      </c>
      <c r="F6">
        <v>14</v>
      </c>
      <c r="G6">
        <f t="shared" si="0"/>
        <v>11.737704918032787</v>
      </c>
      <c r="J6">
        <v>4</v>
      </c>
      <c r="K6" t="s">
        <v>33</v>
      </c>
      <c r="L6" t="s">
        <v>7</v>
      </c>
      <c r="M6">
        <v>46</v>
      </c>
      <c r="N6" t="s">
        <v>101</v>
      </c>
      <c r="O6">
        <v>8</v>
      </c>
      <c r="P6">
        <f t="shared" si="1"/>
        <v>10.74074074074074</v>
      </c>
      <c r="S6" t="s">
        <v>40</v>
      </c>
      <c r="T6">
        <v>11.189645908920834</v>
      </c>
      <c r="U6">
        <v>11.045639410362766</v>
      </c>
    </row>
    <row r="7" spans="1:21" x14ac:dyDescent="0.2">
      <c r="A7">
        <v>13</v>
      </c>
      <c r="B7" t="s">
        <v>33</v>
      </c>
      <c r="C7" t="s">
        <v>7</v>
      </c>
      <c r="D7">
        <v>47</v>
      </c>
      <c r="E7" t="s">
        <v>100</v>
      </c>
      <c r="F7">
        <v>13</v>
      </c>
      <c r="G7">
        <f t="shared" si="0"/>
        <v>11.7</v>
      </c>
      <c r="J7">
        <v>9</v>
      </c>
      <c r="K7" t="s">
        <v>33</v>
      </c>
      <c r="L7" t="s">
        <v>0</v>
      </c>
      <c r="M7">
        <v>62</v>
      </c>
      <c r="N7" t="s">
        <v>101</v>
      </c>
      <c r="O7">
        <v>13</v>
      </c>
      <c r="P7">
        <f>AVERAGE(O7:O36)</f>
        <v>10.846153846153847</v>
      </c>
      <c r="S7" t="s">
        <v>76</v>
      </c>
      <c r="T7">
        <v>0.34905757670521353</v>
      </c>
      <c r="U7">
        <v>0.16991107294913549</v>
      </c>
    </row>
    <row r="8" spans="1:21" x14ac:dyDescent="0.2">
      <c r="A8">
        <v>14</v>
      </c>
      <c r="B8" t="s">
        <v>33</v>
      </c>
      <c r="C8" t="s">
        <v>0</v>
      </c>
      <c r="D8">
        <v>28</v>
      </c>
      <c r="E8" t="s">
        <v>100</v>
      </c>
      <c r="F8">
        <v>13</v>
      </c>
      <c r="G8">
        <f t="shared" si="0"/>
        <v>11.677966101694915</v>
      </c>
      <c r="J8">
        <v>10</v>
      </c>
      <c r="K8" t="s">
        <v>33</v>
      </c>
      <c r="L8" t="s">
        <v>0</v>
      </c>
      <c r="M8">
        <v>42</v>
      </c>
      <c r="N8" t="s">
        <v>101</v>
      </c>
      <c r="O8">
        <v>9</v>
      </c>
      <c r="P8">
        <f t="shared" si="1"/>
        <v>10.76</v>
      </c>
      <c r="S8" t="s">
        <v>77</v>
      </c>
      <c r="T8">
        <v>64</v>
      </c>
      <c r="U8">
        <v>30</v>
      </c>
    </row>
    <row r="9" spans="1:21" x14ac:dyDescent="0.2">
      <c r="A9">
        <v>15</v>
      </c>
      <c r="B9" t="s">
        <v>33</v>
      </c>
      <c r="C9" t="s">
        <v>0</v>
      </c>
      <c r="D9">
        <v>47</v>
      </c>
      <c r="E9" t="s">
        <v>100</v>
      </c>
      <c r="F9">
        <v>11</v>
      </c>
      <c r="G9">
        <f t="shared" si="0"/>
        <v>11.655172413793103</v>
      </c>
      <c r="J9">
        <v>11</v>
      </c>
      <c r="K9" t="s">
        <v>33</v>
      </c>
      <c r="L9" t="s">
        <v>0</v>
      </c>
      <c r="M9">
        <v>43</v>
      </c>
      <c r="N9" t="s">
        <v>101</v>
      </c>
      <c r="O9">
        <v>0</v>
      </c>
      <c r="P9">
        <f t="shared" si="1"/>
        <v>10.833333333333334</v>
      </c>
      <c r="S9" t="s">
        <v>78</v>
      </c>
      <c r="T9">
        <v>0</v>
      </c>
    </row>
    <row r="10" spans="1:21" x14ac:dyDescent="0.2">
      <c r="A10">
        <v>20</v>
      </c>
      <c r="B10" t="s">
        <v>33</v>
      </c>
      <c r="C10" t="s">
        <v>0</v>
      </c>
      <c r="D10">
        <v>78</v>
      </c>
      <c r="E10" t="s">
        <v>100</v>
      </c>
      <c r="F10">
        <v>13</v>
      </c>
      <c r="G10">
        <f t="shared" si="0"/>
        <v>11.666666666666666</v>
      </c>
      <c r="J10">
        <v>12</v>
      </c>
      <c r="K10" t="s">
        <v>33</v>
      </c>
      <c r="L10" t="s">
        <v>7</v>
      </c>
      <c r="M10">
        <v>39</v>
      </c>
      <c r="N10" t="s">
        <v>101</v>
      </c>
      <c r="O10">
        <v>14</v>
      </c>
      <c r="P10">
        <f t="shared" si="1"/>
        <v>11.304347826086957</v>
      </c>
      <c r="S10" t="s">
        <v>79</v>
      </c>
      <c r="T10">
        <v>78</v>
      </c>
    </row>
    <row r="11" spans="1:21" x14ac:dyDescent="0.2">
      <c r="A11">
        <v>21</v>
      </c>
      <c r="B11" t="s">
        <v>33</v>
      </c>
      <c r="C11" t="s">
        <v>7</v>
      </c>
      <c r="D11">
        <v>62</v>
      </c>
      <c r="E11" t="s">
        <v>100</v>
      </c>
      <c r="F11">
        <v>11</v>
      </c>
      <c r="G11">
        <f t="shared" si="0"/>
        <v>11.642857142857142</v>
      </c>
      <c r="J11">
        <v>16</v>
      </c>
      <c r="K11" t="s">
        <v>33</v>
      </c>
      <c r="L11" t="s">
        <v>7</v>
      </c>
      <c r="M11">
        <v>67</v>
      </c>
      <c r="N11" t="s">
        <v>101</v>
      </c>
      <c r="O11">
        <v>12</v>
      </c>
      <c r="P11">
        <f t="shared" si="1"/>
        <v>11.181818181818182</v>
      </c>
      <c r="S11" t="s">
        <v>80</v>
      </c>
      <c r="T11">
        <v>1.3657590493239709</v>
      </c>
    </row>
    <row r="12" spans="1:21" x14ac:dyDescent="0.2">
      <c r="A12">
        <v>23</v>
      </c>
      <c r="B12" t="s">
        <v>33</v>
      </c>
      <c r="C12" t="s">
        <v>7</v>
      </c>
      <c r="D12">
        <v>47</v>
      </c>
      <c r="E12" t="s">
        <v>100</v>
      </c>
      <c r="F12">
        <v>12</v>
      </c>
      <c r="G12">
        <f t="shared" si="0"/>
        <v>11.654545454545454</v>
      </c>
      <c r="J12">
        <v>17</v>
      </c>
      <c r="K12" t="s">
        <v>33</v>
      </c>
      <c r="L12" t="s">
        <v>7</v>
      </c>
      <c r="M12">
        <v>47</v>
      </c>
      <c r="N12" t="s">
        <v>101</v>
      </c>
      <c r="O12">
        <v>9</v>
      </c>
      <c r="P12">
        <f t="shared" si="1"/>
        <v>11.142857142857142</v>
      </c>
      <c r="S12" t="s">
        <v>81</v>
      </c>
      <c r="T12">
        <v>8.7970003196180674E-2</v>
      </c>
    </row>
    <row r="13" spans="1:21" x14ac:dyDescent="0.2">
      <c r="A13">
        <v>25</v>
      </c>
      <c r="B13" t="s">
        <v>33</v>
      </c>
      <c r="C13" t="s">
        <v>0</v>
      </c>
      <c r="D13">
        <v>47</v>
      </c>
      <c r="E13" t="s">
        <v>100</v>
      </c>
      <c r="F13">
        <v>16</v>
      </c>
      <c r="G13">
        <f t="shared" si="0"/>
        <v>11.648148148148149</v>
      </c>
      <c r="J13">
        <v>18</v>
      </c>
      <c r="K13" t="s">
        <v>33</v>
      </c>
      <c r="L13" t="s">
        <v>0</v>
      </c>
      <c r="M13">
        <v>30</v>
      </c>
      <c r="N13" t="s">
        <v>101</v>
      </c>
      <c r="O13">
        <v>13</v>
      </c>
      <c r="P13">
        <f>AVERAGE(O13:O42)</f>
        <v>11.25</v>
      </c>
      <c r="S13" t="s">
        <v>82</v>
      </c>
      <c r="T13">
        <v>1.6646246445066122</v>
      </c>
    </row>
    <row r="14" spans="1:21" x14ac:dyDescent="0.2">
      <c r="A14">
        <v>27</v>
      </c>
      <c r="B14" t="s">
        <v>33</v>
      </c>
      <c r="C14" t="s">
        <v>7</v>
      </c>
      <c r="D14">
        <v>37</v>
      </c>
      <c r="E14" t="s">
        <v>100</v>
      </c>
      <c r="F14">
        <v>10</v>
      </c>
      <c r="G14">
        <f t="shared" si="0"/>
        <v>11.566037735849056</v>
      </c>
      <c r="J14">
        <v>19</v>
      </c>
      <c r="K14" t="s">
        <v>33</v>
      </c>
      <c r="L14" t="s">
        <v>0</v>
      </c>
      <c r="M14">
        <v>71</v>
      </c>
      <c r="N14" t="s">
        <v>101</v>
      </c>
      <c r="O14">
        <v>9</v>
      </c>
      <c r="P14">
        <f t="shared" si="1"/>
        <v>11.157894736842104</v>
      </c>
      <c r="S14" t="s">
        <v>83</v>
      </c>
      <c r="T14">
        <v>0.17594000639236135</v>
      </c>
    </row>
    <row r="15" spans="1:21" ht="16" thickBot="1" x14ac:dyDescent="0.25">
      <c r="A15">
        <v>28</v>
      </c>
      <c r="B15" t="s">
        <v>33</v>
      </c>
      <c r="C15" t="s">
        <v>7</v>
      </c>
      <c r="D15">
        <v>65</v>
      </c>
      <c r="E15" t="s">
        <v>100</v>
      </c>
      <c r="F15">
        <v>16</v>
      </c>
      <c r="G15">
        <f t="shared" si="0"/>
        <v>11.596153846153847</v>
      </c>
      <c r="J15">
        <v>22</v>
      </c>
      <c r="K15" t="s">
        <v>33</v>
      </c>
      <c r="L15" t="s">
        <v>7</v>
      </c>
      <c r="M15">
        <v>24</v>
      </c>
      <c r="N15" t="s">
        <v>101</v>
      </c>
      <c r="O15">
        <v>9</v>
      </c>
      <c r="P15">
        <f t="shared" si="1"/>
        <v>11.277777777777779</v>
      </c>
      <c r="S15" s="25" t="s">
        <v>84</v>
      </c>
      <c r="T15" s="25">
        <v>1.9908470688116919</v>
      </c>
      <c r="U15" s="25"/>
    </row>
    <row r="16" spans="1:21" x14ac:dyDescent="0.2">
      <c r="A16">
        <v>31</v>
      </c>
      <c r="B16" t="s">
        <v>33</v>
      </c>
      <c r="C16" t="s">
        <v>0</v>
      </c>
      <c r="D16">
        <v>44</v>
      </c>
      <c r="E16" t="s">
        <v>100</v>
      </c>
      <c r="F16">
        <v>11</v>
      </c>
      <c r="G16">
        <f t="shared" si="0"/>
        <v>11.509803921568627</v>
      </c>
      <c r="J16">
        <v>24</v>
      </c>
      <c r="K16" t="s">
        <v>33</v>
      </c>
      <c r="L16" t="s">
        <v>7</v>
      </c>
      <c r="M16">
        <v>23</v>
      </c>
      <c r="N16" t="s">
        <v>101</v>
      </c>
      <c r="O16">
        <v>14</v>
      </c>
      <c r="P16">
        <f t="shared" si="1"/>
        <v>11.411764705882353</v>
      </c>
    </row>
    <row r="17" spans="1:19" x14ac:dyDescent="0.2">
      <c r="A17">
        <v>32</v>
      </c>
      <c r="B17" t="s">
        <v>33</v>
      </c>
      <c r="C17" t="s">
        <v>7</v>
      </c>
      <c r="D17">
        <v>33</v>
      </c>
      <c r="E17" t="s">
        <v>100</v>
      </c>
      <c r="F17">
        <v>14</v>
      </c>
      <c r="G17">
        <f t="shared" si="0"/>
        <v>11.52</v>
      </c>
      <c r="J17">
        <v>26</v>
      </c>
      <c r="K17" t="s">
        <v>33</v>
      </c>
      <c r="L17" t="s">
        <v>0</v>
      </c>
      <c r="M17">
        <v>47</v>
      </c>
      <c r="N17" t="s">
        <v>101</v>
      </c>
      <c r="O17">
        <v>14</v>
      </c>
      <c r="P17">
        <f t="shared" si="1"/>
        <v>11.25</v>
      </c>
    </row>
    <row r="18" spans="1:19" x14ac:dyDescent="0.2">
      <c r="A18">
        <v>33</v>
      </c>
      <c r="B18" t="s">
        <v>33</v>
      </c>
      <c r="C18" t="s">
        <v>7</v>
      </c>
      <c r="D18">
        <v>47</v>
      </c>
      <c r="E18" t="s">
        <v>100</v>
      </c>
      <c r="F18">
        <v>14</v>
      </c>
      <c r="G18">
        <f t="shared" si="0"/>
        <v>11.469387755102041</v>
      </c>
      <c r="J18">
        <v>29</v>
      </c>
      <c r="K18" t="s">
        <v>33</v>
      </c>
      <c r="L18" t="s">
        <v>0</v>
      </c>
      <c r="M18">
        <v>68</v>
      </c>
      <c r="N18" t="s">
        <v>101</v>
      </c>
      <c r="O18">
        <v>10</v>
      </c>
      <c r="P18">
        <f t="shared" si="1"/>
        <v>11.066666666666666</v>
      </c>
    </row>
    <row r="19" spans="1:19" x14ac:dyDescent="0.2">
      <c r="A19">
        <v>35</v>
      </c>
      <c r="B19" t="s">
        <v>33</v>
      </c>
      <c r="C19" t="s">
        <v>0</v>
      </c>
      <c r="D19">
        <v>47</v>
      </c>
      <c r="E19" t="s">
        <v>100</v>
      </c>
      <c r="F19">
        <v>16</v>
      </c>
      <c r="G19">
        <f t="shared" si="0"/>
        <v>11.416666666666666</v>
      </c>
      <c r="J19">
        <v>30</v>
      </c>
      <c r="K19" t="s">
        <v>33</v>
      </c>
      <c r="L19" t="s">
        <v>0</v>
      </c>
      <c r="M19">
        <v>59</v>
      </c>
      <c r="N19" t="s">
        <v>101</v>
      </c>
      <c r="O19">
        <v>9</v>
      </c>
      <c r="P19">
        <f>AVERAGE(O19:O48)</f>
        <v>11.142857142857142</v>
      </c>
      <c r="S19" s="19" t="s">
        <v>102</v>
      </c>
    </row>
    <row r="20" spans="1:19" x14ac:dyDescent="0.2">
      <c r="A20">
        <v>37</v>
      </c>
      <c r="B20" t="s">
        <v>33</v>
      </c>
      <c r="C20" t="s">
        <v>7</v>
      </c>
      <c r="D20">
        <v>65</v>
      </c>
      <c r="E20" t="s">
        <v>100</v>
      </c>
      <c r="F20">
        <v>11</v>
      </c>
      <c r="G20">
        <f t="shared" si="0"/>
        <v>11.319148936170214</v>
      </c>
      <c r="J20">
        <v>34</v>
      </c>
      <c r="K20" t="s">
        <v>33</v>
      </c>
      <c r="L20" t="s">
        <v>7</v>
      </c>
      <c r="M20">
        <v>33</v>
      </c>
      <c r="N20" t="s">
        <v>101</v>
      </c>
      <c r="O20">
        <v>11</v>
      </c>
      <c r="P20">
        <f t="shared" si="1"/>
        <v>11.307692307692308</v>
      </c>
    </row>
    <row r="21" spans="1:19" x14ac:dyDescent="0.2">
      <c r="A21">
        <v>38</v>
      </c>
      <c r="B21" t="s">
        <v>33</v>
      </c>
      <c r="C21" t="s">
        <v>7</v>
      </c>
      <c r="D21">
        <v>49</v>
      </c>
      <c r="E21" t="s">
        <v>100</v>
      </c>
      <c r="F21">
        <v>10</v>
      </c>
      <c r="G21">
        <f t="shared" si="0"/>
        <v>11.326086956521738</v>
      </c>
      <c r="J21">
        <v>36</v>
      </c>
      <c r="K21" t="s">
        <v>33</v>
      </c>
      <c r="L21" t="s">
        <v>0</v>
      </c>
      <c r="M21">
        <v>77</v>
      </c>
      <c r="N21" t="s">
        <v>101</v>
      </c>
      <c r="O21">
        <v>12</v>
      </c>
      <c r="P21">
        <f t="shared" si="1"/>
        <v>11.333333333333334</v>
      </c>
      <c r="S21" s="19" t="s">
        <v>103</v>
      </c>
    </row>
    <row r="22" spans="1:19" x14ac:dyDescent="0.2">
      <c r="A22">
        <v>39</v>
      </c>
      <c r="B22" t="s">
        <v>33</v>
      </c>
      <c r="C22" t="s">
        <v>7</v>
      </c>
      <c r="D22">
        <v>47</v>
      </c>
      <c r="E22" t="s">
        <v>100</v>
      </c>
      <c r="F22">
        <v>14</v>
      </c>
      <c r="G22">
        <f t="shared" si="0"/>
        <v>11.355555555555556</v>
      </c>
      <c r="J22">
        <v>40</v>
      </c>
      <c r="K22" t="s">
        <v>33</v>
      </c>
      <c r="L22" t="s">
        <v>7</v>
      </c>
      <c r="M22">
        <v>50</v>
      </c>
      <c r="N22" t="s">
        <v>101</v>
      </c>
      <c r="O22">
        <v>11</v>
      </c>
      <c r="P22">
        <f t="shared" si="1"/>
        <v>11.272727272727273</v>
      </c>
      <c r="S22" s="9"/>
    </row>
    <row r="23" spans="1:19" x14ac:dyDescent="0.2">
      <c r="A23">
        <v>41</v>
      </c>
      <c r="B23" t="s">
        <v>33</v>
      </c>
      <c r="C23" t="s">
        <v>0</v>
      </c>
      <c r="D23">
        <v>26</v>
      </c>
      <c r="E23" t="s">
        <v>100</v>
      </c>
      <c r="F23">
        <v>16</v>
      </c>
      <c r="G23">
        <f t="shared" si="0"/>
        <v>11.295454545454545</v>
      </c>
      <c r="J23">
        <v>42</v>
      </c>
      <c r="K23" t="s">
        <v>33</v>
      </c>
      <c r="L23" t="s">
        <v>0</v>
      </c>
      <c r="M23">
        <v>44</v>
      </c>
      <c r="N23" t="s">
        <v>101</v>
      </c>
      <c r="O23">
        <v>15</v>
      </c>
      <c r="P23">
        <f t="shared" si="1"/>
        <v>11.3</v>
      </c>
      <c r="S23" s="20" t="s">
        <v>104</v>
      </c>
    </row>
    <row r="24" spans="1:19" x14ac:dyDescent="0.2">
      <c r="A24">
        <v>44</v>
      </c>
      <c r="B24" t="s">
        <v>33</v>
      </c>
      <c r="C24" t="s">
        <v>0</v>
      </c>
      <c r="D24">
        <v>62</v>
      </c>
      <c r="E24" t="s">
        <v>100</v>
      </c>
      <c r="F24">
        <v>13</v>
      </c>
      <c r="G24">
        <f t="shared" si="0"/>
        <v>11.186046511627907</v>
      </c>
      <c r="J24">
        <v>43</v>
      </c>
      <c r="K24" t="s">
        <v>33</v>
      </c>
      <c r="L24" t="s">
        <v>7</v>
      </c>
      <c r="M24">
        <v>46</v>
      </c>
      <c r="N24" t="s">
        <v>101</v>
      </c>
      <c r="O24">
        <v>14</v>
      </c>
      <c r="P24">
        <f t="shared" si="1"/>
        <v>10.888888888888889</v>
      </c>
      <c r="S24" s="20" t="s">
        <v>105</v>
      </c>
    </row>
    <row r="25" spans="1:19" x14ac:dyDescent="0.2">
      <c r="A25">
        <v>46</v>
      </c>
      <c r="B25" t="s">
        <v>33</v>
      </c>
      <c r="C25" t="s">
        <v>0</v>
      </c>
      <c r="D25">
        <v>41</v>
      </c>
      <c r="E25" t="s">
        <v>100</v>
      </c>
      <c r="F25">
        <v>0</v>
      </c>
      <c r="G25">
        <f t="shared" si="0"/>
        <v>11.142857142857142</v>
      </c>
      <c r="J25">
        <v>45</v>
      </c>
      <c r="K25" t="s">
        <v>33</v>
      </c>
      <c r="L25" t="s">
        <v>0</v>
      </c>
      <c r="M25">
        <v>47</v>
      </c>
      <c r="N25" t="s">
        <v>101</v>
      </c>
      <c r="O25">
        <v>9</v>
      </c>
      <c r="P25">
        <f t="shared" si="1"/>
        <v>10.5</v>
      </c>
      <c r="S25" s="20" t="s">
        <v>106</v>
      </c>
    </row>
    <row r="26" spans="1:19" x14ac:dyDescent="0.2">
      <c r="A26">
        <v>48</v>
      </c>
      <c r="B26" t="s">
        <v>33</v>
      </c>
      <c r="C26" t="s">
        <v>0</v>
      </c>
      <c r="D26">
        <v>28</v>
      </c>
      <c r="E26" t="s">
        <v>100</v>
      </c>
      <c r="F26">
        <v>9</v>
      </c>
      <c r="G26">
        <f t="shared" si="0"/>
        <v>11.414634146341463</v>
      </c>
      <c r="J26">
        <v>47</v>
      </c>
      <c r="K26" t="s">
        <v>33</v>
      </c>
      <c r="L26" t="s">
        <v>0</v>
      </c>
      <c r="M26">
        <v>47</v>
      </c>
      <c r="N26" t="s">
        <v>101</v>
      </c>
      <c r="O26">
        <v>7</v>
      </c>
      <c r="P26">
        <f t="shared" si="1"/>
        <v>10.714285714285714</v>
      </c>
    </row>
    <row r="27" spans="1:19" x14ac:dyDescent="0.2">
      <c r="A27">
        <v>49</v>
      </c>
      <c r="B27" t="s">
        <v>33</v>
      </c>
      <c r="C27" t="s">
        <v>7</v>
      </c>
      <c r="D27">
        <v>32</v>
      </c>
      <c r="E27" t="s">
        <v>100</v>
      </c>
      <c r="F27">
        <v>14</v>
      </c>
      <c r="G27">
        <f t="shared" si="0"/>
        <v>11.475</v>
      </c>
      <c r="J27">
        <v>53</v>
      </c>
      <c r="K27" t="s">
        <v>34</v>
      </c>
      <c r="L27" t="s">
        <v>0</v>
      </c>
      <c r="M27">
        <v>47</v>
      </c>
      <c r="N27" t="s">
        <v>101</v>
      </c>
      <c r="O27">
        <v>12</v>
      </c>
      <c r="P27">
        <f t="shared" si="1"/>
        <v>11.333333333333334</v>
      </c>
    </row>
    <row r="28" spans="1:19" x14ac:dyDescent="0.2">
      <c r="A28">
        <v>50</v>
      </c>
      <c r="B28" t="s">
        <v>33</v>
      </c>
      <c r="C28" t="s">
        <v>7</v>
      </c>
      <c r="D28">
        <v>34</v>
      </c>
      <c r="E28" t="s">
        <v>100</v>
      </c>
      <c r="F28">
        <v>17</v>
      </c>
      <c r="G28">
        <f t="shared" si="0"/>
        <v>11.410256410256411</v>
      </c>
      <c r="J28">
        <v>58</v>
      </c>
      <c r="K28" t="s">
        <v>34</v>
      </c>
      <c r="L28" t="s">
        <v>7</v>
      </c>
      <c r="M28">
        <v>26</v>
      </c>
      <c r="N28" t="s">
        <v>101</v>
      </c>
      <c r="O28">
        <v>11</v>
      </c>
      <c r="P28">
        <f t="shared" si="1"/>
        <v>11.2</v>
      </c>
    </row>
    <row r="29" spans="1:19" x14ac:dyDescent="0.2">
      <c r="A29">
        <v>51</v>
      </c>
      <c r="B29" t="s">
        <v>33</v>
      </c>
      <c r="C29" t="s">
        <v>0</v>
      </c>
      <c r="D29">
        <v>27</v>
      </c>
      <c r="E29" t="s">
        <v>100</v>
      </c>
      <c r="F29">
        <v>9</v>
      </c>
      <c r="G29">
        <f t="shared" si="0"/>
        <v>11.263157894736842</v>
      </c>
      <c r="J29">
        <v>77</v>
      </c>
      <c r="K29" t="s">
        <v>34</v>
      </c>
      <c r="L29" t="s">
        <v>7</v>
      </c>
      <c r="M29">
        <v>40</v>
      </c>
      <c r="N29" t="s">
        <v>101</v>
      </c>
      <c r="O29">
        <v>8</v>
      </c>
      <c r="P29">
        <f t="shared" si="1"/>
        <v>11.25</v>
      </c>
    </row>
    <row r="30" spans="1:19" x14ac:dyDescent="0.2">
      <c r="A30">
        <v>52</v>
      </c>
      <c r="B30" t="s">
        <v>34</v>
      </c>
      <c r="C30" t="s">
        <v>0</v>
      </c>
      <c r="D30">
        <v>29</v>
      </c>
      <c r="E30" t="s">
        <v>100</v>
      </c>
      <c r="F30">
        <v>9</v>
      </c>
      <c r="G30">
        <f t="shared" si="0"/>
        <v>11.324324324324325</v>
      </c>
      <c r="J30">
        <v>79</v>
      </c>
      <c r="K30" t="s">
        <v>34</v>
      </c>
      <c r="L30" t="s">
        <v>0</v>
      </c>
      <c r="M30">
        <v>63</v>
      </c>
      <c r="N30" t="s">
        <v>101</v>
      </c>
      <c r="O30">
        <v>16</v>
      </c>
      <c r="P30">
        <f>AVERAGE(O30:O59)</f>
        <v>12.333333333333334</v>
      </c>
    </row>
    <row r="31" spans="1:19" x14ac:dyDescent="0.2">
      <c r="A31">
        <v>54</v>
      </c>
      <c r="B31" t="s">
        <v>34</v>
      </c>
      <c r="C31" t="s">
        <v>0</v>
      </c>
      <c r="D31">
        <v>32</v>
      </c>
      <c r="E31" t="s">
        <v>100</v>
      </c>
      <c r="F31">
        <v>10</v>
      </c>
      <c r="G31">
        <f t="shared" si="0"/>
        <v>11.388888888888889</v>
      </c>
      <c r="J31">
        <v>89</v>
      </c>
      <c r="K31" t="s">
        <v>34</v>
      </c>
      <c r="L31" t="s">
        <v>0</v>
      </c>
      <c r="M31">
        <v>44</v>
      </c>
      <c r="N31" t="s">
        <v>101</v>
      </c>
      <c r="O31">
        <v>11</v>
      </c>
      <c r="P31">
        <f t="shared" si="1"/>
        <v>10.5</v>
      </c>
    </row>
    <row r="32" spans="1:19" x14ac:dyDescent="0.2">
      <c r="A32">
        <v>55</v>
      </c>
      <c r="B32" t="s">
        <v>34</v>
      </c>
      <c r="C32" t="s">
        <v>7</v>
      </c>
      <c r="D32">
        <v>47</v>
      </c>
      <c r="E32" t="s">
        <v>100</v>
      </c>
      <c r="F32">
        <v>9</v>
      </c>
      <c r="G32">
        <f t="shared" si="0"/>
        <v>11.428571428571429</v>
      </c>
      <c r="J32">
        <v>94</v>
      </c>
      <c r="K32" t="s">
        <v>34</v>
      </c>
      <c r="L32" t="s">
        <v>0</v>
      </c>
      <c r="M32">
        <v>45</v>
      </c>
      <c r="N32" t="s">
        <v>101</v>
      </c>
      <c r="O32">
        <v>10</v>
      </c>
      <c r="P32">
        <f>AVERAGE(O32:O61)</f>
        <v>10</v>
      </c>
    </row>
    <row r="33" spans="1:7" x14ac:dyDescent="0.2">
      <c r="A33">
        <v>56</v>
      </c>
      <c r="B33" t="s">
        <v>34</v>
      </c>
      <c r="C33" t="s">
        <v>0</v>
      </c>
      <c r="D33">
        <v>83</v>
      </c>
      <c r="E33" t="s">
        <v>100</v>
      </c>
      <c r="F33">
        <v>16</v>
      </c>
      <c r="G33">
        <f t="shared" si="0"/>
        <v>11.5</v>
      </c>
    </row>
    <row r="34" spans="1:7" x14ac:dyDescent="0.2">
      <c r="A34">
        <v>57</v>
      </c>
      <c r="B34" t="s">
        <v>34</v>
      </c>
      <c r="C34" t="s">
        <v>0</v>
      </c>
      <c r="D34">
        <v>47</v>
      </c>
      <c r="E34" t="s">
        <v>100</v>
      </c>
      <c r="F34">
        <v>15</v>
      </c>
      <c r="G34">
        <f t="shared" si="0"/>
        <v>11.363636363636363</v>
      </c>
    </row>
    <row r="35" spans="1:7" x14ac:dyDescent="0.2">
      <c r="A35">
        <v>59</v>
      </c>
      <c r="B35" t="s">
        <v>34</v>
      </c>
      <c r="C35" t="s">
        <v>0</v>
      </c>
      <c r="D35">
        <v>53</v>
      </c>
      <c r="E35" t="s">
        <v>100</v>
      </c>
      <c r="F35">
        <v>10</v>
      </c>
      <c r="G35">
        <f t="shared" si="0"/>
        <v>11.25</v>
      </c>
    </row>
    <row r="36" spans="1:7" x14ac:dyDescent="0.2">
      <c r="A36">
        <v>60</v>
      </c>
      <c r="B36" t="s">
        <v>34</v>
      </c>
      <c r="C36" t="s">
        <v>0</v>
      </c>
      <c r="D36">
        <v>38</v>
      </c>
      <c r="E36" t="s">
        <v>100</v>
      </c>
      <c r="F36">
        <v>9</v>
      </c>
      <c r="G36">
        <f t="shared" si="0"/>
        <v>11.290322580645162</v>
      </c>
    </row>
    <row r="37" spans="1:7" x14ac:dyDescent="0.2">
      <c r="A37">
        <v>61</v>
      </c>
      <c r="B37" t="s">
        <v>34</v>
      </c>
      <c r="C37" t="s">
        <v>0</v>
      </c>
      <c r="D37">
        <v>63</v>
      </c>
      <c r="E37" t="s">
        <v>100</v>
      </c>
      <c r="F37">
        <v>15</v>
      </c>
      <c r="G37">
        <f t="shared" si="0"/>
        <v>11.366666666666667</v>
      </c>
    </row>
    <row r="38" spans="1:7" x14ac:dyDescent="0.2">
      <c r="A38">
        <v>62</v>
      </c>
      <c r="B38" t="s">
        <v>34</v>
      </c>
      <c r="C38" t="s">
        <v>0</v>
      </c>
      <c r="D38">
        <v>47</v>
      </c>
      <c r="E38" t="s">
        <v>100</v>
      </c>
      <c r="F38">
        <v>9</v>
      </c>
      <c r="G38">
        <f t="shared" si="0"/>
        <v>11.241379310344827</v>
      </c>
    </row>
    <row r="39" spans="1:7" x14ac:dyDescent="0.2">
      <c r="A39">
        <v>63</v>
      </c>
      <c r="B39" t="s">
        <v>34</v>
      </c>
      <c r="C39" t="s">
        <v>7</v>
      </c>
      <c r="D39">
        <v>47</v>
      </c>
      <c r="E39" t="s">
        <v>100</v>
      </c>
      <c r="F39">
        <v>14</v>
      </c>
      <c r="G39">
        <f t="shared" si="0"/>
        <v>11.321428571428571</v>
      </c>
    </row>
    <row r="40" spans="1:7" x14ac:dyDescent="0.2">
      <c r="A40">
        <v>64</v>
      </c>
      <c r="B40" t="s">
        <v>34</v>
      </c>
      <c r="C40" t="s">
        <v>7</v>
      </c>
      <c r="D40">
        <v>47</v>
      </c>
      <c r="E40" t="s">
        <v>100</v>
      </c>
      <c r="F40">
        <v>8</v>
      </c>
      <c r="G40">
        <f t="shared" si="0"/>
        <v>11.222222222222221</v>
      </c>
    </row>
    <row r="41" spans="1:7" x14ac:dyDescent="0.2">
      <c r="A41">
        <v>65</v>
      </c>
      <c r="B41" t="s">
        <v>34</v>
      </c>
      <c r="C41" t="s">
        <v>7</v>
      </c>
      <c r="D41">
        <v>68</v>
      </c>
      <c r="E41" t="s">
        <v>100</v>
      </c>
      <c r="F41">
        <v>15</v>
      </c>
      <c r="G41">
        <f t="shared" si="0"/>
        <v>11.346153846153847</v>
      </c>
    </row>
    <row r="42" spans="1:7" x14ac:dyDescent="0.2">
      <c r="A42">
        <v>66</v>
      </c>
      <c r="B42" t="s">
        <v>34</v>
      </c>
      <c r="C42" t="s">
        <v>0</v>
      </c>
      <c r="D42">
        <v>23</v>
      </c>
      <c r="E42" t="s">
        <v>100</v>
      </c>
      <c r="F42">
        <v>11</v>
      </c>
      <c r="G42">
        <f t="shared" si="0"/>
        <v>11.2</v>
      </c>
    </row>
    <row r="43" spans="1:7" x14ac:dyDescent="0.2">
      <c r="A43">
        <v>67</v>
      </c>
      <c r="B43" t="s">
        <v>34</v>
      </c>
      <c r="C43" t="s">
        <v>7</v>
      </c>
      <c r="D43">
        <v>23</v>
      </c>
      <c r="E43" t="s">
        <v>100</v>
      </c>
      <c r="F43">
        <v>9</v>
      </c>
      <c r="G43">
        <f t="shared" si="0"/>
        <v>11.208333333333334</v>
      </c>
    </row>
    <row r="44" spans="1:7" x14ac:dyDescent="0.2">
      <c r="A44">
        <v>68</v>
      </c>
      <c r="B44" t="s">
        <v>34</v>
      </c>
      <c r="C44" t="s">
        <v>7</v>
      </c>
      <c r="D44">
        <v>47</v>
      </c>
      <c r="E44" t="s">
        <v>100</v>
      </c>
      <c r="F44">
        <v>14</v>
      </c>
      <c r="G44">
        <f t="shared" si="0"/>
        <v>11.304347826086957</v>
      </c>
    </row>
    <row r="45" spans="1:7" x14ac:dyDescent="0.2">
      <c r="A45">
        <v>69</v>
      </c>
      <c r="B45" t="s">
        <v>34</v>
      </c>
      <c r="C45" t="s">
        <v>7</v>
      </c>
      <c r="D45">
        <v>28</v>
      </c>
      <c r="E45" t="s">
        <v>100</v>
      </c>
      <c r="F45">
        <v>9</v>
      </c>
      <c r="G45">
        <f t="shared" si="0"/>
        <v>11.181818181818182</v>
      </c>
    </row>
    <row r="46" spans="1:7" x14ac:dyDescent="0.2">
      <c r="A46">
        <v>70</v>
      </c>
      <c r="B46" t="s">
        <v>34</v>
      </c>
      <c r="C46" t="s">
        <v>0</v>
      </c>
      <c r="D46">
        <v>32</v>
      </c>
      <c r="E46" t="s">
        <v>100</v>
      </c>
      <c r="F46">
        <v>9</v>
      </c>
      <c r="G46">
        <f t="shared" si="0"/>
        <v>11.285714285714286</v>
      </c>
    </row>
    <row r="47" spans="1:7" x14ac:dyDescent="0.2">
      <c r="A47">
        <v>71</v>
      </c>
      <c r="B47" t="s">
        <v>34</v>
      </c>
      <c r="C47" t="s">
        <v>7</v>
      </c>
      <c r="D47">
        <v>64</v>
      </c>
      <c r="E47" t="s">
        <v>100</v>
      </c>
      <c r="F47">
        <v>14</v>
      </c>
      <c r="G47">
        <f t="shared" si="0"/>
        <v>11.4</v>
      </c>
    </row>
    <row r="48" spans="1:7" x14ac:dyDescent="0.2">
      <c r="A48">
        <v>72</v>
      </c>
      <c r="B48" t="s">
        <v>34</v>
      </c>
      <c r="C48" t="s">
        <v>0</v>
      </c>
      <c r="D48">
        <v>47</v>
      </c>
      <c r="E48" t="s">
        <v>100</v>
      </c>
      <c r="F48">
        <v>12</v>
      </c>
      <c r="G48">
        <f t="shared" si="0"/>
        <v>11.263157894736842</v>
      </c>
    </row>
    <row r="49" spans="1:7" x14ac:dyDescent="0.2">
      <c r="A49">
        <v>73</v>
      </c>
      <c r="B49" t="s">
        <v>34</v>
      </c>
      <c r="C49" t="s">
        <v>0</v>
      </c>
      <c r="D49">
        <v>56</v>
      </c>
      <c r="E49" t="s">
        <v>100</v>
      </c>
      <c r="F49">
        <v>15</v>
      </c>
      <c r="G49">
        <f t="shared" si="0"/>
        <v>11.222222222222221</v>
      </c>
    </row>
    <row r="50" spans="1:7" x14ac:dyDescent="0.2">
      <c r="A50">
        <v>74</v>
      </c>
      <c r="B50" t="s">
        <v>34</v>
      </c>
      <c r="C50" t="s">
        <v>0</v>
      </c>
      <c r="D50">
        <v>48</v>
      </c>
      <c r="E50" t="s">
        <v>100</v>
      </c>
      <c r="F50">
        <v>8</v>
      </c>
      <c r="G50">
        <f t="shared" si="0"/>
        <v>11</v>
      </c>
    </row>
    <row r="51" spans="1:7" x14ac:dyDescent="0.2">
      <c r="A51">
        <v>75</v>
      </c>
      <c r="B51" t="s">
        <v>34</v>
      </c>
      <c r="C51" t="s">
        <v>7</v>
      </c>
      <c r="D51">
        <v>47</v>
      </c>
      <c r="E51" t="s">
        <v>100</v>
      </c>
      <c r="F51">
        <v>13</v>
      </c>
      <c r="G51">
        <f t="shared" si="0"/>
        <v>11.1875</v>
      </c>
    </row>
    <row r="52" spans="1:7" x14ac:dyDescent="0.2">
      <c r="A52">
        <v>76</v>
      </c>
      <c r="B52" t="s">
        <v>34</v>
      </c>
      <c r="C52" t="s">
        <v>0</v>
      </c>
      <c r="D52">
        <v>38</v>
      </c>
      <c r="E52" t="s">
        <v>100</v>
      </c>
      <c r="F52">
        <v>9</v>
      </c>
      <c r="G52">
        <f t="shared" si="0"/>
        <v>11.066666666666666</v>
      </c>
    </row>
    <row r="53" spans="1:7" x14ac:dyDescent="0.2">
      <c r="A53">
        <v>78</v>
      </c>
      <c r="B53" t="s">
        <v>34</v>
      </c>
      <c r="C53" t="s">
        <v>0</v>
      </c>
      <c r="D53">
        <v>47</v>
      </c>
      <c r="E53" t="s">
        <v>100</v>
      </c>
      <c r="F53">
        <v>12</v>
      </c>
      <c r="G53">
        <f t="shared" si="0"/>
        <v>11.214285714285714</v>
      </c>
    </row>
    <row r="54" spans="1:7" x14ac:dyDescent="0.2">
      <c r="A54">
        <v>80</v>
      </c>
      <c r="B54" t="s">
        <v>34</v>
      </c>
      <c r="C54" t="s">
        <v>7</v>
      </c>
      <c r="D54">
        <v>55</v>
      </c>
      <c r="E54" t="s">
        <v>100</v>
      </c>
      <c r="F54">
        <v>13</v>
      </c>
      <c r="G54">
        <f t="shared" si="0"/>
        <v>11.153846153846153</v>
      </c>
    </row>
    <row r="55" spans="1:7" x14ac:dyDescent="0.2">
      <c r="A55">
        <v>81</v>
      </c>
      <c r="B55" t="s">
        <v>34</v>
      </c>
      <c r="C55" t="s">
        <v>0</v>
      </c>
      <c r="D55">
        <v>29</v>
      </c>
      <c r="E55" t="s">
        <v>100</v>
      </c>
      <c r="F55">
        <v>11</v>
      </c>
      <c r="G55">
        <f t="shared" si="0"/>
        <v>11</v>
      </c>
    </row>
    <row r="56" spans="1:7" x14ac:dyDescent="0.2">
      <c r="A56">
        <v>82</v>
      </c>
      <c r="B56" t="s">
        <v>34</v>
      </c>
      <c r="C56" t="s">
        <v>0</v>
      </c>
      <c r="D56">
        <v>45</v>
      </c>
      <c r="E56" t="s">
        <v>100</v>
      </c>
      <c r="F56">
        <v>16</v>
      </c>
      <c r="G56">
        <f t="shared" si="0"/>
        <v>11</v>
      </c>
    </row>
    <row r="57" spans="1:7" x14ac:dyDescent="0.2">
      <c r="A57">
        <v>83</v>
      </c>
      <c r="B57" t="s">
        <v>34</v>
      </c>
      <c r="C57" t="s">
        <v>7</v>
      </c>
      <c r="D57">
        <v>42</v>
      </c>
      <c r="E57" t="s">
        <v>100</v>
      </c>
      <c r="F57">
        <v>13</v>
      </c>
      <c r="G57">
        <f t="shared" si="0"/>
        <v>10.5</v>
      </c>
    </row>
    <row r="58" spans="1:7" x14ac:dyDescent="0.2">
      <c r="A58">
        <v>84</v>
      </c>
      <c r="B58" t="s">
        <v>34</v>
      </c>
      <c r="C58" t="s">
        <v>7</v>
      </c>
      <c r="D58">
        <v>41</v>
      </c>
      <c r="E58" t="s">
        <v>100</v>
      </c>
      <c r="F58">
        <v>8</v>
      </c>
      <c r="G58">
        <f t="shared" si="0"/>
        <v>10.222222222222221</v>
      </c>
    </row>
    <row r="59" spans="1:7" x14ac:dyDescent="0.2">
      <c r="A59">
        <v>85</v>
      </c>
      <c r="B59" t="s">
        <v>34</v>
      </c>
      <c r="C59" t="s">
        <v>0</v>
      </c>
      <c r="D59">
        <v>47</v>
      </c>
      <c r="E59" t="s">
        <v>100</v>
      </c>
      <c r="F59">
        <v>8</v>
      </c>
      <c r="G59">
        <f t="shared" si="0"/>
        <v>10.5</v>
      </c>
    </row>
    <row r="60" spans="1:7" x14ac:dyDescent="0.2">
      <c r="A60">
        <v>86</v>
      </c>
      <c r="B60" t="s">
        <v>34</v>
      </c>
      <c r="C60" t="s">
        <v>7</v>
      </c>
      <c r="D60">
        <v>68</v>
      </c>
      <c r="E60" t="s">
        <v>100</v>
      </c>
      <c r="F60">
        <v>10</v>
      </c>
      <c r="G60">
        <f t="shared" si="0"/>
        <v>10.857142857142858</v>
      </c>
    </row>
    <row r="61" spans="1:7" x14ac:dyDescent="0.2">
      <c r="A61">
        <v>87</v>
      </c>
      <c r="B61" t="s">
        <v>34</v>
      </c>
      <c r="C61" t="s">
        <v>0</v>
      </c>
      <c r="D61">
        <v>48</v>
      </c>
      <c r="E61" t="s">
        <v>100</v>
      </c>
      <c r="F61">
        <v>14</v>
      </c>
      <c r="G61">
        <f t="shared" si="0"/>
        <v>11</v>
      </c>
    </row>
    <row r="62" spans="1:7" x14ac:dyDescent="0.2">
      <c r="A62">
        <v>88</v>
      </c>
      <c r="B62" t="s">
        <v>34</v>
      </c>
      <c r="C62" t="s">
        <v>0</v>
      </c>
      <c r="D62">
        <v>66</v>
      </c>
      <c r="E62" t="s">
        <v>100</v>
      </c>
      <c r="F62">
        <v>10</v>
      </c>
      <c r="G62">
        <f t="shared" si="0"/>
        <v>10.4</v>
      </c>
    </row>
    <row r="63" spans="1:7" x14ac:dyDescent="0.2">
      <c r="A63">
        <v>90</v>
      </c>
      <c r="B63" t="s">
        <v>34</v>
      </c>
      <c r="C63" t="s">
        <v>7</v>
      </c>
      <c r="D63">
        <v>49</v>
      </c>
      <c r="E63" t="s">
        <v>100</v>
      </c>
      <c r="F63">
        <v>17</v>
      </c>
      <c r="G63">
        <f t="shared" si="0"/>
        <v>10.5</v>
      </c>
    </row>
    <row r="64" spans="1:7" x14ac:dyDescent="0.2">
      <c r="A64">
        <v>91</v>
      </c>
      <c r="B64" t="s">
        <v>34</v>
      </c>
      <c r="C64" t="s">
        <v>0</v>
      </c>
      <c r="D64">
        <v>78</v>
      </c>
      <c r="E64" t="s">
        <v>100</v>
      </c>
      <c r="F64">
        <v>7</v>
      </c>
      <c r="G64">
        <f t="shared" si="0"/>
        <v>8.3333333333333339</v>
      </c>
    </row>
    <row r="65" spans="1:11" x14ac:dyDescent="0.2">
      <c r="A65">
        <v>92</v>
      </c>
      <c r="B65" t="s">
        <v>34</v>
      </c>
      <c r="C65" t="s">
        <v>0</v>
      </c>
      <c r="D65">
        <v>47</v>
      </c>
      <c r="E65" t="s">
        <v>100</v>
      </c>
      <c r="F65">
        <v>8</v>
      </c>
      <c r="G65">
        <f t="shared" si="0"/>
        <v>9</v>
      </c>
    </row>
    <row r="66" spans="1:11" x14ac:dyDescent="0.2">
      <c r="A66">
        <v>93</v>
      </c>
      <c r="B66" t="s">
        <v>34</v>
      </c>
      <c r="C66" t="s">
        <v>0</v>
      </c>
      <c r="D66">
        <v>70</v>
      </c>
      <c r="E66" t="s">
        <v>100</v>
      </c>
      <c r="F66">
        <v>10</v>
      </c>
      <c r="G66">
        <f t="shared" si="0"/>
        <v>10</v>
      </c>
    </row>
    <row r="69" spans="1:11" ht="18.5" customHeight="1" x14ac:dyDescent="0.2">
      <c r="G69" s="48"/>
      <c r="H69" s="48"/>
      <c r="I69" s="48"/>
      <c r="J69" s="48"/>
      <c r="K69" s="48"/>
    </row>
  </sheetData>
  <mergeCells count="1">
    <mergeCell ref="G69:K69"/>
  </mergeCells>
  <conditionalFormatting sqref="B3:F66">
    <cfRule type="containsBlanks" dxfId="1" priority="4">
      <formula>LEN(TRIM(B3))=0</formula>
    </cfRule>
  </conditionalFormatting>
  <conditionalFormatting sqref="K3:O32">
    <cfRule type="containsBlanks" dxfId="0" priority="1">
      <formula>LEN(TRIM(K3))=0</formula>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5941C-E08B-45C6-99E3-60AE506D914C}">
  <dimension ref="A1:Q9"/>
  <sheetViews>
    <sheetView workbookViewId="0">
      <selection activeCell="D4" sqref="D4"/>
    </sheetView>
  </sheetViews>
  <sheetFormatPr baseColWidth="10" defaultColWidth="8.83203125" defaultRowHeight="15" x14ac:dyDescent="0.2"/>
  <sheetData>
    <row r="1" spans="1:17" ht="24" x14ac:dyDescent="0.2">
      <c r="A1" s="38" t="s">
        <v>25</v>
      </c>
      <c r="B1" s="38"/>
      <c r="C1" s="38"/>
      <c r="D1" s="38"/>
      <c r="E1" s="38"/>
      <c r="F1" s="38"/>
      <c r="G1" s="38"/>
      <c r="H1" s="38"/>
      <c r="I1" s="38"/>
      <c r="J1" s="38"/>
      <c r="K1" s="38"/>
      <c r="L1" s="38"/>
      <c r="M1" s="38"/>
      <c r="N1" s="38"/>
      <c r="O1" s="38"/>
      <c r="P1" s="38"/>
      <c r="Q1" s="38"/>
    </row>
    <row r="2" spans="1:17" ht="24" x14ac:dyDescent="0.3">
      <c r="A2" s="39" t="s">
        <v>26</v>
      </c>
      <c r="B2" s="39"/>
      <c r="C2" s="39"/>
      <c r="D2" s="39"/>
      <c r="E2" s="39"/>
      <c r="F2" s="39"/>
      <c r="G2" s="33"/>
      <c r="H2" s="33"/>
      <c r="I2" s="33"/>
    </row>
    <row r="3" spans="1:17" ht="24" x14ac:dyDescent="0.3">
      <c r="A3" s="34" t="s">
        <v>27</v>
      </c>
      <c r="B3" s="33"/>
      <c r="C3" s="33"/>
      <c r="D3" s="33"/>
      <c r="E3" s="33"/>
      <c r="F3" s="33"/>
      <c r="G3" s="33"/>
      <c r="H3" s="33"/>
      <c r="I3" s="33"/>
    </row>
    <row r="4" spans="1:17" ht="24" x14ac:dyDescent="0.3">
      <c r="A4" s="34" t="s">
        <v>28</v>
      </c>
      <c r="B4" s="33"/>
      <c r="C4" s="33"/>
      <c r="D4" s="33"/>
      <c r="E4" s="33"/>
      <c r="F4" s="33"/>
      <c r="G4" s="33"/>
      <c r="H4" s="33"/>
      <c r="I4" s="33"/>
    </row>
    <row r="5" spans="1:17" ht="24" x14ac:dyDescent="0.3">
      <c r="A5" s="34" t="s">
        <v>29</v>
      </c>
      <c r="B5" s="33"/>
      <c r="C5" s="33"/>
      <c r="D5" s="33"/>
      <c r="E5" s="33"/>
      <c r="F5" s="33"/>
      <c r="G5" s="33"/>
      <c r="H5" s="33"/>
      <c r="I5" s="33"/>
    </row>
    <row r="6" spans="1:17" ht="24" x14ac:dyDescent="0.3">
      <c r="A6" s="34" t="s">
        <v>30</v>
      </c>
      <c r="B6" s="33"/>
      <c r="C6" s="33"/>
      <c r="D6" s="33"/>
      <c r="E6" s="33"/>
      <c r="F6" s="33"/>
      <c r="G6" s="33"/>
      <c r="H6" s="33"/>
      <c r="I6" s="33"/>
    </row>
    <row r="7" spans="1:17" ht="24" x14ac:dyDescent="0.3">
      <c r="A7" s="34" t="s">
        <v>31</v>
      </c>
      <c r="B7" s="33"/>
      <c r="C7" s="33"/>
      <c r="D7" s="33"/>
      <c r="E7" s="33"/>
      <c r="F7" s="33"/>
      <c r="G7" s="33"/>
      <c r="H7" s="33"/>
      <c r="I7" s="33"/>
    </row>
    <row r="8" spans="1:17" ht="24" x14ac:dyDescent="0.3">
      <c r="A8" s="33" t="s">
        <v>32</v>
      </c>
      <c r="B8" s="33"/>
      <c r="C8" s="33"/>
      <c r="D8" s="33"/>
      <c r="E8" s="33"/>
      <c r="F8" s="33"/>
      <c r="G8" s="33"/>
      <c r="H8" s="33"/>
      <c r="I8" s="33"/>
    </row>
    <row r="9" spans="1:17" ht="24" x14ac:dyDescent="0.3">
      <c r="A9" s="33"/>
      <c r="B9" s="33"/>
      <c r="C9" s="33"/>
      <c r="D9" s="33"/>
      <c r="E9" s="33"/>
      <c r="F9" s="33"/>
      <c r="G9" s="33"/>
      <c r="H9" s="33"/>
      <c r="I9" s="33"/>
    </row>
  </sheetData>
  <mergeCells count="2">
    <mergeCell ref="A1:Q1"/>
    <mergeCell ref="A2:F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37053-C1A0-4946-B377-C4809D143A9B}">
  <dimension ref="A1:I110"/>
  <sheetViews>
    <sheetView zoomScale="90" zoomScaleNormal="90" workbookViewId="0">
      <selection activeCell="F16" sqref="F16"/>
    </sheetView>
  </sheetViews>
  <sheetFormatPr baseColWidth="10" defaultColWidth="8.83203125" defaultRowHeight="15" x14ac:dyDescent="0.2"/>
  <cols>
    <col min="4" max="4" width="12" bestFit="1" customWidth="1"/>
    <col min="8" max="8" width="24.33203125" customWidth="1"/>
    <col min="9" max="9" width="73.33203125" customWidth="1"/>
  </cols>
  <sheetData>
    <row r="1" spans="1:8" ht="27" customHeight="1" x14ac:dyDescent="0.25">
      <c r="A1" s="32" t="s">
        <v>1</v>
      </c>
      <c r="B1" s="32" t="s">
        <v>2</v>
      </c>
      <c r="C1" s="32" t="s">
        <v>6</v>
      </c>
      <c r="D1" s="32" t="s">
        <v>3</v>
      </c>
      <c r="E1" s="32" t="s">
        <v>4</v>
      </c>
      <c r="F1" s="32" t="s">
        <v>5</v>
      </c>
      <c r="G1" s="32" t="s">
        <v>8</v>
      </c>
      <c r="H1" s="32" t="s">
        <v>9</v>
      </c>
    </row>
    <row r="2" spans="1:8" x14ac:dyDescent="0.2">
      <c r="A2">
        <v>1</v>
      </c>
      <c r="B2">
        <v>1</v>
      </c>
      <c r="C2" t="s">
        <v>0</v>
      </c>
      <c r="E2">
        <v>0</v>
      </c>
      <c r="F2">
        <v>9</v>
      </c>
      <c r="G2">
        <v>5</v>
      </c>
      <c r="H2" s="3">
        <f>COUNTBLANK(B2:G2)</f>
        <v>1</v>
      </c>
    </row>
    <row r="3" spans="1:8" x14ac:dyDescent="0.2">
      <c r="A3">
        <v>2</v>
      </c>
      <c r="B3">
        <v>1</v>
      </c>
      <c r="C3" t="s">
        <v>0</v>
      </c>
      <c r="D3">
        <v>19</v>
      </c>
      <c r="E3">
        <v>0</v>
      </c>
      <c r="F3">
        <v>12</v>
      </c>
      <c r="G3">
        <v>4</v>
      </c>
      <c r="H3">
        <f t="shared" ref="H3:H66" si="0">COUNTBLANK(B3:G3)</f>
        <v>0</v>
      </c>
    </row>
    <row r="4" spans="1:8" x14ac:dyDescent="0.2">
      <c r="A4">
        <v>3</v>
      </c>
      <c r="B4">
        <v>1</v>
      </c>
      <c r="C4" t="s">
        <v>0</v>
      </c>
      <c r="D4">
        <v>47</v>
      </c>
      <c r="E4">
        <v>0</v>
      </c>
      <c r="F4">
        <v>9</v>
      </c>
      <c r="G4">
        <v>1</v>
      </c>
      <c r="H4">
        <f t="shared" si="0"/>
        <v>0</v>
      </c>
    </row>
    <row r="5" spans="1:8" x14ac:dyDescent="0.2">
      <c r="A5">
        <v>4</v>
      </c>
      <c r="B5">
        <v>1</v>
      </c>
      <c r="C5" t="s">
        <v>7</v>
      </c>
      <c r="D5">
        <v>46</v>
      </c>
      <c r="E5">
        <v>0</v>
      </c>
      <c r="F5">
        <v>8</v>
      </c>
      <c r="G5">
        <v>7</v>
      </c>
      <c r="H5">
        <f t="shared" si="0"/>
        <v>0</v>
      </c>
    </row>
    <row r="6" spans="1:8" x14ac:dyDescent="0.2">
      <c r="A6">
        <v>5</v>
      </c>
      <c r="B6">
        <v>1</v>
      </c>
      <c r="C6" t="s">
        <v>7</v>
      </c>
      <c r="D6">
        <v>56</v>
      </c>
      <c r="E6">
        <v>1</v>
      </c>
      <c r="F6">
        <v>12</v>
      </c>
      <c r="G6">
        <v>2</v>
      </c>
      <c r="H6">
        <f t="shared" si="0"/>
        <v>0</v>
      </c>
    </row>
    <row r="7" spans="1:8" x14ac:dyDescent="0.2">
      <c r="A7">
        <v>6</v>
      </c>
      <c r="B7">
        <v>1</v>
      </c>
      <c r="C7" t="s">
        <v>7</v>
      </c>
      <c r="E7">
        <v>1</v>
      </c>
      <c r="F7">
        <v>14</v>
      </c>
      <c r="G7">
        <v>4</v>
      </c>
      <c r="H7" s="3">
        <f t="shared" si="0"/>
        <v>1</v>
      </c>
    </row>
    <row r="8" spans="1:8" x14ac:dyDescent="0.2">
      <c r="A8">
        <v>7</v>
      </c>
      <c r="B8">
        <v>1</v>
      </c>
      <c r="C8" t="s">
        <v>0</v>
      </c>
      <c r="E8">
        <v>1</v>
      </c>
      <c r="F8">
        <v>15</v>
      </c>
      <c r="G8">
        <v>5</v>
      </c>
      <c r="H8" s="3">
        <f t="shared" si="0"/>
        <v>1</v>
      </c>
    </row>
    <row r="9" spans="1:8" x14ac:dyDescent="0.2">
      <c r="A9">
        <v>8</v>
      </c>
      <c r="B9">
        <v>1</v>
      </c>
      <c r="C9" t="s">
        <v>7</v>
      </c>
      <c r="D9">
        <v>68</v>
      </c>
      <c r="E9">
        <v>1</v>
      </c>
      <c r="F9">
        <v>14</v>
      </c>
      <c r="G9">
        <v>10</v>
      </c>
      <c r="H9">
        <f t="shared" si="0"/>
        <v>0</v>
      </c>
    </row>
    <row r="10" spans="1:8" x14ac:dyDescent="0.2">
      <c r="A10">
        <v>9</v>
      </c>
      <c r="B10">
        <v>1</v>
      </c>
      <c r="C10" t="s">
        <v>0</v>
      </c>
      <c r="D10">
        <v>62</v>
      </c>
      <c r="E10">
        <v>0</v>
      </c>
      <c r="F10">
        <v>13</v>
      </c>
      <c r="G10">
        <v>6</v>
      </c>
      <c r="H10">
        <f t="shared" si="0"/>
        <v>0</v>
      </c>
    </row>
    <row r="11" spans="1:8" x14ac:dyDescent="0.2">
      <c r="A11">
        <v>10</v>
      </c>
      <c r="B11">
        <v>1</v>
      </c>
      <c r="C11" t="s">
        <v>0</v>
      </c>
      <c r="D11">
        <v>42</v>
      </c>
      <c r="E11">
        <v>0</v>
      </c>
      <c r="F11">
        <v>9</v>
      </c>
      <c r="G11">
        <v>2</v>
      </c>
      <c r="H11">
        <f t="shared" si="0"/>
        <v>0</v>
      </c>
    </row>
    <row r="12" spans="1:8" x14ac:dyDescent="0.2">
      <c r="A12">
        <v>11</v>
      </c>
      <c r="B12">
        <v>1</v>
      </c>
      <c r="C12" t="s">
        <v>0</v>
      </c>
      <c r="D12">
        <v>43</v>
      </c>
      <c r="E12">
        <v>0</v>
      </c>
      <c r="F12">
        <v>0</v>
      </c>
      <c r="G12">
        <v>1</v>
      </c>
      <c r="H12">
        <f t="shared" si="0"/>
        <v>0</v>
      </c>
    </row>
    <row r="13" spans="1:8" x14ac:dyDescent="0.2">
      <c r="A13">
        <v>12</v>
      </c>
      <c r="B13">
        <v>1</v>
      </c>
      <c r="C13" t="s">
        <v>7</v>
      </c>
      <c r="D13">
        <v>39</v>
      </c>
      <c r="E13">
        <v>0</v>
      </c>
      <c r="F13">
        <v>14</v>
      </c>
      <c r="G13">
        <v>9</v>
      </c>
      <c r="H13">
        <f t="shared" si="0"/>
        <v>0</v>
      </c>
    </row>
    <row r="14" spans="1:8" x14ac:dyDescent="0.2">
      <c r="A14">
        <v>13</v>
      </c>
      <c r="B14">
        <v>1</v>
      </c>
      <c r="C14" t="s">
        <v>7</v>
      </c>
      <c r="E14">
        <v>1</v>
      </c>
      <c r="F14">
        <v>13</v>
      </c>
      <c r="G14">
        <v>10</v>
      </c>
      <c r="H14" s="3">
        <f t="shared" si="0"/>
        <v>1</v>
      </c>
    </row>
    <row r="15" spans="1:8" x14ac:dyDescent="0.2">
      <c r="A15">
        <v>14</v>
      </c>
      <c r="B15">
        <v>1</v>
      </c>
      <c r="C15" t="s">
        <v>0</v>
      </c>
      <c r="D15">
        <v>28</v>
      </c>
      <c r="E15">
        <v>1</v>
      </c>
      <c r="F15">
        <v>13</v>
      </c>
      <c r="G15">
        <v>5</v>
      </c>
      <c r="H15">
        <f t="shared" si="0"/>
        <v>0</v>
      </c>
    </row>
    <row r="16" spans="1:8" x14ac:dyDescent="0.2">
      <c r="A16">
        <v>15</v>
      </c>
      <c r="B16">
        <v>1</v>
      </c>
      <c r="C16" t="s">
        <v>0</v>
      </c>
      <c r="E16">
        <v>1</v>
      </c>
      <c r="F16">
        <v>11</v>
      </c>
      <c r="G16">
        <v>2</v>
      </c>
      <c r="H16" s="3">
        <f t="shared" si="0"/>
        <v>1</v>
      </c>
    </row>
    <row r="17" spans="1:8" x14ac:dyDescent="0.2">
      <c r="A17">
        <v>16</v>
      </c>
      <c r="B17">
        <v>1</v>
      </c>
      <c r="C17" t="s">
        <v>7</v>
      </c>
      <c r="D17">
        <v>67</v>
      </c>
      <c r="E17">
        <v>0</v>
      </c>
      <c r="F17">
        <v>12</v>
      </c>
      <c r="G17">
        <v>11</v>
      </c>
      <c r="H17">
        <f t="shared" si="0"/>
        <v>0</v>
      </c>
    </row>
    <row r="18" spans="1:8" x14ac:dyDescent="0.2">
      <c r="A18">
        <v>17</v>
      </c>
      <c r="B18">
        <v>1</v>
      </c>
      <c r="C18" t="s">
        <v>7</v>
      </c>
      <c r="E18">
        <v>0</v>
      </c>
      <c r="F18">
        <v>9</v>
      </c>
      <c r="G18">
        <v>7</v>
      </c>
      <c r="H18" s="3">
        <f t="shared" si="0"/>
        <v>1</v>
      </c>
    </row>
    <row r="19" spans="1:8" x14ac:dyDescent="0.2">
      <c r="A19">
        <v>18</v>
      </c>
      <c r="B19">
        <v>1</v>
      </c>
      <c r="C19" t="s">
        <v>0</v>
      </c>
      <c r="D19">
        <v>30</v>
      </c>
      <c r="E19">
        <v>0</v>
      </c>
      <c r="F19">
        <v>13</v>
      </c>
      <c r="G19">
        <v>10</v>
      </c>
      <c r="H19">
        <f t="shared" si="0"/>
        <v>0</v>
      </c>
    </row>
    <row r="20" spans="1:8" x14ac:dyDescent="0.2">
      <c r="A20">
        <v>19</v>
      </c>
      <c r="B20">
        <v>1</v>
      </c>
      <c r="C20" t="s">
        <v>0</v>
      </c>
      <c r="D20">
        <v>71</v>
      </c>
      <c r="E20">
        <v>0</v>
      </c>
      <c r="F20">
        <v>9</v>
      </c>
      <c r="G20">
        <v>7</v>
      </c>
      <c r="H20">
        <f t="shared" si="0"/>
        <v>0</v>
      </c>
    </row>
    <row r="21" spans="1:8" x14ac:dyDescent="0.2">
      <c r="A21">
        <v>20</v>
      </c>
      <c r="B21">
        <v>1</v>
      </c>
      <c r="C21" t="s">
        <v>0</v>
      </c>
      <c r="D21">
        <v>78</v>
      </c>
      <c r="E21">
        <v>1</v>
      </c>
      <c r="F21">
        <v>13</v>
      </c>
      <c r="G21">
        <v>20</v>
      </c>
      <c r="H21">
        <f t="shared" si="0"/>
        <v>0</v>
      </c>
    </row>
    <row r="22" spans="1:8" x14ac:dyDescent="0.2">
      <c r="A22">
        <v>21</v>
      </c>
      <c r="B22">
        <v>1</v>
      </c>
      <c r="C22" t="s">
        <v>7</v>
      </c>
      <c r="D22">
        <v>62</v>
      </c>
      <c r="E22">
        <v>1</v>
      </c>
      <c r="F22">
        <v>11</v>
      </c>
      <c r="G22">
        <v>5</v>
      </c>
      <c r="H22">
        <f t="shared" si="0"/>
        <v>0</v>
      </c>
    </row>
    <row r="23" spans="1:8" x14ac:dyDescent="0.2">
      <c r="A23">
        <v>22</v>
      </c>
      <c r="B23">
        <v>1</v>
      </c>
      <c r="C23" t="s">
        <v>7</v>
      </c>
      <c r="D23">
        <v>24</v>
      </c>
      <c r="E23">
        <v>0</v>
      </c>
      <c r="F23">
        <v>9</v>
      </c>
      <c r="H23" s="3">
        <f t="shared" si="0"/>
        <v>1</v>
      </c>
    </row>
    <row r="24" spans="1:8" x14ac:dyDescent="0.2">
      <c r="A24">
        <v>23</v>
      </c>
      <c r="B24">
        <v>1</v>
      </c>
      <c r="C24" t="s">
        <v>7</v>
      </c>
      <c r="E24">
        <v>1</v>
      </c>
      <c r="F24">
        <v>12</v>
      </c>
      <c r="G24">
        <v>16</v>
      </c>
      <c r="H24" s="3">
        <f t="shared" si="0"/>
        <v>1</v>
      </c>
    </row>
    <row r="25" spans="1:8" x14ac:dyDescent="0.2">
      <c r="A25">
        <v>24</v>
      </c>
      <c r="B25">
        <v>1</v>
      </c>
      <c r="C25" t="s">
        <v>7</v>
      </c>
      <c r="D25">
        <v>23</v>
      </c>
      <c r="E25">
        <v>0</v>
      </c>
      <c r="F25">
        <v>14</v>
      </c>
      <c r="G25">
        <v>9</v>
      </c>
      <c r="H25">
        <f t="shared" si="0"/>
        <v>0</v>
      </c>
    </row>
    <row r="26" spans="1:8" x14ac:dyDescent="0.2">
      <c r="A26">
        <v>25</v>
      </c>
      <c r="B26">
        <v>1</v>
      </c>
      <c r="C26" t="s">
        <v>0</v>
      </c>
      <c r="E26">
        <v>1</v>
      </c>
      <c r="F26">
        <v>16</v>
      </c>
      <c r="G26">
        <v>9</v>
      </c>
      <c r="H26" s="3">
        <f t="shared" si="0"/>
        <v>1</v>
      </c>
    </row>
    <row r="27" spans="1:8" x14ac:dyDescent="0.2">
      <c r="A27">
        <v>26</v>
      </c>
      <c r="B27">
        <v>1</v>
      </c>
      <c r="C27" t="s">
        <v>0</v>
      </c>
      <c r="E27">
        <v>0</v>
      </c>
      <c r="F27">
        <v>14</v>
      </c>
      <c r="G27">
        <v>4</v>
      </c>
      <c r="H27" s="3">
        <f t="shared" si="0"/>
        <v>1</v>
      </c>
    </row>
    <row r="28" spans="1:8" x14ac:dyDescent="0.2">
      <c r="A28">
        <v>27</v>
      </c>
      <c r="B28">
        <v>1</v>
      </c>
      <c r="C28" t="s">
        <v>7</v>
      </c>
      <c r="D28">
        <v>37</v>
      </c>
      <c r="E28">
        <v>1</v>
      </c>
      <c r="F28">
        <v>10</v>
      </c>
      <c r="G28">
        <v>4</v>
      </c>
      <c r="H28">
        <f t="shared" si="0"/>
        <v>0</v>
      </c>
    </row>
    <row r="29" spans="1:8" x14ac:dyDescent="0.2">
      <c r="A29">
        <v>28</v>
      </c>
      <c r="B29">
        <v>1</v>
      </c>
      <c r="C29" t="s">
        <v>7</v>
      </c>
      <c r="D29">
        <v>65</v>
      </c>
      <c r="E29">
        <v>1</v>
      </c>
      <c r="F29">
        <v>16</v>
      </c>
      <c r="G29">
        <v>10</v>
      </c>
      <c r="H29">
        <f t="shared" si="0"/>
        <v>0</v>
      </c>
    </row>
    <row r="30" spans="1:8" x14ac:dyDescent="0.2">
      <c r="A30">
        <v>29</v>
      </c>
      <c r="B30">
        <v>1</v>
      </c>
      <c r="C30" t="s">
        <v>0</v>
      </c>
      <c r="D30">
        <v>68</v>
      </c>
      <c r="E30">
        <v>0</v>
      </c>
      <c r="F30">
        <v>10</v>
      </c>
      <c r="G30">
        <v>12</v>
      </c>
      <c r="H30">
        <f t="shared" si="0"/>
        <v>0</v>
      </c>
    </row>
    <row r="31" spans="1:8" x14ac:dyDescent="0.2">
      <c r="A31">
        <v>30</v>
      </c>
      <c r="B31">
        <v>1</v>
      </c>
      <c r="C31" t="s">
        <v>0</v>
      </c>
      <c r="D31">
        <v>59</v>
      </c>
      <c r="E31">
        <v>0</v>
      </c>
      <c r="F31">
        <v>9</v>
      </c>
      <c r="G31">
        <v>8</v>
      </c>
      <c r="H31">
        <f t="shared" si="0"/>
        <v>0</v>
      </c>
    </row>
    <row r="32" spans="1:8" x14ac:dyDescent="0.2">
      <c r="A32">
        <v>31</v>
      </c>
      <c r="B32">
        <v>1</v>
      </c>
      <c r="C32" t="s">
        <v>0</v>
      </c>
      <c r="D32">
        <v>44</v>
      </c>
      <c r="E32">
        <v>1</v>
      </c>
      <c r="F32">
        <v>11</v>
      </c>
      <c r="G32">
        <v>3</v>
      </c>
      <c r="H32">
        <f t="shared" si="0"/>
        <v>0</v>
      </c>
    </row>
    <row r="33" spans="1:9" x14ac:dyDescent="0.2">
      <c r="A33">
        <v>32</v>
      </c>
      <c r="B33">
        <v>1</v>
      </c>
      <c r="C33" t="s">
        <v>7</v>
      </c>
      <c r="D33">
        <v>33</v>
      </c>
      <c r="E33">
        <v>1</v>
      </c>
      <c r="F33">
        <v>14</v>
      </c>
      <c r="H33" s="3">
        <f t="shared" si="0"/>
        <v>1</v>
      </c>
    </row>
    <row r="34" spans="1:9" x14ac:dyDescent="0.2">
      <c r="A34">
        <v>33</v>
      </c>
      <c r="B34">
        <v>1</v>
      </c>
      <c r="C34" t="s">
        <v>7</v>
      </c>
      <c r="E34">
        <v>1</v>
      </c>
      <c r="F34">
        <v>14</v>
      </c>
      <c r="G34">
        <v>6</v>
      </c>
      <c r="H34" s="3">
        <f t="shared" si="0"/>
        <v>1</v>
      </c>
    </row>
    <row r="35" spans="1:9" x14ac:dyDescent="0.2">
      <c r="A35">
        <v>34</v>
      </c>
      <c r="B35">
        <v>1</v>
      </c>
      <c r="C35" t="s">
        <v>7</v>
      </c>
      <c r="D35">
        <v>33</v>
      </c>
      <c r="E35">
        <v>0</v>
      </c>
      <c r="F35">
        <v>11</v>
      </c>
      <c r="G35">
        <v>7</v>
      </c>
      <c r="H35">
        <f t="shared" si="0"/>
        <v>0</v>
      </c>
    </row>
    <row r="36" spans="1:9" x14ac:dyDescent="0.2">
      <c r="A36">
        <v>35</v>
      </c>
      <c r="B36">
        <v>1</v>
      </c>
      <c r="C36" t="s">
        <v>0</v>
      </c>
      <c r="E36">
        <v>1</v>
      </c>
      <c r="F36">
        <v>16</v>
      </c>
      <c r="G36">
        <v>9</v>
      </c>
      <c r="H36" s="3">
        <f t="shared" si="0"/>
        <v>1</v>
      </c>
    </row>
    <row r="37" spans="1:9" x14ac:dyDescent="0.2">
      <c r="A37">
        <v>36</v>
      </c>
      <c r="B37">
        <v>1</v>
      </c>
      <c r="C37" t="s">
        <v>0</v>
      </c>
      <c r="D37">
        <v>77</v>
      </c>
      <c r="E37">
        <v>0</v>
      </c>
      <c r="F37">
        <v>12</v>
      </c>
      <c r="G37">
        <v>3</v>
      </c>
      <c r="H37">
        <f t="shared" si="0"/>
        <v>0</v>
      </c>
    </row>
    <row r="38" spans="1:9" x14ac:dyDescent="0.2">
      <c r="A38" s="4">
        <v>37</v>
      </c>
      <c r="B38" s="4"/>
      <c r="C38" s="4" t="s">
        <v>7</v>
      </c>
      <c r="D38" s="4">
        <v>49</v>
      </c>
      <c r="E38" s="4">
        <v>0</v>
      </c>
      <c r="F38" s="4">
        <v>0</v>
      </c>
      <c r="G38" s="4">
        <v>0</v>
      </c>
      <c r="H38" s="5">
        <f t="shared" si="0"/>
        <v>1</v>
      </c>
      <c r="I38" s="2" t="s">
        <v>10</v>
      </c>
    </row>
    <row r="39" spans="1:9" x14ac:dyDescent="0.2">
      <c r="A39">
        <v>38</v>
      </c>
      <c r="B39">
        <v>1</v>
      </c>
      <c r="C39" t="s">
        <v>7</v>
      </c>
      <c r="D39">
        <v>65</v>
      </c>
      <c r="E39">
        <v>1</v>
      </c>
      <c r="F39">
        <v>11</v>
      </c>
      <c r="G39">
        <v>11</v>
      </c>
      <c r="H39">
        <f t="shared" si="0"/>
        <v>0</v>
      </c>
    </row>
    <row r="40" spans="1:9" x14ac:dyDescent="0.2">
      <c r="A40">
        <v>39</v>
      </c>
      <c r="B40">
        <v>1</v>
      </c>
      <c r="C40" t="s">
        <v>7</v>
      </c>
      <c r="D40">
        <v>49</v>
      </c>
      <c r="E40">
        <v>1</v>
      </c>
      <c r="F40">
        <v>10</v>
      </c>
      <c r="G40">
        <v>9</v>
      </c>
      <c r="H40">
        <f t="shared" si="0"/>
        <v>0</v>
      </c>
    </row>
    <row r="41" spans="1:9" x14ac:dyDescent="0.2">
      <c r="A41">
        <v>40</v>
      </c>
      <c r="B41">
        <v>1</v>
      </c>
      <c r="C41" t="s">
        <v>7</v>
      </c>
      <c r="E41">
        <v>1</v>
      </c>
      <c r="F41">
        <v>14</v>
      </c>
      <c r="G41">
        <v>1</v>
      </c>
      <c r="H41" s="3">
        <f t="shared" si="0"/>
        <v>1</v>
      </c>
    </row>
    <row r="42" spans="1:9" x14ac:dyDescent="0.2">
      <c r="A42">
        <v>41</v>
      </c>
      <c r="B42">
        <v>1</v>
      </c>
      <c r="C42" t="s">
        <v>7</v>
      </c>
      <c r="D42">
        <v>50</v>
      </c>
      <c r="E42">
        <v>0</v>
      </c>
      <c r="F42">
        <v>11</v>
      </c>
      <c r="G42">
        <v>12</v>
      </c>
      <c r="H42">
        <f t="shared" si="0"/>
        <v>0</v>
      </c>
    </row>
    <row r="43" spans="1:9" x14ac:dyDescent="0.2">
      <c r="A43">
        <v>42</v>
      </c>
      <c r="B43">
        <v>1</v>
      </c>
      <c r="C43" t="s">
        <v>0</v>
      </c>
      <c r="D43">
        <v>26</v>
      </c>
      <c r="E43">
        <v>1</v>
      </c>
      <c r="F43">
        <v>16</v>
      </c>
      <c r="G43">
        <v>13</v>
      </c>
      <c r="H43">
        <f t="shared" si="0"/>
        <v>0</v>
      </c>
    </row>
    <row r="44" spans="1:9" x14ac:dyDescent="0.2">
      <c r="A44">
        <v>43</v>
      </c>
      <c r="B44">
        <v>1</v>
      </c>
      <c r="C44" t="s">
        <v>0</v>
      </c>
      <c r="D44">
        <v>44</v>
      </c>
      <c r="E44">
        <v>0</v>
      </c>
      <c r="F44">
        <v>15</v>
      </c>
      <c r="G44">
        <v>8</v>
      </c>
      <c r="H44">
        <f t="shared" si="0"/>
        <v>0</v>
      </c>
    </row>
    <row r="45" spans="1:9" x14ac:dyDescent="0.2">
      <c r="A45">
        <v>44</v>
      </c>
      <c r="B45">
        <v>1</v>
      </c>
      <c r="C45" t="s">
        <v>7</v>
      </c>
      <c r="D45">
        <v>46</v>
      </c>
      <c r="E45">
        <v>0</v>
      </c>
      <c r="F45">
        <v>14</v>
      </c>
      <c r="G45">
        <v>7</v>
      </c>
      <c r="H45">
        <f t="shared" si="0"/>
        <v>0</v>
      </c>
    </row>
    <row r="46" spans="1:9" x14ac:dyDescent="0.2">
      <c r="A46" s="4">
        <v>45</v>
      </c>
      <c r="B46" s="6">
        <v>3</v>
      </c>
      <c r="C46" s="4" t="s">
        <v>7</v>
      </c>
      <c r="D46" s="4"/>
      <c r="E46" s="4">
        <v>1</v>
      </c>
      <c r="F46" s="4">
        <v>15</v>
      </c>
      <c r="G46" s="4">
        <v>13</v>
      </c>
      <c r="H46" s="5">
        <f t="shared" si="0"/>
        <v>1</v>
      </c>
      <c r="I46" s="2" t="s">
        <v>116</v>
      </c>
    </row>
    <row r="47" spans="1:9" x14ac:dyDescent="0.2">
      <c r="A47" s="4">
        <v>46</v>
      </c>
      <c r="B47" s="6">
        <v>3</v>
      </c>
      <c r="C47" s="4" t="s">
        <v>7</v>
      </c>
      <c r="D47" s="4">
        <v>52</v>
      </c>
      <c r="E47" s="4">
        <v>1</v>
      </c>
      <c r="F47" s="4">
        <v>16</v>
      </c>
      <c r="G47" s="4">
        <v>8</v>
      </c>
      <c r="H47" s="4">
        <f t="shared" si="0"/>
        <v>0</v>
      </c>
      <c r="I47" s="2" t="s">
        <v>116</v>
      </c>
    </row>
    <row r="48" spans="1:9" x14ac:dyDescent="0.2">
      <c r="A48">
        <v>47</v>
      </c>
      <c r="B48">
        <v>1</v>
      </c>
      <c r="C48" t="s">
        <v>0</v>
      </c>
      <c r="D48">
        <v>62</v>
      </c>
      <c r="E48">
        <v>1</v>
      </c>
      <c r="F48">
        <v>13</v>
      </c>
      <c r="G48">
        <v>10</v>
      </c>
      <c r="H48">
        <f t="shared" si="0"/>
        <v>0</v>
      </c>
    </row>
    <row r="49" spans="1:9" x14ac:dyDescent="0.2">
      <c r="A49">
        <v>48</v>
      </c>
      <c r="B49">
        <v>1</v>
      </c>
      <c r="C49" t="s">
        <v>0</v>
      </c>
      <c r="E49">
        <v>0</v>
      </c>
      <c r="F49">
        <v>9</v>
      </c>
      <c r="G49">
        <v>12</v>
      </c>
      <c r="H49" s="3">
        <f t="shared" si="0"/>
        <v>1</v>
      </c>
    </row>
    <row r="50" spans="1:9" x14ac:dyDescent="0.2">
      <c r="A50">
        <v>49</v>
      </c>
      <c r="B50">
        <v>1</v>
      </c>
      <c r="C50" t="s">
        <v>0</v>
      </c>
      <c r="D50">
        <v>41</v>
      </c>
      <c r="E50">
        <v>1</v>
      </c>
      <c r="F50">
        <v>0</v>
      </c>
      <c r="G50">
        <v>1</v>
      </c>
      <c r="H50">
        <f t="shared" si="0"/>
        <v>0</v>
      </c>
    </row>
    <row r="51" spans="1:9" x14ac:dyDescent="0.2">
      <c r="A51">
        <v>50</v>
      </c>
      <c r="B51">
        <v>1</v>
      </c>
      <c r="C51" t="s">
        <v>0</v>
      </c>
      <c r="E51">
        <v>0</v>
      </c>
      <c r="F51">
        <v>7</v>
      </c>
      <c r="G51">
        <v>1</v>
      </c>
      <c r="H51" s="3">
        <f t="shared" si="0"/>
        <v>1</v>
      </c>
    </row>
    <row r="52" spans="1:9" x14ac:dyDescent="0.2">
      <c r="A52">
        <v>51</v>
      </c>
      <c r="B52">
        <v>1</v>
      </c>
      <c r="C52" t="s">
        <v>0</v>
      </c>
      <c r="D52">
        <v>28</v>
      </c>
      <c r="E52">
        <v>1</v>
      </c>
      <c r="F52">
        <v>9</v>
      </c>
      <c r="G52">
        <v>0</v>
      </c>
      <c r="H52">
        <f t="shared" si="0"/>
        <v>0</v>
      </c>
    </row>
    <row r="53" spans="1:9" x14ac:dyDescent="0.2">
      <c r="A53">
        <v>52</v>
      </c>
      <c r="B53">
        <v>1</v>
      </c>
      <c r="C53" t="s">
        <v>7</v>
      </c>
      <c r="D53">
        <v>32</v>
      </c>
      <c r="E53">
        <v>1</v>
      </c>
      <c r="F53">
        <v>14</v>
      </c>
      <c r="G53">
        <v>8</v>
      </c>
      <c r="H53">
        <f t="shared" si="0"/>
        <v>0</v>
      </c>
    </row>
    <row r="54" spans="1:9" x14ac:dyDescent="0.2">
      <c r="A54">
        <v>53</v>
      </c>
      <c r="B54">
        <v>1</v>
      </c>
      <c r="C54" t="s">
        <v>7</v>
      </c>
      <c r="D54">
        <v>34</v>
      </c>
      <c r="E54">
        <v>1</v>
      </c>
      <c r="F54">
        <v>17</v>
      </c>
      <c r="G54">
        <v>8</v>
      </c>
      <c r="H54">
        <f t="shared" si="0"/>
        <v>0</v>
      </c>
    </row>
    <row r="55" spans="1:9" x14ac:dyDescent="0.2">
      <c r="A55">
        <v>54</v>
      </c>
      <c r="B55">
        <v>1</v>
      </c>
      <c r="C55" t="s">
        <v>0</v>
      </c>
      <c r="D55">
        <v>27</v>
      </c>
      <c r="E55">
        <v>1</v>
      </c>
      <c r="F55">
        <v>9</v>
      </c>
      <c r="G55">
        <v>0</v>
      </c>
      <c r="H55">
        <f t="shared" si="0"/>
        <v>0</v>
      </c>
    </row>
    <row r="56" spans="1:9" x14ac:dyDescent="0.2">
      <c r="A56">
        <v>55</v>
      </c>
      <c r="B56">
        <v>2</v>
      </c>
      <c r="C56" t="s">
        <v>0</v>
      </c>
      <c r="D56">
        <v>29</v>
      </c>
      <c r="E56">
        <v>1</v>
      </c>
      <c r="F56">
        <v>9</v>
      </c>
      <c r="G56">
        <v>2</v>
      </c>
      <c r="H56">
        <f t="shared" si="0"/>
        <v>0</v>
      </c>
    </row>
    <row r="57" spans="1:9" x14ac:dyDescent="0.2">
      <c r="A57">
        <v>56</v>
      </c>
      <c r="B57">
        <v>2</v>
      </c>
      <c r="C57" t="s">
        <v>0</v>
      </c>
      <c r="E57">
        <v>0</v>
      </c>
      <c r="F57">
        <v>12</v>
      </c>
      <c r="G57">
        <v>2</v>
      </c>
      <c r="H57" s="3">
        <f t="shared" si="0"/>
        <v>1</v>
      </c>
    </row>
    <row r="58" spans="1:9" x14ac:dyDescent="0.2">
      <c r="A58">
        <v>57</v>
      </c>
      <c r="B58">
        <v>2</v>
      </c>
      <c r="C58" t="s">
        <v>0</v>
      </c>
      <c r="D58">
        <v>32</v>
      </c>
      <c r="E58">
        <v>1</v>
      </c>
      <c r="F58">
        <v>10</v>
      </c>
      <c r="G58">
        <v>5</v>
      </c>
      <c r="H58">
        <f t="shared" si="0"/>
        <v>0</v>
      </c>
    </row>
    <row r="59" spans="1:9" x14ac:dyDescent="0.2">
      <c r="A59">
        <v>58</v>
      </c>
      <c r="B59">
        <v>2</v>
      </c>
      <c r="C59" t="s">
        <v>7</v>
      </c>
      <c r="E59">
        <v>1</v>
      </c>
      <c r="F59">
        <v>9</v>
      </c>
      <c r="G59">
        <v>3</v>
      </c>
      <c r="H59" s="3">
        <f t="shared" si="0"/>
        <v>1</v>
      </c>
    </row>
    <row r="60" spans="1:9" x14ac:dyDescent="0.2">
      <c r="A60">
        <v>59</v>
      </c>
      <c r="B60">
        <v>2</v>
      </c>
      <c r="C60" t="s">
        <v>0</v>
      </c>
      <c r="D60">
        <v>83</v>
      </c>
      <c r="E60">
        <v>1</v>
      </c>
      <c r="F60">
        <v>16</v>
      </c>
      <c r="G60">
        <v>13</v>
      </c>
      <c r="H60">
        <f t="shared" si="0"/>
        <v>0</v>
      </c>
    </row>
    <row r="61" spans="1:9" x14ac:dyDescent="0.2">
      <c r="A61" s="4">
        <v>60</v>
      </c>
      <c r="B61" s="4"/>
      <c r="C61" s="4" t="s">
        <v>0</v>
      </c>
      <c r="D61" s="4">
        <v>61</v>
      </c>
      <c r="E61" s="4">
        <v>0</v>
      </c>
      <c r="F61" s="4">
        <v>15</v>
      </c>
      <c r="G61" s="4">
        <v>13</v>
      </c>
      <c r="H61" s="5">
        <f t="shared" si="0"/>
        <v>1</v>
      </c>
      <c r="I61" s="2" t="s">
        <v>10</v>
      </c>
    </row>
    <row r="62" spans="1:9" x14ac:dyDescent="0.2">
      <c r="A62">
        <v>61</v>
      </c>
      <c r="B62">
        <v>2</v>
      </c>
      <c r="C62" t="s">
        <v>0</v>
      </c>
      <c r="E62">
        <v>1</v>
      </c>
      <c r="F62">
        <v>15</v>
      </c>
      <c r="G62">
        <v>6</v>
      </c>
      <c r="H62" s="3">
        <f t="shared" si="0"/>
        <v>1</v>
      </c>
    </row>
    <row r="63" spans="1:9" x14ac:dyDescent="0.2">
      <c r="A63">
        <v>62</v>
      </c>
      <c r="B63">
        <v>2</v>
      </c>
      <c r="C63" t="s">
        <v>7</v>
      </c>
      <c r="D63">
        <v>26</v>
      </c>
      <c r="E63">
        <v>0</v>
      </c>
      <c r="F63">
        <v>11</v>
      </c>
      <c r="G63">
        <v>12</v>
      </c>
      <c r="H63">
        <f t="shared" si="0"/>
        <v>0</v>
      </c>
    </row>
    <row r="64" spans="1:9" x14ac:dyDescent="0.2">
      <c r="A64">
        <v>63</v>
      </c>
      <c r="B64">
        <v>2</v>
      </c>
      <c r="C64" t="s">
        <v>0</v>
      </c>
      <c r="D64">
        <v>53</v>
      </c>
      <c r="E64">
        <v>1</v>
      </c>
      <c r="F64">
        <v>10</v>
      </c>
      <c r="G64">
        <v>7</v>
      </c>
      <c r="H64">
        <f t="shared" si="0"/>
        <v>0</v>
      </c>
    </row>
    <row r="65" spans="1:9" x14ac:dyDescent="0.2">
      <c r="A65">
        <v>64</v>
      </c>
      <c r="B65">
        <v>2</v>
      </c>
      <c r="C65" t="s">
        <v>0</v>
      </c>
      <c r="D65">
        <v>38</v>
      </c>
      <c r="E65">
        <v>1</v>
      </c>
      <c r="F65">
        <v>9</v>
      </c>
      <c r="G65">
        <v>3</v>
      </c>
      <c r="H65">
        <f t="shared" si="0"/>
        <v>0</v>
      </c>
    </row>
    <row r="66" spans="1:9" x14ac:dyDescent="0.2">
      <c r="A66">
        <v>65</v>
      </c>
      <c r="B66">
        <v>2</v>
      </c>
      <c r="C66" t="s">
        <v>0</v>
      </c>
      <c r="D66">
        <v>63</v>
      </c>
      <c r="E66">
        <v>1</v>
      </c>
      <c r="F66">
        <v>15</v>
      </c>
      <c r="G66">
        <v>11</v>
      </c>
      <c r="H66">
        <f t="shared" si="0"/>
        <v>0</v>
      </c>
    </row>
    <row r="67" spans="1:9" x14ac:dyDescent="0.2">
      <c r="A67">
        <v>66</v>
      </c>
      <c r="B67">
        <v>2</v>
      </c>
      <c r="C67" t="s">
        <v>0</v>
      </c>
      <c r="E67">
        <v>1</v>
      </c>
      <c r="F67">
        <v>9</v>
      </c>
      <c r="G67">
        <v>2</v>
      </c>
      <c r="H67" s="3">
        <f t="shared" ref="H67:H101" si="1">COUNTBLANK(B67:G67)</f>
        <v>1</v>
      </c>
    </row>
    <row r="68" spans="1:9" x14ac:dyDescent="0.2">
      <c r="A68">
        <v>67</v>
      </c>
      <c r="B68">
        <v>2</v>
      </c>
      <c r="C68" t="s">
        <v>7</v>
      </c>
      <c r="E68">
        <v>1</v>
      </c>
      <c r="F68">
        <v>14</v>
      </c>
      <c r="G68">
        <v>0</v>
      </c>
      <c r="H68" s="3">
        <f t="shared" si="1"/>
        <v>1</v>
      </c>
    </row>
    <row r="69" spans="1:9" x14ac:dyDescent="0.2">
      <c r="A69">
        <v>68</v>
      </c>
      <c r="B69">
        <v>2</v>
      </c>
      <c r="C69" t="s">
        <v>7</v>
      </c>
      <c r="E69">
        <v>1</v>
      </c>
      <c r="F69">
        <v>8</v>
      </c>
      <c r="G69">
        <v>4</v>
      </c>
      <c r="H69" s="3">
        <f t="shared" si="1"/>
        <v>1</v>
      </c>
    </row>
    <row r="70" spans="1:9" x14ac:dyDescent="0.2">
      <c r="A70">
        <v>69</v>
      </c>
      <c r="B70">
        <v>2</v>
      </c>
      <c r="C70" t="s">
        <v>7</v>
      </c>
      <c r="D70">
        <v>68</v>
      </c>
      <c r="E70">
        <v>1</v>
      </c>
      <c r="F70">
        <v>15</v>
      </c>
      <c r="G70">
        <v>6</v>
      </c>
      <c r="H70">
        <f t="shared" si="1"/>
        <v>0</v>
      </c>
    </row>
    <row r="71" spans="1:9" x14ac:dyDescent="0.2">
      <c r="A71">
        <v>70</v>
      </c>
      <c r="B71">
        <v>2</v>
      </c>
      <c r="C71" t="s">
        <v>0</v>
      </c>
      <c r="D71">
        <v>23</v>
      </c>
      <c r="E71">
        <v>1</v>
      </c>
      <c r="F71">
        <v>11</v>
      </c>
      <c r="H71" s="3">
        <f t="shared" si="1"/>
        <v>1</v>
      </c>
    </row>
    <row r="72" spans="1:9" x14ac:dyDescent="0.2">
      <c r="A72">
        <v>71</v>
      </c>
      <c r="B72">
        <v>2</v>
      </c>
      <c r="C72" t="s">
        <v>7</v>
      </c>
      <c r="D72">
        <v>23</v>
      </c>
      <c r="E72">
        <v>1</v>
      </c>
      <c r="F72">
        <v>9</v>
      </c>
      <c r="G72">
        <v>4</v>
      </c>
      <c r="H72">
        <f t="shared" si="1"/>
        <v>0</v>
      </c>
    </row>
    <row r="73" spans="1:9" x14ac:dyDescent="0.2">
      <c r="A73">
        <v>72</v>
      </c>
      <c r="B73">
        <v>2</v>
      </c>
      <c r="C73" t="s">
        <v>7</v>
      </c>
      <c r="E73">
        <v>1</v>
      </c>
      <c r="F73">
        <v>14</v>
      </c>
      <c r="G73">
        <v>9</v>
      </c>
      <c r="H73" s="3">
        <f t="shared" si="1"/>
        <v>1</v>
      </c>
    </row>
    <row r="74" spans="1:9" x14ac:dyDescent="0.2">
      <c r="A74">
        <v>73</v>
      </c>
      <c r="B74">
        <v>2</v>
      </c>
      <c r="C74" t="s">
        <v>7</v>
      </c>
      <c r="D74">
        <v>28</v>
      </c>
      <c r="E74">
        <v>1</v>
      </c>
      <c r="F74">
        <v>9</v>
      </c>
      <c r="G74">
        <v>3</v>
      </c>
      <c r="H74">
        <f t="shared" si="1"/>
        <v>0</v>
      </c>
    </row>
    <row r="75" spans="1:9" x14ac:dyDescent="0.2">
      <c r="A75">
        <v>74</v>
      </c>
      <c r="B75">
        <v>2</v>
      </c>
      <c r="C75" t="s">
        <v>0</v>
      </c>
      <c r="D75">
        <v>32</v>
      </c>
      <c r="E75">
        <v>1</v>
      </c>
      <c r="F75">
        <v>9</v>
      </c>
      <c r="G75">
        <v>4</v>
      </c>
      <c r="H75">
        <f t="shared" si="1"/>
        <v>0</v>
      </c>
    </row>
    <row r="76" spans="1:9" x14ac:dyDescent="0.2">
      <c r="A76">
        <v>75</v>
      </c>
      <c r="B76">
        <v>2</v>
      </c>
      <c r="C76" t="s">
        <v>7</v>
      </c>
      <c r="D76">
        <v>29</v>
      </c>
      <c r="E76">
        <v>1</v>
      </c>
      <c r="F76">
        <v>11</v>
      </c>
      <c r="G76" s="14">
        <v>21</v>
      </c>
      <c r="H76">
        <f t="shared" si="1"/>
        <v>0</v>
      </c>
      <c r="I76" s="2" t="s">
        <v>117</v>
      </c>
    </row>
    <row r="77" spans="1:9" x14ac:dyDescent="0.2">
      <c r="A77">
        <v>76</v>
      </c>
      <c r="B77">
        <v>2</v>
      </c>
      <c r="C77" t="s">
        <v>7</v>
      </c>
      <c r="D77">
        <v>64</v>
      </c>
      <c r="E77">
        <v>1</v>
      </c>
      <c r="F77">
        <v>14</v>
      </c>
      <c r="G77">
        <v>9</v>
      </c>
      <c r="H77">
        <f t="shared" si="1"/>
        <v>0</v>
      </c>
    </row>
    <row r="78" spans="1:9" x14ac:dyDescent="0.2">
      <c r="A78">
        <v>77</v>
      </c>
      <c r="B78">
        <v>2</v>
      </c>
      <c r="C78" t="s">
        <v>0</v>
      </c>
      <c r="E78">
        <v>1</v>
      </c>
      <c r="F78">
        <v>12</v>
      </c>
      <c r="G78">
        <v>2</v>
      </c>
      <c r="H78" s="3">
        <f t="shared" si="1"/>
        <v>1</v>
      </c>
    </row>
    <row r="79" spans="1:9" x14ac:dyDescent="0.2">
      <c r="A79">
        <v>78</v>
      </c>
      <c r="B79">
        <v>2</v>
      </c>
      <c r="C79" t="s">
        <v>0</v>
      </c>
      <c r="D79">
        <v>56</v>
      </c>
      <c r="E79">
        <v>1</v>
      </c>
      <c r="F79">
        <v>15</v>
      </c>
      <c r="G79">
        <v>4</v>
      </c>
      <c r="H79">
        <f t="shared" si="1"/>
        <v>0</v>
      </c>
    </row>
    <row r="80" spans="1:9" x14ac:dyDescent="0.2">
      <c r="A80">
        <v>79</v>
      </c>
      <c r="B80">
        <v>2</v>
      </c>
      <c r="C80" t="s">
        <v>0</v>
      </c>
      <c r="D80">
        <v>48</v>
      </c>
      <c r="E80">
        <v>1</v>
      </c>
      <c r="F80">
        <v>8</v>
      </c>
      <c r="G80">
        <v>2</v>
      </c>
      <c r="H80">
        <f t="shared" si="1"/>
        <v>0</v>
      </c>
    </row>
    <row r="81" spans="1:9" x14ac:dyDescent="0.2">
      <c r="A81">
        <v>80</v>
      </c>
      <c r="B81">
        <v>2</v>
      </c>
      <c r="C81" t="s">
        <v>7</v>
      </c>
      <c r="E81">
        <v>1</v>
      </c>
      <c r="F81">
        <v>13</v>
      </c>
      <c r="G81">
        <v>8</v>
      </c>
      <c r="H81" s="3">
        <f t="shared" si="1"/>
        <v>1</v>
      </c>
    </row>
    <row r="82" spans="1:9" x14ac:dyDescent="0.2">
      <c r="A82">
        <v>81</v>
      </c>
      <c r="B82">
        <v>2</v>
      </c>
      <c r="C82" t="s">
        <v>0</v>
      </c>
      <c r="D82">
        <v>38</v>
      </c>
      <c r="E82">
        <v>1</v>
      </c>
      <c r="F82">
        <v>9</v>
      </c>
      <c r="H82">
        <f t="shared" si="1"/>
        <v>1</v>
      </c>
    </row>
    <row r="83" spans="1:9" x14ac:dyDescent="0.2">
      <c r="A83">
        <v>82</v>
      </c>
      <c r="B83">
        <v>2</v>
      </c>
      <c r="C83" t="s">
        <v>7</v>
      </c>
      <c r="D83">
        <v>40</v>
      </c>
      <c r="E83">
        <v>0</v>
      </c>
      <c r="F83">
        <v>8</v>
      </c>
      <c r="G83">
        <v>5</v>
      </c>
      <c r="H83">
        <f t="shared" si="1"/>
        <v>0</v>
      </c>
    </row>
    <row r="84" spans="1:9" x14ac:dyDescent="0.2">
      <c r="A84">
        <v>83</v>
      </c>
      <c r="B84">
        <v>2</v>
      </c>
      <c r="C84" t="s">
        <v>0</v>
      </c>
      <c r="E84">
        <v>1</v>
      </c>
      <c r="F84">
        <v>12</v>
      </c>
      <c r="G84">
        <v>8</v>
      </c>
      <c r="H84" s="3">
        <f t="shared" si="1"/>
        <v>1</v>
      </c>
    </row>
    <row r="85" spans="1:9" x14ac:dyDescent="0.2">
      <c r="A85">
        <v>84</v>
      </c>
      <c r="B85">
        <v>2</v>
      </c>
      <c r="C85" t="s">
        <v>0</v>
      </c>
      <c r="D85">
        <v>63</v>
      </c>
      <c r="E85">
        <v>0</v>
      </c>
      <c r="F85">
        <v>16</v>
      </c>
      <c r="G85">
        <v>10</v>
      </c>
      <c r="H85">
        <f t="shared" si="1"/>
        <v>0</v>
      </c>
    </row>
    <row r="86" spans="1:9" x14ac:dyDescent="0.2">
      <c r="A86">
        <v>85</v>
      </c>
      <c r="C86" t="s">
        <v>0</v>
      </c>
      <c r="E86">
        <v>1</v>
      </c>
      <c r="F86">
        <v>13</v>
      </c>
      <c r="G86">
        <v>10</v>
      </c>
      <c r="H86" s="3">
        <f t="shared" si="1"/>
        <v>2</v>
      </c>
      <c r="I86" s="2" t="s">
        <v>10</v>
      </c>
    </row>
    <row r="87" spans="1:9" x14ac:dyDescent="0.2">
      <c r="A87">
        <v>86</v>
      </c>
      <c r="B87">
        <v>2</v>
      </c>
      <c r="C87" t="s">
        <v>7</v>
      </c>
      <c r="D87">
        <v>55</v>
      </c>
      <c r="E87">
        <v>1</v>
      </c>
      <c r="F87">
        <v>13</v>
      </c>
      <c r="G87">
        <v>8</v>
      </c>
      <c r="H87">
        <f t="shared" si="1"/>
        <v>0</v>
      </c>
    </row>
    <row r="88" spans="1:9" x14ac:dyDescent="0.2">
      <c r="A88">
        <v>87</v>
      </c>
      <c r="B88">
        <v>2</v>
      </c>
      <c r="C88" t="s">
        <v>0</v>
      </c>
      <c r="D88">
        <v>29</v>
      </c>
      <c r="E88">
        <v>1</v>
      </c>
      <c r="F88">
        <v>11</v>
      </c>
      <c r="G88">
        <v>5</v>
      </c>
      <c r="H88">
        <f t="shared" si="1"/>
        <v>0</v>
      </c>
    </row>
    <row r="89" spans="1:9" x14ac:dyDescent="0.2">
      <c r="A89">
        <v>88</v>
      </c>
      <c r="B89">
        <v>2</v>
      </c>
      <c r="C89" t="s">
        <v>0</v>
      </c>
      <c r="D89">
        <v>45</v>
      </c>
      <c r="E89">
        <v>1</v>
      </c>
      <c r="F89">
        <v>16</v>
      </c>
      <c r="G89">
        <v>4</v>
      </c>
      <c r="H89">
        <f t="shared" si="1"/>
        <v>0</v>
      </c>
    </row>
    <row r="90" spans="1:9" x14ac:dyDescent="0.2">
      <c r="A90">
        <v>89</v>
      </c>
      <c r="B90">
        <v>2</v>
      </c>
      <c r="C90" t="s">
        <v>7</v>
      </c>
      <c r="D90">
        <v>42</v>
      </c>
      <c r="E90">
        <v>1</v>
      </c>
      <c r="F90">
        <v>13</v>
      </c>
      <c r="G90">
        <v>8</v>
      </c>
      <c r="H90">
        <f t="shared" si="1"/>
        <v>0</v>
      </c>
    </row>
    <row r="91" spans="1:9" x14ac:dyDescent="0.2">
      <c r="A91">
        <v>90</v>
      </c>
      <c r="B91">
        <v>2</v>
      </c>
      <c r="C91" t="s">
        <v>7</v>
      </c>
      <c r="D91">
        <v>41</v>
      </c>
      <c r="E91">
        <v>1</v>
      </c>
      <c r="F91">
        <v>8</v>
      </c>
      <c r="G91">
        <v>6</v>
      </c>
      <c r="H91">
        <f t="shared" si="1"/>
        <v>0</v>
      </c>
    </row>
    <row r="92" spans="1:9" x14ac:dyDescent="0.2">
      <c r="A92">
        <v>91</v>
      </c>
      <c r="B92">
        <v>2</v>
      </c>
      <c r="C92" t="s">
        <v>0</v>
      </c>
      <c r="E92">
        <v>1</v>
      </c>
      <c r="F92">
        <v>8</v>
      </c>
      <c r="G92">
        <v>1</v>
      </c>
      <c r="H92" s="3">
        <f t="shared" si="1"/>
        <v>1</v>
      </c>
    </row>
    <row r="93" spans="1:9" x14ac:dyDescent="0.2">
      <c r="A93">
        <v>92</v>
      </c>
      <c r="B93">
        <v>2</v>
      </c>
      <c r="C93" t="s">
        <v>7</v>
      </c>
      <c r="D93">
        <v>68</v>
      </c>
      <c r="E93">
        <v>1</v>
      </c>
      <c r="F93">
        <v>10</v>
      </c>
      <c r="G93">
        <v>1</v>
      </c>
      <c r="H93">
        <f t="shared" si="1"/>
        <v>0</v>
      </c>
    </row>
    <row r="94" spans="1:9" x14ac:dyDescent="0.2">
      <c r="A94">
        <v>93</v>
      </c>
      <c r="B94">
        <v>2</v>
      </c>
      <c r="C94" t="s">
        <v>0</v>
      </c>
      <c r="D94">
        <v>48</v>
      </c>
      <c r="E94">
        <v>1</v>
      </c>
      <c r="F94">
        <v>14</v>
      </c>
      <c r="G94">
        <v>9</v>
      </c>
      <c r="H94">
        <f t="shared" si="1"/>
        <v>0</v>
      </c>
    </row>
    <row r="95" spans="1:9" x14ac:dyDescent="0.2">
      <c r="A95">
        <v>94</v>
      </c>
      <c r="B95">
        <v>2</v>
      </c>
      <c r="C95" t="s">
        <v>0</v>
      </c>
      <c r="D95">
        <v>66</v>
      </c>
      <c r="E95">
        <v>1</v>
      </c>
      <c r="F95">
        <v>10</v>
      </c>
      <c r="G95">
        <v>3</v>
      </c>
      <c r="H95">
        <f t="shared" si="1"/>
        <v>0</v>
      </c>
    </row>
    <row r="96" spans="1:9" x14ac:dyDescent="0.2">
      <c r="A96">
        <v>95</v>
      </c>
      <c r="B96">
        <v>2</v>
      </c>
      <c r="C96" t="s">
        <v>0</v>
      </c>
      <c r="D96">
        <v>44</v>
      </c>
      <c r="E96">
        <v>0</v>
      </c>
      <c r="F96">
        <v>11</v>
      </c>
      <c r="G96">
        <v>5</v>
      </c>
      <c r="H96">
        <f t="shared" si="1"/>
        <v>0</v>
      </c>
    </row>
    <row r="97" spans="1:8" x14ac:dyDescent="0.2">
      <c r="A97">
        <v>96</v>
      </c>
      <c r="B97">
        <v>2</v>
      </c>
      <c r="C97" t="s">
        <v>7</v>
      </c>
      <c r="D97">
        <v>49</v>
      </c>
      <c r="E97">
        <v>1</v>
      </c>
      <c r="F97">
        <v>17</v>
      </c>
      <c r="G97">
        <v>10</v>
      </c>
      <c r="H97">
        <f t="shared" si="1"/>
        <v>0</v>
      </c>
    </row>
    <row r="98" spans="1:8" x14ac:dyDescent="0.2">
      <c r="A98">
        <v>97</v>
      </c>
      <c r="B98">
        <v>2</v>
      </c>
      <c r="C98" t="s">
        <v>0</v>
      </c>
      <c r="D98">
        <v>78</v>
      </c>
      <c r="E98">
        <v>1</v>
      </c>
      <c r="F98">
        <v>7</v>
      </c>
      <c r="G98">
        <v>7</v>
      </c>
      <c r="H98">
        <f t="shared" si="1"/>
        <v>0</v>
      </c>
    </row>
    <row r="99" spans="1:8" x14ac:dyDescent="0.2">
      <c r="A99">
        <v>98</v>
      </c>
      <c r="B99">
        <v>2</v>
      </c>
      <c r="C99" t="s">
        <v>0</v>
      </c>
      <c r="E99">
        <v>1</v>
      </c>
      <c r="F99">
        <v>8</v>
      </c>
      <c r="G99">
        <v>4</v>
      </c>
      <c r="H99" s="3">
        <f t="shared" si="1"/>
        <v>1</v>
      </c>
    </row>
    <row r="100" spans="1:8" x14ac:dyDescent="0.2">
      <c r="A100">
        <v>99</v>
      </c>
      <c r="B100">
        <v>2</v>
      </c>
      <c r="C100" t="s">
        <v>0</v>
      </c>
      <c r="D100">
        <v>70</v>
      </c>
      <c r="E100">
        <v>1</v>
      </c>
      <c r="F100">
        <v>10</v>
      </c>
      <c r="G100">
        <v>8</v>
      </c>
      <c r="H100">
        <f t="shared" si="1"/>
        <v>0</v>
      </c>
    </row>
    <row r="101" spans="1:8" x14ac:dyDescent="0.2">
      <c r="A101">
        <v>100</v>
      </c>
      <c r="B101">
        <v>2</v>
      </c>
      <c r="C101" t="s">
        <v>0</v>
      </c>
      <c r="D101">
        <v>45</v>
      </c>
      <c r="E101">
        <v>0</v>
      </c>
      <c r="F101">
        <v>10</v>
      </c>
      <c r="G101">
        <v>8</v>
      </c>
      <c r="H101">
        <f t="shared" si="1"/>
        <v>0</v>
      </c>
    </row>
    <row r="102" spans="1:8" x14ac:dyDescent="0.2">
      <c r="B102" s="3">
        <f>COUNTBLANK(B2:B101)</f>
        <v>3</v>
      </c>
      <c r="C102" s="3">
        <f t="shared" ref="C102:G102" si="2">COUNTBLANK(C2:C101)</f>
        <v>0</v>
      </c>
      <c r="D102" s="3">
        <f t="shared" si="2"/>
        <v>28</v>
      </c>
      <c r="E102" s="3">
        <f t="shared" si="2"/>
        <v>0</v>
      </c>
      <c r="F102" s="3">
        <f t="shared" si="2"/>
        <v>0</v>
      </c>
      <c r="G102" s="3">
        <f t="shared" si="2"/>
        <v>4</v>
      </c>
      <c r="H102">
        <f>SUM(H2:H101)</f>
        <v>35</v>
      </c>
    </row>
    <row r="104" spans="1:8" x14ac:dyDescent="0.2">
      <c r="C104" s="2" t="s">
        <v>11</v>
      </c>
      <c r="D104" s="8">
        <f>AVERAGE(D2:D101)</f>
        <v>47.263888888888886</v>
      </c>
      <c r="F104" s="2" t="s">
        <v>18</v>
      </c>
      <c r="G104">
        <f>MODE(G2:G101)</f>
        <v>8</v>
      </c>
    </row>
    <row r="106" spans="1:8" ht="21" x14ac:dyDescent="0.25">
      <c r="A106" s="29" t="s">
        <v>19</v>
      </c>
      <c r="B106" s="30"/>
      <c r="C106" s="30"/>
      <c r="D106" s="30"/>
      <c r="E106" s="30"/>
      <c r="F106" s="30"/>
      <c r="G106" s="30"/>
      <c r="H106" s="30"/>
    </row>
    <row r="107" spans="1:8" ht="21" customHeight="1" x14ac:dyDescent="0.2">
      <c r="A107" s="40" t="s">
        <v>115</v>
      </c>
      <c r="B107" s="40"/>
      <c r="C107" s="40"/>
      <c r="D107" s="40"/>
      <c r="E107" s="40"/>
      <c r="F107" s="40"/>
      <c r="G107" s="40"/>
      <c r="H107" s="40"/>
    </row>
    <row r="108" spans="1:8" ht="21" x14ac:dyDescent="0.25">
      <c r="A108" s="29" t="s">
        <v>21</v>
      </c>
      <c r="B108" s="29" t="s">
        <v>20</v>
      </c>
      <c r="C108" s="30"/>
      <c r="D108" s="30"/>
      <c r="E108" s="30"/>
      <c r="F108" s="30"/>
      <c r="G108" s="30"/>
      <c r="H108" s="30"/>
    </row>
    <row r="109" spans="1:8" ht="21" x14ac:dyDescent="0.25">
      <c r="A109" s="29" t="s">
        <v>22</v>
      </c>
      <c r="B109" s="29" t="s">
        <v>18</v>
      </c>
      <c r="C109" s="30"/>
      <c r="D109" s="30"/>
      <c r="E109" s="30"/>
      <c r="F109" s="30"/>
      <c r="G109" s="30"/>
      <c r="H109" s="30"/>
    </row>
    <row r="110" spans="1:8" ht="21" x14ac:dyDescent="0.25">
      <c r="A110" s="31"/>
      <c r="B110" s="31"/>
      <c r="C110" s="31"/>
      <c r="D110" s="31"/>
      <c r="E110" s="31"/>
      <c r="F110" s="31"/>
      <c r="G110" s="31"/>
      <c r="H110" s="31"/>
    </row>
  </sheetData>
  <mergeCells count="1">
    <mergeCell ref="A107:H107"/>
  </mergeCells>
  <conditionalFormatting sqref="B2:G101 C104">
    <cfRule type="containsBlanks" dxfId="10" priority="1">
      <formula>LEN(TRIM(B2))=0</formula>
    </cfRule>
  </conditionalFormatting>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2D871-7A5C-416A-859A-D0A464879A4B}">
  <dimension ref="A1:H99"/>
  <sheetViews>
    <sheetView topLeftCell="A72" zoomScale="90" zoomScaleNormal="90" workbookViewId="0">
      <selection activeCell="G79" sqref="G79"/>
    </sheetView>
  </sheetViews>
  <sheetFormatPr baseColWidth="10" defaultColWidth="8.83203125" defaultRowHeight="15" x14ac:dyDescent="0.2"/>
  <cols>
    <col min="4" max="4" width="12" bestFit="1" customWidth="1"/>
    <col min="8" max="8" width="24.33203125" customWidth="1"/>
    <col min="9" max="9" width="39.33203125" customWidth="1"/>
  </cols>
  <sheetData>
    <row r="1" spans="1:8" ht="27" customHeight="1" x14ac:dyDescent="0.2">
      <c r="A1" s="2" t="s">
        <v>1</v>
      </c>
      <c r="B1" s="2" t="s">
        <v>2</v>
      </c>
      <c r="C1" s="2" t="s">
        <v>6</v>
      </c>
      <c r="D1" s="2" t="s">
        <v>3</v>
      </c>
      <c r="E1" s="2" t="s">
        <v>4</v>
      </c>
      <c r="F1" s="2" t="s">
        <v>5</v>
      </c>
      <c r="G1" s="2" t="s">
        <v>8</v>
      </c>
      <c r="H1" s="2" t="s">
        <v>9</v>
      </c>
    </row>
    <row r="2" spans="1:8" x14ac:dyDescent="0.2">
      <c r="A2">
        <v>1</v>
      </c>
      <c r="B2">
        <v>1</v>
      </c>
      <c r="C2" t="s">
        <v>0</v>
      </c>
      <c r="D2">
        <v>47</v>
      </c>
      <c r="E2">
        <v>0</v>
      </c>
      <c r="F2">
        <v>9</v>
      </c>
      <c r="G2">
        <v>5</v>
      </c>
      <c r="H2" s="3">
        <f>COUNTBLANK(B2:G2)</f>
        <v>0</v>
      </c>
    </row>
    <row r="3" spans="1:8" x14ac:dyDescent="0.2">
      <c r="A3">
        <v>2</v>
      </c>
      <c r="B3">
        <v>1</v>
      </c>
      <c r="C3" t="s">
        <v>0</v>
      </c>
      <c r="D3">
        <v>19</v>
      </c>
      <c r="E3">
        <v>0</v>
      </c>
      <c r="F3">
        <v>12</v>
      </c>
      <c r="G3">
        <v>4</v>
      </c>
      <c r="H3">
        <f t="shared" ref="H3:H62" si="0">COUNTBLANK(B3:G3)</f>
        <v>0</v>
      </c>
    </row>
    <row r="4" spans="1:8" x14ac:dyDescent="0.2">
      <c r="A4">
        <v>3</v>
      </c>
      <c r="B4">
        <v>1</v>
      </c>
      <c r="C4" t="s">
        <v>0</v>
      </c>
      <c r="D4">
        <v>47</v>
      </c>
      <c r="E4">
        <v>0</v>
      </c>
      <c r="F4">
        <v>9</v>
      </c>
      <c r="G4">
        <v>1</v>
      </c>
      <c r="H4">
        <f t="shared" si="0"/>
        <v>0</v>
      </c>
    </row>
    <row r="5" spans="1:8" x14ac:dyDescent="0.2">
      <c r="A5">
        <v>4</v>
      </c>
      <c r="B5">
        <v>1</v>
      </c>
      <c r="C5" t="s">
        <v>7</v>
      </c>
      <c r="D5">
        <v>46</v>
      </c>
      <c r="E5">
        <v>0</v>
      </c>
      <c r="F5">
        <v>8</v>
      </c>
      <c r="G5">
        <v>7</v>
      </c>
      <c r="H5">
        <f t="shared" si="0"/>
        <v>0</v>
      </c>
    </row>
    <row r="6" spans="1:8" x14ac:dyDescent="0.2">
      <c r="A6">
        <v>5</v>
      </c>
      <c r="B6">
        <v>1</v>
      </c>
      <c r="C6" t="s">
        <v>7</v>
      </c>
      <c r="D6">
        <v>56</v>
      </c>
      <c r="E6">
        <v>1</v>
      </c>
      <c r="F6">
        <v>12</v>
      </c>
      <c r="G6">
        <v>2</v>
      </c>
      <c r="H6">
        <f t="shared" si="0"/>
        <v>0</v>
      </c>
    </row>
    <row r="7" spans="1:8" x14ac:dyDescent="0.2">
      <c r="A7">
        <v>6</v>
      </c>
      <c r="B7">
        <v>1</v>
      </c>
      <c r="C7" t="s">
        <v>7</v>
      </c>
      <c r="D7">
        <v>47</v>
      </c>
      <c r="E7">
        <v>1</v>
      </c>
      <c r="F7">
        <v>14</v>
      </c>
      <c r="G7">
        <v>4</v>
      </c>
      <c r="H7" s="3">
        <f t="shared" si="0"/>
        <v>0</v>
      </c>
    </row>
    <row r="8" spans="1:8" x14ac:dyDescent="0.2">
      <c r="A8">
        <v>7</v>
      </c>
      <c r="B8">
        <v>1</v>
      </c>
      <c r="C8" t="s">
        <v>0</v>
      </c>
      <c r="D8">
        <v>47</v>
      </c>
      <c r="E8">
        <v>1</v>
      </c>
      <c r="F8">
        <v>15</v>
      </c>
      <c r="G8">
        <v>5</v>
      </c>
      <c r="H8" s="3">
        <f t="shared" si="0"/>
        <v>0</v>
      </c>
    </row>
    <row r="9" spans="1:8" x14ac:dyDescent="0.2">
      <c r="A9">
        <v>8</v>
      </c>
      <c r="B9">
        <v>1</v>
      </c>
      <c r="C9" t="s">
        <v>7</v>
      </c>
      <c r="D9">
        <v>68</v>
      </c>
      <c r="E9">
        <v>1</v>
      </c>
      <c r="F9">
        <v>14</v>
      </c>
      <c r="G9">
        <v>10</v>
      </c>
      <c r="H9">
        <f t="shared" si="0"/>
        <v>0</v>
      </c>
    </row>
    <row r="10" spans="1:8" x14ac:dyDescent="0.2">
      <c r="A10">
        <v>9</v>
      </c>
      <c r="B10">
        <v>1</v>
      </c>
      <c r="C10" t="s">
        <v>0</v>
      </c>
      <c r="D10">
        <v>62</v>
      </c>
      <c r="E10">
        <v>0</v>
      </c>
      <c r="F10">
        <v>13</v>
      </c>
      <c r="G10">
        <v>6</v>
      </c>
      <c r="H10">
        <f t="shared" si="0"/>
        <v>0</v>
      </c>
    </row>
    <row r="11" spans="1:8" x14ac:dyDescent="0.2">
      <c r="A11">
        <v>10</v>
      </c>
      <c r="B11">
        <v>1</v>
      </c>
      <c r="C11" t="s">
        <v>0</v>
      </c>
      <c r="D11">
        <v>42</v>
      </c>
      <c r="E11">
        <v>0</v>
      </c>
      <c r="F11">
        <v>9</v>
      </c>
      <c r="G11">
        <v>2</v>
      </c>
      <c r="H11">
        <f t="shared" si="0"/>
        <v>0</v>
      </c>
    </row>
    <row r="12" spans="1:8" x14ac:dyDescent="0.2">
      <c r="A12">
        <v>11</v>
      </c>
      <c r="B12">
        <v>1</v>
      </c>
      <c r="C12" t="s">
        <v>0</v>
      </c>
      <c r="D12">
        <v>43</v>
      </c>
      <c r="E12">
        <v>0</v>
      </c>
      <c r="F12">
        <v>0</v>
      </c>
      <c r="G12">
        <v>1</v>
      </c>
      <c r="H12">
        <f t="shared" si="0"/>
        <v>0</v>
      </c>
    </row>
    <row r="13" spans="1:8" x14ac:dyDescent="0.2">
      <c r="A13">
        <v>12</v>
      </c>
      <c r="B13">
        <v>1</v>
      </c>
      <c r="C13" t="s">
        <v>7</v>
      </c>
      <c r="D13">
        <v>39</v>
      </c>
      <c r="E13">
        <v>0</v>
      </c>
      <c r="F13">
        <v>14</v>
      </c>
      <c r="G13">
        <v>9</v>
      </c>
      <c r="H13">
        <f t="shared" si="0"/>
        <v>0</v>
      </c>
    </row>
    <row r="14" spans="1:8" x14ac:dyDescent="0.2">
      <c r="A14">
        <v>13</v>
      </c>
      <c r="B14">
        <v>1</v>
      </c>
      <c r="C14" t="s">
        <v>7</v>
      </c>
      <c r="D14">
        <v>47</v>
      </c>
      <c r="E14">
        <v>1</v>
      </c>
      <c r="F14">
        <v>13</v>
      </c>
      <c r="G14">
        <v>10</v>
      </c>
      <c r="H14" s="3">
        <f t="shared" si="0"/>
        <v>0</v>
      </c>
    </row>
    <row r="15" spans="1:8" x14ac:dyDescent="0.2">
      <c r="A15">
        <v>14</v>
      </c>
      <c r="B15">
        <v>1</v>
      </c>
      <c r="C15" t="s">
        <v>0</v>
      </c>
      <c r="D15">
        <v>28</v>
      </c>
      <c r="E15">
        <v>1</v>
      </c>
      <c r="F15">
        <v>13</v>
      </c>
      <c r="G15">
        <v>5</v>
      </c>
      <c r="H15">
        <f t="shared" si="0"/>
        <v>0</v>
      </c>
    </row>
    <row r="16" spans="1:8" x14ac:dyDescent="0.2">
      <c r="A16">
        <v>15</v>
      </c>
      <c r="B16">
        <v>1</v>
      </c>
      <c r="C16" t="s">
        <v>0</v>
      </c>
      <c r="D16">
        <v>47</v>
      </c>
      <c r="E16">
        <v>1</v>
      </c>
      <c r="F16">
        <v>11</v>
      </c>
      <c r="G16">
        <v>2</v>
      </c>
      <c r="H16" s="3">
        <f t="shared" si="0"/>
        <v>0</v>
      </c>
    </row>
    <row r="17" spans="1:8" x14ac:dyDescent="0.2">
      <c r="A17">
        <v>16</v>
      </c>
      <c r="B17">
        <v>1</v>
      </c>
      <c r="C17" t="s">
        <v>7</v>
      </c>
      <c r="D17">
        <v>67</v>
      </c>
      <c r="E17">
        <v>0</v>
      </c>
      <c r="F17">
        <v>12</v>
      </c>
      <c r="G17">
        <v>11</v>
      </c>
      <c r="H17">
        <f t="shared" si="0"/>
        <v>0</v>
      </c>
    </row>
    <row r="18" spans="1:8" x14ac:dyDescent="0.2">
      <c r="A18">
        <v>17</v>
      </c>
      <c r="B18">
        <v>1</v>
      </c>
      <c r="C18" t="s">
        <v>7</v>
      </c>
      <c r="D18">
        <v>47</v>
      </c>
      <c r="E18">
        <v>0</v>
      </c>
      <c r="F18">
        <v>9</v>
      </c>
      <c r="G18">
        <v>7</v>
      </c>
      <c r="H18" s="3">
        <f t="shared" si="0"/>
        <v>0</v>
      </c>
    </row>
    <row r="19" spans="1:8" x14ac:dyDescent="0.2">
      <c r="A19">
        <v>18</v>
      </c>
      <c r="B19">
        <v>1</v>
      </c>
      <c r="C19" t="s">
        <v>0</v>
      </c>
      <c r="D19">
        <v>30</v>
      </c>
      <c r="E19">
        <v>0</v>
      </c>
      <c r="F19">
        <v>13</v>
      </c>
      <c r="G19">
        <v>10</v>
      </c>
      <c r="H19">
        <f t="shared" si="0"/>
        <v>0</v>
      </c>
    </row>
    <row r="20" spans="1:8" x14ac:dyDescent="0.2">
      <c r="A20">
        <v>19</v>
      </c>
      <c r="B20">
        <v>1</v>
      </c>
      <c r="C20" t="s">
        <v>0</v>
      </c>
      <c r="D20">
        <v>71</v>
      </c>
      <c r="E20">
        <v>0</v>
      </c>
      <c r="F20">
        <v>9</v>
      </c>
      <c r="G20">
        <v>7</v>
      </c>
      <c r="H20">
        <f t="shared" si="0"/>
        <v>0</v>
      </c>
    </row>
    <row r="21" spans="1:8" x14ac:dyDescent="0.2">
      <c r="A21">
        <v>20</v>
      </c>
      <c r="B21">
        <v>1</v>
      </c>
      <c r="C21" t="s">
        <v>0</v>
      </c>
      <c r="D21">
        <v>78</v>
      </c>
      <c r="E21">
        <v>1</v>
      </c>
      <c r="F21">
        <v>13</v>
      </c>
      <c r="G21">
        <v>20</v>
      </c>
      <c r="H21">
        <f t="shared" si="0"/>
        <v>0</v>
      </c>
    </row>
    <row r="22" spans="1:8" x14ac:dyDescent="0.2">
      <c r="A22">
        <v>21</v>
      </c>
      <c r="B22">
        <v>1</v>
      </c>
      <c r="C22" t="s">
        <v>7</v>
      </c>
      <c r="D22">
        <v>62</v>
      </c>
      <c r="E22">
        <v>1</v>
      </c>
      <c r="F22">
        <v>11</v>
      </c>
      <c r="G22">
        <v>5</v>
      </c>
      <c r="H22">
        <f t="shared" si="0"/>
        <v>0</v>
      </c>
    </row>
    <row r="23" spans="1:8" x14ac:dyDescent="0.2">
      <c r="A23">
        <v>22</v>
      </c>
      <c r="B23">
        <v>1</v>
      </c>
      <c r="C23" t="s">
        <v>7</v>
      </c>
      <c r="D23">
        <v>24</v>
      </c>
      <c r="E23">
        <v>0</v>
      </c>
      <c r="F23">
        <v>9</v>
      </c>
      <c r="G23">
        <v>8</v>
      </c>
      <c r="H23" s="3">
        <f t="shared" si="0"/>
        <v>0</v>
      </c>
    </row>
    <row r="24" spans="1:8" x14ac:dyDescent="0.2">
      <c r="A24">
        <v>23</v>
      </c>
      <c r="B24">
        <v>1</v>
      </c>
      <c r="C24" t="s">
        <v>7</v>
      </c>
      <c r="D24">
        <v>47</v>
      </c>
      <c r="E24">
        <v>1</v>
      </c>
      <c r="F24">
        <v>12</v>
      </c>
      <c r="G24">
        <v>16</v>
      </c>
      <c r="H24" s="3">
        <f t="shared" si="0"/>
        <v>0</v>
      </c>
    </row>
    <row r="25" spans="1:8" x14ac:dyDescent="0.2">
      <c r="A25">
        <v>24</v>
      </c>
      <c r="B25">
        <v>1</v>
      </c>
      <c r="C25" t="s">
        <v>7</v>
      </c>
      <c r="D25">
        <v>23</v>
      </c>
      <c r="E25">
        <v>0</v>
      </c>
      <c r="F25">
        <v>14</v>
      </c>
      <c r="G25">
        <v>9</v>
      </c>
      <c r="H25">
        <f t="shared" si="0"/>
        <v>0</v>
      </c>
    </row>
    <row r="26" spans="1:8" x14ac:dyDescent="0.2">
      <c r="A26">
        <v>25</v>
      </c>
      <c r="B26">
        <v>1</v>
      </c>
      <c r="C26" t="s">
        <v>0</v>
      </c>
      <c r="D26">
        <v>47</v>
      </c>
      <c r="E26">
        <v>1</v>
      </c>
      <c r="F26">
        <v>16</v>
      </c>
      <c r="G26">
        <v>9</v>
      </c>
      <c r="H26" s="3">
        <f t="shared" si="0"/>
        <v>0</v>
      </c>
    </row>
    <row r="27" spans="1:8" x14ac:dyDescent="0.2">
      <c r="A27">
        <v>26</v>
      </c>
      <c r="B27">
        <v>1</v>
      </c>
      <c r="C27" t="s">
        <v>0</v>
      </c>
      <c r="D27">
        <v>47</v>
      </c>
      <c r="E27">
        <v>0</v>
      </c>
      <c r="F27">
        <v>14</v>
      </c>
      <c r="G27">
        <v>4</v>
      </c>
      <c r="H27" s="3">
        <f t="shared" si="0"/>
        <v>0</v>
      </c>
    </row>
    <row r="28" spans="1:8" x14ac:dyDescent="0.2">
      <c r="A28">
        <v>27</v>
      </c>
      <c r="B28">
        <v>1</v>
      </c>
      <c r="C28" t="s">
        <v>7</v>
      </c>
      <c r="D28">
        <v>37</v>
      </c>
      <c r="E28">
        <v>1</v>
      </c>
      <c r="F28">
        <v>10</v>
      </c>
      <c r="G28">
        <v>4</v>
      </c>
      <c r="H28">
        <f t="shared" si="0"/>
        <v>0</v>
      </c>
    </row>
    <row r="29" spans="1:8" x14ac:dyDescent="0.2">
      <c r="A29">
        <v>28</v>
      </c>
      <c r="B29">
        <v>1</v>
      </c>
      <c r="C29" t="s">
        <v>7</v>
      </c>
      <c r="D29">
        <v>65</v>
      </c>
      <c r="E29">
        <v>1</v>
      </c>
      <c r="F29">
        <v>16</v>
      </c>
      <c r="G29">
        <v>10</v>
      </c>
      <c r="H29">
        <f t="shared" si="0"/>
        <v>0</v>
      </c>
    </row>
    <row r="30" spans="1:8" x14ac:dyDescent="0.2">
      <c r="A30">
        <v>29</v>
      </c>
      <c r="B30">
        <v>1</v>
      </c>
      <c r="C30" t="s">
        <v>0</v>
      </c>
      <c r="D30">
        <v>68</v>
      </c>
      <c r="E30">
        <v>0</v>
      </c>
      <c r="F30">
        <v>10</v>
      </c>
      <c r="G30">
        <v>12</v>
      </c>
      <c r="H30">
        <f t="shared" si="0"/>
        <v>0</v>
      </c>
    </row>
    <row r="31" spans="1:8" x14ac:dyDescent="0.2">
      <c r="A31">
        <v>30</v>
      </c>
      <c r="B31">
        <v>1</v>
      </c>
      <c r="C31" t="s">
        <v>0</v>
      </c>
      <c r="D31">
        <v>59</v>
      </c>
      <c r="E31">
        <v>0</v>
      </c>
      <c r="F31">
        <v>9</v>
      </c>
      <c r="G31">
        <v>8</v>
      </c>
      <c r="H31">
        <f t="shared" si="0"/>
        <v>0</v>
      </c>
    </row>
    <row r="32" spans="1:8" x14ac:dyDescent="0.2">
      <c r="A32">
        <v>31</v>
      </c>
      <c r="B32">
        <v>1</v>
      </c>
      <c r="C32" t="s">
        <v>0</v>
      </c>
      <c r="D32">
        <v>44</v>
      </c>
      <c r="E32">
        <v>1</v>
      </c>
      <c r="F32">
        <v>11</v>
      </c>
      <c r="G32">
        <v>3</v>
      </c>
      <c r="H32">
        <f t="shared" si="0"/>
        <v>0</v>
      </c>
    </row>
    <row r="33" spans="1:8" x14ac:dyDescent="0.2">
      <c r="A33">
        <v>32</v>
      </c>
      <c r="B33">
        <v>1</v>
      </c>
      <c r="C33" t="s">
        <v>7</v>
      </c>
      <c r="D33">
        <v>33</v>
      </c>
      <c r="E33">
        <v>1</v>
      </c>
      <c r="F33">
        <v>14</v>
      </c>
      <c r="G33">
        <v>8</v>
      </c>
      <c r="H33" s="3">
        <f t="shared" si="0"/>
        <v>0</v>
      </c>
    </row>
    <row r="34" spans="1:8" x14ac:dyDescent="0.2">
      <c r="A34">
        <v>33</v>
      </c>
      <c r="B34">
        <v>1</v>
      </c>
      <c r="C34" t="s">
        <v>7</v>
      </c>
      <c r="D34">
        <v>47</v>
      </c>
      <c r="E34">
        <v>1</v>
      </c>
      <c r="F34">
        <v>14</v>
      </c>
      <c r="G34">
        <v>6</v>
      </c>
      <c r="H34" s="3">
        <f t="shared" si="0"/>
        <v>0</v>
      </c>
    </row>
    <row r="35" spans="1:8" x14ac:dyDescent="0.2">
      <c r="A35">
        <v>34</v>
      </c>
      <c r="B35">
        <v>1</v>
      </c>
      <c r="C35" t="s">
        <v>7</v>
      </c>
      <c r="D35">
        <v>33</v>
      </c>
      <c r="E35">
        <v>0</v>
      </c>
      <c r="F35">
        <v>11</v>
      </c>
      <c r="G35">
        <v>7</v>
      </c>
      <c r="H35">
        <f t="shared" si="0"/>
        <v>0</v>
      </c>
    </row>
    <row r="36" spans="1:8" x14ac:dyDescent="0.2">
      <c r="A36">
        <v>35</v>
      </c>
      <c r="B36">
        <v>1</v>
      </c>
      <c r="C36" t="s">
        <v>0</v>
      </c>
      <c r="D36">
        <v>47</v>
      </c>
      <c r="E36">
        <v>1</v>
      </c>
      <c r="F36">
        <v>16</v>
      </c>
      <c r="G36">
        <v>9</v>
      </c>
      <c r="H36" s="3">
        <f t="shared" si="0"/>
        <v>0</v>
      </c>
    </row>
    <row r="37" spans="1:8" x14ac:dyDescent="0.2">
      <c r="A37">
        <v>36</v>
      </c>
      <c r="B37">
        <v>1</v>
      </c>
      <c r="C37" t="s">
        <v>0</v>
      </c>
      <c r="D37">
        <v>77</v>
      </c>
      <c r="E37">
        <v>0</v>
      </c>
      <c r="F37">
        <v>12</v>
      </c>
      <c r="G37">
        <v>3</v>
      </c>
      <c r="H37">
        <f t="shared" si="0"/>
        <v>0</v>
      </c>
    </row>
    <row r="38" spans="1:8" x14ac:dyDescent="0.2">
      <c r="A38">
        <v>38</v>
      </c>
      <c r="B38">
        <v>1</v>
      </c>
      <c r="C38" t="s">
        <v>7</v>
      </c>
      <c r="D38">
        <v>65</v>
      </c>
      <c r="E38">
        <v>1</v>
      </c>
      <c r="F38">
        <v>11</v>
      </c>
      <c r="G38">
        <v>11</v>
      </c>
      <c r="H38">
        <f t="shared" si="0"/>
        <v>0</v>
      </c>
    </row>
    <row r="39" spans="1:8" x14ac:dyDescent="0.2">
      <c r="A39">
        <v>39</v>
      </c>
      <c r="B39">
        <v>1</v>
      </c>
      <c r="C39" t="s">
        <v>7</v>
      </c>
      <c r="D39">
        <v>49</v>
      </c>
      <c r="E39">
        <v>1</v>
      </c>
      <c r="F39">
        <v>10</v>
      </c>
      <c r="G39">
        <v>9</v>
      </c>
      <c r="H39">
        <f t="shared" si="0"/>
        <v>0</v>
      </c>
    </row>
    <row r="40" spans="1:8" x14ac:dyDescent="0.2">
      <c r="A40">
        <v>40</v>
      </c>
      <c r="B40">
        <v>1</v>
      </c>
      <c r="C40" t="s">
        <v>7</v>
      </c>
      <c r="D40">
        <v>47</v>
      </c>
      <c r="E40">
        <v>1</v>
      </c>
      <c r="F40">
        <v>14</v>
      </c>
      <c r="G40">
        <v>1</v>
      </c>
      <c r="H40" s="3">
        <f t="shared" si="0"/>
        <v>0</v>
      </c>
    </row>
    <row r="41" spans="1:8" x14ac:dyDescent="0.2">
      <c r="A41">
        <v>41</v>
      </c>
      <c r="B41">
        <v>1</v>
      </c>
      <c r="C41" t="s">
        <v>7</v>
      </c>
      <c r="D41">
        <v>50</v>
      </c>
      <c r="E41">
        <v>0</v>
      </c>
      <c r="F41">
        <v>11</v>
      </c>
      <c r="G41">
        <v>12</v>
      </c>
      <c r="H41">
        <f t="shared" si="0"/>
        <v>0</v>
      </c>
    </row>
    <row r="42" spans="1:8" x14ac:dyDescent="0.2">
      <c r="A42">
        <v>42</v>
      </c>
      <c r="B42">
        <v>1</v>
      </c>
      <c r="C42" t="s">
        <v>0</v>
      </c>
      <c r="D42">
        <v>26</v>
      </c>
      <c r="E42">
        <v>1</v>
      </c>
      <c r="F42">
        <v>16</v>
      </c>
      <c r="G42">
        <v>13</v>
      </c>
      <c r="H42">
        <f t="shared" si="0"/>
        <v>0</v>
      </c>
    </row>
    <row r="43" spans="1:8" x14ac:dyDescent="0.2">
      <c r="A43">
        <v>43</v>
      </c>
      <c r="B43">
        <v>1</v>
      </c>
      <c r="C43" t="s">
        <v>0</v>
      </c>
      <c r="D43">
        <v>44</v>
      </c>
      <c r="E43">
        <v>0</v>
      </c>
      <c r="F43">
        <v>15</v>
      </c>
      <c r="G43">
        <v>8</v>
      </c>
      <c r="H43">
        <f t="shared" si="0"/>
        <v>0</v>
      </c>
    </row>
    <row r="44" spans="1:8" x14ac:dyDescent="0.2">
      <c r="A44">
        <v>44</v>
      </c>
      <c r="B44">
        <v>1</v>
      </c>
      <c r="C44" t="s">
        <v>7</v>
      </c>
      <c r="D44">
        <v>46</v>
      </c>
      <c r="E44">
        <v>0</v>
      </c>
      <c r="F44">
        <v>14</v>
      </c>
      <c r="G44">
        <v>7</v>
      </c>
      <c r="H44">
        <f t="shared" si="0"/>
        <v>0</v>
      </c>
    </row>
    <row r="45" spans="1:8" x14ac:dyDescent="0.2">
      <c r="A45">
        <v>47</v>
      </c>
      <c r="B45">
        <v>1</v>
      </c>
      <c r="C45" t="s">
        <v>0</v>
      </c>
      <c r="D45">
        <v>62</v>
      </c>
      <c r="E45">
        <v>1</v>
      </c>
      <c r="F45">
        <v>13</v>
      </c>
      <c r="G45">
        <v>10</v>
      </c>
      <c r="H45">
        <f t="shared" si="0"/>
        <v>0</v>
      </c>
    </row>
    <row r="46" spans="1:8" x14ac:dyDescent="0.2">
      <c r="A46">
        <v>48</v>
      </c>
      <c r="B46">
        <v>1</v>
      </c>
      <c r="C46" t="s">
        <v>0</v>
      </c>
      <c r="D46">
        <v>47</v>
      </c>
      <c r="E46">
        <v>0</v>
      </c>
      <c r="F46">
        <v>9</v>
      </c>
      <c r="G46">
        <v>12</v>
      </c>
      <c r="H46" s="3">
        <f t="shared" si="0"/>
        <v>0</v>
      </c>
    </row>
    <row r="47" spans="1:8" x14ac:dyDescent="0.2">
      <c r="A47">
        <v>49</v>
      </c>
      <c r="B47">
        <v>1</v>
      </c>
      <c r="C47" t="s">
        <v>0</v>
      </c>
      <c r="D47">
        <v>41</v>
      </c>
      <c r="E47">
        <v>1</v>
      </c>
      <c r="F47">
        <v>0</v>
      </c>
      <c r="G47">
        <v>1</v>
      </c>
      <c r="H47">
        <f t="shared" si="0"/>
        <v>0</v>
      </c>
    </row>
    <row r="48" spans="1:8" x14ac:dyDescent="0.2">
      <c r="A48">
        <v>50</v>
      </c>
      <c r="B48">
        <v>1</v>
      </c>
      <c r="C48" t="s">
        <v>0</v>
      </c>
      <c r="D48">
        <v>47</v>
      </c>
      <c r="E48">
        <v>0</v>
      </c>
      <c r="F48">
        <v>7</v>
      </c>
      <c r="G48">
        <v>1</v>
      </c>
      <c r="H48" s="3">
        <f t="shared" si="0"/>
        <v>0</v>
      </c>
    </row>
    <row r="49" spans="1:8" x14ac:dyDescent="0.2">
      <c r="A49">
        <v>51</v>
      </c>
      <c r="B49">
        <v>1</v>
      </c>
      <c r="C49" t="s">
        <v>0</v>
      </c>
      <c r="D49">
        <v>28</v>
      </c>
      <c r="E49">
        <v>1</v>
      </c>
      <c r="F49">
        <v>9</v>
      </c>
      <c r="G49">
        <v>0</v>
      </c>
      <c r="H49">
        <f t="shared" si="0"/>
        <v>0</v>
      </c>
    </row>
    <row r="50" spans="1:8" x14ac:dyDescent="0.2">
      <c r="A50">
        <v>52</v>
      </c>
      <c r="B50">
        <v>1</v>
      </c>
      <c r="C50" t="s">
        <v>7</v>
      </c>
      <c r="D50">
        <v>32</v>
      </c>
      <c r="E50">
        <v>1</v>
      </c>
      <c r="F50">
        <v>14</v>
      </c>
      <c r="G50">
        <v>8</v>
      </c>
      <c r="H50">
        <f t="shared" si="0"/>
        <v>0</v>
      </c>
    </row>
    <row r="51" spans="1:8" x14ac:dyDescent="0.2">
      <c r="A51">
        <v>53</v>
      </c>
      <c r="B51">
        <v>1</v>
      </c>
      <c r="C51" t="s">
        <v>7</v>
      </c>
      <c r="D51">
        <v>34</v>
      </c>
      <c r="E51">
        <v>1</v>
      </c>
      <c r="F51">
        <v>17</v>
      </c>
      <c r="G51">
        <v>8</v>
      </c>
      <c r="H51">
        <f t="shared" si="0"/>
        <v>0</v>
      </c>
    </row>
    <row r="52" spans="1:8" x14ac:dyDescent="0.2">
      <c r="A52">
        <v>54</v>
      </c>
      <c r="B52">
        <v>1</v>
      </c>
      <c r="C52" t="s">
        <v>0</v>
      </c>
      <c r="D52">
        <v>27</v>
      </c>
      <c r="E52">
        <v>1</v>
      </c>
      <c r="F52">
        <v>9</v>
      </c>
      <c r="G52">
        <v>0</v>
      </c>
      <c r="H52">
        <f t="shared" si="0"/>
        <v>0</v>
      </c>
    </row>
    <row r="53" spans="1:8" x14ac:dyDescent="0.2">
      <c r="A53">
        <v>55</v>
      </c>
      <c r="B53">
        <v>2</v>
      </c>
      <c r="C53" t="s">
        <v>0</v>
      </c>
      <c r="D53">
        <v>29</v>
      </c>
      <c r="E53">
        <v>1</v>
      </c>
      <c r="F53">
        <v>9</v>
      </c>
      <c r="G53">
        <v>2</v>
      </c>
      <c r="H53">
        <f t="shared" si="0"/>
        <v>0</v>
      </c>
    </row>
    <row r="54" spans="1:8" x14ac:dyDescent="0.2">
      <c r="A54">
        <v>56</v>
      </c>
      <c r="B54">
        <v>2</v>
      </c>
      <c r="C54" t="s">
        <v>0</v>
      </c>
      <c r="D54">
        <v>47</v>
      </c>
      <c r="E54">
        <v>0</v>
      </c>
      <c r="F54">
        <v>12</v>
      </c>
      <c r="G54">
        <v>2</v>
      </c>
      <c r="H54" s="3">
        <f t="shared" si="0"/>
        <v>0</v>
      </c>
    </row>
    <row r="55" spans="1:8" x14ac:dyDescent="0.2">
      <c r="A55">
        <v>57</v>
      </c>
      <c r="B55">
        <v>2</v>
      </c>
      <c r="C55" t="s">
        <v>0</v>
      </c>
      <c r="D55">
        <v>32</v>
      </c>
      <c r="E55">
        <v>1</v>
      </c>
      <c r="F55">
        <v>10</v>
      </c>
      <c r="G55">
        <v>5</v>
      </c>
      <c r="H55">
        <f t="shared" si="0"/>
        <v>0</v>
      </c>
    </row>
    <row r="56" spans="1:8" x14ac:dyDescent="0.2">
      <c r="A56">
        <v>58</v>
      </c>
      <c r="B56">
        <v>2</v>
      </c>
      <c r="C56" t="s">
        <v>7</v>
      </c>
      <c r="D56">
        <v>47</v>
      </c>
      <c r="E56">
        <v>1</v>
      </c>
      <c r="F56">
        <v>9</v>
      </c>
      <c r="G56">
        <v>3</v>
      </c>
      <c r="H56" s="3">
        <f t="shared" si="0"/>
        <v>0</v>
      </c>
    </row>
    <row r="57" spans="1:8" x14ac:dyDescent="0.2">
      <c r="A57">
        <v>59</v>
      </c>
      <c r="B57">
        <v>2</v>
      </c>
      <c r="C57" t="s">
        <v>0</v>
      </c>
      <c r="D57">
        <v>83</v>
      </c>
      <c r="E57">
        <v>1</v>
      </c>
      <c r="F57">
        <v>16</v>
      </c>
      <c r="G57">
        <v>13</v>
      </c>
      <c r="H57">
        <f t="shared" si="0"/>
        <v>0</v>
      </c>
    </row>
    <row r="58" spans="1:8" x14ac:dyDescent="0.2">
      <c r="A58">
        <v>61</v>
      </c>
      <c r="B58">
        <v>2</v>
      </c>
      <c r="C58" t="s">
        <v>0</v>
      </c>
      <c r="D58">
        <v>47</v>
      </c>
      <c r="E58">
        <v>1</v>
      </c>
      <c r="F58">
        <v>15</v>
      </c>
      <c r="G58">
        <v>6</v>
      </c>
      <c r="H58" s="3">
        <f t="shared" si="0"/>
        <v>0</v>
      </c>
    </row>
    <row r="59" spans="1:8" x14ac:dyDescent="0.2">
      <c r="A59">
        <v>62</v>
      </c>
      <c r="B59">
        <v>2</v>
      </c>
      <c r="C59" t="s">
        <v>7</v>
      </c>
      <c r="D59">
        <v>26</v>
      </c>
      <c r="E59">
        <v>0</v>
      </c>
      <c r="F59">
        <v>11</v>
      </c>
      <c r="G59">
        <v>12</v>
      </c>
      <c r="H59">
        <f t="shared" si="0"/>
        <v>0</v>
      </c>
    </row>
    <row r="60" spans="1:8" x14ac:dyDescent="0.2">
      <c r="A60">
        <v>63</v>
      </c>
      <c r="B60">
        <v>2</v>
      </c>
      <c r="C60" t="s">
        <v>0</v>
      </c>
      <c r="D60">
        <v>53</v>
      </c>
      <c r="E60">
        <v>1</v>
      </c>
      <c r="F60">
        <v>10</v>
      </c>
      <c r="G60">
        <v>7</v>
      </c>
      <c r="H60">
        <f t="shared" si="0"/>
        <v>0</v>
      </c>
    </row>
    <row r="61" spans="1:8" x14ac:dyDescent="0.2">
      <c r="A61">
        <v>64</v>
      </c>
      <c r="B61">
        <v>2</v>
      </c>
      <c r="C61" t="s">
        <v>0</v>
      </c>
      <c r="D61">
        <v>38</v>
      </c>
      <c r="E61">
        <v>1</v>
      </c>
      <c r="F61">
        <v>9</v>
      </c>
      <c r="G61">
        <v>3</v>
      </c>
      <c r="H61">
        <f t="shared" si="0"/>
        <v>0</v>
      </c>
    </row>
    <row r="62" spans="1:8" x14ac:dyDescent="0.2">
      <c r="A62">
        <v>65</v>
      </c>
      <c r="B62">
        <v>2</v>
      </c>
      <c r="C62" t="s">
        <v>0</v>
      </c>
      <c r="D62">
        <v>63</v>
      </c>
      <c r="E62">
        <v>1</v>
      </c>
      <c r="F62">
        <v>15</v>
      </c>
      <c r="G62">
        <v>11</v>
      </c>
      <c r="H62">
        <f t="shared" si="0"/>
        <v>0</v>
      </c>
    </row>
    <row r="63" spans="1:8" x14ac:dyDescent="0.2">
      <c r="A63">
        <v>66</v>
      </c>
      <c r="B63">
        <v>2</v>
      </c>
      <c r="C63" t="s">
        <v>0</v>
      </c>
      <c r="D63">
        <v>47</v>
      </c>
      <c r="E63">
        <v>1</v>
      </c>
      <c r="F63">
        <v>9</v>
      </c>
      <c r="G63">
        <v>2</v>
      </c>
      <c r="H63" s="3">
        <f t="shared" ref="H63:H96" si="1">COUNTBLANK(B63:G63)</f>
        <v>0</v>
      </c>
    </row>
    <row r="64" spans="1:8" x14ac:dyDescent="0.2">
      <c r="A64">
        <v>67</v>
      </c>
      <c r="B64">
        <v>2</v>
      </c>
      <c r="C64" t="s">
        <v>7</v>
      </c>
      <c r="D64">
        <v>47</v>
      </c>
      <c r="E64">
        <v>1</v>
      </c>
      <c r="F64">
        <v>14</v>
      </c>
      <c r="G64">
        <v>0</v>
      </c>
      <c r="H64" s="3">
        <f t="shared" si="1"/>
        <v>0</v>
      </c>
    </row>
    <row r="65" spans="1:8" x14ac:dyDescent="0.2">
      <c r="A65">
        <v>68</v>
      </c>
      <c r="B65">
        <v>2</v>
      </c>
      <c r="C65" t="s">
        <v>7</v>
      </c>
      <c r="D65">
        <v>47</v>
      </c>
      <c r="E65">
        <v>1</v>
      </c>
      <c r="F65">
        <v>8</v>
      </c>
      <c r="G65">
        <v>4</v>
      </c>
      <c r="H65" s="3">
        <f t="shared" si="1"/>
        <v>0</v>
      </c>
    </row>
    <row r="66" spans="1:8" x14ac:dyDescent="0.2">
      <c r="A66">
        <v>69</v>
      </c>
      <c r="B66">
        <v>2</v>
      </c>
      <c r="C66" t="s">
        <v>7</v>
      </c>
      <c r="D66">
        <v>68</v>
      </c>
      <c r="E66">
        <v>1</v>
      </c>
      <c r="F66">
        <v>15</v>
      </c>
      <c r="G66">
        <v>6</v>
      </c>
      <c r="H66">
        <f t="shared" si="1"/>
        <v>0</v>
      </c>
    </row>
    <row r="67" spans="1:8" x14ac:dyDescent="0.2">
      <c r="A67">
        <v>70</v>
      </c>
      <c r="B67">
        <v>2</v>
      </c>
      <c r="C67" t="s">
        <v>0</v>
      </c>
      <c r="D67">
        <v>23</v>
      </c>
      <c r="E67">
        <v>1</v>
      </c>
      <c r="F67">
        <v>11</v>
      </c>
      <c r="G67">
        <v>8</v>
      </c>
      <c r="H67" s="3">
        <f t="shared" si="1"/>
        <v>0</v>
      </c>
    </row>
    <row r="68" spans="1:8" x14ac:dyDescent="0.2">
      <c r="A68">
        <v>71</v>
      </c>
      <c r="B68">
        <v>2</v>
      </c>
      <c r="C68" t="s">
        <v>7</v>
      </c>
      <c r="D68">
        <v>23</v>
      </c>
      <c r="E68">
        <v>1</v>
      </c>
      <c r="F68">
        <v>9</v>
      </c>
      <c r="G68">
        <v>4</v>
      </c>
      <c r="H68">
        <f t="shared" si="1"/>
        <v>0</v>
      </c>
    </row>
    <row r="69" spans="1:8" x14ac:dyDescent="0.2">
      <c r="A69">
        <v>72</v>
      </c>
      <c r="B69">
        <v>2</v>
      </c>
      <c r="C69" t="s">
        <v>7</v>
      </c>
      <c r="D69">
        <v>47</v>
      </c>
      <c r="E69">
        <v>1</v>
      </c>
      <c r="F69">
        <v>14</v>
      </c>
      <c r="G69">
        <v>9</v>
      </c>
      <c r="H69" s="3">
        <f t="shared" si="1"/>
        <v>0</v>
      </c>
    </row>
    <row r="70" spans="1:8" x14ac:dyDescent="0.2">
      <c r="A70">
        <v>73</v>
      </c>
      <c r="B70">
        <v>2</v>
      </c>
      <c r="C70" t="s">
        <v>7</v>
      </c>
      <c r="D70">
        <v>28</v>
      </c>
      <c r="E70">
        <v>1</v>
      </c>
      <c r="F70">
        <v>9</v>
      </c>
      <c r="G70">
        <v>3</v>
      </c>
      <c r="H70">
        <f t="shared" si="1"/>
        <v>0</v>
      </c>
    </row>
    <row r="71" spans="1:8" x14ac:dyDescent="0.2">
      <c r="A71">
        <v>74</v>
      </c>
      <c r="B71">
        <v>2</v>
      </c>
      <c r="C71" t="s">
        <v>0</v>
      </c>
      <c r="D71">
        <v>32</v>
      </c>
      <c r="E71">
        <v>1</v>
      </c>
      <c r="F71">
        <v>9</v>
      </c>
      <c r="G71">
        <v>4</v>
      </c>
      <c r="H71">
        <f t="shared" si="1"/>
        <v>0</v>
      </c>
    </row>
    <row r="72" spans="1:8" x14ac:dyDescent="0.2">
      <c r="A72">
        <v>75</v>
      </c>
      <c r="B72">
        <v>2</v>
      </c>
      <c r="C72" t="s">
        <v>7</v>
      </c>
      <c r="D72">
        <v>29</v>
      </c>
      <c r="E72">
        <v>1</v>
      </c>
      <c r="F72">
        <v>11</v>
      </c>
      <c r="G72">
        <v>21</v>
      </c>
      <c r="H72">
        <f t="shared" si="1"/>
        <v>0</v>
      </c>
    </row>
    <row r="73" spans="1:8" x14ac:dyDescent="0.2">
      <c r="A73">
        <v>76</v>
      </c>
      <c r="B73">
        <v>2</v>
      </c>
      <c r="C73" t="s">
        <v>7</v>
      </c>
      <c r="D73">
        <v>64</v>
      </c>
      <c r="E73">
        <v>1</v>
      </c>
      <c r="F73">
        <v>14</v>
      </c>
      <c r="G73">
        <v>9</v>
      </c>
      <c r="H73">
        <f t="shared" si="1"/>
        <v>0</v>
      </c>
    </row>
    <row r="74" spans="1:8" x14ac:dyDescent="0.2">
      <c r="A74">
        <v>77</v>
      </c>
      <c r="B74">
        <v>2</v>
      </c>
      <c r="C74" t="s">
        <v>0</v>
      </c>
      <c r="D74">
        <v>47</v>
      </c>
      <c r="E74">
        <v>1</v>
      </c>
      <c r="F74">
        <v>12</v>
      </c>
      <c r="G74">
        <v>2</v>
      </c>
      <c r="H74" s="3">
        <f t="shared" si="1"/>
        <v>0</v>
      </c>
    </row>
    <row r="75" spans="1:8" x14ac:dyDescent="0.2">
      <c r="A75">
        <v>78</v>
      </c>
      <c r="B75">
        <v>2</v>
      </c>
      <c r="C75" t="s">
        <v>0</v>
      </c>
      <c r="D75">
        <v>56</v>
      </c>
      <c r="E75">
        <v>1</v>
      </c>
      <c r="F75">
        <v>15</v>
      </c>
      <c r="G75">
        <v>4</v>
      </c>
      <c r="H75">
        <f t="shared" si="1"/>
        <v>0</v>
      </c>
    </row>
    <row r="76" spans="1:8" x14ac:dyDescent="0.2">
      <c r="A76">
        <v>79</v>
      </c>
      <c r="B76">
        <v>2</v>
      </c>
      <c r="C76" t="s">
        <v>0</v>
      </c>
      <c r="D76">
        <v>48</v>
      </c>
      <c r="E76">
        <v>1</v>
      </c>
      <c r="F76">
        <v>8</v>
      </c>
      <c r="G76">
        <v>2</v>
      </c>
      <c r="H76">
        <f t="shared" si="1"/>
        <v>0</v>
      </c>
    </row>
    <row r="77" spans="1:8" x14ac:dyDescent="0.2">
      <c r="A77">
        <v>80</v>
      </c>
      <c r="B77">
        <v>2</v>
      </c>
      <c r="C77" t="s">
        <v>7</v>
      </c>
      <c r="D77">
        <v>47</v>
      </c>
      <c r="E77">
        <v>1</v>
      </c>
      <c r="F77">
        <v>13</v>
      </c>
      <c r="G77">
        <v>8</v>
      </c>
      <c r="H77" s="3">
        <f t="shared" si="1"/>
        <v>0</v>
      </c>
    </row>
    <row r="78" spans="1:8" x14ac:dyDescent="0.2">
      <c r="A78">
        <v>81</v>
      </c>
      <c r="B78">
        <v>2</v>
      </c>
      <c r="C78" t="s">
        <v>0</v>
      </c>
      <c r="D78">
        <v>38</v>
      </c>
      <c r="E78">
        <v>1</v>
      </c>
      <c r="F78">
        <v>9</v>
      </c>
      <c r="G78">
        <v>8</v>
      </c>
      <c r="H78">
        <f t="shared" si="1"/>
        <v>0</v>
      </c>
    </row>
    <row r="79" spans="1:8" x14ac:dyDescent="0.2">
      <c r="A79">
        <v>82</v>
      </c>
      <c r="B79">
        <v>2</v>
      </c>
      <c r="C79" t="s">
        <v>7</v>
      </c>
      <c r="D79">
        <v>40</v>
      </c>
      <c r="E79">
        <v>0</v>
      </c>
      <c r="F79">
        <v>8</v>
      </c>
      <c r="G79">
        <v>5</v>
      </c>
      <c r="H79">
        <f t="shared" si="1"/>
        <v>0</v>
      </c>
    </row>
    <row r="80" spans="1:8" x14ac:dyDescent="0.2">
      <c r="A80">
        <v>83</v>
      </c>
      <c r="B80">
        <v>2</v>
      </c>
      <c r="C80" t="s">
        <v>0</v>
      </c>
      <c r="D80">
        <v>47</v>
      </c>
      <c r="E80">
        <v>1</v>
      </c>
      <c r="F80">
        <v>12</v>
      </c>
      <c r="G80">
        <v>8</v>
      </c>
      <c r="H80" s="3">
        <f t="shared" si="1"/>
        <v>0</v>
      </c>
    </row>
    <row r="81" spans="1:8" x14ac:dyDescent="0.2">
      <c r="A81">
        <v>84</v>
      </c>
      <c r="B81">
        <v>2</v>
      </c>
      <c r="C81" t="s">
        <v>0</v>
      </c>
      <c r="D81">
        <v>63</v>
      </c>
      <c r="E81">
        <v>0</v>
      </c>
      <c r="F81">
        <v>16</v>
      </c>
      <c r="G81">
        <v>10</v>
      </c>
      <c r="H81">
        <f t="shared" si="1"/>
        <v>0</v>
      </c>
    </row>
    <row r="82" spans="1:8" x14ac:dyDescent="0.2">
      <c r="A82">
        <v>86</v>
      </c>
      <c r="B82">
        <v>2</v>
      </c>
      <c r="C82" t="s">
        <v>7</v>
      </c>
      <c r="D82">
        <v>55</v>
      </c>
      <c r="E82">
        <v>1</v>
      </c>
      <c r="F82">
        <v>13</v>
      </c>
      <c r="G82">
        <v>8</v>
      </c>
      <c r="H82">
        <f t="shared" si="1"/>
        <v>0</v>
      </c>
    </row>
    <row r="83" spans="1:8" x14ac:dyDescent="0.2">
      <c r="A83">
        <v>87</v>
      </c>
      <c r="B83">
        <v>2</v>
      </c>
      <c r="C83" t="s">
        <v>0</v>
      </c>
      <c r="D83">
        <v>29</v>
      </c>
      <c r="E83">
        <v>1</v>
      </c>
      <c r="F83">
        <v>11</v>
      </c>
      <c r="G83">
        <v>5</v>
      </c>
      <c r="H83">
        <f t="shared" si="1"/>
        <v>0</v>
      </c>
    </row>
    <row r="84" spans="1:8" x14ac:dyDescent="0.2">
      <c r="A84">
        <v>88</v>
      </c>
      <c r="B84">
        <v>2</v>
      </c>
      <c r="C84" t="s">
        <v>0</v>
      </c>
      <c r="D84">
        <v>45</v>
      </c>
      <c r="E84">
        <v>1</v>
      </c>
      <c r="F84">
        <v>16</v>
      </c>
      <c r="G84">
        <v>4</v>
      </c>
      <c r="H84">
        <f t="shared" si="1"/>
        <v>0</v>
      </c>
    </row>
    <row r="85" spans="1:8" x14ac:dyDescent="0.2">
      <c r="A85">
        <v>89</v>
      </c>
      <c r="B85">
        <v>2</v>
      </c>
      <c r="C85" t="s">
        <v>7</v>
      </c>
      <c r="D85">
        <v>42</v>
      </c>
      <c r="E85">
        <v>1</v>
      </c>
      <c r="F85">
        <v>13</v>
      </c>
      <c r="G85">
        <v>8</v>
      </c>
      <c r="H85">
        <f t="shared" si="1"/>
        <v>0</v>
      </c>
    </row>
    <row r="86" spans="1:8" x14ac:dyDescent="0.2">
      <c r="A86">
        <v>90</v>
      </c>
      <c r="B86">
        <v>2</v>
      </c>
      <c r="C86" t="s">
        <v>7</v>
      </c>
      <c r="D86">
        <v>41</v>
      </c>
      <c r="E86">
        <v>1</v>
      </c>
      <c r="F86">
        <v>8</v>
      </c>
      <c r="G86">
        <v>6</v>
      </c>
      <c r="H86">
        <f t="shared" si="1"/>
        <v>0</v>
      </c>
    </row>
    <row r="87" spans="1:8" x14ac:dyDescent="0.2">
      <c r="A87">
        <v>91</v>
      </c>
      <c r="B87">
        <v>2</v>
      </c>
      <c r="C87" t="s">
        <v>0</v>
      </c>
      <c r="D87">
        <v>47</v>
      </c>
      <c r="E87">
        <v>1</v>
      </c>
      <c r="F87">
        <v>8</v>
      </c>
      <c r="G87">
        <v>1</v>
      </c>
      <c r="H87" s="3">
        <f t="shared" si="1"/>
        <v>0</v>
      </c>
    </row>
    <row r="88" spans="1:8" x14ac:dyDescent="0.2">
      <c r="A88">
        <v>92</v>
      </c>
      <c r="B88">
        <v>2</v>
      </c>
      <c r="C88" t="s">
        <v>7</v>
      </c>
      <c r="D88">
        <v>68</v>
      </c>
      <c r="E88">
        <v>1</v>
      </c>
      <c r="F88">
        <v>10</v>
      </c>
      <c r="G88">
        <v>1</v>
      </c>
      <c r="H88">
        <f t="shared" si="1"/>
        <v>0</v>
      </c>
    </row>
    <row r="89" spans="1:8" x14ac:dyDescent="0.2">
      <c r="A89">
        <v>93</v>
      </c>
      <c r="B89">
        <v>2</v>
      </c>
      <c r="C89" t="s">
        <v>0</v>
      </c>
      <c r="D89">
        <v>48</v>
      </c>
      <c r="E89">
        <v>1</v>
      </c>
      <c r="F89">
        <v>14</v>
      </c>
      <c r="G89">
        <v>9</v>
      </c>
      <c r="H89">
        <f t="shared" si="1"/>
        <v>0</v>
      </c>
    </row>
    <row r="90" spans="1:8" x14ac:dyDescent="0.2">
      <c r="A90">
        <v>94</v>
      </c>
      <c r="B90">
        <v>2</v>
      </c>
      <c r="C90" t="s">
        <v>0</v>
      </c>
      <c r="D90">
        <v>66</v>
      </c>
      <c r="E90">
        <v>1</v>
      </c>
      <c r="F90">
        <v>10</v>
      </c>
      <c r="G90">
        <v>3</v>
      </c>
      <c r="H90">
        <f t="shared" si="1"/>
        <v>0</v>
      </c>
    </row>
    <row r="91" spans="1:8" x14ac:dyDescent="0.2">
      <c r="A91">
        <v>95</v>
      </c>
      <c r="B91">
        <v>2</v>
      </c>
      <c r="C91" t="s">
        <v>0</v>
      </c>
      <c r="D91">
        <v>44</v>
      </c>
      <c r="E91">
        <v>0</v>
      </c>
      <c r="F91">
        <v>11</v>
      </c>
      <c r="G91">
        <v>5</v>
      </c>
      <c r="H91">
        <f t="shared" si="1"/>
        <v>0</v>
      </c>
    </row>
    <row r="92" spans="1:8" x14ac:dyDescent="0.2">
      <c r="A92">
        <v>96</v>
      </c>
      <c r="B92">
        <v>2</v>
      </c>
      <c r="C92" t="s">
        <v>7</v>
      </c>
      <c r="D92">
        <v>49</v>
      </c>
      <c r="E92">
        <v>1</v>
      </c>
      <c r="F92">
        <v>17</v>
      </c>
      <c r="G92">
        <v>10</v>
      </c>
      <c r="H92">
        <f t="shared" si="1"/>
        <v>0</v>
      </c>
    </row>
    <row r="93" spans="1:8" x14ac:dyDescent="0.2">
      <c r="A93">
        <v>97</v>
      </c>
      <c r="B93">
        <v>2</v>
      </c>
      <c r="C93" t="s">
        <v>0</v>
      </c>
      <c r="D93">
        <v>78</v>
      </c>
      <c r="E93">
        <v>1</v>
      </c>
      <c r="F93">
        <v>7</v>
      </c>
      <c r="G93">
        <v>7</v>
      </c>
      <c r="H93">
        <f t="shared" si="1"/>
        <v>0</v>
      </c>
    </row>
    <row r="94" spans="1:8" x14ac:dyDescent="0.2">
      <c r="A94">
        <v>98</v>
      </c>
      <c r="B94">
        <v>2</v>
      </c>
      <c r="C94" t="s">
        <v>0</v>
      </c>
      <c r="D94">
        <v>47</v>
      </c>
      <c r="E94">
        <v>1</v>
      </c>
      <c r="F94">
        <v>8</v>
      </c>
      <c r="G94">
        <v>4</v>
      </c>
      <c r="H94" s="3">
        <f t="shared" si="1"/>
        <v>0</v>
      </c>
    </row>
    <row r="95" spans="1:8" x14ac:dyDescent="0.2">
      <c r="A95">
        <v>99</v>
      </c>
      <c r="B95">
        <v>2</v>
      </c>
      <c r="C95" t="s">
        <v>0</v>
      </c>
      <c r="D95">
        <v>70</v>
      </c>
      <c r="E95">
        <v>1</v>
      </c>
      <c r="F95">
        <v>10</v>
      </c>
      <c r="G95">
        <v>8</v>
      </c>
      <c r="H95">
        <f t="shared" si="1"/>
        <v>0</v>
      </c>
    </row>
    <row r="96" spans="1:8" x14ac:dyDescent="0.2">
      <c r="A96">
        <v>100</v>
      </c>
      <c r="B96">
        <v>2</v>
      </c>
      <c r="C96" t="s">
        <v>0</v>
      </c>
      <c r="D96">
        <v>45</v>
      </c>
      <c r="E96">
        <v>0</v>
      </c>
      <c r="F96">
        <v>10</v>
      </c>
      <c r="G96">
        <v>8</v>
      </c>
      <c r="H96">
        <f t="shared" si="1"/>
        <v>0</v>
      </c>
    </row>
    <row r="97" spans="2:8" x14ac:dyDescent="0.2">
      <c r="B97" s="3">
        <f>COUNTBLANK(B2:B96)</f>
        <v>0</v>
      </c>
      <c r="C97" s="3">
        <f t="shared" ref="C97:G97" si="2">COUNTBLANK(C2:C96)</f>
        <v>0</v>
      </c>
      <c r="D97" s="3">
        <f t="shared" si="2"/>
        <v>0</v>
      </c>
      <c r="E97" s="3">
        <f t="shared" si="2"/>
        <v>0</v>
      </c>
      <c r="F97" s="3">
        <f t="shared" si="2"/>
        <v>0</v>
      </c>
      <c r="G97" s="3">
        <f t="shared" si="2"/>
        <v>0</v>
      </c>
      <c r="H97">
        <f>SUM(H2:H96)</f>
        <v>0</v>
      </c>
    </row>
    <row r="99" spans="2:8" x14ac:dyDescent="0.2">
      <c r="C99" s="8"/>
    </row>
  </sheetData>
  <conditionalFormatting sqref="B2:G96">
    <cfRule type="containsBlanks" dxfId="9" priority="1">
      <formula>LEN(TRIM(B2))=0</formula>
    </cfRule>
  </conditionalFormatting>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625EF-6074-4F0C-9921-EFB81F787448}">
  <dimension ref="A1:L95"/>
  <sheetViews>
    <sheetView workbookViewId="0">
      <selection activeCell="L26" sqref="L26"/>
    </sheetView>
  </sheetViews>
  <sheetFormatPr baseColWidth="10" defaultColWidth="8.83203125" defaultRowHeight="15" x14ac:dyDescent="0.2"/>
  <cols>
    <col min="8" max="8" width="0" hidden="1" customWidth="1"/>
    <col min="9" max="9" width="8.6640625" hidden="1" customWidth="1"/>
    <col min="11" max="11" width="31.83203125" customWidth="1"/>
    <col min="12" max="12" width="27.1640625" customWidth="1"/>
    <col min="13" max="13" width="22" customWidth="1"/>
    <col min="14" max="14" width="17.6640625" customWidth="1"/>
    <col min="15" max="15" width="18.1640625" customWidth="1"/>
    <col min="16" max="16" width="19" customWidth="1"/>
    <col min="17" max="17" width="22" customWidth="1"/>
    <col min="18" max="18" width="16.6640625" customWidth="1"/>
    <col min="19" max="19" width="20.6640625" customWidth="1"/>
    <col min="21" max="21" width="20.1640625" customWidth="1"/>
    <col min="23" max="23" width="21.1640625" customWidth="1"/>
  </cols>
  <sheetData>
    <row r="1" spans="1:12" x14ac:dyDescent="0.2">
      <c r="A1" s="2" t="s">
        <v>1</v>
      </c>
      <c r="B1" s="2" t="s">
        <v>2</v>
      </c>
      <c r="C1" s="2" t="s">
        <v>6</v>
      </c>
      <c r="D1" s="2" t="s">
        <v>3</v>
      </c>
      <c r="E1" s="2" t="s">
        <v>4</v>
      </c>
      <c r="F1" s="2" t="s">
        <v>5</v>
      </c>
      <c r="G1" s="2" t="s">
        <v>8</v>
      </c>
    </row>
    <row r="2" spans="1:12" x14ac:dyDescent="0.2">
      <c r="A2">
        <v>1</v>
      </c>
      <c r="B2">
        <v>1</v>
      </c>
      <c r="C2">
        <v>1</v>
      </c>
      <c r="D2">
        <v>47</v>
      </c>
      <c r="E2">
        <v>0</v>
      </c>
      <c r="F2">
        <v>9</v>
      </c>
      <c r="G2">
        <v>5</v>
      </c>
    </row>
    <row r="3" spans="1:12" x14ac:dyDescent="0.2">
      <c r="A3">
        <v>2</v>
      </c>
      <c r="B3">
        <v>1</v>
      </c>
      <c r="C3">
        <v>1</v>
      </c>
      <c r="D3">
        <v>19</v>
      </c>
      <c r="E3">
        <v>0</v>
      </c>
      <c r="F3">
        <v>12</v>
      </c>
      <c r="G3">
        <v>4</v>
      </c>
    </row>
    <row r="4" spans="1:12" x14ac:dyDescent="0.2">
      <c r="A4">
        <v>3</v>
      </c>
      <c r="B4">
        <v>1</v>
      </c>
      <c r="C4">
        <v>1</v>
      </c>
      <c r="D4">
        <v>47</v>
      </c>
      <c r="E4">
        <v>0</v>
      </c>
      <c r="F4">
        <v>9</v>
      </c>
      <c r="G4">
        <v>1</v>
      </c>
    </row>
    <row r="5" spans="1:12" ht="21" x14ac:dyDescent="0.25">
      <c r="A5">
        <v>4</v>
      </c>
      <c r="B5">
        <v>1</v>
      </c>
      <c r="C5">
        <v>2</v>
      </c>
      <c r="D5">
        <v>46</v>
      </c>
      <c r="E5">
        <v>0</v>
      </c>
      <c r="F5">
        <v>8</v>
      </c>
      <c r="G5">
        <v>7</v>
      </c>
      <c r="K5" s="35" t="s">
        <v>3</v>
      </c>
      <c r="L5" s="35"/>
    </row>
    <row r="6" spans="1:12" ht="21" x14ac:dyDescent="0.25">
      <c r="A6">
        <v>5</v>
      </c>
      <c r="B6">
        <v>1</v>
      </c>
      <c r="C6">
        <v>2</v>
      </c>
      <c r="D6">
        <v>56</v>
      </c>
      <c r="E6">
        <v>1</v>
      </c>
      <c r="F6">
        <v>12</v>
      </c>
      <c r="G6">
        <v>2</v>
      </c>
      <c r="K6" s="36" t="s">
        <v>40</v>
      </c>
      <c r="L6" s="37">
        <v>47.170212765957444</v>
      </c>
    </row>
    <row r="7" spans="1:12" ht="21" x14ac:dyDescent="0.25">
      <c r="A7">
        <v>6</v>
      </c>
      <c r="B7">
        <v>1</v>
      </c>
      <c r="C7">
        <v>2</v>
      </c>
      <c r="D7">
        <v>47</v>
      </c>
      <c r="E7">
        <v>1</v>
      </c>
      <c r="F7">
        <v>14</v>
      </c>
      <c r="G7">
        <v>4</v>
      </c>
      <c r="K7" s="36" t="s">
        <v>89</v>
      </c>
      <c r="L7" s="37">
        <v>1.4517038717627151</v>
      </c>
    </row>
    <row r="8" spans="1:12" ht="21" x14ac:dyDescent="0.25">
      <c r="A8">
        <v>7</v>
      </c>
      <c r="B8">
        <v>1</v>
      </c>
      <c r="C8">
        <v>1</v>
      </c>
      <c r="D8">
        <v>47</v>
      </c>
      <c r="E8">
        <v>1</v>
      </c>
      <c r="F8">
        <v>15</v>
      </c>
      <c r="G8">
        <v>5</v>
      </c>
      <c r="K8" s="36" t="s">
        <v>20</v>
      </c>
      <c r="L8" s="36">
        <v>47</v>
      </c>
    </row>
    <row r="9" spans="1:12" ht="21" x14ac:dyDescent="0.25">
      <c r="A9">
        <v>8</v>
      </c>
      <c r="B9">
        <v>1</v>
      </c>
      <c r="C9">
        <v>2</v>
      </c>
      <c r="D9">
        <v>68</v>
      </c>
      <c r="E9">
        <v>1</v>
      </c>
      <c r="F9">
        <v>14</v>
      </c>
      <c r="G9">
        <v>10</v>
      </c>
      <c r="K9" s="36" t="s">
        <v>18</v>
      </c>
      <c r="L9" s="36">
        <v>47</v>
      </c>
    </row>
    <row r="10" spans="1:12" ht="21" x14ac:dyDescent="0.25">
      <c r="A10">
        <v>9</v>
      </c>
      <c r="B10">
        <v>1</v>
      </c>
      <c r="C10">
        <v>1</v>
      </c>
      <c r="D10">
        <v>62</v>
      </c>
      <c r="E10">
        <v>0</v>
      </c>
      <c r="F10">
        <v>13</v>
      </c>
      <c r="G10">
        <v>6</v>
      </c>
      <c r="K10" s="36" t="s">
        <v>90</v>
      </c>
      <c r="L10" s="37">
        <v>14.074791236154825</v>
      </c>
    </row>
    <row r="11" spans="1:12" ht="21" x14ac:dyDescent="0.25">
      <c r="A11">
        <v>10</v>
      </c>
      <c r="B11">
        <v>1</v>
      </c>
      <c r="C11">
        <v>1</v>
      </c>
      <c r="D11">
        <v>42</v>
      </c>
      <c r="E11">
        <v>0</v>
      </c>
      <c r="F11">
        <v>9</v>
      </c>
      <c r="G11">
        <v>2</v>
      </c>
      <c r="K11" s="36" t="s">
        <v>91</v>
      </c>
      <c r="L11" s="37">
        <v>198.09974834134067</v>
      </c>
    </row>
    <row r="12" spans="1:12" ht="21" x14ac:dyDescent="0.25">
      <c r="A12">
        <v>11</v>
      </c>
      <c r="B12">
        <v>1</v>
      </c>
      <c r="C12">
        <v>1</v>
      </c>
      <c r="D12">
        <v>43</v>
      </c>
      <c r="E12">
        <v>0</v>
      </c>
      <c r="F12">
        <v>0</v>
      </c>
      <c r="G12">
        <v>1</v>
      </c>
      <c r="K12" s="36" t="s">
        <v>92</v>
      </c>
      <c r="L12" s="37">
        <v>-0.17969462743020159</v>
      </c>
    </row>
    <row r="13" spans="1:12" ht="21" x14ac:dyDescent="0.25">
      <c r="A13">
        <v>12</v>
      </c>
      <c r="B13">
        <v>1</v>
      </c>
      <c r="C13">
        <v>2</v>
      </c>
      <c r="D13">
        <v>39</v>
      </c>
      <c r="E13">
        <v>0</v>
      </c>
      <c r="F13">
        <v>14</v>
      </c>
      <c r="G13">
        <v>9</v>
      </c>
      <c r="K13" s="36" t="s">
        <v>93</v>
      </c>
      <c r="L13" s="37">
        <v>0.31263228168078411</v>
      </c>
    </row>
    <row r="14" spans="1:12" ht="21" x14ac:dyDescent="0.25">
      <c r="A14">
        <v>13</v>
      </c>
      <c r="B14">
        <v>1</v>
      </c>
      <c r="C14">
        <v>2</v>
      </c>
      <c r="D14">
        <v>47</v>
      </c>
      <c r="E14">
        <v>1</v>
      </c>
      <c r="F14">
        <v>13</v>
      </c>
      <c r="G14">
        <v>10</v>
      </c>
      <c r="K14" s="36" t="s">
        <v>94</v>
      </c>
      <c r="L14" s="36">
        <v>64</v>
      </c>
    </row>
    <row r="15" spans="1:12" ht="21" x14ac:dyDescent="0.25">
      <c r="A15">
        <v>14</v>
      </c>
      <c r="B15">
        <v>1</v>
      </c>
      <c r="C15">
        <v>1</v>
      </c>
      <c r="D15">
        <v>28</v>
      </c>
      <c r="E15">
        <v>1</v>
      </c>
      <c r="F15">
        <v>13</v>
      </c>
      <c r="G15">
        <v>5</v>
      </c>
      <c r="K15" s="36" t="s">
        <v>95</v>
      </c>
      <c r="L15" s="36">
        <v>19</v>
      </c>
    </row>
    <row r="16" spans="1:12" ht="21" x14ac:dyDescent="0.25">
      <c r="A16">
        <v>15</v>
      </c>
      <c r="B16">
        <v>1</v>
      </c>
      <c r="C16">
        <v>1</v>
      </c>
      <c r="D16">
        <v>47</v>
      </c>
      <c r="E16">
        <v>1</v>
      </c>
      <c r="F16">
        <v>11</v>
      </c>
      <c r="G16">
        <v>2</v>
      </c>
      <c r="K16" s="36" t="s">
        <v>96</v>
      </c>
      <c r="L16" s="36">
        <v>83</v>
      </c>
    </row>
    <row r="17" spans="1:12" ht="21" x14ac:dyDescent="0.25">
      <c r="A17">
        <v>16</v>
      </c>
      <c r="B17">
        <v>1</v>
      </c>
      <c r="C17">
        <v>2</v>
      </c>
      <c r="D17">
        <v>67</v>
      </c>
      <c r="E17">
        <v>0</v>
      </c>
      <c r="F17">
        <v>12</v>
      </c>
      <c r="G17">
        <v>11</v>
      </c>
      <c r="K17" s="36" t="s">
        <v>97</v>
      </c>
      <c r="L17" s="36">
        <v>4434</v>
      </c>
    </row>
    <row r="18" spans="1:12" ht="21" x14ac:dyDescent="0.25">
      <c r="A18">
        <v>17</v>
      </c>
      <c r="B18">
        <v>1</v>
      </c>
      <c r="C18">
        <v>2</v>
      </c>
      <c r="D18">
        <v>47</v>
      </c>
      <c r="E18">
        <v>0</v>
      </c>
      <c r="F18">
        <v>9</v>
      </c>
      <c r="G18">
        <v>7</v>
      </c>
      <c r="K18" s="36" t="s">
        <v>98</v>
      </c>
      <c r="L18" s="36">
        <v>94</v>
      </c>
    </row>
    <row r="19" spans="1:12" ht="21" x14ac:dyDescent="0.25">
      <c r="A19">
        <v>18</v>
      </c>
      <c r="B19">
        <v>1</v>
      </c>
      <c r="C19">
        <v>1</v>
      </c>
      <c r="D19">
        <v>30</v>
      </c>
      <c r="E19">
        <v>0</v>
      </c>
      <c r="F19">
        <v>13</v>
      </c>
      <c r="G19">
        <v>10</v>
      </c>
      <c r="K19" s="36" t="s">
        <v>99</v>
      </c>
      <c r="L19" s="36">
        <v>2.8827961824392534</v>
      </c>
    </row>
    <row r="20" spans="1:12" x14ac:dyDescent="0.2">
      <c r="A20">
        <v>19</v>
      </c>
      <c r="B20">
        <v>1</v>
      </c>
      <c r="C20">
        <v>1</v>
      </c>
      <c r="D20">
        <v>71</v>
      </c>
      <c r="E20">
        <v>0</v>
      </c>
      <c r="F20">
        <v>9</v>
      </c>
      <c r="G20">
        <v>7</v>
      </c>
    </row>
    <row r="21" spans="1:12" x14ac:dyDescent="0.2">
      <c r="A21">
        <v>20</v>
      </c>
      <c r="B21">
        <v>1</v>
      </c>
      <c r="C21">
        <v>1</v>
      </c>
      <c r="D21">
        <v>78</v>
      </c>
      <c r="E21">
        <v>1</v>
      </c>
      <c r="F21">
        <v>13</v>
      </c>
      <c r="G21">
        <v>20</v>
      </c>
    </row>
    <row r="22" spans="1:12" x14ac:dyDescent="0.2">
      <c r="A22">
        <v>21</v>
      </c>
      <c r="B22">
        <v>1</v>
      </c>
      <c r="C22">
        <v>2</v>
      </c>
      <c r="D22">
        <v>62</v>
      </c>
      <c r="E22">
        <v>1</v>
      </c>
      <c r="F22">
        <v>11</v>
      </c>
      <c r="G22">
        <v>5</v>
      </c>
    </row>
    <row r="23" spans="1:12" x14ac:dyDescent="0.2">
      <c r="A23">
        <v>22</v>
      </c>
      <c r="B23">
        <v>1</v>
      </c>
      <c r="C23">
        <v>2</v>
      </c>
      <c r="D23">
        <v>24</v>
      </c>
      <c r="E23">
        <v>0</v>
      </c>
      <c r="F23">
        <v>9</v>
      </c>
      <c r="G23">
        <v>8</v>
      </c>
    </row>
    <row r="24" spans="1:12" x14ac:dyDescent="0.2">
      <c r="A24">
        <v>23</v>
      </c>
      <c r="B24">
        <v>1</v>
      </c>
      <c r="C24">
        <v>2</v>
      </c>
      <c r="D24">
        <v>47</v>
      </c>
      <c r="E24">
        <v>1</v>
      </c>
      <c r="F24">
        <v>12</v>
      </c>
      <c r="G24">
        <v>16</v>
      </c>
    </row>
    <row r="25" spans="1:12" x14ac:dyDescent="0.2">
      <c r="A25">
        <v>24</v>
      </c>
      <c r="B25">
        <v>1</v>
      </c>
      <c r="C25">
        <v>2</v>
      </c>
      <c r="D25">
        <v>23</v>
      </c>
      <c r="E25">
        <v>0</v>
      </c>
      <c r="F25">
        <v>14</v>
      </c>
      <c r="G25">
        <v>9</v>
      </c>
    </row>
    <row r="26" spans="1:12" x14ac:dyDescent="0.2">
      <c r="A26">
        <v>25</v>
      </c>
      <c r="B26">
        <v>1</v>
      </c>
      <c r="C26">
        <v>1</v>
      </c>
      <c r="D26">
        <v>47</v>
      </c>
      <c r="E26">
        <v>1</v>
      </c>
      <c r="F26">
        <v>16</v>
      </c>
      <c r="G26">
        <v>9</v>
      </c>
    </row>
    <row r="27" spans="1:12" x14ac:dyDescent="0.2">
      <c r="A27">
        <v>26</v>
      </c>
      <c r="B27">
        <v>1</v>
      </c>
      <c r="C27">
        <v>1</v>
      </c>
      <c r="D27">
        <v>47</v>
      </c>
      <c r="E27">
        <v>0</v>
      </c>
      <c r="F27">
        <v>14</v>
      </c>
      <c r="G27">
        <v>4</v>
      </c>
    </row>
    <row r="28" spans="1:12" x14ac:dyDescent="0.2">
      <c r="A28">
        <v>27</v>
      </c>
      <c r="B28">
        <v>1</v>
      </c>
      <c r="C28">
        <v>2</v>
      </c>
      <c r="D28">
        <v>37</v>
      </c>
      <c r="E28">
        <v>1</v>
      </c>
      <c r="F28">
        <v>10</v>
      </c>
      <c r="G28">
        <v>4</v>
      </c>
    </row>
    <row r="29" spans="1:12" x14ac:dyDescent="0.2">
      <c r="A29">
        <v>28</v>
      </c>
      <c r="B29">
        <v>1</v>
      </c>
      <c r="C29">
        <v>2</v>
      </c>
      <c r="D29">
        <v>65</v>
      </c>
      <c r="E29">
        <v>1</v>
      </c>
      <c r="F29">
        <v>16</v>
      </c>
      <c r="G29">
        <v>10</v>
      </c>
    </row>
    <row r="30" spans="1:12" x14ac:dyDescent="0.2">
      <c r="A30">
        <v>29</v>
      </c>
      <c r="B30">
        <v>1</v>
      </c>
      <c r="C30">
        <v>1</v>
      </c>
      <c r="D30">
        <v>68</v>
      </c>
      <c r="E30">
        <v>0</v>
      </c>
      <c r="F30">
        <v>10</v>
      </c>
      <c r="G30">
        <v>12</v>
      </c>
    </row>
    <row r="31" spans="1:12" x14ac:dyDescent="0.2">
      <c r="A31">
        <v>30</v>
      </c>
      <c r="B31">
        <v>1</v>
      </c>
      <c r="C31">
        <v>1</v>
      </c>
      <c r="D31">
        <v>59</v>
      </c>
      <c r="E31">
        <v>0</v>
      </c>
      <c r="F31">
        <v>9</v>
      </c>
      <c r="G31">
        <v>8</v>
      </c>
    </row>
    <row r="32" spans="1:12" x14ac:dyDescent="0.2">
      <c r="A32">
        <v>31</v>
      </c>
      <c r="B32">
        <v>1</v>
      </c>
      <c r="C32">
        <v>1</v>
      </c>
      <c r="D32">
        <v>44</v>
      </c>
      <c r="E32">
        <v>1</v>
      </c>
      <c r="F32">
        <v>11</v>
      </c>
      <c r="G32">
        <v>3</v>
      </c>
    </row>
    <row r="33" spans="1:7" x14ac:dyDescent="0.2">
      <c r="A33">
        <v>32</v>
      </c>
      <c r="B33">
        <v>1</v>
      </c>
      <c r="C33">
        <v>2</v>
      </c>
      <c r="D33">
        <v>33</v>
      </c>
      <c r="E33">
        <v>1</v>
      </c>
      <c r="F33">
        <v>14</v>
      </c>
      <c r="G33">
        <v>8</v>
      </c>
    </row>
    <row r="34" spans="1:7" x14ac:dyDescent="0.2">
      <c r="A34">
        <v>33</v>
      </c>
      <c r="B34">
        <v>1</v>
      </c>
      <c r="C34">
        <v>2</v>
      </c>
      <c r="D34">
        <v>47</v>
      </c>
      <c r="E34">
        <v>1</v>
      </c>
      <c r="F34">
        <v>14</v>
      </c>
      <c r="G34">
        <v>6</v>
      </c>
    </row>
    <row r="35" spans="1:7" x14ac:dyDescent="0.2">
      <c r="A35">
        <v>34</v>
      </c>
      <c r="B35">
        <v>1</v>
      </c>
      <c r="C35">
        <v>2</v>
      </c>
      <c r="D35">
        <v>33</v>
      </c>
      <c r="E35">
        <v>0</v>
      </c>
      <c r="F35">
        <v>11</v>
      </c>
      <c r="G35">
        <v>7</v>
      </c>
    </row>
    <row r="36" spans="1:7" x14ac:dyDescent="0.2">
      <c r="A36">
        <v>35</v>
      </c>
      <c r="B36">
        <v>1</v>
      </c>
      <c r="C36">
        <v>1</v>
      </c>
      <c r="D36">
        <v>47</v>
      </c>
      <c r="E36">
        <v>1</v>
      </c>
      <c r="F36">
        <v>16</v>
      </c>
      <c r="G36">
        <v>9</v>
      </c>
    </row>
    <row r="37" spans="1:7" x14ac:dyDescent="0.2">
      <c r="A37">
        <v>36</v>
      </c>
      <c r="B37">
        <v>1</v>
      </c>
      <c r="C37">
        <v>1</v>
      </c>
      <c r="D37">
        <v>77</v>
      </c>
      <c r="E37">
        <v>0</v>
      </c>
      <c r="F37">
        <v>12</v>
      </c>
      <c r="G37">
        <v>3</v>
      </c>
    </row>
    <row r="38" spans="1:7" x14ac:dyDescent="0.2">
      <c r="A38">
        <v>37</v>
      </c>
      <c r="B38">
        <v>1</v>
      </c>
      <c r="C38">
        <v>2</v>
      </c>
      <c r="D38">
        <v>65</v>
      </c>
      <c r="E38">
        <v>1</v>
      </c>
      <c r="F38">
        <v>11</v>
      </c>
      <c r="G38">
        <v>11</v>
      </c>
    </row>
    <row r="39" spans="1:7" x14ac:dyDescent="0.2">
      <c r="A39">
        <v>38</v>
      </c>
      <c r="B39">
        <v>1</v>
      </c>
      <c r="C39">
        <v>2</v>
      </c>
      <c r="D39">
        <v>49</v>
      </c>
      <c r="E39">
        <v>1</v>
      </c>
      <c r="F39">
        <v>10</v>
      </c>
      <c r="G39">
        <v>9</v>
      </c>
    </row>
    <row r="40" spans="1:7" x14ac:dyDescent="0.2">
      <c r="A40">
        <v>39</v>
      </c>
      <c r="B40">
        <v>1</v>
      </c>
      <c r="C40">
        <v>2</v>
      </c>
      <c r="D40">
        <v>47</v>
      </c>
      <c r="E40">
        <v>1</v>
      </c>
      <c r="F40">
        <v>14</v>
      </c>
      <c r="G40">
        <v>1</v>
      </c>
    </row>
    <row r="41" spans="1:7" x14ac:dyDescent="0.2">
      <c r="A41">
        <v>40</v>
      </c>
      <c r="B41">
        <v>1</v>
      </c>
      <c r="C41">
        <v>2</v>
      </c>
      <c r="D41">
        <v>50</v>
      </c>
      <c r="E41">
        <v>0</v>
      </c>
      <c r="F41">
        <v>11</v>
      </c>
      <c r="G41">
        <v>12</v>
      </c>
    </row>
    <row r="42" spans="1:7" x14ac:dyDescent="0.2">
      <c r="A42">
        <v>41</v>
      </c>
      <c r="B42">
        <v>1</v>
      </c>
      <c r="C42">
        <v>1</v>
      </c>
      <c r="D42">
        <v>26</v>
      </c>
      <c r="E42">
        <v>1</v>
      </c>
      <c r="F42">
        <v>16</v>
      </c>
      <c r="G42">
        <v>13</v>
      </c>
    </row>
    <row r="43" spans="1:7" x14ac:dyDescent="0.2">
      <c r="A43">
        <v>42</v>
      </c>
      <c r="B43">
        <v>1</v>
      </c>
      <c r="C43">
        <v>1</v>
      </c>
      <c r="D43">
        <v>44</v>
      </c>
      <c r="E43">
        <v>0</v>
      </c>
      <c r="F43">
        <v>15</v>
      </c>
      <c r="G43">
        <v>8</v>
      </c>
    </row>
    <row r="44" spans="1:7" x14ac:dyDescent="0.2">
      <c r="A44">
        <v>43</v>
      </c>
      <c r="B44">
        <v>1</v>
      </c>
      <c r="C44">
        <v>2</v>
      </c>
      <c r="D44">
        <v>46</v>
      </c>
      <c r="E44">
        <v>0</v>
      </c>
      <c r="F44">
        <v>14</v>
      </c>
      <c r="G44">
        <v>7</v>
      </c>
    </row>
    <row r="45" spans="1:7" x14ac:dyDescent="0.2">
      <c r="A45">
        <v>44</v>
      </c>
      <c r="B45">
        <v>1</v>
      </c>
      <c r="C45">
        <v>1</v>
      </c>
      <c r="D45">
        <v>62</v>
      </c>
      <c r="E45">
        <v>1</v>
      </c>
      <c r="F45">
        <v>13</v>
      </c>
      <c r="G45">
        <v>10</v>
      </c>
    </row>
    <row r="46" spans="1:7" x14ac:dyDescent="0.2">
      <c r="A46">
        <v>45</v>
      </c>
      <c r="B46">
        <v>1</v>
      </c>
      <c r="C46">
        <v>1</v>
      </c>
      <c r="D46">
        <v>47</v>
      </c>
      <c r="E46">
        <v>0</v>
      </c>
      <c r="F46">
        <v>9</v>
      </c>
      <c r="G46">
        <v>12</v>
      </c>
    </row>
    <row r="47" spans="1:7" x14ac:dyDescent="0.2">
      <c r="A47">
        <v>46</v>
      </c>
      <c r="B47">
        <v>1</v>
      </c>
      <c r="C47">
        <v>1</v>
      </c>
      <c r="D47">
        <v>41</v>
      </c>
      <c r="E47">
        <v>1</v>
      </c>
      <c r="F47">
        <v>0</v>
      </c>
      <c r="G47">
        <v>1</v>
      </c>
    </row>
    <row r="48" spans="1:7" x14ac:dyDescent="0.2">
      <c r="A48">
        <v>47</v>
      </c>
      <c r="B48">
        <v>1</v>
      </c>
      <c r="C48">
        <v>1</v>
      </c>
      <c r="D48">
        <v>47</v>
      </c>
      <c r="E48">
        <v>0</v>
      </c>
      <c r="F48">
        <v>7</v>
      </c>
      <c r="G48">
        <v>1</v>
      </c>
    </row>
    <row r="49" spans="1:7" x14ac:dyDescent="0.2">
      <c r="A49">
        <v>48</v>
      </c>
      <c r="B49">
        <v>1</v>
      </c>
      <c r="C49">
        <v>1</v>
      </c>
      <c r="D49">
        <v>28</v>
      </c>
      <c r="E49">
        <v>1</v>
      </c>
      <c r="F49">
        <v>9</v>
      </c>
      <c r="G49">
        <v>0</v>
      </c>
    </row>
    <row r="50" spans="1:7" x14ac:dyDescent="0.2">
      <c r="A50">
        <v>49</v>
      </c>
      <c r="B50">
        <v>1</v>
      </c>
      <c r="C50">
        <v>2</v>
      </c>
      <c r="D50">
        <v>32</v>
      </c>
      <c r="E50">
        <v>1</v>
      </c>
      <c r="F50">
        <v>14</v>
      </c>
      <c r="G50">
        <v>8</v>
      </c>
    </row>
    <row r="51" spans="1:7" x14ac:dyDescent="0.2">
      <c r="A51">
        <v>50</v>
      </c>
      <c r="B51">
        <v>1</v>
      </c>
      <c r="C51">
        <v>2</v>
      </c>
      <c r="D51">
        <v>34</v>
      </c>
      <c r="E51">
        <v>1</v>
      </c>
      <c r="F51">
        <v>17</v>
      </c>
      <c r="G51">
        <v>8</v>
      </c>
    </row>
    <row r="52" spans="1:7" x14ac:dyDescent="0.2">
      <c r="A52">
        <v>51</v>
      </c>
      <c r="B52">
        <v>1</v>
      </c>
      <c r="C52">
        <v>1</v>
      </c>
      <c r="D52">
        <v>27</v>
      </c>
      <c r="E52">
        <v>1</v>
      </c>
      <c r="F52">
        <v>9</v>
      </c>
      <c r="G52">
        <v>0</v>
      </c>
    </row>
    <row r="53" spans="1:7" x14ac:dyDescent="0.2">
      <c r="A53">
        <v>52</v>
      </c>
      <c r="B53">
        <v>2</v>
      </c>
      <c r="C53">
        <v>1</v>
      </c>
      <c r="D53">
        <v>29</v>
      </c>
      <c r="E53">
        <v>1</v>
      </c>
      <c r="F53">
        <v>9</v>
      </c>
      <c r="G53">
        <v>2</v>
      </c>
    </row>
    <row r="54" spans="1:7" x14ac:dyDescent="0.2">
      <c r="A54">
        <v>53</v>
      </c>
      <c r="B54">
        <v>2</v>
      </c>
      <c r="C54">
        <v>1</v>
      </c>
      <c r="D54">
        <v>47</v>
      </c>
      <c r="E54">
        <v>0</v>
      </c>
      <c r="F54">
        <v>12</v>
      </c>
      <c r="G54">
        <v>2</v>
      </c>
    </row>
    <row r="55" spans="1:7" x14ac:dyDescent="0.2">
      <c r="A55">
        <v>54</v>
      </c>
      <c r="B55">
        <v>2</v>
      </c>
      <c r="C55">
        <v>1</v>
      </c>
      <c r="D55">
        <v>32</v>
      </c>
      <c r="E55">
        <v>1</v>
      </c>
      <c r="F55">
        <v>10</v>
      </c>
      <c r="G55">
        <v>5</v>
      </c>
    </row>
    <row r="56" spans="1:7" x14ac:dyDescent="0.2">
      <c r="A56">
        <v>55</v>
      </c>
      <c r="B56">
        <v>2</v>
      </c>
      <c r="C56">
        <v>2</v>
      </c>
      <c r="D56">
        <v>47</v>
      </c>
      <c r="E56">
        <v>1</v>
      </c>
      <c r="F56">
        <v>9</v>
      </c>
      <c r="G56">
        <v>3</v>
      </c>
    </row>
    <row r="57" spans="1:7" x14ac:dyDescent="0.2">
      <c r="A57">
        <v>56</v>
      </c>
      <c r="B57">
        <v>2</v>
      </c>
      <c r="C57">
        <v>1</v>
      </c>
      <c r="D57">
        <v>83</v>
      </c>
      <c r="E57">
        <v>1</v>
      </c>
      <c r="F57">
        <v>16</v>
      </c>
      <c r="G57">
        <v>13</v>
      </c>
    </row>
    <row r="58" spans="1:7" x14ac:dyDescent="0.2">
      <c r="A58">
        <v>57</v>
      </c>
      <c r="B58">
        <v>2</v>
      </c>
      <c r="C58">
        <v>1</v>
      </c>
      <c r="D58">
        <v>47</v>
      </c>
      <c r="E58">
        <v>1</v>
      </c>
      <c r="F58">
        <v>15</v>
      </c>
      <c r="G58">
        <v>6</v>
      </c>
    </row>
    <row r="59" spans="1:7" x14ac:dyDescent="0.2">
      <c r="A59">
        <v>58</v>
      </c>
      <c r="B59">
        <v>2</v>
      </c>
      <c r="C59">
        <v>2</v>
      </c>
      <c r="D59">
        <v>26</v>
      </c>
      <c r="E59">
        <v>0</v>
      </c>
      <c r="F59">
        <v>11</v>
      </c>
      <c r="G59">
        <v>12</v>
      </c>
    </row>
    <row r="60" spans="1:7" x14ac:dyDescent="0.2">
      <c r="A60">
        <v>59</v>
      </c>
      <c r="B60">
        <v>2</v>
      </c>
      <c r="C60">
        <v>1</v>
      </c>
      <c r="D60">
        <v>53</v>
      </c>
      <c r="E60">
        <v>1</v>
      </c>
      <c r="F60">
        <v>10</v>
      </c>
      <c r="G60">
        <v>7</v>
      </c>
    </row>
    <row r="61" spans="1:7" x14ac:dyDescent="0.2">
      <c r="A61">
        <v>60</v>
      </c>
      <c r="B61">
        <v>2</v>
      </c>
      <c r="C61">
        <v>1</v>
      </c>
      <c r="D61">
        <v>38</v>
      </c>
      <c r="E61">
        <v>1</v>
      </c>
      <c r="F61">
        <v>9</v>
      </c>
      <c r="G61">
        <v>3</v>
      </c>
    </row>
    <row r="62" spans="1:7" x14ac:dyDescent="0.2">
      <c r="A62">
        <v>61</v>
      </c>
      <c r="B62">
        <v>2</v>
      </c>
      <c r="C62">
        <v>1</v>
      </c>
      <c r="D62">
        <v>63</v>
      </c>
      <c r="E62">
        <v>1</v>
      </c>
      <c r="F62">
        <v>15</v>
      </c>
      <c r="G62">
        <v>11</v>
      </c>
    </row>
    <row r="63" spans="1:7" x14ac:dyDescent="0.2">
      <c r="A63">
        <v>62</v>
      </c>
      <c r="B63">
        <v>2</v>
      </c>
      <c r="C63">
        <v>1</v>
      </c>
      <c r="D63">
        <v>47</v>
      </c>
      <c r="E63">
        <v>1</v>
      </c>
      <c r="F63">
        <v>9</v>
      </c>
      <c r="G63">
        <v>2</v>
      </c>
    </row>
    <row r="64" spans="1:7" x14ac:dyDescent="0.2">
      <c r="A64">
        <v>63</v>
      </c>
      <c r="B64">
        <v>2</v>
      </c>
      <c r="C64">
        <v>2</v>
      </c>
      <c r="D64">
        <v>47</v>
      </c>
      <c r="E64">
        <v>1</v>
      </c>
      <c r="F64">
        <v>14</v>
      </c>
      <c r="G64">
        <v>0</v>
      </c>
    </row>
    <row r="65" spans="1:7" x14ac:dyDescent="0.2">
      <c r="A65">
        <v>64</v>
      </c>
      <c r="B65">
        <v>2</v>
      </c>
      <c r="C65">
        <v>2</v>
      </c>
      <c r="D65">
        <v>47</v>
      </c>
      <c r="E65">
        <v>1</v>
      </c>
      <c r="F65">
        <v>8</v>
      </c>
      <c r="G65">
        <v>4</v>
      </c>
    </row>
    <row r="66" spans="1:7" x14ac:dyDescent="0.2">
      <c r="A66">
        <v>65</v>
      </c>
      <c r="B66">
        <v>2</v>
      </c>
      <c r="C66">
        <v>2</v>
      </c>
      <c r="D66">
        <v>68</v>
      </c>
      <c r="E66">
        <v>1</v>
      </c>
      <c r="F66">
        <v>15</v>
      </c>
      <c r="G66">
        <v>6</v>
      </c>
    </row>
    <row r="67" spans="1:7" x14ac:dyDescent="0.2">
      <c r="A67">
        <v>66</v>
      </c>
      <c r="B67">
        <v>2</v>
      </c>
      <c r="C67">
        <v>1</v>
      </c>
      <c r="D67">
        <v>23</v>
      </c>
      <c r="E67">
        <v>1</v>
      </c>
      <c r="F67">
        <v>11</v>
      </c>
      <c r="G67">
        <v>8</v>
      </c>
    </row>
    <row r="68" spans="1:7" x14ac:dyDescent="0.2">
      <c r="A68">
        <v>67</v>
      </c>
      <c r="B68">
        <v>2</v>
      </c>
      <c r="C68">
        <v>2</v>
      </c>
      <c r="D68">
        <v>23</v>
      </c>
      <c r="E68">
        <v>1</v>
      </c>
      <c r="F68">
        <v>9</v>
      </c>
      <c r="G68">
        <v>4</v>
      </c>
    </row>
    <row r="69" spans="1:7" x14ac:dyDescent="0.2">
      <c r="A69">
        <v>68</v>
      </c>
      <c r="B69">
        <v>2</v>
      </c>
      <c r="C69">
        <v>2</v>
      </c>
      <c r="D69">
        <v>47</v>
      </c>
      <c r="E69">
        <v>1</v>
      </c>
      <c r="F69">
        <v>14</v>
      </c>
      <c r="G69">
        <v>9</v>
      </c>
    </row>
    <row r="70" spans="1:7" x14ac:dyDescent="0.2">
      <c r="A70">
        <v>69</v>
      </c>
      <c r="B70">
        <v>2</v>
      </c>
      <c r="C70">
        <v>2</v>
      </c>
      <c r="D70">
        <v>28</v>
      </c>
      <c r="E70">
        <v>1</v>
      </c>
      <c r="F70">
        <v>9</v>
      </c>
      <c r="G70">
        <v>3</v>
      </c>
    </row>
    <row r="71" spans="1:7" x14ac:dyDescent="0.2">
      <c r="A71">
        <v>70</v>
      </c>
      <c r="B71">
        <v>2</v>
      </c>
      <c r="C71">
        <v>1</v>
      </c>
      <c r="D71">
        <v>32</v>
      </c>
      <c r="E71">
        <v>1</v>
      </c>
      <c r="F71">
        <v>9</v>
      </c>
      <c r="G71">
        <v>4</v>
      </c>
    </row>
    <row r="72" spans="1:7" x14ac:dyDescent="0.2">
      <c r="A72">
        <v>71</v>
      </c>
      <c r="B72">
        <v>2</v>
      </c>
      <c r="C72">
        <v>2</v>
      </c>
      <c r="D72">
        <v>64</v>
      </c>
      <c r="E72">
        <v>1</v>
      </c>
      <c r="F72">
        <v>14</v>
      </c>
      <c r="G72">
        <v>9</v>
      </c>
    </row>
    <row r="73" spans="1:7" x14ac:dyDescent="0.2">
      <c r="A73">
        <v>72</v>
      </c>
      <c r="B73">
        <v>2</v>
      </c>
      <c r="C73">
        <v>1</v>
      </c>
      <c r="D73">
        <v>47</v>
      </c>
      <c r="E73">
        <v>1</v>
      </c>
      <c r="F73">
        <v>12</v>
      </c>
      <c r="G73">
        <v>2</v>
      </c>
    </row>
    <row r="74" spans="1:7" x14ac:dyDescent="0.2">
      <c r="A74">
        <v>73</v>
      </c>
      <c r="B74">
        <v>2</v>
      </c>
      <c r="C74">
        <v>1</v>
      </c>
      <c r="D74">
        <v>56</v>
      </c>
      <c r="E74">
        <v>1</v>
      </c>
      <c r="F74">
        <v>15</v>
      </c>
      <c r="G74">
        <v>4</v>
      </c>
    </row>
    <row r="75" spans="1:7" x14ac:dyDescent="0.2">
      <c r="A75">
        <v>74</v>
      </c>
      <c r="B75">
        <v>2</v>
      </c>
      <c r="C75">
        <v>1</v>
      </c>
      <c r="D75">
        <v>48</v>
      </c>
      <c r="E75">
        <v>1</v>
      </c>
      <c r="F75">
        <v>8</v>
      </c>
      <c r="G75">
        <v>2</v>
      </c>
    </row>
    <row r="76" spans="1:7" x14ac:dyDescent="0.2">
      <c r="A76">
        <v>75</v>
      </c>
      <c r="B76">
        <v>2</v>
      </c>
      <c r="C76">
        <v>2</v>
      </c>
      <c r="D76">
        <v>47</v>
      </c>
      <c r="E76">
        <v>1</v>
      </c>
      <c r="F76">
        <v>13</v>
      </c>
      <c r="G76">
        <v>8</v>
      </c>
    </row>
    <row r="77" spans="1:7" x14ac:dyDescent="0.2">
      <c r="A77">
        <v>76</v>
      </c>
      <c r="B77">
        <v>2</v>
      </c>
      <c r="C77">
        <v>1</v>
      </c>
      <c r="D77">
        <v>38</v>
      </c>
      <c r="E77">
        <v>1</v>
      </c>
      <c r="F77">
        <v>9</v>
      </c>
      <c r="G77">
        <v>8</v>
      </c>
    </row>
    <row r="78" spans="1:7" x14ac:dyDescent="0.2">
      <c r="A78">
        <v>77</v>
      </c>
      <c r="B78">
        <v>2</v>
      </c>
      <c r="C78">
        <v>2</v>
      </c>
      <c r="D78">
        <v>40</v>
      </c>
      <c r="E78">
        <v>0</v>
      </c>
      <c r="F78">
        <v>8</v>
      </c>
      <c r="G78">
        <v>5</v>
      </c>
    </row>
    <row r="79" spans="1:7" x14ac:dyDescent="0.2">
      <c r="A79">
        <v>78</v>
      </c>
      <c r="B79">
        <v>2</v>
      </c>
      <c r="C79">
        <v>1</v>
      </c>
      <c r="D79">
        <v>47</v>
      </c>
      <c r="E79">
        <v>1</v>
      </c>
      <c r="F79">
        <v>12</v>
      </c>
      <c r="G79">
        <v>8</v>
      </c>
    </row>
    <row r="80" spans="1:7" x14ac:dyDescent="0.2">
      <c r="A80">
        <v>79</v>
      </c>
      <c r="B80">
        <v>2</v>
      </c>
      <c r="C80">
        <v>1</v>
      </c>
      <c r="D80">
        <v>63</v>
      </c>
      <c r="E80">
        <v>0</v>
      </c>
      <c r="F80">
        <v>16</v>
      </c>
      <c r="G80">
        <v>10</v>
      </c>
    </row>
    <row r="81" spans="1:7" x14ac:dyDescent="0.2">
      <c r="A81">
        <v>80</v>
      </c>
      <c r="B81">
        <v>2</v>
      </c>
      <c r="C81">
        <v>2</v>
      </c>
      <c r="D81">
        <v>55</v>
      </c>
      <c r="E81">
        <v>1</v>
      </c>
      <c r="F81">
        <v>13</v>
      </c>
      <c r="G81">
        <v>8</v>
      </c>
    </row>
    <row r="82" spans="1:7" x14ac:dyDescent="0.2">
      <c r="A82">
        <v>81</v>
      </c>
      <c r="B82">
        <v>2</v>
      </c>
      <c r="C82">
        <v>1</v>
      </c>
      <c r="D82">
        <v>29</v>
      </c>
      <c r="E82">
        <v>1</v>
      </c>
      <c r="F82">
        <v>11</v>
      </c>
      <c r="G82">
        <v>5</v>
      </c>
    </row>
    <row r="83" spans="1:7" x14ac:dyDescent="0.2">
      <c r="A83">
        <v>82</v>
      </c>
      <c r="B83">
        <v>2</v>
      </c>
      <c r="C83">
        <v>1</v>
      </c>
      <c r="D83">
        <v>45</v>
      </c>
      <c r="E83">
        <v>1</v>
      </c>
      <c r="F83">
        <v>16</v>
      </c>
      <c r="G83">
        <v>4</v>
      </c>
    </row>
    <row r="84" spans="1:7" x14ac:dyDescent="0.2">
      <c r="A84">
        <v>83</v>
      </c>
      <c r="B84">
        <v>2</v>
      </c>
      <c r="C84">
        <v>2</v>
      </c>
      <c r="D84">
        <v>42</v>
      </c>
      <c r="E84">
        <v>1</v>
      </c>
      <c r="F84">
        <v>13</v>
      </c>
      <c r="G84">
        <v>8</v>
      </c>
    </row>
    <row r="85" spans="1:7" x14ac:dyDescent="0.2">
      <c r="A85">
        <v>84</v>
      </c>
      <c r="B85">
        <v>2</v>
      </c>
      <c r="C85">
        <v>2</v>
      </c>
      <c r="D85">
        <v>41</v>
      </c>
      <c r="E85">
        <v>1</v>
      </c>
      <c r="F85">
        <v>8</v>
      </c>
      <c r="G85">
        <v>6</v>
      </c>
    </row>
    <row r="86" spans="1:7" x14ac:dyDescent="0.2">
      <c r="A86">
        <v>85</v>
      </c>
      <c r="B86">
        <v>2</v>
      </c>
      <c r="C86">
        <v>1</v>
      </c>
      <c r="D86">
        <v>47</v>
      </c>
      <c r="E86">
        <v>1</v>
      </c>
      <c r="F86">
        <v>8</v>
      </c>
      <c r="G86">
        <v>1</v>
      </c>
    </row>
    <row r="87" spans="1:7" x14ac:dyDescent="0.2">
      <c r="A87">
        <v>86</v>
      </c>
      <c r="B87">
        <v>2</v>
      </c>
      <c r="C87">
        <v>2</v>
      </c>
      <c r="D87">
        <v>68</v>
      </c>
      <c r="E87">
        <v>1</v>
      </c>
      <c r="F87">
        <v>10</v>
      </c>
      <c r="G87">
        <v>1</v>
      </c>
    </row>
    <row r="88" spans="1:7" x14ac:dyDescent="0.2">
      <c r="A88">
        <v>87</v>
      </c>
      <c r="B88">
        <v>2</v>
      </c>
      <c r="C88">
        <v>1</v>
      </c>
      <c r="D88">
        <v>48</v>
      </c>
      <c r="E88">
        <v>1</v>
      </c>
      <c r="F88">
        <v>14</v>
      </c>
      <c r="G88">
        <v>9</v>
      </c>
    </row>
    <row r="89" spans="1:7" x14ac:dyDescent="0.2">
      <c r="A89">
        <v>88</v>
      </c>
      <c r="B89">
        <v>2</v>
      </c>
      <c r="C89">
        <v>1</v>
      </c>
      <c r="D89">
        <v>66</v>
      </c>
      <c r="E89">
        <v>1</v>
      </c>
      <c r="F89">
        <v>10</v>
      </c>
      <c r="G89">
        <v>3</v>
      </c>
    </row>
    <row r="90" spans="1:7" x14ac:dyDescent="0.2">
      <c r="A90">
        <v>89</v>
      </c>
      <c r="B90">
        <v>2</v>
      </c>
      <c r="C90">
        <v>1</v>
      </c>
      <c r="D90">
        <v>44</v>
      </c>
      <c r="E90">
        <v>0</v>
      </c>
      <c r="F90">
        <v>11</v>
      </c>
      <c r="G90">
        <v>5</v>
      </c>
    </row>
    <row r="91" spans="1:7" x14ac:dyDescent="0.2">
      <c r="A91">
        <v>90</v>
      </c>
      <c r="B91">
        <v>2</v>
      </c>
      <c r="C91">
        <v>2</v>
      </c>
      <c r="D91">
        <v>49</v>
      </c>
      <c r="E91">
        <v>1</v>
      </c>
      <c r="F91">
        <v>17</v>
      </c>
      <c r="G91">
        <v>10</v>
      </c>
    </row>
    <row r="92" spans="1:7" x14ac:dyDescent="0.2">
      <c r="A92">
        <v>91</v>
      </c>
      <c r="B92">
        <v>2</v>
      </c>
      <c r="C92">
        <v>1</v>
      </c>
      <c r="D92">
        <v>78</v>
      </c>
      <c r="E92">
        <v>1</v>
      </c>
      <c r="F92">
        <v>7</v>
      </c>
      <c r="G92">
        <v>7</v>
      </c>
    </row>
    <row r="93" spans="1:7" x14ac:dyDescent="0.2">
      <c r="A93">
        <v>92</v>
      </c>
      <c r="B93">
        <v>2</v>
      </c>
      <c r="C93">
        <v>1</v>
      </c>
      <c r="D93">
        <v>47</v>
      </c>
      <c r="E93">
        <v>1</v>
      </c>
      <c r="F93">
        <v>8</v>
      </c>
      <c r="G93">
        <v>4</v>
      </c>
    </row>
    <row r="94" spans="1:7" x14ac:dyDescent="0.2">
      <c r="A94">
        <v>93</v>
      </c>
      <c r="B94">
        <v>2</v>
      </c>
      <c r="C94">
        <v>1</v>
      </c>
      <c r="D94">
        <v>70</v>
      </c>
      <c r="E94">
        <v>1</v>
      </c>
      <c r="F94">
        <v>10</v>
      </c>
      <c r="G94">
        <v>8</v>
      </c>
    </row>
    <row r="95" spans="1:7" x14ac:dyDescent="0.2">
      <c r="A95">
        <v>94</v>
      </c>
      <c r="B95">
        <v>2</v>
      </c>
      <c r="C95">
        <v>1</v>
      </c>
      <c r="D95">
        <v>45</v>
      </c>
      <c r="E95">
        <v>0</v>
      </c>
      <c r="F95">
        <v>10</v>
      </c>
      <c r="G95">
        <v>8</v>
      </c>
    </row>
  </sheetData>
  <autoFilter ref="A1:G95" xr:uid="{943625EF-6074-4F0C-9921-EFB81F787448}"/>
  <conditionalFormatting sqref="B2:G95">
    <cfRule type="containsBlanks" dxfId="8" priority="1">
      <formula>LEN(TRIM(B2))=0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E9967-3113-4F4F-8F44-764F8C5FA3E1}">
  <dimension ref="A3:AL87"/>
  <sheetViews>
    <sheetView topLeftCell="A2" workbookViewId="0">
      <selection activeCell="AG39" sqref="AG39"/>
    </sheetView>
  </sheetViews>
  <sheetFormatPr baseColWidth="10" defaultColWidth="8.83203125" defaultRowHeight="15" x14ac:dyDescent="0.2"/>
  <cols>
    <col min="1" max="1" width="12.6640625" bestFit="1" customWidth="1"/>
    <col min="2" max="2" width="12.1640625" bestFit="1" customWidth="1"/>
    <col min="3" max="3" width="11.83203125" bestFit="1" customWidth="1"/>
    <col min="4" max="4" width="4.33203125" customWidth="1"/>
    <col min="5" max="5" width="6.6640625" customWidth="1"/>
    <col min="6" max="6" width="5.6640625" customWidth="1"/>
    <col min="7" max="7" width="5.5" customWidth="1"/>
    <col min="8" max="15" width="6.33203125" customWidth="1"/>
    <col min="16" max="17" width="8.1640625" customWidth="1"/>
    <col min="18" max="18" width="7.6640625" customWidth="1"/>
    <col min="19" max="21" width="6.33203125" customWidth="1"/>
    <col min="22" max="22" width="7.6640625" customWidth="1"/>
    <col min="23" max="29" width="6.33203125" customWidth="1"/>
    <col min="30" max="30" width="2.83203125" hidden="1" customWidth="1"/>
    <col min="31" max="31" width="13.33203125" customWidth="1"/>
    <col min="32" max="32" width="10.6640625" customWidth="1"/>
    <col min="33" max="33" width="7.5" customWidth="1"/>
    <col min="34" max="34" width="9.33203125" customWidth="1"/>
    <col min="35" max="36" width="10.5" customWidth="1"/>
    <col min="37" max="37" width="7.83203125" customWidth="1"/>
    <col min="38" max="38" width="6.33203125" customWidth="1"/>
    <col min="39" max="39" width="10.6640625" bestFit="1" customWidth="1"/>
    <col min="40" max="40" width="4.6640625" bestFit="1" customWidth="1"/>
    <col min="41" max="41" width="1.83203125" bestFit="1" customWidth="1"/>
    <col min="42" max="42" width="7.5" bestFit="1" customWidth="1"/>
    <col min="43" max="43" width="4.6640625" bestFit="1" customWidth="1"/>
    <col min="44" max="44" width="7.5" bestFit="1" customWidth="1"/>
    <col min="45" max="45" width="4.6640625" bestFit="1" customWidth="1"/>
    <col min="46" max="46" width="7.5" bestFit="1" customWidth="1"/>
    <col min="47" max="47" width="4.6640625" bestFit="1" customWidth="1"/>
    <col min="48" max="48" width="2.83203125" bestFit="1" customWidth="1"/>
    <col min="49" max="49" width="7.5" bestFit="1" customWidth="1"/>
    <col min="50" max="50" width="4.6640625" bestFit="1" customWidth="1"/>
    <col min="51" max="51" width="7.5" bestFit="1" customWidth="1"/>
    <col min="52" max="52" width="4.6640625" bestFit="1" customWidth="1"/>
    <col min="53" max="53" width="1.83203125" bestFit="1" customWidth="1"/>
    <col min="54" max="54" width="7.5" bestFit="1" customWidth="1"/>
    <col min="55" max="55" width="4.6640625" bestFit="1" customWidth="1"/>
    <col min="56" max="56" width="7.5" bestFit="1" customWidth="1"/>
    <col min="57" max="57" width="4.6640625" bestFit="1" customWidth="1"/>
    <col min="58" max="58" width="7.5" bestFit="1" customWidth="1"/>
    <col min="59" max="59" width="4.6640625" bestFit="1" customWidth="1"/>
    <col min="60" max="60" width="7.5" bestFit="1" customWidth="1"/>
    <col min="61" max="61" width="4.6640625" bestFit="1" customWidth="1"/>
    <col min="62" max="62" width="1.83203125" bestFit="1" customWidth="1"/>
    <col min="63" max="63" width="7.5" bestFit="1" customWidth="1"/>
    <col min="64" max="64" width="4.6640625" bestFit="1" customWidth="1"/>
    <col min="65" max="65" width="7.5" bestFit="1" customWidth="1"/>
    <col min="66" max="66" width="4.6640625" bestFit="1" customWidth="1"/>
    <col min="67" max="67" width="7.5" bestFit="1" customWidth="1"/>
    <col min="68" max="68" width="4.6640625" bestFit="1" customWidth="1"/>
    <col min="69" max="69" width="7.5" bestFit="1" customWidth="1"/>
    <col min="70" max="70" width="4.6640625" bestFit="1" customWidth="1"/>
    <col min="71" max="71" width="7.5" bestFit="1" customWidth="1"/>
    <col min="72" max="72" width="4.6640625" bestFit="1" customWidth="1"/>
    <col min="73" max="73" width="7.5" bestFit="1" customWidth="1"/>
    <col min="74" max="74" width="4.6640625" bestFit="1" customWidth="1"/>
    <col min="75" max="75" width="7.5" bestFit="1" customWidth="1"/>
    <col min="76" max="76" width="4.6640625" bestFit="1" customWidth="1"/>
    <col min="77" max="77" width="7.5" bestFit="1" customWidth="1"/>
    <col min="78" max="78" width="4.6640625" bestFit="1" customWidth="1"/>
    <col min="79" max="79" width="1.83203125" bestFit="1" customWidth="1"/>
    <col min="80" max="80" width="7.5" bestFit="1" customWidth="1"/>
    <col min="81" max="81" width="4.6640625" bestFit="1" customWidth="1"/>
    <col min="82" max="82" width="7.5" bestFit="1" customWidth="1"/>
    <col min="83" max="83" width="4.6640625" bestFit="1" customWidth="1"/>
    <col min="84" max="84" width="7.5" bestFit="1" customWidth="1"/>
    <col min="85" max="85" width="4.6640625" bestFit="1" customWidth="1"/>
    <col min="86" max="86" width="7.5" bestFit="1" customWidth="1"/>
    <col min="87" max="87" width="4.6640625" bestFit="1" customWidth="1"/>
    <col min="88" max="88" width="1.83203125" bestFit="1" customWidth="1"/>
    <col min="89" max="89" width="7.5" bestFit="1" customWidth="1"/>
    <col min="90" max="90" width="4.6640625" bestFit="1" customWidth="1"/>
    <col min="91" max="91" width="7.5" bestFit="1" customWidth="1"/>
    <col min="92" max="92" width="10.6640625" bestFit="1" customWidth="1"/>
  </cols>
  <sheetData>
    <row r="3" spans="1:38" x14ac:dyDescent="0.2">
      <c r="A3" s="10" t="s">
        <v>23</v>
      </c>
      <c r="B3" s="10" t="s">
        <v>17</v>
      </c>
    </row>
    <row r="4" spans="1:38" x14ac:dyDescent="0.2">
      <c r="A4" s="10" t="s">
        <v>24</v>
      </c>
      <c r="B4" t="s">
        <v>0</v>
      </c>
      <c r="C4" t="s">
        <v>7</v>
      </c>
      <c r="D4" t="s">
        <v>16</v>
      </c>
    </row>
    <row r="5" spans="1:38" x14ac:dyDescent="0.2">
      <c r="A5" s="11" t="s">
        <v>33</v>
      </c>
      <c r="B5">
        <v>27</v>
      </c>
      <c r="C5">
        <v>24</v>
      </c>
      <c r="D5">
        <v>51</v>
      </c>
    </row>
    <row r="6" spans="1:38" x14ac:dyDescent="0.2">
      <c r="A6" s="11" t="s">
        <v>34</v>
      </c>
      <c r="B6">
        <v>27</v>
      </c>
      <c r="C6">
        <v>17</v>
      </c>
      <c r="D6">
        <v>44</v>
      </c>
    </row>
    <row r="7" spans="1:38" x14ac:dyDescent="0.2">
      <c r="A7" s="11" t="s">
        <v>16</v>
      </c>
      <c r="B7">
        <v>54</v>
      </c>
      <c r="C7">
        <v>41</v>
      </c>
      <c r="D7">
        <v>95</v>
      </c>
    </row>
    <row r="10" spans="1:38" x14ac:dyDescent="0.2">
      <c r="A10" s="10" t="s">
        <v>43</v>
      </c>
      <c r="B10" s="10" t="s">
        <v>17</v>
      </c>
    </row>
    <row r="11" spans="1:38" x14ac:dyDescent="0.2">
      <c r="A11" s="10" t="s">
        <v>24</v>
      </c>
      <c r="B11" t="s">
        <v>0</v>
      </c>
      <c r="C11" t="s">
        <v>7</v>
      </c>
      <c r="D11" t="s">
        <v>16</v>
      </c>
      <c r="AD11" s="41" t="s">
        <v>60</v>
      </c>
      <c r="AE11" s="41"/>
      <c r="AF11" s="41"/>
      <c r="AG11" s="41"/>
      <c r="AH11" s="41"/>
      <c r="AI11" s="41"/>
      <c r="AJ11" s="41"/>
      <c r="AK11" s="41"/>
      <c r="AL11" s="41"/>
    </row>
    <row r="12" spans="1:38" x14ac:dyDescent="0.2">
      <c r="A12" s="11">
        <v>1</v>
      </c>
      <c r="B12">
        <v>47.111111111111114</v>
      </c>
      <c r="C12">
        <v>46.291666666666664</v>
      </c>
      <c r="D12">
        <v>46.725490196078432</v>
      </c>
      <c r="AD12" s="41" t="s">
        <v>61</v>
      </c>
      <c r="AE12" s="41"/>
      <c r="AF12" s="41"/>
      <c r="AG12" s="41"/>
      <c r="AH12" s="41"/>
      <c r="AI12" s="41"/>
      <c r="AJ12" s="41"/>
      <c r="AK12" s="41"/>
      <c r="AL12" s="41"/>
    </row>
    <row r="13" spans="1:38" x14ac:dyDescent="0.2">
      <c r="A13" s="11">
        <v>2</v>
      </c>
      <c r="B13">
        <v>48.592592592592595</v>
      </c>
      <c r="C13">
        <v>45.176470588235297</v>
      </c>
      <c r="D13">
        <v>47.272727272727273</v>
      </c>
      <c r="AG13" s="2" t="s">
        <v>38</v>
      </c>
      <c r="AH13" s="2" t="s">
        <v>42</v>
      </c>
      <c r="AI13" t="s">
        <v>58</v>
      </c>
      <c r="AK13" t="s">
        <v>59</v>
      </c>
    </row>
    <row r="14" spans="1:38" x14ac:dyDescent="0.2">
      <c r="A14" s="11" t="s">
        <v>16</v>
      </c>
      <c r="B14">
        <v>47.851851851851855</v>
      </c>
      <c r="C14">
        <v>45.829268292682926</v>
      </c>
      <c r="D14">
        <v>46.978947368421053</v>
      </c>
      <c r="AE14" s="41" t="s">
        <v>39</v>
      </c>
      <c r="AF14" t="s">
        <v>50</v>
      </c>
      <c r="AG14">
        <f>GETPIVOTDATA("[Measures].[Count of GROUP]",$A$3,"[Range].[GENDER]","[Range].[GENDER].&amp;[m]","[Range].[GROUP]","[Range].[GROUP].&amp;[1]")</f>
        <v>27</v>
      </c>
      <c r="AH14">
        <f>GETPIVOTDATA("[Measures].[Count of GROUP]",$A$3,"[Range].[GENDER]","[Range].[GENDER].&amp;[m]","[Range].[GROUP]","[Range].[GROUP].&amp;[2]")</f>
        <v>27</v>
      </c>
      <c r="AI14" s="16">
        <f>AG14/Q18</f>
        <v>0.52941176470588236</v>
      </c>
      <c r="AJ14" s="16"/>
      <c r="AK14" s="16">
        <f>AH14/Q19</f>
        <v>0.61363636363636365</v>
      </c>
    </row>
    <row r="15" spans="1:38" x14ac:dyDescent="0.2">
      <c r="AE15" s="41"/>
      <c r="AF15" t="s">
        <v>51</v>
      </c>
      <c r="AG15">
        <f>GETPIVOTDATA("[Measures].[Count of GROUP]",$A$3,"[Range].[GENDER]","[Range].[GENDER].&amp;[w]","[Range].[GROUP]","[Range].[GROUP].&amp;[1]")</f>
        <v>24</v>
      </c>
      <c r="AH15">
        <f>GETPIVOTDATA("[Measures].[Count of GROUP]",$A$3,"[Range].[GENDER]","[Range].[GENDER].&amp;[w]","[Range].[GROUP]","[Range].[GROUP].&amp;[2]")</f>
        <v>17</v>
      </c>
      <c r="AI15" s="16">
        <f>AG15/Q18</f>
        <v>0.47058823529411764</v>
      </c>
      <c r="AJ15" s="16"/>
      <c r="AK15" s="16">
        <f>AH15/Q19</f>
        <v>0.38636363636363635</v>
      </c>
    </row>
    <row r="16" spans="1:38" x14ac:dyDescent="0.2">
      <c r="A16" s="10" t="s">
        <v>46</v>
      </c>
      <c r="B16" s="10" t="s">
        <v>17</v>
      </c>
      <c r="O16" s="41" t="s">
        <v>39</v>
      </c>
      <c r="P16" s="41"/>
      <c r="Q16" s="12"/>
      <c r="R16" s="41" t="s">
        <v>21</v>
      </c>
      <c r="S16" s="41"/>
      <c r="T16" s="41"/>
      <c r="U16" t="s">
        <v>41</v>
      </c>
      <c r="W16" t="s">
        <v>52</v>
      </c>
      <c r="AE16" s="41" t="s">
        <v>21</v>
      </c>
      <c r="AF16" t="s">
        <v>40</v>
      </c>
      <c r="AG16" s="7">
        <f>GETPIVOTDATA("AGE",$A$10,"GROUP",1)</f>
        <v>46.725490196078432</v>
      </c>
      <c r="AH16" s="7">
        <f>GETPIVOTDATA("AGE",$A$10,"GROUP",2)</f>
        <v>47.272727272727273</v>
      </c>
    </row>
    <row r="17" spans="1:36" x14ac:dyDescent="0.2">
      <c r="B17" t="s">
        <v>0</v>
      </c>
      <c r="D17" t="s">
        <v>47</v>
      </c>
      <c r="E17" t="s">
        <v>7</v>
      </c>
      <c r="G17" t="s">
        <v>48</v>
      </c>
      <c r="H17" t="s">
        <v>16</v>
      </c>
      <c r="O17" t="s">
        <v>50</v>
      </c>
      <c r="P17" t="s">
        <v>51</v>
      </c>
      <c r="R17" t="s">
        <v>40</v>
      </c>
      <c r="S17" t="s">
        <v>20</v>
      </c>
      <c r="T17" t="s">
        <v>18</v>
      </c>
      <c r="U17" t="s">
        <v>50</v>
      </c>
      <c r="V17" t="s">
        <v>51</v>
      </c>
      <c r="W17" t="s">
        <v>50</v>
      </c>
      <c r="Z17" t="s">
        <v>51</v>
      </c>
      <c r="AE17" s="41"/>
      <c r="AF17" t="s">
        <v>20</v>
      </c>
      <c r="AG17">
        <v>47</v>
      </c>
      <c r="AH17">
        <v>47</v>
      </c>
    </row>
    <row r="18" spans="1:36" x14ac:dyDescent="0.2">
      <c r="A18" s="10" t="s">
        <v>24</v>
      </c>
      <c r="B18">
        <v>1</v>
      </c>
      <c r="C18">
        <v>2</v>
      </c>
      <c r="E18">
        <v>1</v>
      </c>
      <c r="F18">
        <v>2</v>
      </c>
      <c r="N18" t="s">
        <v>38</v>
      </c>
      <c r="O18">
        <f>GETPIVOTDATA("[Measures].[Count of GROUP]",$A$3,"[Range].[GENDER]","[Range].[GENDER].&amp;[m]","[Range].[GROUP]","[Range].[GROUP].&amp;[1]")</f>
        <v>27</v>
      </c>
      <c r="P18">
        <f>GETPIVOTDATA("[Measures].[Count of GROUP]",$A$3,"[Range].[GENDER]","[Range].[GENDER].&amp;[w]","[Range].[GROUP]","[Range].[GROUP].&amp;[1]")</f>
        <v>24</v>
      </c>
      <c r="Q18">
        <f>SUM(O18:P18)</f>
        <v>51</v>
      </c>
      <c r="R18" s="8">
        <f>GETPIVOTDATA("AGE",$A$10,"GROUP",1)</f>
        <v>46.725490196078432</v>
      </c>
      <c r="S18">
        <v>47</v>
      </c>
      <c r="T18">
        <v>47</v>
      </c>
      <c r="U18">
        <f>GETPIVOTDATA("TORTURE",$A$16,"GROUP",1,"GENDER","m","TORTURE",1)</f>
        <v>12</v>
      </c>
      <c r="V18">
        <f>GETPIVOTDATA("TORTURE",$A$16,"GROUP",1,"GENDER","w","TORTURE",1)</f>
        <v>15</v>
      </c>
      <c r="W18" s="7">
        <f>GETPIVOTDATA("INTAKE",$A$24,"GROUP",1,"GENDER","m")</f>
        <v>10.814814814814815</v>
      </c>
      <c r="Z18" s="7">
        <f>GETPIVOTDATA("INTAKE",$A$24,"GROUP",1,"GENDER","w")</f>
        <v>12.416666666666666</v>
      </c>
      <c r="AE18" s="41"/>
      <c r="AF18" t="s">
        <v>18</v>
      </c>
      <c r="AG18">
        <v>47</v>
      </c>
      <c r="AH18">
        <v>47</v>
      </c>
    </row>
    <row r="19" spans="1:36" x14ac:dyDescent="0.2">
      <c r="A19" s="11">
        <v>0</v>
      </c>
      <c r="B19">
        <v>0</v>
      </c>
      <c r="C19">
        <v>0</v>
      </c>
      <c r="D19">
        <v>0</v>
      </c>
      <c r="E19">
        <v>0</v>
      </c>
      <c r="F19">
        <v>0</v>
      </c>
      <c r="G19">
        <v>0</v>
      </c>
      <c r="H19">
        <v>0</v>
      </c>
      <c r="N19" t="s">
        <v>42</v>
      </c>
      <c r="O19">
        <f>GETPIVOTDATA("[Measures].[Count of GROUP]",$A$3,"[Range].[GENDER]","[Range].[GENDER].&amp;[m]","[Range].[GROUP]","[Range].[GROUP].&amp;[2]")</f>
        <v>27</v>
      </c>
      <c r="P19">
        <f>GETPIVOTDATA("[Measures].[Count of GROUP]",$A$3,"[Range].[GENDER]","[Range].[GENDER].&amp;[w]","[Range].[GROUP]","[Range].[GROUP].&amp;[2]")</f>
        <v>17</v>
      </c>
      <c r="Q19">
        <f>SUM(O19:P19)</f>
        <v>44</v>
      </c>
      <c r="R19" s="8">
        <f>GETPIVOTDATA("AGE",$A$10,"GROUP",2)</f>
        <v>47.272727272727273</v>
      </c>
      <c r="S19">
        <v>47</v>
      </c>
      <c r="T19">
        <v>47</v>
      </c>
      <c r="U19">
        <f>GETPIVOTDATA("TORTURE",$A$16,"GROUP",2,"GENDER","m","TORTURE",1)</f>
        <v>23</v>
      </c>
      <c r="V19">
        <f>GETPIVOTDATA("TORTURE",$A$16,"GROUP",2,"GENDER","w","TORTURE",1)</f>
        <v>15</v>
      </c>
      <c r="W19" s="7">
        <f>GETPIVOTDATA("INTAKE",$A$24,"GROUP",2,"GENDER","m")</f>
        <v>11.185185185185185</v>
      </c>
      <c r="Z19" s="7">
        <f>GETPIVOTDATA("INTAKE",$A$24,"GROUP",2,"GENDER","w")</f>
        <v>11.529411764705882</v>
      </c>
      <c r="AE19" s="41" t="s">
        <v>41</v>
      </c>
      <c r="AF19" t="s">
        <v>50</v>
      </c>
      <c r="AG19">
        <f>GETPIVOTDATA("TORTURE",$A$16,"GROUP",1,"GENDER","m","TORTURE",1)</f>
        <v>12</v>
      </c>
      <c r="AH19">
        <f>GETPIVOTDATA("TORTURE",$A$16,"GROUP",2,"GENDER","m","TORTURE",1)</f>
        <v>23</v>
      </c>
    </row>
    <row r="20" spans="1:36" x14ac:dyDescent="0.2">
      <c r="A20" s="11">
        <v>1</v>
      </c>
      <c r="B20">
        <v>12</v>
      </c>
      <c r="C20">
        <v>23</v>
      </c>
      <c r="D20">
        <v>35</v>
      </c>
      <c r="E20">
        <v>15</v>
      </c>
      <c r="F20">
        <v>15</v>
      </c>
      <c r="G20">
        <v>30</v>
      </c>
      <c r="H20">
        <v>65</v>
      </c>
      <c r="AE20" s="41"/>
      <c r="AF20" t="s">
        <v>51</v>
      </c>
      <c r="AG20">
        <f>GETPIVOTDATA("TORTURE",$A$16,"GROUP",1,"GENDER","w","TORTURE",1)</f>
        <v>15</v>
      </c>
      <c r="AH20">
        <f>GETPIVOTDATA("TORTURE",$A$16,"GROUP",2,"GENDER","w","TORTURE",1)</f>
        <v>15</v>
      </c>
    </row>
    <row r="21" spans="1:36" ht="37" customHeight="1" x14ac:dyDescent="0.2">
      <c r="A21" s="11" t="s">
        <v>16</v>
      </c>
      <c r="B21">
        <v>12</v>
      </c>
      <c r="C21">
        <v>23</v>
      </c>
      <c r="D21">
        <v>35</v>
      </c>
      <c r="E21">
        <v>15</v>
      </c>
      <c r="F21">
        <v>15</v>
      </c>
      <c r="G21">
        <v>30</v>
      </c>
      <c r="H21">
        <v>65</v>
      </c>
      <c r="AE21" s="44" t="s">
        <v>52</v>
      </c>
      <c r="AF21" t="s">
        <v>50</v>
      </c>
      <c r="AG21" s="7">
        <f>GETPIVOTDATA("INTAKE",$A$24,"GROUP",1,"GENDER","m")</f>
        <v>10.814814814814815</v>
      </c>
      <c r="AH21" s="7">
        <f>GETPIVOTDATA("INTAKE",$A$24,"GROUP",2,"GENDER","m")</f>
        <v>11.185185185185185</v>
      </c>
    </row>
    <row r="22" spans="1:36" ht="23" customHeight="1" x14ac:dyDescent="0.2">
      <c r="AE22" s="44"/>
      <c r="AF22" t="s">
        <v>51</v>
      </c>
      <c r="AG22" s="7">
        <f>GETPIVOTDATA("INTAKE",$A$24,"GROUP",1,"GENDER","w")</f>
        <v>12.416666666666666</v>
      </c>
      <c r="AH22" s="7">
        <f>GETPIVOTDATA("INTAKE",$A$24,"GROUP",2,"GENDER","w")</f>
        <v>11.529411764705882</v>
      </c>
    </row>
    <row r="23" spans="1:36" ht="23.5" customHeight="1" x14ac:dyDescent="0.2"/>
    <row r="24" spans="1:36" x14ac:dyDescent="0.2">
      <c r="B24" s="10" t="s">
        <v>17</v>
      </c>
    </row>
    <row r="25" spans="1:36" x14ac:dyDescent="0.2">
      <c r="B25">
        <v>1</v>
      </c>
      <c r="D25" t="s">
        <v>44</v>
      </c>
      <c r="E25">
        <v>2</v>
      </c>
      <c r="G25" t="s">
        <v>45</v>
      </c>
      <c r="H25" t="s">
        <v>16</v>
      </c>
      <c r="R25" s="43"/>
      <c r="U25" s="41"/>
      <c r="V25" s="41"/>
      <c r="AE25" s="41" t="s">
        <v>60</v>
      </c>
      <c r="AF25" s="41"/>
      <c r="AG25" s="41"/>
      <c r="AH25" s="41"/>
      <c r="AI25" s="41"/>
      <c r="AJ25" s="41"/>
    </row>
    <row r="26" spans="1:36" x14ac:dyDescent="0.2">
      <c r="B26" t="s">
        <v>0</v>
      </c>
      <c r="C26" t="s">
        <v>7</v>
      </c>
      <c r="E26" t="s">
        <v>0</v>
      </c>
      <c r="F26" t="s">
        <v>7</v>
      </c>
      <c r="R26" s="43"/>
      <c r="T26" s="18"/>
      <c r="V26" s="18"/>
      <c r="W26" s="7"/>
      <c r="AE26" s="41" t="s">
        <v>61</v>
      </c>
      <c r="AF26" s="41"/>
      <c r="AG26" s="41"/>
      <c r="AH26" s="41"/>
      <c r="AI26" s="41"/>
      <c r="AJ26" s="41"/>
    </row>
    <row r="27" spans="1:36" x14ac:dyDescent="0.2">
      <c r="A27" t="s">
        <v>49</v>
      </c>
      <c r="B27" s="7">
        <v>10.814814814814815</v>
      </c>
      <c r="C27" s="7">
        <v>12.416666666666666</v>
      </c>
      <c r="D27" s="7">
        <v>11.568627450980392</v>
      </c>
      <c r="E27" s="7">
        <v>11.185185185185185</v>
      </c>
      <c r="F27" s="7">
        <v>11.529411764705882</v>
      </c>
      <c r="G27" s="7">
        <v>11.318181818181818</v>
      </c>
      <c r="H27" s="7">
        <v>11.452631578947368</v>
      </c>
      <c r="R27" s="43"/>
      <c r="AE27" s="41"/>
      <c r="AF27" s="41"/>
      <c r="AG27" s="41" t="s">
        <v>38</v>
      </c>
      <c r="AH27" s="41"/>
      <c r="AI27" s="41" t="s">
        <v>42</v>
      </c>
      <c r="AJ27" s="41"/>
    </row>
    <row r="28" spans="1:36" x14ac:dyDescent="0.2">
      <c r="B28" s="7"/>
      <c r="C28" s="7"/>
      <c r="D28" s="7"/>
      <c r="E28" s="7"/>
      <c r="F28" s="7"/>
      <c r="G28" s="7"/>
      <c r="H28" s="7"/>
      <c r="R28" s="17"/>
      <c r="AE28" s="41"/>
      <c r="AF28" s="41"/>
      <c r="AG28" t="s">
        <v>50</v>
      </c>
      <c r="AH28" t="s">
        <v>62</v>
      </c>
      <c r="AI28" t="s">
        <v>50</v>
      </c>
      <c r="AJ28" t="s">
        <v>51</v>
      </c>
    </row>
    <row r="29" spans="1:36" x14ac:dyDescent="0.2">
      <c r="AE29" s="41" t="s">
        <v>63</v>
      </c>
      <c r="AF29" s="41"/>
      <c r="AG29" s="16">
        <f>AI14</f>
        <v>0.52941176470588236</v>
      </c>
      <c r="AH29" s="16">
        <f>AI15</f>
        <v>0.47058823529411764</v>
      </c>
      <c r="AI29" s="16">
        <f>AK14</f>
        <v>0.61363636363636365</v>
      </c>
      <c r="AJ29" s="16">
        <f>AK15</f>
        <v>0.38636363636363635</v>
      </c>
    </row>
    <row r="30" spans="1:36" x14ac:dyDescent="0.2">
      <c r="AE30" s="41" t="s">
        <v>41</v>
      </c>
      <c r="AF30" s="41"/>
      <c r="AG30">
        <v>12</v>
      </c>
      <c r="AH30">
        <v>15</v>
      </c>
      <c r="AI30">
        <v>23</v>
      </c>
      <c r="AJ30">
        <v>15</v>
      </c>
    </row>
    <row r="31" spans="1:36" x14ac:dyDescent="0.2">
      <c r="A31" s="10" t="s">
        <v>24</v>
      </c>
      <c r="B31" t="s">
        <v>53</v>
      </c>
      <c r="AE31" t="s">
        <v>52</v>
      </c>
      <c r="AG31" s="7">
        <v>10.814814814814815</v>
      </c>
      <c r="AH31" s="7">
        <v>12.416666666666666</v>
      </c>
      <c r="AI31" s="7">
        <v>11.185185185185185</v>
      </c>
      <c r="AJ31" s="7">
        <v>11.529411764705882</v>
      </c>
    </row>
    <row r="32" spans="1:36" x14ac:dyDescent="0.2">
      <c r="A32" s="11">
        <v>1</v>
      </c>
      <c r="B32">
        <v>51</v>
      </c>
      <c r="AE32" s="41" t="s">
        <v>40</v>
      </c>
      <c r="AF32" s="41"/>
      <c r="AG32" s="42">
        <v>46.725490196078397</v>
      </c>
      <c r="AH32" s="42"/>
      <c r="AI32" s="42">
        <v>47.272727272727273</v>
      </c>
      <c r="AJ32" s="42"/>
    </row>
    <row r="33" spans="1:36" x14ac:dyDescent="0.2">
      <c r="A33" s="13">
        <v>19</v>
      </c>
      <c r="B33">
        <v>1</v>
      </c>
      <c r="AE33" s="41" t="s">
        <v>20</v>
      </c>
      <c r="AF33" s="41"/>
      <c r="AG33" s="41">
        <v>47</v>
      </c>
      <c r="AH33" s="41"/>
      <c r="AI33" s="41">
        <v>47</v>
      </c>
      <c r="AJ33" s="41"/>
    </row>
    <row r="34" spans="1:36" x14ac:dyDescent="0.2">
      <c r="A34" s="13">
        <v>23</v>
      </c>
      <c r="B34">
        <v>1</v>
      </c>
      <c r="AE34" s="41" t="s">
        <v>18</v>
      </c>
      <c r="AF34" s="41"/>
      <c r="AG34" s="41">
        <v>47</v>
      </c>
      <c r="AH34" s="41"/>
      <c r="AI34" s="41">
        <v>47</v>
      </c>
      <c r="AJ34" s="41"/>
    </row>
    <row r="35" spans="1:36" x14ac:dyDescent="0.2">
      <c r="A35" s="13">
        <v>24</v>
      </c>
      <c r="B35">
        <v>1</v>
      </c>
      <c r="AE35" s="19" t="s">
        <v>64</v>
      </c>
    </row>
    <row r="36" spans="1:36" ht="14.5" customHeight="1" x14ac:dyDescent="0.2">
      <c r="A36" s="13">
        <v>26</v>
      </c>
      <c r="B36">
        <v>1</v>
      </c>
      <c r="AE36" s="9"/>
    </row>
    <row r="37" spans="1:36" x14ac:dyDescent="0.2">
      <c r="A37" s="13">
        <v>27</v>
      </c>
      <c r="B37">
        <v>1</v>
      </c>
      <c r="AE37" s="20" t="s">
        <v>65</v>
      </c>
    </row>
    <row r="38" spans="1:36" x14ac:dyDescent="0.2">
      <c r="A38" s="13">
        <v>28</v>
      </c>
      <c r="B38">
        <v>2</v>
      </c>
      <c r="AE38" s="20" t="s">
        <v>66</v>
      </c>
    </row>
    <row r="39" spans="1:36" x14ac:dyDescent="0.2">
      <c r="A39" s="13">
        <v>30</v>
      </c>
      <c r="B39">
        <v>1</v>
      </c>
      <c r="AE39" s="20" t="s">
        <v>67</v>
      </c>
    </row>
    <row r="40" spans="1:36" x14ac:dyDescent="0.2">
      <c r="A40" s="13">
        <v>32</v>
      </c>
      <c r="B40">
        <v>1</v>
      </c>
      <c r="AE40" s="20" t="s">
        <v>68</v>
      </c>
    </row>
    <row r="41" spans="1:36" x14ac:dyDescent="0.2">
      <c r="A41" s="13">
        <v>33</v>
      </c>
      <c r="B41">
        <v>2</v>
      </c>
      <c r="K41" t="s">
        <v>56</v>
      </c>
      <c r="L41" t="s">
        <v>55</v>
      </c>
      <c r="M41" t="s">
        <v>57</v>
      </c>
      <c r="AE41" s="20" t="s">
        <v>69</v>
      </c>
    </row>
    <row r="42" spans="1:36" x14ac:dyDescent="0.2">
      <c r="A42" s="13">
        <v>34</v>
      </c>
      <c r="B42">
        <v>1</v>
      </c>
      <c r="J42" t="s">
        <v>54</v>
      </c>
      <c r="K42">
        <v>46.725490196078397</v>
      </c>
      <c r="L42">
        <v>47</v>
      </c>
      <c r="M42">
        <v>47</v>
      </c>
    </row>
    <row r="43" spans="1:36" x14ac:dyDescent="0.2">
      <c r="A43" s="13">
        <v>37</v>
      </c>
      <c r="B43">
        <v>1</v>
      </c>
      <c r="J43" t="s">
        <v>54</v>
      </c>
      <c r="K43">
        <v>47.272727272727273</v>
      </c>
      <c r="L43">
        <v>47</v>
      </c>
      <c r="M43">
        <v>47</v>
      </c>
      <c r="AE43" s="19" t="s">
        <v>70</v>
      </c>
    </row>
    <row r="44" spans="1:36" x14ac:dyDescent="0.2">
      <c r="A44" s="13">
        <v>39</v>
      </c>
      <c r="B44">
        <v>1</v>
      </c>
    </row>
    <row r="45" spans="1:36" x14ac:dyDescent="0.2">
      <c r="A45" s="13">
        <v>41</v>
      </c>
      <c r="B45">
        <v>1</v>
      </c>
    </row>
    <row r="46" spans="1:36" x14ac:dyDescent="0.2">
      <c r="A46" s="13">
        <v>42</v>
      </c>
      <c r="B46">
        <v>1</v>
      </c>
    </row>
    <row r="47" spans="1:36" x14ac:dyDescent="0.2">
      <c r="A47" s="13">
        <v>43</v>
      </c>
      <c r="B47">
        <v>1</v>
      </c>
    </row>
    <row r="48" spans="1:36" x14ac:dyDescent="0.2">
      <c r="A48" s="13">
        <v>44</v>
      </c>
      <c r="B48">
        <v>2</v>
      </c>
    </row>
    <row r="49" spans="1:2" x14ac:dyDescent="0.2">
      <c r="A49" s="13">
        <v>46</v>
      </c>
      <c r="B49">
        <v>2</v>
      </c>
    </row>
    <row r="50" spans="1:2" x14ac:dyDescent="0.2">
      <c r="A50" s="13">
        <v>47</v>
      </c>
      <c r="B50">
        <v>15</v>
      </c>
    </row>
    <row r="51" spans="1:2" x14ac:dyDescent="0.2">
      <c r="A51" s="13">
        <v>49</v>
      </c>
      <c r="B51">
        <v>1</v>
      </c>
    </row>
    <row r="52" spans="1:2" x14ac:dyDescent="0.2">
      <c r="A52" s="13">
        <v>50</v>
      </c>
      <c r="B52">
        <v>1</v>
      </c>
    </row>
    <row r="53" spans="1:2" x14ac:dyDescent="0.2">
      <c r="A53" s="13">
        <v>56</v>
      </c>
      <c r="B53">
        <v>1</v>
      </c>
    </row>
    <row r="54" spans="1:2" x14ac:dyDescent="0.2">
      <c r="A54" s="13">
        <v>59</v>
      </c>
      <c r="B54">
        <v>1</v>
      </c>
    </row>
    <row r="55" spans="1:2" x14ac:dyDescent="0.2">
      <c r="A55" s="13">
        <v>62</v>
      </c>
      <c r="B55">
        <v>3</v>
      </c>
    </row>
    <row r="56" spans="1:2" x14ac:dyDescent="0.2">
      <c r="A56" s="13">
        <v>65</v>
      </c>
      <c r="B56">
        <v>2</v>
      </c>
    </row>
    <row r="57" spans="1:2" x14ac:dyDescent="0.2">
      <c r="A57" s="13">
        <v>67</v>
      </c>
      <c r="B57">
        <v>1</v>
      </c>
    </row>
    <row r="58" spans="1:2" x14ac:dyDescent="0.2">
      <c r="A58" s="13">
        <v>68</v>
      </c>
      <c r="B58">
        <v>2</v>
      </c>
    </row>
    <row r="59" spans="1:2" x14ac:dyDescent="0.2">
      <c r="A59" s="13">
        <v>71</v>
      </c>
      <c r="B59">
        <v>1</v>
      </c>
    </row>
    <row r="60" spans="1:2" x14ac:dyDescent="0.2">
      <c r="A60" s="13">
        <v>77</v>
      </c>
      <c r="B60">
        <v>1</v>
      </c>
    </row>
    <row r="61" spans="1:2" x14ac:dyDescent="0.2">
      <c r="A61" s="13">
        <v>78</v>
      </c>
      <c r="B61">
        <v>1</v>
      </c>
    </row>
    <row r="62" spans="1:2" x14ac:dyDescent="0.2">
      <c r="A62" s="11">
        <v>2</v>
      </c>
      <c r="B62">
        <v>44</v>
      </c>
    </row>
    <row r="63" spans="1:2" x14ac:dyDescent="0.2">
      <c r="A63" s="13">
        <v>23</v>
      </c>
      <c r="B63">
        <v>2</v>
      </c>
    </row>
    <row r="64" spans="1:2" x14ac:dyDescent="0.2">
      <c r="A64" s="13">
        <v>26</v>
      </c>
      <c r="B64">
        <v>1</v>
      </c>
    </row>
    <row r="65" spans="1:2" x14ac:dyDescent="0.2">
      <c r="A65" s="13">
        <v>28</v>
      </c>
      <c r="B65">
        <v>1</v>
      </c>
    </row>
    <row r="66" spans="1:2" x14ac:dyDescent="0.2">
      <c r="A66" s="13">
        <v>29</v>
      </c>
      <c r="B66">
        <v>3</v>
      </c>
    </row>
    <row r="67" spans="1:2" x14ac:dyDescent="0.2">
      <c r="A67" s="13">
        <v>32</v>
      </c>
      <c r="B67">
        <v>2</v>
      </c>
    </row>
    <row r="68" spans="1:2" x14ac:dyDescent="0.2">
      <c r="A68" s="13">
        <v>38</v>
      </c>
      <c r="B68">
        <v>2</v>
      </c>
    </row>
    <row r="69" spans="1:2" x14ac:dyDescent="0.2">
      <c r="A69" s="13">
        <v>40</v>
      </c>
      <c r="B69">
        <v>1</v>
      </c>
    </row>
    <row r="70" spans="1:2" x14ac:dyDescent="0.2">
      <c r="A70" s="13">
        <v>41</v>
      </c>
      <c r="B70">
        <v>1</v>
      </c>
    </row>
    <row r="71" spans="1:2" x14ac:dyDescent="0.2">
      <c r="A71" s="13">
        <v>42</v>
      </c>
      <c r="B71">
        <v>1</v>
      </c>
    </row>
    <row r="72" spans="1:2" x14ac:dyDescent="0.2">
      <c r="A72" s="13">
        <v>44</v>
      </c>
      <c r="B72">
        <v>1</v>
      </c>
    </row>
    <row r="73" spans="1:2" x14ac:dyDescent="0.2">
      <c r="A73" s="13">
        <v>45</v>
      </c>
      <c r="B73">
        <v>2</v>
      </c>
    </row>
    <row r="74" spans="1:2" x14ac:dyDescent="0.2">
      <c r="A74" s="13">
        <v>47</v>
      </c>
      <c r="B74">
        <v>12</v>
      </c>
    </row>
    <row r="75" spans="1:2" x14ac:dyDescent="0.2">
      <c r="A75" s="13">
        <v>48</v>
      </c>
      <c r="B75">
        <v>2</v>
      </c>
    </row>
    <row r="76" spans="1:2" x14ac:dyDescent="0.2">
      <c r="A76" s="13">
        <v>49</v>
      </c>
      <c r="B76">
        <v>1</v>
      </c>
    </row>
    <row r="77" spans="1:2" x14ac:dyDescent="0.2">
      <c r="A77" s="13">
        <v>53</v>
      </c>
      <c r="B77">
        <v>1</v>
      </c>
    </row>
    <row r="78" spans="1:2" x14ac:dyDescent="0.2">
      <c r="A78" s="13">
        <v>55</v>
      </c>
      <c r="B78">
        <v>1</v>
      </c>
    </row>
    <row r="79" spans="1:2" x14ac:dyDescent="0.2">
      <c r="A79" s="13">
        <v>56</v>
      </c>
      <c r="B79">
        <v>1</v>
      </c>
    </row>
    <row r="80" spans="1:2" x14ac:dyDescent="0.2">
      <c r="A80" s="13">
        <v>63</v>
      </c>
      <c r="B80">
        <v>2</v>
      </c>
    </row>
    <row r="81" spans="1:2" x14ac:dyDescent="0.2">
      <c r="A81" s="13">
        <v>64</v>
      </c>
      <c r="B81">
        <v>1</v>
      </c>
    </row>
    <row r="82" spans="1:2" x14ac:dyDescent="0.2">
      <c r="A82" s="13">
        <v>66</v>
      </c>
      <c r="B82">
        <v>1</v>
      </c>
    </row>
    <row r="83" spans="1:2" x14ac:dyDescent="0.2">
      <c r="A83" s="13">
        <v>68</v>
      </c>
      <c r="B83">
        <v>2</v>
      </c>
    </row>
    <row r="84" spans="1:2" x14ac:dyDescent="0.2">
      <c r="A84" s="13">
        <v>70</v>
      </c>
      <c r="B84">
        <v>1</v>
      </c>
    </row>
    <row r="85" spans="1:2" x14ac:dyDescent="0.2">
      <c r="A85" s="13">
        <v>78</v>
      </c>
      <c r="B85">
        <v>1</v>
      </c>
    </row>
    <row r="86" spans="1:2" x14ac:dyDescent="0.2">
      <c r="A86" s="13">
        <v>83</v>
      </c>
      <c r="B86">
        <v>1</v>
      </c>
    </row>
    <row r="87" spans="1:2" x14ac:dyDescent="0.2">
      <c r="A87" s="11" t="s">
        <v>16</v>
      </c>
      <c r="B87">
        <v>95</v>
      </c>
    </row>
  </sheetData>
  <mergeCells count="26">
    <mergeCell ref="AD11:AL11"/>
    <mergeCell ref="O16:P16"/>
    <mergeCell ref="R16:T16"/>
    <mergeCell ref="AD12:AL12"/>
    <mergeCell ref="R25:R27"/>
    <mergeCell ref="U25:V25"/>
    <mergeCell ref="AI27:AJ27"/>
    <mergeCell ref="AE25:AJ25"/>
    <mergeCell ref="AE26:AJ26"/>
    <mergeCell ref="AE14:AE15"/>
    <mergeCell ref="AE16:AE18"/>
    <mergeCell ref="AE19:AE20"/>
    <mergeCell ref="AE21:AE22"/>
    <mergeCell ref="AE34:AF34"/>
    <mergeCell ref="AI33:AJ33"/>
    <mergeCell ref="AI34:AJ34"/>
    <mergeCell ref="AG27:AH27"/>
    <mergeCell ref="AG32:AH32"/>
    <mergeCell ref="AG33:AH33"/>
    <mergeCell ref="AG34:AH34"/>
    <mergeCell ref="AE27:AF28"/>
    <mergeCell ref="AI32:AJ32"/>
    <mergeCell ref="AE29:AF29"/>
    <mergeCell ref="AE30:AF30"/>
    <mergeCell ref="AE32:AF32"/>
    <mergeCell ref="AE33:AF33"/>
  </mergeCells>
  <pageMargins left="0.7" right="0.7" top="0.75" bottom="0.75" header="0.3" footer="0.3"/>
  <pageSetup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CD3EB-3E1D-4C64-BE08-11662E98CFD7}">
  <dimension ref="A1:T97"/>
  <sheetViews>
    <sheetView tabSelected="1" zoomScale="90" zoomScaleNormal="90" workbookViewId="0">
      <selection activeCell="H33" sqref="H33"/>
    </sheetView>
  </sheetViews>
  <sheetFormatPr baseColWidth="10" defaultColWidth="8.83203125" defaultRowHeight="15" x14ac:dyDescent="0.2"/>
  <cols>
    <col min="4" max="4" width="12" bestFit="1" customWidth="1"/>
    <col min="8" max="8" width="39.33203125" customWidth="1"/>
    <col min="9" max="9" width="12" bestFit="1" customWidth="1"/>
    <col min="13" max="13" width="19.1640625" customWidth="1"/>
    <col min="14" max="14" width="18" customWidth="1"/>
    <col min="15" max="15" width="13.33203125" customWidth="1"/>
    <col min="18" max="18" width="18.6640625" customWidth="1"/>
    <col min="19" max="19" width="15.5" customWidth="1"/>
    <col min="20" max="20" width="11.5" customWidth="1"/>
  </cols>
  <sheetData>
    <row r="1" spans="1:10" ht="27" customHeight="1" x14ac:dyDescent="0.2">
      <c r="A1" s="2" t="s">
        <v>1</v>
      </c>
      <c r="B1" s="2" t="s">
        <v>2</v>
      </c>
      <c r="C1" s="2" t="s">
        <v>6</v>
      </c>
      <c r="D1" s="2" t="s">
        <v>3</v>
      </c>
      <c r="E1" s="2" t="s">
        <v>4</v>
      </c>
      <c r="F1" s="2" t="s">
        <v>5</v>
      </c>
      <c r="G1" s="2" t="s">
        <v>8</v>
      </c>
      <c r="I1" s="2" t="s">
        <v>3</v>
      </c>
      <c r="J1" s="2" t="s">
        <v>5</v>
      </c>
    </row>
    <row r="2" spans="1:10" x14ac:dyDescent="0.2">
      <c r="A2">
        <v>1</v>
      </c>
      <c r="B2">
        <v>1</v>
      </c>
      <c r="C2" t="s">
        <v>0</v>
      </c>
      <c r="D2">
        <v>47</v>
      </c>
      <c r="E2">
        <v>0</v>
      </c>
      <c r="F2">
        <v>9</v>
      </c>
      <c r="G2">
        <v>5</v>
      </c>
      <c r="I2">
        <v>47</v>
      </c>
      <c r="J2">
        <v>9</v>
      </c>
    </row>
    <row r="3" spans="1:10" x14ac:dyDescent="0.2">
      <c r="A3">
        <v>2</v>
      </c>
      <c r="B3">
        <v>1</v>
      </c>
      <c r="C3" t="s">
        <v>0</v>
      </c>
      <c r="D3">
        <v>19</v>
      </c>
      <c r="E3">
        <v>0</v>
      </c>
      <c r="F3">
        <v>12</v>
      </c>
      <c r="G3">
        <v>4</v>
      </c>
      <c r="I3">
        <v>19</v>
      </c>
      <c r="J3">
        <v>12</v>
      </c>
    </row>
    <row r="4" spans="1:10" x14ac:dyDescent="0.2">
      <c r="A4">
        <v>3</v>
      </c>
      <c r="B4">
        <v>1</v>
      </c>
      <c r="C4" t="s">
        <v>0</v>
      </c>
      <c r="D4">
        <v>47</v>
      </c>
      <c r="E4">
        <v>0</v>
      </c>
      <c r="F4">
        <v>9</v>
      </c>
      <c r="G4">
        <v>1</v>
      </c>
      <c r="I4">
        <v>47</v>
      </c>
      <c r="J4">
        <v>9</v>
      </c>
    </row>
    <row r="5" spans="1:10" x14ac:dyDescent="0.2">
      <c r="A5">
        <v>4</v>
      </c>
      <c r="B5">
        <v>1</v>
      </c>
      <c r="C5" t="s">
        <v>7</v>
      </c>
      <c r="D5">
        <v>46</v>
      </c>
      <c r="E5">
        <v>0</v>
      </c>
      <c r="F5">
        <v>8</v>
      </c>
      <c r="G5">
        <v>7</v>
      </c>
      <c r="I5">
        <v>46</v>
      </c>
      <c r="J5">
        <v>8</v>
      </c>
    </row>
    <row r="6" spans="1:10" x14ac:dyDescent="0.2">
      <c r="A6">
        <v>5</v>
      </c>
      <c r="B6">
        <v>1</v>
      </c>
      <c r="C6" t="s">
        <v>7</v>
      </c>
      <c r="D6">
        <v>56</v>
      </c>
      <c r="E6">
        <v>1</v>
      </c>
      <c r="F6">
        <v>12</v>
      </c>
      <c r="G6">
        <v>2</v>
      </c>
      <c r="I6">
        <v>56</v>
      </c>
      <c r="J6">
        <v>12</v>
      </c>
    </row>
    <row r="7" spans="1:10" x14ac:dyDescent="0.2">
      <c r="A7">
        <v>6</v>
      </c>
      <c r="B7">
        <v>1</v>
      </c>
      <c r="C7" t="s">
        <v>7</v>
      </c>
      <c r="D7">
        <v>47</v>
      </c>
      <c r="E7">
        <v>1</v>
      </c>
      <c r="F7">
        <v>14</v>
      </c>
      <c r="G7">
        <v>4</v>
      </c>
      <c r="I7">
        <v>47</v>
      </c>
      <c r="J7">
        <v>14</v>
      </c>
    </row>
    <row r="8" spans="1:10" x14ac:dyDescent="0.2">
      <c r="A8">
        <v>7</v>
      </c>
      <c r="B8">
        <v>1</v>
      </c>
      <c r="C8" t="s">
        <v>0</v>
      </c>
      <c r="D8">
        <v>47</v>
      </c>
      <c r="E8">
        <v>1</v>
      </c>
      <c r="F8">
        <v>15</v>
      </c>
      <c r="G8">
        <v>5</v>
      </c>
      <c r="I8">
        <v>47</v>
      </c>
      <c r="J8">
        <v>15</v>
      </c>
    </row>
    <row r="9" spans="1:10" x14ac:dyDescent="0.2">
      <c r="A9">
        <v>8</v>
      </c>
      <c r="B9">
        <v>1</v>
      </c>
      <c r="C9" t="s">
        <v>7</v>
      </c>
      <c r="D9">
        <v>68</v>
      </c>
      <c r="E9">
        <v>1</v>
      </c>
      <c r="F9">
        <v>14</v>
      </c>
      <c r="G9">
        <v>10</v>
      </c>
      <c r="I9">
        <v>68</v>
      </c>
      <c r="J9">
        <v>14</v>
      </c>
    </row>
    <row r="10" spans="1:10" x14ac:dyDescent="0.2">
      <c r="A10">
        <v>9</v>
      </c>
      <c r="B10">
        <v>1</v>
      </c>
      <c r="C10" t="s">
        <v>0</v>
      </c>
      <c r="D10">
        <v>62</v>
      </c>
      <c r="E10">
        <v>0</v>
      </c>
      <c r="F10">
        <v>13</v>
      </c>
      <c r="G10">
        <v>6</v>
      </c>
      <c r="I10">
        <v>62</v>
      </c>
      <c r="J10">
        <v>13</v>
      </c>
    </row>
    <row r="11" spans="1:10" x14ac:dyDescent="0.2">
      <c r="A11">
        <v>10</v>
      </c>
      <c r="B11">
        <v>1</v>
      </c>
      <c r="C11" t="s">
        <v>0</v>
      </c>
      <c r="D11">
        <v>42</v>
      </c>
      <c r="E11">
        <v>0</v>
      </c>
      <c r="F11">
        <v>9</v>
      </c>
      <c r="G11">
        <v>2</v>
      </c>
      <c r="I11">
        <v>42</v>
      </c>
      <c r="J11">
        <v>9</v>
      </c>
    </row>
    <row r="12" spans="1:10" x14ac:dyDescent="0.2">
      <c r="A12">
        <v>11</v>
      </c>
      <c r="B12">
        <v>1</v>
      </c>
      <c r="C12" t="s">
        <v>0</v>
      </c>
      <c r="D12">
        <v>43</v>
      </c>
      <c r="E12">
        <v>0</v>
      </c>
      <c r="F12">
        <v>0</v>
      </c>
      <c r="G12">
        <v>1</v>
      </c>
      <c r="I12">
        <v>43</v>
      </c>
      <c r="J12">
        <v>0</v>
      </c>
    </row>
    <row r="13" spans="1:10" x14ac:dyDescent="0.2">
      <c r="A13">
        <v>12</v>
      </c>
      <c r="B13">
        <v>1</v>
      </c>
      <c r="C13" t="s">
        <v>7</v>
      </c>
      <c r="D13">
        <v>39</v>
      </c>
      <c r="E13">
        <v>0</v>
      </c>
      <c r="F13">
        <v>14</v>
      </c>
      <c r="G13">
        <v>9</v>
      </c>
      <c r="I13">
        <v>39</v>
      </c>
      <c r="J13">
        <v>14</v>
      </c>
    </row>
    <row r="14" spans="1:10" x14ac:dyDescent="0.2">
      <c r="A14">
        <v>13</v>
      </c>
      <c r="B14">
        <v>1</v>
      </c>
      <c r="C14" t="s">
        <v>7</v>
      </c>
      <c r="D14">
        <v>47</v>
      </c>
      <c r="E14">
        <v>1</v>
      </c>
      <c r="F14">
        <v>13</v>
      </c>
      <c r="G14">
        <v>10</v>
      </c>
      <c r="I14">
        <v>47</v>
      </c>
      <c r="J14">
        <v>13</v>
      </c>
    </row>
    <row r="15" spans="1:10" x14ac:dyDescent="0.2">
      <c r="A15">
        <v>14</v>
      </c>
      <c r="B15">
        <v>1</v>
      </c>
      <c r="C15" t="s">
        <v>0</v>
      </c>
      <c r="D15">
        <v>28</v>
      </c>
      <c r="E15">
        <v>1</v>
      </c>
      <c r="F15">
        <v>13</v>
      </c>
      <c r="G15">
        <v>5</v>
      </c>
      <c r="I15">
        <v>28</v>
      </c>
      <c r="J15">
        <v>13</v>
      </c>
    </row>
    <row r="16" spans="1:10" x14ac:dyDescent="0.2">
      <c r="A16">
        <v>15</v>
      </c>
      <c r="B16">
        <v>1</v>
      </c>
      <c r="C16" t="s">
        <v>0</v>
      </c>
      <c r="D16">
        <v>47</v>
      </c>
      <c r="E16">
        <v>1</v>
      </c>
      <c r="F16">
        <v>11</v>
      </c>
      <c r="G16">
        <v>2</v>
      </c>
      <c r="I16">
        <v>47</v>
      </c>
      <c r="J16">
        <v>11</v>
      </c>
    </row>
    <row r="17" spans="1:20" x14ac:dyDescent="0.2">
      <c r="A17">
        <v>16</v>
      </c>
      <c r="B17">
        <v>1</v>
      </c>
      <c r="C17" t="s">
        <v>7</v>
      </c>
      <c r="D17">
        <v>67</v>
      </c>
      <c r="E17">
        <v>0</v>
      </c>
      <c r="F17">
        <v>12</v>
      </c>
      <c r="G17">
        <v>11</v>
      </c>
      <c r="I17">
        <v>67</v>
      </c>
      <c r="J17">
        <v>12</v>
      </c>
    </row>
    <row r="18" spans="1:20" x14ac:dyDescent="0.2">
      <c r="A18">
        <v>17</v>
      </c>
      <c r="B18">
        <v>1</v>
      </c>
      <c r="C18" t="s">
        <v>7</v>
      </c>
      <c r="D18">
        <v>47</v>
      </c>
      <c r="E18">
        <v>0</v>
      </c>
      <c r="F18">
        <v>9</v>
      </c>
      <c r="G18">
        <v>7</v>
      </c>
      <c r="I18">
        <v>47</v>
      </c>
      <c r="J18">
        <v>9</v>
      </c>
    </row>
    <row r="19" spans="1:20" x14ac:dyDescent="0.2">
      <c r="A19">
        <v>18</v>
      </c>
      <c r="B19">
        <v>1</v>
      </c>
      <c r="C19" t="s">
        <v>0</v>
      </c>
      <c r="D19">
        <v>30</v>
      </c>
      <c r="E19">
        <v>0</v>
      </c>
      <c r="F19">
        <v>13</v>
      </c>
      <c r="G19">
        <v>10</v>
      </c>
      <c r="I19">
        <v>30</v>
      </c>
      <c r="J19">
        <v>13</v>
      </c>
    </row>
    <row r="20" spans="1:20" x14ac:dyDescent="0.2">
      <c r="A20">
        <v>19</v>
      </c>
      <c r="B20">
        <v>1</v>
      </c>
      <c r="C20" t="s">
        <v>0</v>
      </c>
      <c r="D20">
        <v>71</v>
      </c>
      <c r="E20">
        <v>0</v>
      </c>
      <c r="F20">
        <v>9</v>
      </c>
      <c r="G20">
        <v>7</v>
      </c>
      <c r="I20">
        <v>71</v>
      </c>
      <c r="J20">
        <v>9</v>
      </c>
    </row>
    <row r="21" spans="1:20" x14ac:dyDescent="0.2">
      <c r="A21">
        <v>20</v>
      </c>
      <c r="B21">
        <v>1</v>
      </c>
      <c r="C21" t="s">
        <v>0</v>
      </c>
      <c r="D21">
        <v>78</v>
      </c>
      <c r="E21">
        <v>1</v>
      </c>
      <c r="F21">
        <v>13</v>
      </c>
      <c r="G21">
        <v>20</v>
      </c>
      <c r="I21">
        <v>78</v>
      </c>
      <c r="J21">
        <v>13</v>
      </c>
      <c r="M21" t="s">
        <v>75</v>
      </c>
      <c r="R21" t="s">
        <v>85</v>
      </c>
    </row>
    <row r="22" spans="1:20" ht="16" thickBot="1" x14ac:dyDescent="0.25">
      <c r="A22">
        <v>21</v>
      </c>
      <c r="B22">
        <v>1</v>
      </c>
      <c r="C22" t="s">
        <v>7</v>
      </c>
      <c r="D22">
        <v>62</v>
      </c>
      <c r="E22">
        <v>1</v>
      </c>
      <c r="F22">
        <v>11</v>
      </c>
      <c r="G22">
        <v>5</v>
      </c>
      <c r="I22">
        <v>62</v>
      </c>
      <c r="J22">
        <v>11</v>
      </c>
    </row>
    <row r="23" spans="1:20" x14ac:dyDescent="0.2">
      <c r="A23">
        <v>22</v>
      </c>
      <c r="B23">
        <v>1</v>
      </c>
      <c r="C23" t="s">
        <v>7</v>
      </c>
      <c r="D23">
        <v>24</v>
      </c>
      <c r="E23">
        <v>0</v>
      </c>
      <c r="F23">
        <v>9</v>
      </c>
      <c r="G23">
        <v>8</v>
      </c>
      <c r="I23">
        <v>24</v>
      </c>
      <c r="J23">
        <v>9</v>
      </c>
      <c r="M23" s="26"/>
      <c r="N23" s="26" t="s">
        <v>3</v>
      </c>
      <c r="O23" s="26" t="s">
        <v>5</v>
      </c>
      <c r="R23" s="26"/>
      <c r="S23" s="26" t="s">
        <v>3</v>
      </c>
      <c r="T23" s="26" t="s">
        <v>5</v>
      </c>
    </row>
    <row r="24" spans="1:20" x14ac:dyDescent="0.2">
      <c r="A24">
        <v>23</v>
      </c>
      <c r="B24">
        <v>1</v>
      </c>
      <c r="C24" t="s">
        <v>7</v>
      </c>
      <c r="D24">
        <v>47</v>
      </c>
      <c r="E24">
        <v>1</v>
      </c>
      <c r="F24">
        <v>12</v>
      </c>
      <c r="G24">
        <v>16</v>
      </c>
      <c r="I24">
        <v>47</v>
      </c>
      <c r="J24">
        <v>12</v>
      </c>
      <c r="M24" t="s">
        <v>40</v>
      </c>
      <c r="N24">
        <v>47.170212765957444</v>
      </c>
      <c r="O24">
        <v>11.457446808510639</v>
      </c>
      <c r="R24" t="s">
        <v>40</v>
      </c>
      <c r="S24">
        <v>47.170212765957444</v>
      </c>
      <c r="T24">
        <v>11.457446808510639</v>
      </c>
    </row>
    <row r="25" spans="1:20" x14ac:dyDescent="0.2">
      <c r="A25">
        <v>24</v>
      </c>
      <c r="B25">
        <v>1</v>
      </c>
      <c r="C25" t="s">
        <v>7</v>
      </c>
      <c r="D25">
        <v>23</v>
      </c>
      <c r="E25">
        <v>0</v>
      </c>
      <c r="F25">
        <v>14</v>
      </c>
      <c r="G25">
        <v>9</v>
      </c>
      <c r="I25">
        <v>23</v>
      </c>
      <c r="J25">
        <v>14</v>
      </c>
      <c r="M25" t="s">
        <v>76</v>
      </c>
      <c r="N25">
        <v>198.09974834134067</v>
      </c>
      <c r="O25">
        <v>9.799245024021964</v>
      </c>
      <c r="R25" t="s">
        <v>76</v>
      </c>
      <c r="S25">
        <v>198.09974834134067</v>
      </c>
      <c r="T25">
        <v>9.799245024021964</v>
      </c>
    </row>
    <row r="26" spans="1:20" x14ac:dyDescent="0.2">
      <c r="A26">
        <v>25</v>
      </c>
      <c r="B26">
        <v>1</v>
      </c>
      <c r="C26" t="s">
        <v>0</v>
      </c>
      <c r="D26">
        <v>47</v>
      </c>
      <c r="E26">
        <v>1</v>
      </c>
      <c r="F26">
        <v>16</v>
      </c>
      <c r="G26">
        <v>9</v>
      </c>
      <c r="I26">
        <v>47</v>
      </c>
      <c r="J26">
        <v>16</v>
      </c>
      <c r="M26" t="s">
        <v>77</v>
      </c>
      <c r="N26">
        <v>94</v>
      </c>
      <c r="O26">
        <v>94</v>
      </c>
      <c r="R26" t="s">
        <v>77</v>
      </c>
      <c r="S26">
        <v>94</v>
      </c>
      <c r="T26">
        <v>94</v>
      </c>
    </row>
    <row r="27" spans="1:20" x14ac:dyDescent="0.2">
      <c r="A27">
        <v>26</v>
      </c>
      <c r="B27">
        <v>1</v>
      </c>
      <c r="C27" t="s">
        <v>0</v>
      </c>
      <c r="D27">
        <v>47</v>
      </c>
      <c r="E27">
        <v>0</v>
      </c>
      <c r="F27">
        <v>14</v>
      </c>
      <c r="G27">
        <v>4</v>
      </c>
      <c r="I27">
        <v>47</v>
      </c>
      <c r="J27">
        <v>14</v>
      </c>
      <c r="M27" t="s">
        <v>78</v>
      </c>
      <c r="N27">
        <v>0</v>
      </c>
      <c r="R27" t="s">
        <v>86</v>
      </c>
      <c r="S27">
        <v>103.94949668268131</v>
      </c>
    </row>
    <row r="28" spans="1:20" x14ac:dyDescent="0.2">
      <c r="A28">
        <v>27</v>
      </c>
      <c r="B28">
        <v>1</v>
      </c>
      <c r="C28" t="s">
        <v>7</v>
      </c>
      <c r="D28">
        <v>37</v>
      </c>
      <c r="E28">
        <v>1</v>
      </c>
      <c r="F28">
        <v>10</v>
      </c>
      <c r="G28">
        <v>4</v>
      </c>
      <c r="I28">
        <v>37</v>
      </c>
      <c r="J28">
        <v>10</v>
      </c>
      <c r="M28" t="s">
        <v>79</v>
      </c>
      <c r="N28">
        <v>102</v>
      </c>
      <c r="R28" t="s">
        <v>78</v>
      </c>
      <c r="S28">
        <v>0</v>
      </c>
    </row>
    <row r="29" spans="1:20" x14ac:dyDescent="0.2">
      <c r="A29">
        <v>28</v>
      </c>
      <c r="B29">
        <v>1</v>
      </c>
      <c r="C29" t="s">
        <v>7</v>
      </c>
      <c r="D29">
        <v>65</v>
      </c>
      <c r="E29">
        <v>1</v>
      </c>
      <c r="F29">
        <v>16</v>
      </c>
      <c r="G29">
        <v>10</v>
      </c>
      <c r="I29">
        <v>65</v>
      </c>
      <c r="J29">
        <v>16</v>
      </c>
      <c r="M29" t="s">
        <v>80</v>
      </c>
      <c r="N29">
        <v>24.013818353246368</v>
      </c>
      <c r="R29" t="s">
        <v>79</v>
      </c>
      <c r="S29">
        <v>186</v>
      </c>
    </row>
    <row r="30" spans="1:20" x14ac:dyDescent="0.2">
      <c r="A30">
        <v>29</v>
      </c>
      <c r="B30">
        <v>1</v>
      </c>
      <c r="C30" t="s">
        <v>0</v>
      </c>
      <c r="D30">
        <v>68</v>
      </c>
      <c r="E30">
        <v>0</v>
      </c>
      <c r="F30" t="s">
        <v>35</v>
      </c>
      <c r="G30">
        <v>12</v>
      </c>
      <c r="I30">
        <v>68</v>
      </c>
      <c r="J30">
        <v>10</v>
      </c>
      <c r="M30" t="s">
        <v>81</v>
      </c>
      <c r="N30">
        <v>4.5123890467394408E-44</v>
      </c>
      <c r="R30" t="s">
        <v>80</v>
      </c>
      <c r="S30">
        <v>24.013818353246368</v>
      </c>
    </row>
    <row r="31" spans="1:20" x14ac:dyDescent="0.2">
      <c r="A31">
        <v>30</v>
      </c>
      <c r="B31">
        <v>1</v>
      </c>
      <c r="C31" t="s">
        <v>0</v>
      </c>
      <c r="D31">
        <v>59</v>
      </c>
      <c r="E31">
        <v>0</v>
      </c>
      <c r="F31">
        <v>9</v>
      </c>
      <c r="G31">
        <v>8</v>
      </c>
      <c r="I31">
        <v>59</v>
      </c>
      <c r="J31">
        <v>9</v>
      </c>
      <c r="M31" t="s">
        <v>82</v>
      </c>
      <c r="N31">
        <v>1.6599299759703381</v>
      </c>
      <c r="R31" t="s">
        <v>81</v>
      </c>
      <c r="S31">
        <v>3.414074264336555E-59</v>
      </c>
    </row>
    <row r="32" spans="1:20" x14ac:dyDescent="0.2">
      <c r="A32">
        <v>31</v>
      </c>
      <c r="B32">
        <v>1</v>
      </c>
      <c r="C32" t="s">
        <v>0</v>
      </c>
      <c r="D32">
        <v>44</v>
      </c>
      <c r="E32">
        <v>1</v>
      </c>
      <c r="F32">
        <v>11</v>
      </c>
      <c r="G32">
        <v>3</v>
      </c>
      <c r="I32">
        <v>44</v>
      </c>
      <c r="J32">
        <v>11</v>
      </c>
      <c r="M32" t="s">
        <v>83</v>
      </c>
      <c r="N32">
        <v>9.0247780934788815E-44</v>
      </c>
      <c r="R32" t="s">
        <v>82</v>
      </c>
      <c r="S32">
        <v>1.6530871383966401</v>
      </c>
    </row>
    <row r="33" spans="1:20" ht="16" thickBot="1" x14ac:dyDescent="0.25">
      <c r="A33">
        <v>32</v>
      </c>
      <c r="B33">
        <v>1</v>
      </c>
      <c r="C33" t="s">
        <v>7</v>
      </c>
      <c r="D33">
        <v>33</v>
      </c>
      <c r="E33">
        <v>1</v>
      </c>
      <c r="F33">
        <v>14</v>
      </c>
      <c r="G33">
        <v>8</v>
      </c>
      <c r="I33">
        <v>33</v>
      </c>
      <c r="J33">
        <v>14</v>
      </c>
      <c r="M33" s="25" t="s">
        <v>84</v>
      </c>
      <c r="N33" s="25">
        <v>1.9834952585628811</v>
      </c>
      <c r="O33" s="25"/>
      <c r="R33" t="s">
        <v>83</v>
      </c>
      <c r="S33">
        <v>6.8281485286731101E-59</v>
      </c>
    </row>
    <row r="34" spans="1:20" ht="16" thickBot="1" x14ac:dyDescent="0.25">
      <c r="A34">
        <v>33</v>
      </c>
      <c r="B34">
        <v>1</v>
      </c>
      <c r="C34" t="s">
        <v>7</v>
      </c>
      <c r="D34">
        <v>47</v>
      </c>
      <c r="E34">
        <v>1</v>
      </c>
      <c r="F34">
        <v>14</v>
      </c>
      <c r="G34">
        <v>6</v>
      </c>
      <c r="I34">
        <v>47</v>
      </c>
      <c r="J34">
        <v>14</v>
      </c>
      <c r="R34" s="25" t="s">
        <v>84</v>
      </c>
      <c r="S34" s="25">
        <v>1.9728001139954414</v>
      </c>
      <c r="T34" s="25"/>
    </row>
    <row r="35" spans="1:20" x14ac:dyDescent="0.2">
      <c r="A35">
        <v>34</v>
      </c>
      <c r="B35">
        <v>1</v>
      </c>
      <c r="C35" t="s">
        <v>7</v>
      </c>
      <c r="D35">
        <v>33</v>
      </c>
      <c r="E35">
        <v>0</v>
      </c>
      <c r="F35">
        <v>11</v>
      </c>
      <c r="G35">
        <v>7</v>
      </c>
      <c r="I35">
        <v>33</v>
      </c>
      <c r="J35">
        <v>11</v>
      </c>
    </row>
    <row r="36" spans="1:20" x14ac:dyDescent="0.2">
      <c r="A36">
        <v>35</v>
      </c>
      <c r="B36">
        <v>1</v>
      </c>
      <c r="C36" t="s">
        <v>0</v>
      </c>
      <c r="D36">
        <v>47</v>
      </c>
      <c r="E36">
        <v>1</v>
      </c>
      <c r="F36">
        <v>16</v>
      </c>
      <c r="G36">
        <v>9</v>
      </c>
      <c r="I36">
        <v>47</v>
      </c>
      <c r="J36">
        <v>16</v>
      </c>
    </row>
    <row r="37" spans="1:20" x14ac:dyDescent="0.2">
      <c r="A37">
        <v>36</v>
      </c>
      <c r="B37">
        <v>1</v>
      </c>
      <c r="C37" t="s">
        <v>0</v>
      </c>
      <c r="D37">
        <v>77</v>
      </c>
      <c r="E37">
        <v>0</v>
      </c>
      <c r="F37">
        <v>12</v>
      </c>
      <c r="G37">
        <v>3</v>
      </c>
      <c r="I37">
        <v>77</v>
      </c>
      <c r="J37">
        <v>12</v>
      </c>
    </row>
    <row r="38" spans="1:20" x14ac:dyDescent="0.2">
      <c r="A38">
        <v>37</v>
      </c>
      <c r="B38">
        <v>1</v>
      </c>
      <c r="C38" t="s">
        <v>7</v>
      </c>
      <c r="D38">
        <v>65</v>
      </c>
      <c r="E38">
        <v>1</v>
      </c>
      <c r="F38">
        <v>11</v>
      </c>
      <c r="G38">
        <v>11</v>
      </c>
      <c r="I38">
        <v>65</v>
      </c>
      <c r="J38">
        <v>11</v>
      </c>
    </row>
    <row r="39" spans="1:20" x14ac:dyDescent="0.2">
      <c r="A39">
        <v>38</v>
      </c>
      <c r="B39">
        <v>1</v>
      </c>
      <c r="C39" t="s">
        <v>7</v>
      </c>
      <c r="D39">
        <v>49</v>
      </c>
      <c r="E39">
        <v>1</v>
      </c>
      <c r="F39">
        <v>10</v>
      </c>
      <c r="G39">
        <v>9</v>
      </c>
      <c r="I39">
        <v>49</v>
      </c>
      <c r="J39">
        <v>10</v>
      </c>
      <c r="M39" t="s">
        <v>85</v>
      </c>
    </row>
    <row r="40" spans="1:20" ht="16" thickBot="1" x14ac:dyDescent="0.25">
      <c r="A40">
        <v>39</v>
      </c>
      <c r="B40">
        <v>1</v>
      </c>
      <c r="C40" t="s">
        <v>7</v>
      </c>
      <c r="D40">
        <v>47</v>
      </c>
      <c r="E40">
        <v>1</v>
      </c>
      <c r="F40">
        <v>14</v>
      </c>
      <c r="G40">
        <v>1</v>
      </c>
      <c r="I40">
        <v>47</v>
      </c>
      <c r="J40">
        <v>14</v>
      </c>
    </row>
    <row r="41" spans="1:20" x14ac:dyDescent="0.2">
      <c r="A41">
        <v>40</v>
      </c>
      <c r="B41">
        <v>1</v>
      </c>
      <c r="C41" t="s">
        <v>7</v>
      </c>
      <c r="D41">
        <v>50</v>
      </c>
      <c r="E41">
        <v>0</v>
      </c>
      <c r="F41">
        <v>11</v>
      </c>
      <c r="G41">
        <v>12</v>
      </c>
      <c r="I41">
        <v>50</v>
      </c>
      <c r="J41">
        <v>11</v>
      </c>
      <c r="M41" s="26"/>
      <c r="N41" s="26" t="s">
        <v>3</v>
      </c>
      <c r="O41" s="26" t="s">
        <v>5</v>
      </c>
    </row>
    <row r="42" spans="1:20" x14ac:dyDescent="0.2">
      <c r="A42">
        <v>41</v>
      </c>
      <c r="B42">
        <v>1</v>
      </c>
      <c r="C42" t="s">
        <v>0</v>
      </c>
      <c r="D42">
        <v>26</v>
      </c>
      <c r="E42">
        <v>1</v>
      </c>
      <c r="F42">
        <v>16</v>
      </c>
      <c r="G42">
        <v>13</v>
      </c>
      <c r="I42">
        <v>26</v>
      </c>
      <c r="J42">
        <v>16</v>
      </c>
      <c r="M42" t="s">
        <v>40</v>
      </c>
      <c r="N42">
        <v>47.170212765957444</v>
      </c>
      <c r="O42">
        <v>11.457446808510639</v>
      </c>
    </row>
    <row r="43" spans="1:20" x14ac:dyDescent="0.2">
      <c r="A43">
        <v>42</v>
      </c>
      <c r="B43">
        <v>1</v>
      </c>
      <c r="C43" t="s">
        <v>0</v>
      </c>
      <c r="D43">
        <v>44</v>
      </c>
      <c r="E43">
        <v>0</v>
      </c>
      <c r="F43">
        <v>15</v>
      </c>
      <c r="G43">
        <v>8</v>
      </c>
      <c r="I43">
        <v>44</v>
      </c>
      <c r="J43">
        <v>15</v>
      </c>
      <c r="M43" t="s">
        <v>76</v>
      </c>
      <c r="N43">
        <v>198.09974834134067</v>
      </c>
      <c r="O43">
        <v>9.799245024021964</v>
      </c>
      <c r="R43">
        <f>_xlfn.T.TEST(D1:D95,F1:F95,2,3)</f>
        <v>8.1060311853628144E-44</v>
      </c>
    </row>
    <row r="44" spans="1:20" x14ac:dyDescent="0.2">
      <c r="A44">
        <v>43</v>
      </c>
      <c r="B44">
        <v>1</v>
      </c>
      <c r="C44" t="s">
        <v>7</v>
      </c>
      <c r="D44">
        <v>46</v>
      </c>
      <c r="E44">
        <v>0</v>
      </c>
      <c r="F44">
        <v>14</v>
      </c>
      <c r="G44">
        <v>7</v>
      </c>
      <c r="I44">
        <v>46</v>
      </c>
      <c r="J44">
        <v>14</v>
      </c>
      <c r="M44" t="s">
        <v>77</v>
      </c>
      <c r="N44">
        <v>94</v>
      </c>
      <c r="O44">
        <v>94</v>
      </c>
    </row>
    <row r="45" spans="1:20" x14ac:dyDescent="0.2">
      <c r="A45">
        <v>44</v>
      </c>
      <c r="B45">
        <v>1</v>
      </c>
      <c r="C45" t="s">
        <v>0</v>
      </c>
      <c r="D45">
        <v>62</v>
      </c>
      <c r="E45">
        <v>1</v>
      </c>
      <c r="F45">
        <v>13</v>
      </c>
      <c r="G45">
        <v>10</v>
      </c>
      <c r="I45">
        <v>62</v>
      </c>
      <c r="J45">
        <v>13</v>
      </c>
      <c r="M45" t="s">
        <v>86</v>
      </c>
      <c r="N45">
        <v>103.94949668268131</v>
      </c>
    </row>
    <row r="46" spans="1:20" x14ac:dyDescent="0.2">
      <c r="A46">
        <v>45</v>
      </c>
      <c r="B46">
        <v>1</v>
      </c>
      <c r="C46" t="s">
        <v>0</v>
      </c>
      <c r="D46">
        <v>47</v>
      </c>
      <c r="E46">
        <v>0</v>
      </c>
      <c r="F46">
        <v>9</v>
      </c>
      <c r="G46">
        <v>12</v>
      </c>
      <c r="I46">
        <v>47</v>
      </c>
      <c r="J46">
        <v>9</v>
      </c>
      <c r="M46" t="s">
        <v>78</v>
      </c>
      <c r="N46">
        <v>0</v>
      </c>
    </row>
    <row r="47" spans="1:20" x14ac:dyDescent="0.2">
      <c r="A47">
        <v>46</v>
      </c>
      <c r="B47">
        <v>1</v>
      </c>
      <c r="C47" t="s">
        <v>0</v>
      </c>
      <c r="D47">
        <v>41</v>
      </c>
      <c r="E47">
        <v>1</v>
      </c>
      <c r="F47">
        <v>0</v>
      </c>
      <c r="G47">
        <v>1</v>
      </c>
      <c r="I47">
        <v>41</v>
      </c>
      <c r="J47">
        <v>0</v>
      </c>
      <c r="M47" t="s">
        <v>79</v>
      </c>
      <c r="N47">
        <v>186</v>
      </c>
    </row>
    <row r="48" spans="1:20" x14ac:dyDescent="0.2">
      <c r="A48">
        <v>47</v>
      </c>
      <c r="B48">
        <v>1</v>
      </c>
      <c r="C48" t="s">
        <v>0</v>
      </c>
      <c r="D48">
        <v>47</v>
      </c>
      <c r="E48">
        <v>0</v>
      </c>
      <c r="F48">
        <v>7</v>
      </c>
      <c r="G48">
        <v>1</v>
      </c>
      <c r="I48">
        <v>47</v>
      </c>
      <c r="J48">
        <v>7</v>
      </c>
      <c r="M48" t="s">
        <v>80</v>
      </c>
      <c r="N48">
        <v>24.013818353246368</v>
      </c>
    </row>
    <row r="49" spans="1:15" x14ac:dyDescent="0.2">
      <c r="A49">
        <v>48</v>
      </c>
      <c r="B49">
        <v>1</v>
      </c>
      <c r="C49" t="s">
        <v>0</v>
      </c>
      <c r="D49">
        <v>28</v>
      </c>
      <c r="E49">
        <v>1</v>
      </c>
      <c r="F49">
        <v>9</v>
      </c>
      <c r="G49">
        <v>0</v>
      </c>
      <c r="I49">
        <v>28</v>
      </c>
      <c r="J49">
        <v>9</v>
      </c>
      <c r="M49" t="s">
        <v>81</v>
      </c>
      <c r="N49">
        <v>3.414074264336555E-59</v>
      </c>
    </row>
    <row r="50" spans="1:15" x14ac:dyDescent="0.2">
      <c r="A50">
        <v>49</v>
      </c>
      <c r="B50">
        <v>1</v>
      </c>
      <c r="C50" t="s">
        <v>7</v>
      </c>
      <c r="D50">
        <v>32</v>
      </c>
      <c r="E50">
        <v>1</v>
      </c>
      <c r="F50">
        <v>14</v>
      </c>
      <c r="G50">
        <v>8</v>
      </c>
      <c r="I50">
        <v>32</v>
      </c>
      <c r="J50">
        <v>14</v>
      </c>
      <c r="M50" t="s">
        <v>82</v>
      </c>
      <c r="N50">
        <v>1.6530871383966401</v>
      </c>
    </row>
    <row r="51" spans="1:15" x14ac:dyDescent="0.2">
      <c r="A51">
        <v>50</v>
      </c>
      <c r="B51">
        <v>1</v>
      </c>
      <c r="C51" t="s">
        <v>7</v>
      </c>
      <c r="D51">
        <v>34</v>
      </c>
      <c r="E51">
        <v>1</v>
      </c>
      <c r="F51">
        <v>17</v>
      </c>
      <c r="G51">
        <v>8</v>
      </c>
      <c r="I51">
        <v>34</v>
      </c>
      <c r="J51">
        <v>17</v>
      </c>
      <c r="M51" t="s">
        <v>83</v>
      </c>
      <c r="N51">
        <v>6.8281485286731101E-59</v>
      </c>
    </row>
    <row r="52" spans="1:15" ht="16" thickBot="1" x14ac:dyDescent="0.25">
      <c r="A52">
        <v>51</v>
      </c>
      <c r="B52">
        <v>1</v>
      </c>
      <c r="C52" t="s">
        <v>0</v>
      </c>
      <c r="D52">
        <v>27</v>
      </c>
      <c r="E52">
        <v>1</v>
      </c>
      <c r="F52">
        <v>9</v>
      </c>
      <c r="G52">
        <v>0</v>
      </c>
      <c r="I52">
        <v>27</v>
      </c>
      <c r="J52">
        <v>9</v>
      </c>
      <c r="M52" s="25" t="s">
        <v>84</v>
      </c>
      <c r="N52" s="25">
        <v>1.9728001139954414</v>
      </c>
      <c r="O52" s="25"/>
    </row>
    <row r="53" spans="1:15" x14ac:dyDescent="0.2">
      <c r="A53">
        <v>52</v>
      </c>
      <c r="B53">
        <v>2</v>
      </c>
      <c r="C53" t="s">
        <v>0</v>
      </c>
      <c r="D53">
        <v>29</v>
      </c>
      <c r="E53">
        <v>1</v>
      </c>
      <c r="F53">
        <v>9</v>
      </c>
      <c r="G53">
        <v>2</v>
      </c>
      <c r="I53">
        <v>29</v>
      </c>
      <c r="J53">
        <v>9</v>
      </c>
    </row>
    <row r="54" spans="1:15" x14ac:dyDescent="0.2">
      <c r="A54">
        <v>53</v>
      </c>
      <c r="B54">
        <v>2</v>
      </c>
      <c r="C54" t="s">
        <v>0</v>
      </c>
      <c r="D54">
        <v>47</v>
      </c>
      <c r="E54">
        <v>0</v>
      </c>
      <c r="F54">
        <v>12</v>
      </c>
      <c r="G54">
        <v>2</v>
      </c>
      <c r="I54">
        <v>47</v>
      </c>
      <c r="J54">
        <v>12</v>
      </c>
    </row>
    <row r="55" spans="1:15" x14ac:dyDescent="0.2">
      <c r="A55">
        <v>54</v>
      </c>
      <c r="B55">
        <v>2</v>
      </c>
      <c r="C55" t="s">
        <v>0</v>
      </c>
      <c r="D55">
        <v>32</v>
      </c>
      <c r="E55">
        <v>1</v>
      </c>
      <c r="F55">
        <v>10</v>
      </c>
      <c r="G55">
        <v>5</v>
      </c>
      <c r="I55">
        <v>32</v>
      </c>
      <c r="J55">
        <v>10</v>
      </c>
    </row>
    <row r="56" spans="1:15" x14ac:dyDescent="0.2">
      <c r="A56">
        <v>55</v>
      </c>
      <c r="B56">
        <v>2</v>
      </c>
      <c r="C56" t="s">
        <v>7</v>
      </c>
      <c r="D56">
        <v>47</v>
      </c>
      <c r="E56">
        <v>1</v>
      </c>
      <c r="F56">
        <v>9</v>
      </c>
      <c r="G56">
        <v>3</v>
      </c>
      <c r="I56">
        <v>47</v>
      </c>
      <c r="J56">
        <v>9</v>
      </c>
    </row>
    <row r="57" spans="1:15" x14ac:dyDescent="0.2">
      <c r="A57">
        <v>56</v>
      </c>
      <c r="B57">
        <v>2</v>
      </c>
      <c r="C57" t="s">
        <v>0</v>
      </c>
      <c r="D57">
        <v>83</v>
      </c>
      <c r="E57">
        <v>1</v>
      </c>
      <c r="F57">
        <v>16</v>
      </c>
      <c r="G57">
        <v>13</v>
      </c>
      <c r="I57">
        <v>83</v>
      </c>
      <c r="J57">
        <v>16</v>
      </c>
    </row>
    <row r="58" spans="1:15" x14ac:dyDescent="0.2">
      <c r="A58">
        <v>57</v>
      </c>
      <c r="B58">
        <v>2</v>
      </c>
      <c r="C58" t="s">
        <v>0</v>
      </c>
      <c r="D58">
        <v>47</v>
      </c>
      <c r="E58">
        <v>1</v>
      </c>
      <c r="F58">
        <v>15</v>
      </c>
      <c r="G58">
        <v>6</v>
      </c>
      <c r="I58">
        <v>47</v>
      </c>
      <c r="J58">
        <v>15</v>
      </c>
    </row>
    <row r="59" spans="1:15" x14ac:dyDescent="0.2">
      <c r="A59">
        <v>58</v>
      </c>
      <c r="B59">
        <v>2</v>
      </c>
      <c r="C59" t="s">
        <v>7</v>
      </c>
      <c r="D59">
        <v>26</v>
      </c>
      <c r="E59">
        <v>0</v>
      </c>
      <c r="F59">
        <v>11</v>
      </c>
      <c r="G59">
        <v>12</v>
      </c>
      <c r="I59">
        <v>26</v>
      </c>
      <c r="J59">
        <v>11</v>
      </c>
    </row>
    <row r="60" spans="1:15" x14ac:dyDescent="0.2">
      <c r="A60">
        <v>59</v>
      </c>
      <c r="B60">
        <v>2</v>
      </c>
      <c r="C60" t="s">
        <v>0</v>
      </c>
      <c r="D60">
        <v>53</v>
      </c>
      <c r="E60">
        <v>1</v>
      </c>
      <c r="F60">
        <v>10</v>
      </c>
      <c r="G60">
        <v>7</v>
      </c>
      <c r="I60">
        <v>53</v>
      </c>
      <c r="J60">
        <v>10</v>
      </c>
    </row>
    <row r="61" spans="1:15" x14ac:dyDescent="0.2">
      <c r="A61">
        <v>60</v>
      </c>
      <c r="B61">
        <v>2</v>
      </c>
      <c r="C61" t="s">
        <v>0</v>
      </c>
      <c r="D61">
        <v>38</v>
      </c>
      <c r="E61">
        <v>1</v>
      </c>
      <c r="F61">
        <v>9</v>
      </c>
      <c r="G61">
        <v>3</v>
      </c>
      <c r="I61">
        <v>38</v>
      </c>
      <c r="J61">
        <v>9</v>
      </c>
    </row>
    <row r="62" spans="1:15" x14ac:dyDescent="0.2">
      <c r="A62">
        <v>61</v>
      </c>
      <c r="B62">
        <v>2</v>
      </c>
      <c r="C62" t="s">
        <v>0</v>
      </c>
      <c r="D62">
        <v>63</v>
      </c>
      <c r="E62">
        <v>1</v>
      </c>
      <c r="F62">
        <v>15</v>
      </c>
      <c r="G62">
        <v>11</v>
      </c>
      <c r="I62">
        <v>63</v>
      </c>
      <c r="J62">
        <v>15</v>
      </c>
    </row>
    <row r="63" spans="1:15" x14ac:dyDescent="0.2">
      <c r="A63">
        <v>62</v>
      </c>
      <c r="B63">
        <v>2</v>
      </c>
      <c r="C63" t="s">
        <v>0</v>
      </c>
      <c r="D63">
        <v>47</v>
      </c>
      <c r="E63">
        <v>1</v>
      </c>
      <c r="F63">
        <v>9</v>
      </c>
      <c r="G63">
        <v>2</v>
      </c>
      <c r="I63">
        <v>47</v>
      </c>
      <c r="J63">
        <v>9</v>
      </c>
    </row>
    <row r="64" spans="1:15" x14ac:dyDescent="0.2">
      <c r="A64">
        <v>63</v>
      </c>
      <c r="B64">
        <v>2</v>
      </c>
      <c r="C64" t="s">
        <v>7</v>
      </c>
      <c r="D64">
        <v>47</v>
      </c>
      <c r="E64">
        <v>1</v>
      </c>
      <c r="F64">
        <v>14</v>
      </c>
      <c r="G64">
        <v>0</v>
      </c>
      <c r="I64">
        <v>47</v>
      </c>
      <c r="J64">
        <v>14</v>
      </c>
    </row>
    <row r="65" spans="1:10" x14ac:dyDescent="0.2">
      <c r="A65">
        <v>64</v>
      </c>
      <c r="B65">
        <v>2</v>
      </c>
      <c r="C65" t="s">
        <v>7</v>
      </c>
      <c r="D65">
        <v>47</v>
      </c>
      <c r="E65">
        <v>1</v>
      </c>
      <c r="F65">
        <v>8</v>
      </c>
      <c r="G65">
        <v>4</v>
      </c>
      <c r="I65">
        <v>47</v>
      </c>
      <c r="J65">
        <v>8</v>
      </c>
    </row>
    <row r="66" spans="1:10" x14ac:dyDescent="0.2">
      <c r="A66">
        <v>65</v>
      </c>
      <c r="B66">
        <v>2</v>
      </c>
      <c r="C66" t="s">
        <v>7</v>
      </c>
      <c r="D66">
        <v>68</v>
      </c>
      <c r="E66">
        <v>1</v>
      </c>
      <c r="F66">
        <v>15</v>
      </c>
      <c r="G66">
        <v>6</v>
      </c>
      <c r="I66">
        <v>68</v>
      </c>
      <c r="J66">
        <v>15</v>
      </c>
    </row>
    <row r="67" spans="1:10" x14ac:dyDescent="0.2">
      <c r="A67">
        <v>66</v>
      </c>
      <c r="B67">
        <v>2</v>
      </c>
      <c r="C67" t="s">
        <v>0</v>
      </c>
      <c r="D67">
        <v>23</v>
      </c>
      <c r="E67">
        <v>1</v>
      </c>
      <c r="F67">
        <v>11</v>
      </c>
      <c r="G67">
        <v>8</v>
      </c>
      <c r="I67">
        <v>23</v>
      </c>
      <c r="J67">
        <v>11</v>
      </c>
    </row>
    <row r="68" spans="1:10" x14ac:dyDescent="0.2">
      <c r="A68">
        <v>67</v>
      </c>
      <c r="B68">
        <v>2</v>
      </c>
      <c r="C68" t="s">
        <v>7</v>
      </c>
      <c r="D68">
        <v>23</v>
      </c>
      <c r="E68">
        <v>1</v>
      </c>
      <c r="F68">
        <v>9</v>
      </c>
      <c r="G68">
        <v>4</v>
      </c>
      <c r="I68">
        <v>23</v>
      </c>
      <c r="J68">
        <v>9</v>
      </c>
    </row>
    <row r="69" spans="1:10" x14ac:dyDescent="0.2">
      <c r="A69">
        <v>68</v>
      </c>
      <c r="B69">
        <v>2</v>
      </c>
      <c r="C69" t="s">
        <v>7</v>
      </c>
      <c r="D69">
        <v>47</v>
      </c>
      <c r="E69">
        <v>1</v>
      </c>
      <c r="F69">
        <v>14</v>
      </c>
      <c r="G69">
        <v>9</v>
      </c>
      <c r="I69">
        <v>47</v>
      </c>
      <c r="J69">
        <v>14</v>
      </c>
    </row>
    <row r="70" spans="1:10" x14ac:dyDescent="0.2">
      <c r="A70">
        <v>69</v>
      </c>
      <c r="B70">
        <v>2</v>
      </c>
      <c r="C70" t="s">
        <v>7</v>
      </c>
      <c r="D70">
        <v>28</v>
      </c>
      <c r="E70">
        <v>1</v>
      </c>
      <c r="F70">
        <v>9</v>
      </c>
      <c r="G70">
        <v>3</v>
      </c>
      <c r="I70">
        <v>28</v>
      </c>
      <c r="J70">
        <v>9</v>
      </c>
    </row>
    <row r="71" spans="1:10" x14ac:dyDescent="0.2">
      <c r="A71">
        <v>70</v>
      </c>
      <c r="B71">
        <v>2</v>
      </c>
      <c r="C71" t="s">
        <v>0</v>
      </c>
      <c r="D71">
        <v>32</v>
      </c>
      <c r="E71">
        <v>1</v>
      </c>
      <c r="F71">
        <v>9</v>
      </c>
      <c r="G71">
        <v>4</v>
      </c>
      <c r="I71">
        <v>32</v>
      </c>
      <c r="J71">
        <v>9</v>
      </c>
    </row>
    <row r="72" spans="1:10" x14ac:dyDescent="0.2">
      <c r="A72">
        <v>71</v>
      </c>
      <c r="B72">
        <v>2</v>
      </c>
      <c r="C72" t="s">
        <v>7</v>
      </c>
      <c r="D72">
        <v>64</v>
      </c>
      <c r="E72">
        <v>1</v>
      </c>
      <c r="F72">
        <v>14</v>
      </c>
      <c r="G72">
        <v>9</v>
      </c>
      <c r="I72">
        <v>64</v>
      </c>
      <c r="J72">
        <v>14</v>
      </c>
    </row>
    <row r="73" spans="1:10" x14ac:dyDescent="0.2">
      <c r="A73">
        <v>72</v>
      </c>
      <c r="B73">
        <v>2</v>
      </c>
      <c r="C73" t="s">
        <v>0</v>
      </c>
      <c r="D73">
        <v>47</v>
      </c>
      <c r="E73">
        <v>1</v>
      </c>
      <c r="F73">
        <v>12</v>
      </c>
      <c r="G73">
        <v>2</v>
      </c>
      <c r="I73">
        <v>47</v>
      </c>
      <c r="J73">
        <v>12</v>
      </c>
    </row>
    <row r="74" spans="1:10" x14ac:dyDescent="0.2">
      <c r="A74">
        <v>73</v>
      </c>
      <c r="B74">
        <v>2</v>
      </c>
      <c r="C74" t="s">
        <v>0</v>
      </c>
      <c r="D74">
        <v>56</v>
      </c>
      <c r="E74">
        <v>1</v>
      </c>
      <c r="F74">
        <v>15</v>
      </c>
      <c r="G74">
        <v>4</v>
      </c>
      <c r="I74">
        <v>56</v>
      </c>
      <c r="J74">
        <v>15</v>
      </c>
    </row>
    <row r="75" spans="1:10" x14ac:dyDescent="0.2">
      <c r="A75">
        <v>74</v>
      </c>
      <c r="B75">
        <v>2</v>
      </c>
      <c r="C75" t="s">
        <v>0</v>
      </c>
      <c r="D75">
        <v>48</v>
      </c>
      <c r="E75">
        <v>1</v>
      </c>
      <c r="F75">
        <v>8</v>
      </c>
      <c r="G75">
        <v>2</v>
      </c>
      <c r="I75">
        <v>48</v>
      </c>
      <c r="J75">
        <v>8</v>
      </c>
    </row>
    <row r="76" spans="1:10" x14ac:dyDescent="0.2">
      <c r="A76">
        <v>75</v>
      </c>
      <c r="B76">
        <v>2</v>
      </c>
      <c r="C76" t="s">
        <v>7</v>
      </c>
      <c r="D76">
        <v>47</v>
      </c>
      <c r="E76">
        <v>1</v>
      </c>
      <c r="F76">
        <v>13</v>
      </c>
      <c r="G76">
        <v>8</v>
      </c>
      <c r="I76">
        <v>47</v>
      </c>
      <c r="J76">
        <v>13</v>
      </c>
    </row>
    <row r="77" spans="1:10" x14ac:dyDescent="0.2">
      <c r="A77">
        <v>76</v>
      </c>
      <c r="B77">
        <v>2</v>
      </c>
      <c r="C77" t="s">
        <v>0</v>
      </c>
      <c r="D77">
        <v>38</v>
      </c>
      <c r="E77">
        <v>1</v>
      </c>
      <c r="F77">
        <v>9</v>
      </c>
      <c r="G77">
        <v>8</v>
      </c>
      <c r="I77">
        <v>38</v>
      </c>
      <c r="J77">
        <v>9</v>
      </c>
    </row>
    <row r="78" spans="1:10" x14ac:dyDescent="0.2">
      <c r="A78">
        <v>77</v>
      </c>
      <c r="B78">
        <v>2</v>
      </c>
      <c r="C78" t="s">
        <v>7</v>
      </c>
      <c r="D78">
        <v>40</v>
      </c>
      <c r="E78">
        <v>0</v>
      </c>
      <c r="F78">
        <v>8</v>
      </c>
      <c r="G78">
        <v>5</v>
      </c>
      <c r="I78">
        <v>40</v>
      </c>
      <c r="J78">
        <v>8</v>
      </c>
    </row>
    <row r="79" spans="1:10" x14ac:dyDescent="0.2">
      <c r="A79">
        <v>78</v>
      </c>
      <c r="B79">
        <v>2</v>
      </c>
      <c r="C79" t="s">
        <v>0</v>
      </c>
      <c r="D79">
        <v>47</v>
      </c>
      <c r="E79">
        <v>1</v>
      </c>
      <c r="F79">
        <v>12</v>
      </c>
      <c r="G79">
        <v>8</v>
      </c>
      <c r="I79">
        <v>47</v>
      </c>
      <c r="J79">
        <v>12</v>
      </c>
    </row>
    <row r="80" spans="1:10" x14ac:dyDescent="0.2">
      <c r="A80">
        <v>79</v>
      </c>
      <c r="B80">
        <v>2</v>
      </c>
      <c r="C80" t="s">
        <v>0</v>
      </c>
      <c r="D80">
        <v>63</v>
      </c>
      <c r="E80">
        <v>0</v>
      </c>
      <c r="F80">
        <v>16</v>
      </c>
      <c r="G80">
        <v>10</v>
      </c>
      <c r="I80">
        <v>63</v>
      </c>
      <c r="J80">
        <v>16</v>
      </c>
    </row>
    <row r="81" spans="1:18" x14ac:dyDescent="0.2">
      <c r="A81">
        <v>80</v>
      </c>
      <c r="B81">
        <v>2</v>
      </c>
      <c r="C81" t="s">
        <v>7</v>
      </c>
      <c r="D81">
        <v>55</v>
      </c>
      <c r="E81">
        <v>1</v>
      </c>
      <c r="F81">
        <v>13</v>
      </c>
      <c r="G81">
        <v>8</v>
      </c>
      <c r="I81">
        <v>55</v>
      </c>
      <c r="J81">
        <v>13</v>
      </c>
    </row>
    <row r="82" spans="1:18" x14ac:dyDescent="0.2">
      <c r="A82">
        <v>81</v>
      </c>
      <c r="B82">
        <v>2</v>
      </c>
      <c r="C82" t="s">
        <v>0</v>
      </c>
      <c r="D82">
        <v>29</v>
      </c>
      <c r="E82">
        <v>1</v>
      </c>
      <c r="F82">
        <v>11</v>
      </c>
      <c r="G82">
        <v>5</v>
      </c>
      <c r="I82">
        <v>29</v>
      </c>
      <c r="J82">
        <v>11</v>
      </c>
    </row>
    <row r="83" spans="1:18" x14ac:dyDescent="0.2">
      <c r="A83">
        <v>82</v>
      </c>
      <c r="B83">
        <v>2</v>
      </c>
      <c r="C83" t="s">
        <v>0</v>
      </c>
      <c r="D83">
        <v>45</v>
      </c>
      <c r="E83">
        <v>1</v>
      </c>
      <c r="F83">
        <v>16</v>
      </c>
      <c r="G83">
        <v>4</v>
      </c>
      <c r="I83">
        <v>45</v>
      </c>
      <c r="J83">
        <v>16</v>
      </c>
    </row>
    <row r="84" spans="1:18" x14ac:dyDescent="0.2">
      <c r="A84">
        <v>83</v>
      </c>
      <c r="B84">
        <v>2</v>
      </c>
      <c r="C84" t="s">
        <v>7</v>
      </c>
      <c r="D84">
        <v>42</v>
      </c>
      <c r="E84">
        <v>1</v>
      </c>
      <c r="F84">
        <v>13</v>
      </c>
      <c r="G84">
        <v>8</v>
      </c>
      <c r="I84">
        <v>42</v>
      </c>
      <c r="J84">
        <v>13</v>
      </c>
    </row>
    <row r="85" spans="1:18" x14ac:dyDescent="0.2">
      <c r="A85">
        <v>84</v>
      </c>
      <c r="B85">
        <v>2</v>
      </c>
      <c r="C85" t="s">
        <v>7</v>
      </c>
      <c r="D85">
        <v>41</v>
      </c>
      <c r="E85">
        <v>1</v>
      </c>
      <c r="F85">
        <v>8</v>
      </c>
      <c r="G85">
        <v>6</v>
      </c>
      <c r="I85">
        <v>41</v>
      </c>
      <c r="J85">
        <v>8</v>
      </c>
    </row>
    <row r="86" spans="1:18" x14ac:dyDescent="0.2">
      <c r="A86">
        <v>85</v>
      </c>
      <c r="B86">
        <v>2</v>
      </c>
      <c r="C86" t="s">
        <v>0</v>
      </c>
      <c r="D86">
        <v>47</v>
      </c>
      <c r="E86">
        <v>1</v>
      </c>
      <c r="F86">
        <v>8</v>
      </c>
      <c r="G86">
        <v>1</v>
      </c>
      <c r="I86">
        <v>47</v>
      </c>
      <c r="J86">
        <v>8</v>
      </c>
    </row>
    <row r="87" spans="1:18" x14ac:dyDescent="0.2">
      <c r="A87">
        <v>86</v>
      </c>
      <c r="B87">
        <v>2</v>
      </c>
      <c r="C87" t="s">
        <v>7</v>
      </c>
      <c r="D87">
        <v>68</v>
      </c>
      <c r="E87">
        <v>1</v>
      </c>
      <c r="F87">
        <v>10</v>
      </c>
      <c r="G87">
        <v>1</v>
      </c>
      <c r="I87">
        <v>68</v>
      </c>
      <c r="J87">
        <v>10</v>
      </c>
    </row>
    <row r="88" spans="1:18" x14ac:dyDescent="0.2">
      <c r="A88">
        <v>87</v>
      </c>
      <c r="B88">
        <v>2</v>
      </c>
      <c r="C88" t="s">
        <v>0</v>
      </c>
      <c r="D88">
        <v>48</v>
      </c>
      <c r="E88">
        <v>1</v>
      </c>
      <c r="F88">
        <v>14</v>
      </c>
      <c r="G88">
        <v>9</v>
      </c>
      <c r="I88">
        <v>48</v>
      </c>
      <c r="J88">
        <v>14</v>
      </c>
    </row>
    <row r="89" spans="1:18" x14ac:dyDescent="0.2">
      <c r="A89">
        <v>88</v>
      </c>
      <c r="B89">
        <v>2</v>
      </c>
      <c r="C89" t="s">
        <v>0</v>
      </c>
      <c r="D89">
        <v>66</v>
      </c>
      <c r="E89">
        <v>1</v>
      </c>
      <c r="F89">
        <v>10</v>
      </c>
      <c r="G89">
        <v>3</v>
      </c>
      <c r="I89">
        <v>66</v>
      </c>
      <c r="J89">
        <v>10</v>
      </c>
    </row>
    <row r="90" spans="1:18" x14ac:dyDescent="0.2">
      <c r="A90">
        <v>89</v>
      </c>
      <c r="B90">
        <v>2</v>
      </c>
      <c r="C90" t="s">
        <v>0</v>
      </c>
      <c r="D90">
        <v>44</v>
      </c>
      <c r="E90">
        <v>0</v>
      </c>
      <c r="F90">
        <v>11</v>
      </c>
      <c r="G90">
        <v>5</v>
      </c>
      <c r="I90">
        <v>44</v>
      </c>
      <c r="J90">
        <v>11</v>
      </c>
    </row>
    <row r="91" spans="1:18" x14ac:dyDescent="0.2">
      <c r="A91">
        <v>90</v>
      </c>
      <c r="B91">
        <v>2</v>
      </c>
      <c r="C91" t="s">
        <v>7</v>
      </c>
      <c r="D91">
        <v>49</v>
      </c>
      <c r="E91">
        <v>1</v>
      </c>
      <c r="F91">
        <v>17</v>
      </c>
      <c r="G91">
        <v>10</v>
      </c>
      <c r="I91">
        <v>49</v>
      </c>
      <c r="J91">
        <v>17</v>
      </c>
    </row>
    <row r="92" spans="1:18" x14ac:dyDescent="0.2">
      <c r="A92">
        <v>91</v>
      </c>
      <c r="B92">
        <v>2</v>
      </c>
      <c r="C92" t="s">
        <v>0</v>
      </c>
      <c r="D92">
        <v>78</v>
      </c>
      <c r="E92">
        <v>1</v>
      </c>
      <c r="F92">
        <v>7</v>
      </c>
      <c r="G92">
        <v>7</v>
      </c>
      <c r="I92">
        <v>78</v>
      </c>
      <c r="J92">
        <v>7</v>
      </c>
    </row>
    <row r="93" spans="1:18" x14ac:dyDescent="0.2">
      <c r="A93">
        <v>92</v>
      </c>
      <c r="B93">
        <v>2</v>
      </c>
      <c r="C93" t="s">
        <v>0</v>
      </c>
      <c r="D93">
        <v>47</v>
      </c>
      <c r="E93">
        <v>1</v>
      </c>
      <c r="F93">
        <v>8</v>
      </c>
      <c r="G93">
        <v>4</v>
      </c>
      <c r="I93">
        <v>47</v>
      </c>
      <c r="J93">
        <v>8</v>
      </c>
    </row>
    <row r="94" spans="1:18" x14ac:dyDescent="0.2">
      <c r="A94">
        <v>93</v>
      </c>
      <c r="B94">
        <v>2</v>
      </c>
      <c r="C94" t="s">
        <v>0</v>
      </c>
      <c r="D94">
        <v>70</v>
      </c>
      <c r="E94">
        <v>1</v>
      </c>
      <c r="F94">
        <v>10</v>
      </c>
      <c r="G94">
        <v>8</v>
      </c>
      <c r="I94">
        <v>70</v>
      </c>
      <c r="J94">
        <v>10</v>
      </c>
    </row>
    <row r="95" spans="1:18" x14ac:dyDescent="0.2">
      <c r="A95">
        <v>94</v>
      </c>
      <c r="B95">
        <v>2</v>
      </c>
      <c r="C95" t="s">
        <v>0</v>
      </c>
      <c r="D95">
        <v>45</v>
      </c>
      <c r="E95">
        <v>0</v>
      </c>
      <c r="F95">
        <v>10</v>
      </c>
      <c r="G95">
        <v>8</v>
      </c>
      <c r="I95">
        <v>45</v>
      </c>
      <c r="J95">
        <v>10</v>
      </c>
      <c r="P95" t="s">
        <v>56</v>
      </c>
      <c r="Q95" t="s">
        <v>55</v>
      </c>
      <c r="R95" t="s">
        <v>57</v>
      </c>
    </row>
    <row r="96" spans="1:18" x14ac:dyDescent="0.2">
      <c r="O96" s="8" t="s">
        <v>54</v>
      </c>
      <c r="P96">
        <f>AVERAGE(D2:D52)</f>
        <v>46.725490196078432</v>
      </c>
      <c r="Q96">
        <f>MEDIAN(D2:D52)</f>
        <v>47</v>
      </c>
      <c r="R96">
        <f>MODE(D2:D52)</f>
        <v>47</v>
      </c>
    </row>
    <row r="97" spans="15:18" x14ac:dyDescent="0.2">
      <c r="O97" t="s">
        <v>54</v>
      </c>
      <c r="P97">
        <f>AVERAGE(D53:D95)</f>
        <v>47.697674418604649</v>
      </c>
      <c r="Q97">
        <f>MEDIAN(D53:D95)</f>
        <v>47</v>
      </c>
      <c r="R97">
        <f>MODE(D53:D95)</f>
        <v>47</v>
      </c>
    </row>
  </sheetData>
  <autoFilter ref="A1:G95" xr:uid="{A6FCD3EB-3E1D-4C64-BE08-11662E98CFD7}"/>
  <conditionalFormatting sqref="B2:G95 I2:J95 O97">
    <cfRule type="containsBlanks" dxfId="7" priority="3">
      <formula>LEN(TRIM(B2))=0</formula>
    </cfRule>
  </conditionalFormatting>
  <pageMargins left="0.7" right="0.7" top="0.75" bottom="0.75" header="0.3" footer="0.3"/>
  <pageSetup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1E875-F449-48F3-95FB-546920F53CD4}">
  <dimension ref="B1:AZ31"/>
  <sheetViews>
    <sheetView workbookViewId="0">
      <selection activeCell="Q27" sqref="Q27"/>
    </sheetView>
  </sheetViews>
  <sheetFormatPr baseColWidth="10" defaultColWidth="8.83203125" defaultRowHeight="15" x14ac:dyDescent="0.2"/>
  <cols>
    <col min="10" max="10" width="12" bestFit="1" customWidth="1"/>
  </cols>
  <sheetData>
    <row r="1" spans="2:29" ht="19" x14ac:dyDescent="0.2">
      <c r="B1" s="46" t="s">
        <v>12</v>
      </c>
      <c r="C1" s="46"/>
      <c r="D1" s="46"/>
      <c r="E1" s="46"/>
      <c r="F1" s="46"/>
      <c r="G1" s="46"/>
      <c r="H1" s="46"/>
      <c r="I1" s="46"/>
      <c r="J1" s="46"/>
      <c r="K1" s="46"/>
      <c r="L1" s="46"/>
      <c r="M1" s="46"/>
      <c r="N1" s="46"/>
      <c r="O1" s="46"/>
      <c r="P1" s="46"/>
      <c r="Q1" s="46"/>
      <c r="R1" s="46"/>
      <c r="S1" s="46"/>
      <c r="T1" s="46"/>
      <c r="U1" s="46"/>
      <c r="V1" s="46"/>
      <c r="W1" s="46"/>
      <c r="X1" s="46"/>
      <c r="Y1" s="46"/>
      <c r="Z1" s="46"/>
      <c r="AA1" s="46"/>
      <c r="AB1" s="46"/>
      <c r="AC1" s="46"/>
    </row>
    <row r="2" spans="2:29" x14ac:dyDescent="0.2">
      <c r="B2" t="s">
        <v>13</v>
      </c>
    </row>
    <row r="3" spans="2:29" x14ac:dyDescent="0.2">
      <c r="B3" t="s">
        <v>14</v>
      </c>
      <c r="C3" s="15">
        <f>CORREL(Data!D2:D95,Data!F2:F95)</f>
        <v>0.14649143857517766</v>
      </c>
      <c r="R3" s="9" t="s">
        <v>15</v>
      </c>
    </row>
    <row r="4" spans="2:29" x14ac:dyDescent="0.2">
      <c r="R4" t="s">
        <v>36</v>
      </c>
      <c r="S4" s="15">
        <f>CORREL(Data!$E$2:$E$95,Data!$F$2:$F$95)</f>
        <v>0.16867217002251814</v>
      </c>
    </row>
    <row r="19" spans="2:52" ht="29.5" customHeight="1" x14ac:dyDescent="0.2">
      <c r="J19" s="27"/>
      <c r="K19" s="27"/>
      <c r="L19" s="27"/>
      <c r="M19" s="27"/>
      <c r="N19" s="27"/>
      <c r="O19" s="27"/>
      <c r="P19" s="27"/>
      <c r="Q19" s="27"/>
      <c r="S19" s="27"/>
      <c r="T19" s="27"/>
      <c r="U19" s="27"/>
      <c r="V19" s="27"/>
      <c r="W19" s="27"/>
      <c r="X19" s="27"/>
      <c r="Y19" s="27"/>
      <c r="Z19" s="27"/>
      <c r="AA19" s="27"/>
      <c r="AB19" s="27"/>
      <c r="AC19" s="27"/>
      <c r="AD19" s="27"/>
      <c r="AE19" s="27"/>
      <c r="AF19" s="27"/>
      <c r="AG19" s="27"/>
      <c r="AH19" s="27"/>
      <c r="AI19" s="27"/>
      <c r="AJ19" s="27"/>
      <c r="AM19" s="45" t="s">
        <v>37</v>
      </c>
      <c r="AN19" s="45"/>
      <c r="AO19" s="45"/>
      <c r="AP19" s="45"/>
      <c r="AQ19" s="45"/>
      <c r="AR19" s="45"/>
      <c r="AS19" s="45"/>
      <c r="AT19" s="45"/>
      <c r="AU19" s="45"/>
      <c r="AV19" s="45"/>
      <c r="AW19" s="45"/>
      <c r="AX19" s="45"/>
      <c r="AY19" s="45"/>
      <c r="AZ19" s="45"/>
    </row>
    <row r="28" spans="2:52" x14ac:dyDescent="0.2">
      <c r="B28" s="10" t="s">
        <v>49</v>
      </c>
      <c r="C28" s="10" t="s">
        <v>4</v>
      </c>
    </row>
    <row r="29" spans="2:52" x14ac:dyDescent="0.2">
      <c r="B29" s="10" t="s">
        <v>2</v>
      </c>
      <c r="C29" t="s">
        <v>101</v>
      </c>
      <c r="D29" t="s">
        <v>100</v>
      </c>
    </row>
    <row r="30" spans="2:52" x14ac:dyDescent="0.2">
      <c r="B30" t="s">
        <v>33</v>
      </c>
      <c r="C30" s="7">
        <v>10.5</v>
      </c>
      <c r="D30" s="7">
        <v>12.518518518518519</v>
      </c>
    </row>
    <row r="31" spans="2:52" x14ac:dyDescent="0.2">
      <c r="B31" t="s">
        <v>34</v>
      </c>
      <c r="C31" s="7">
        <v>11.333333333333334</v>
      </c>
      <c r="D31" s="7">
        <v>11.324324324324325</v>
      </c>
    </row>
  </sheetData>
  <mergeCells count="2">
    <mergeCell ref="AM19:AZ19"/>
    <mergeCell ref="B1:AC1"/>
  </mergeCell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5E242-B0BF-4129-BA69-D45D87C525E5}">
  <dimension ref="A1:U146"/>
  <sheetViews>
    <sheetView topLeftCell="A2" zoomScale="74" workbookViewId="0">
      <selection activeCell="A100" sqref="A100:XFD100"/>
    </sheetView>
  </sheetViews>
  <sheetFormatPr baseColWidth="10" defaultColWidth="8.83203125" defaultRowHeight="15" x14ac:dyDescent="0.2"/>
  <cols>
    <col min="1" max="5" width="8.6640625" customWidth="1"/>
    <col min="10" max="10" width="11.83203125" bestFit="1" customWidth="1"/>
    <col min="12" max="12" width="26.83203125" customWidth="1"/>
    <col min="13" max="13" width="14.33203125" customWidth="1"/>
    <col min="14" max="14" width="12.33203125" customWidth="1"/>
    <col min="21" max="21" width="53.33203125" customWidth="1"/>
  </cols>
  <sheetData>
    <row r="1" spans="1:21" x14ac:dyDescent="0.2">
      <c r="K1" s="47" t="s">
        <v>109</v>
      </c>
      <c r="L1" s="47"/>
      <c r="M1" s="47"/>
      <c r="N1" s="47"/>
      <c r="O1" s="47"/>
      <c r="P1" s="47"/>
      <c r="Q1" s="47"/>
      <c r="R1" s="47"/>
      <c r="S1" s="47"/>
      <c r="T1" s="47"/>
      <c r="U1" s="47"/>
    </row>
    <row r="2" spans="1:21" x14ac:dyDescent="0.2">
      <c r="A2" s="2" t="s">
        <v>1</v>
      </c>
      <c r="B2" s="2" t="s">
        <v>2</v>
      </c>
      <c r="C2" s="2" t="s">
        <v>6</v>
      </c>
      <c r="D2" s="2" t="s">
        <v>3</v>
      </c>
      <c r="E2" s="2" t="s">
        <v>4</v>
      </c>
      <c r="F2" s="2" t="s">
        <v>5</v>
      </c>
      <c r="G2" s="2" t="s">
        <v>8</v>
      </c>
      <c r="H2" s="2" t="s">
        <v>71</v>
      </c>
      <c r="K2" s="47"/>
      <c r="L2" s="47"/>
      <c r="M2" s="47"/>
      <c r="N2" s="47"/>
      <c r="O2" s="47"/>
      <c r="P2" s="47"/>
      <c r="Q2" s="47"/>
      <c r="R2" s="47"/>
      <c r="S2" s="47"/>
      <c r="T2" s="47"/>
      <c r="U2" s="47"/>
    </row>
    <row r="3" spans="1:21" x14ac:dyDescent="0.2">
      <c r="A3">
        <v>1</v>
      </c>
      <c r="B3">
        <v>1</v>
      </c>
      <c r="C3" t="s">
        <v>0</v>
      </c>
      <c r="D3">
        <v>47</v>
      </c>
      <c r="E3">
        <v>0</v>
      </c>
      <c r="F3">
        <v>9</v>
      </c>
      <c r="G3">
        <v>5</v>
      </c>
    </row>
    <row r="4" spans="1:21" x14ac:dyDescent="0.2">
      <c r="A4">
        <v>2</v>
      </c>
      <c r="B4">
        <v>1</v>
      </c>
      <c r="C4" t="s">
        <v>0</v>
      </c>
      <c r="D4">
        <v>19</v>
      </c>
      <c r="E4">
        <v>0</v>
      </c>
      <c r="F4">
        <v>12</v>
      </c>
      <c r="G4">
        <v>4</v>
      </c>
    </row>
    <row r="5" spans="1:21" x14ac:dyDescent="0.2">
      <c r="A5">
        <v>3</v>
      </c>
      <c r="B5">
        <v>1</v>
      </c>
      <c r="C5" t="s">
        <v>0</v>
      </c>
      <c r="D5">
        <v>47</v>
      </c>
      <c r="E5">
        <v>0</v>
      </c>
      <c r="F5">
        <v>9</v>
      </c>
      <c r="G5">
        <v>1</v>
      </c>
    </row>
    <row r="6" spans="1:21" x14ac:dyDescent="0.2">
      <c r="A6">
        <v>4</v>
      </c>
      <c r="B6">
        <v>1</v>
      </c>
      <c r="C6" t="s">
        <v>7</v>
      </c>
      <c r="D6">
        <v>46</v>
      </c>
      <c r="E6">
        <v>0</v>
      </c>
      <c r="F6">
        <v>8</v>
      </c>
      <c r="G6">
        <v>7</v>
      </c>
    </row>
    <row r="7" spans="1:21" x14ac:dyDescent="0.2">
      <c r="A7">
        <v>5</v>
      </c>
      <c r="B7">
        <v>1</v>
      </c>
      <c r="C7" t="s">
        <v>7</v>
      </c>
      <c r="D7">
        <v>56</v>
      </c>
      <c r="E7">
        <v>1</v>
      </c>
      <c r="F7">
        <v>12</v>
      </c>
      <c r="G7">
        <v>2</v>
      </c>
    </row>
    <row r="8" spans="1:21" x14ac:dyDescent="0.2">
      <c r="A8">
        <v>6</v>
      </c>
      <c r="B8">
        <v>1</v>
      </c>
      <c r="C8" t="s">
        <v>7</v>
      </c>
      <c r="D8">
        <v>47</v>
      </c>
      <c r="E8">
        <v>1</v>
      </c>
      <c r="F8">
        <v>14</v>
      </c>
      <c r="G8">
        <v>4</v>
      </c>
    </row>
    <row r="9" spans="1:21" x14ac:dyDescent="0.2">
      <c r="A9">
        <v>7</v>
      </c>
      <c r="B9">
        <v>1</v>
      </c>
      <c r="C9" t="s">
        <v>0</v>
      </c>
      <c r="D9">
        <v>47</v>
      </c>
      <c r="E9">
        <v>1</v>
      </c>
      <c r="F9">
        <v>15</v>
      </c>
      <c r="G9">
        <v>5</v>
      </c>
    </row>
    <row r="10" spans="1:21" x14ac:dyDescent="0.2">
      <c r="A10">
        <v>8</v>
      </c>
      <c r="B10">
        <v>1</v>
      </c>
      <c r="C10" t="s">
        <v>7</v>
      </c>
      <c r="D10">
        <v>68</v>
      </c>
      <c r="E10">
        <v>1</v>
      </c>
      <c r="F10">
        <v>14</v>
      </c>
      <c r="G10">
        <v>10</v>
      </c>
    </row>
    <row r="11" spans="1:21" x14ac:dyDescent="0.2">
      <c r="A11">
        <v>9</v>
      </c>
      <c r="B11">
        <v>1</v>
      </c>
      <c r="C11" t="s">
        <v>0</v>
      </c>
      <c r="D11">
        <v>62</v>
      </c>
      <c r="E11">
        <v>0</v>
      </c>
      <c r="F11">
        <v>13</v>
      </c>
      <c r="G11">
        <v>6</v>
      </c>
    </row>
    <row r="12" spans="1:21" x14ac:dyDescent="0.2">
      <c r="A12">
        <v>10</v>
      </c>
      <c r="B12">
        <v>1</v>
      </c>
      <c r="C12" t="s">
        <v>0</v>
      </c>
      <c r="D12">
        <v>42</v>
      </c>
      <c r="E12">
        <v>0</v>
      </c>
      <c r="F12">
        <v>9</v>
      </c>
      <c r="G12">
        <v>2</v>
      </c>
    </row>
    <row r="13" spans="1:21" x14ac:dyDescent="0.2">
      <c r="A13">
        <v>11</v>
      </c>
      <c r="B13">
        <v>1</v>
      </c>
      <c r="C13" t="s">
        <v>0</v>
      </c>
      <c r="D13">
        <v>43</v>
      </c>
      <c r="E13">
        <v>0</v>
      </c>
      <c r="F13">
        <v>0</v>
      </c>
      <c r="G13">
        <v>1</v>
      </c>
    </row>
    <row r="14" spans="1:21" x14ac:dyDescent="0.2">
      <c r="A14">
        <v>12</v>
      </c>
      <c r="B14">
        <v>1</v>
      </c>
      <c r="C14" t="s">
        <v>7</v>
      </c>
      <c r="D14">
        <v>39</v>
      </c>
      <c r="E14">
        <v>0</v>
      </c>
      <c r="F14">
        <v>14</v>
      </c>
      <c r="G14">
        <v>9</v>
      </c>
    </row>
    <row r="15" spans="1:21" x14ac:dyDescent="0.2">
      <c r="A15">
        <v>13</v>
      </c>
      <c r="B15">
        <v>1</v>
      </c>
      <c r="C15" t="s">
        <v>7</v>
      </c>
      <c r="D15">
        <v>47</v>
      </c>
      <c r="E15">
        <v>1</v>
      </c>
      <c r="F15">
        <v>13</v>
      </c>
      <c r="G15">
        <v>10</v>
      </c>
    </row>
    <row r="16" spans="1:21" x14ac:dyDescent="0.2">
      <c r="A16">
        <v>14</v>
      </c>
      <c r="B16">
        <v>1</v>
      </c>
      <c r="C16" t="s">
        <v>0</v>
      </c>
      <c r="D16">
        <v>28</v>
      </c>
      <c r="E16">
        <v>1</v>
      </c>
      <c r="F16">
        <v>13</v>
      </c>
      <c r="G16">
        <v>5</v>
      </c>
    </row>
    <row r="17" spans="1:7" x14ac:dyDescent="0.2">
      <c r="A17">
        <v>15</v>
      </c>
      <c r="B17">
        <v>1</v>
      </c>
      <c r="C17" t="s">
        <v>0</v>
      </c>
      <c r="D17">
        <v>47</v>
      </c>
      <c r="E17">
        <v>1</v>
      </c>
      <c r="F17">
        <v>11</v>
      </c>
      <c r="G17">
        <v>2</v>
      </c>
    </row>
    <row r="18" spans="1:7" x14ac:dyDescent="0.2">
      <c r="A18">
        <v>16</v>
      </c>
      <c r="B18">
        <v>1</v>
      </c>
      <c r="C18" t="s">
        <v>7</v>
      </c>
      <c r="D18">
        <v>67</v>
      </c>
      <c r="E18">
        <v>0</v>
      </c>
      <c r="F18">
        <v>12</v>
      </c>
      <c r="G18">
        <v>11</v>
      </c>
    </row>
    <row r="19" spans="1:7" x14ac:dyDescent="0.2">
      <c r="A19">
        <v>17</v>
      </c>
      <c r="B19">
        <v>1</v>
      </c>
      <c r="C19" t="s">
        <v>7</v>
      </c>
      <c r="D19">
        <v>47</v>
      </c>
      <c r="E19">
        <v>0</v>
      </c>
      <c r="F19">
        <v>9</v>
      </c>
      <c r="G19">
        <v>7</v>
      </c>
    </row>
    <row r="20" spans="1:7" x14ac:dyDescent="0.2">
      <c r="A20">
        <v>18</v>
      </c>
      <c r="B20">
        <v>1</v>
      </c>
      <c r="C20" t="s">
        <v>0</v>
      </c>
      <c r="D20">
        <v>30</v>
      </c>
      <c r="E20">
        <v>0</v>
      </c>
      <c r="F20">
        <v>13</v>
      </c>
      <c r="G20">
        <v>10</v>
      </c>
    </row>
    <row r="21" spans="1:7" x14ac:dyDescent="0.2">
      <c r="A21">
        <v>19</v>
      </c>
      <c r="B21">
        <v>1</v>
      </c>
      <c r="C21" t="s">
        <v>0</v>
      </c>
      <c r="D21">
        <v>71</v>
      </c>
      <c r="E21">
        <v>0</v>
      </c>
      <c r="F21">
        <v>9</v>
      </c>
      <c r="G21">
        <v>7</v>
      </c>
    </row>
    <row r="22" spans="1:7" x14ac:dyDescent="0.2">
      <c r="A22">
        <v>20</v>
      </c>
      <c r="B22">
        <v>1</v>
      </c>
      <c r="C22" t="s">
        <v>0</v>
      </c>
      <c r="D22">
        <v>78</v>
      </c>
      <c r="E22">
        <v>1</v>
      </c>
      <c r="F22">
        <v>13</v>
      </c>
      <c r="G22">
        <v>20</v>
      </c>
    </row>
    <row r="23" spans="1:7" x14ac:dyDescent="0.2">
      <c r="A23">
        <v>21</v>
      </c>
      <c r="B23">
        <v>1</v>
      </c>
      <c r="C23" t="s">
        <v>7</v>
      </c>
      <c r="D23">
        <v>62</v>
      </c>
      <c r="E23">
        <v>1</v>
      </c>
      <c r="F23">
        <v>11</v>
      </c>
      <c r="G23">
        <v>5</v>
      </c>
    </row>
    <row r="24" spans="1:7" x14ac:dyDescent="0.2">
      <c r="A24">
        <v>22</v>
      </c>
      <c r="B24">
        <v>1</v>
      </c>
      <c r="C24" t="s">
        <v>7</v>
      </c>
      <c r="D24">
        <v>24</v>
      </c>
      <c r="E24">
        <v>0</v>
      </c>
      <c r="F24">
        <v>9</v>
      </c>
      <c r="G24">
        <v>8</v>
      </c>
    </row>
    <row r="25" spans="1:7" x14ac:dyDescent="0.2">
      <c r="A25">
        <v>23</v>
      </c>
      <c r="B25">
        <v>1</v>
      </c>
      <c r="C25" t="s">
        <v>7</v>
      </c>
      <c r="D25">
        <v>47</v>
      </c>
      <c r="E25">
        <v>1</v>
      </c>
      <c r="F25">
        <v>12</v>
      </c>
      <c r="G25">
        <v>16</v>
      </c>
    </row>
    <row r="26" spans="1:7" x14ac:dyDescent="0.2">
      <c r="A26">
        <v>24</v>
      </c>
      <c r="B26">
        <v>1</v>
      </c>
      <c r="C26" t="s">
        <v>7</v>
      </c>
      <c r="D26">
        <v>23</v>
      </c>
      <c r="E26">
        <v>0</v>
      </c>
      <c r="F26">
        <v>14</v>
      </c>
      <c r="G26">
        <v>9</v>
      </c>
    </row>
    <row r="27" spans="1:7" x14ac:dyDescent="0.2">
      <c r="A27">
        <v>25</v>
      </c>
      <c r="B27">
        <v>1</v>
      </c>
      <c r="C27" t="s">
        <v>0</v>
      </c>
      <c r="D27">
        <v>47</v>
      </c>
      <c r="E27">
        <v>1</v>
      </c>
      <c r="F27">
        <v>16</v>
      </c>
      <c r="G27">
        <v>9</v>
      </c>
    </row>
    <row r="28" spans="1:7" x14ac:dyDescent="0.2">
      <c r="A28">
        <v>26</v>
      </c>
      <c r="B28">
        <v>1</v>
      </c>
      <c r="C28" t="s">
        <v>0</v>
      </c>
      <c r="D28">
        <v>47</v>
      </c>
      <c r="E28">
        <v>0</v>
      </c>
      <c r="F28">
        <v>14</v>
      </c>
      <c r="G28">
        <v>4</v>
      </c>
    </row>
    <row r="29" spans="1:7" x14ac:dyDescent="0.2">
      <c r="A29">
        <v>27</v>
      </c>
      <c r="B29">
        <v>1</v>
      </c>
      <c r="C29" t="s">
        <v>7</v>
      </c>
      <c r="D29">
        <v>37</v>
      </c>
      <c r="E29">
        <v>1</v>
      </c>
      <c r="F29">
        <v>10</v>
      </c>
      <c r="G29">
        <v>4</v>
      </c>
    </row>
    <row r="30" spans="1:7" x14ac:dyDescent="0.2">
      <c r="A30">
        <v>28</v>
      </c>
      <c r="B30">
        <v>1</v>
      </c>
      <c r="C30" t="s">
        <v>7</v>
      </c>
      <c r="D30">
        <v>65</v>
      </c>
      <c r="E30">
        <v>1</v>
      </c>
      <c r="F30">
        <v>16</v>
      </c>
      <c r="G30">
        <v>10</v>
      </c>
    </row>
    <row r="31" spans="1:7" x14ac:dyDescent="0.2">
      <c r="A31">
        <v>29</v>
      </c>
      <c r="B31">
        <v>1</v>
      </c>
      <c r="C31" t="s">
        <v>0</v>
      </c>
      <c r="D31">
        <v>68</v>
      </c>
      <c r="E31">
        <v>0</v>
      </c>
      <c r="F31">
        <v>10</v>
      </c>
      <c r="G31">
        <v>12</v>
      </c>
    </row>
    <row r="32" spans="1:7" x14ac:dyDescent="0.2">
      <c r="A32">
        <v>30</v>
      </c>
      <c r="B32">
        <v>1</v>
      </c>
      <c r="C32" t="s">
        <v>0</v>
      </c>
      <c r="D32">
        <v>59</v>
      </c>
      <c r="E32">
        <v>0</v>
      </c>
      <c r="F32">
        <v>9</v>
      </c>
      <c r="G32">
        <v>8</v>
      </c>
    </row>
    <row r="33" spans="1:7" x14ac:dyDescent="0.2">
      <c r="A33">
        <v>31</v>
      </c>
      <c r="B33">
        <v>1</v>
      </c>
      <c r="C33" t="s">
        <v>0</v>
      </c>
      <c r="D33">
        <v>44</v>
      </c>
      <c r="E33">
        <v>1</v>
      </c>
      <c r="F33">
        <v>11</v>
      </c>
      <c r="G33">
        <v>3</v>
      </c>
    </row>
    <row r="34" spans="1:7" x14ac:dyDescent="0.2">
      <c r="A34">
        <v>32</v>
      </c>
      <c r="B34">
        <v>1</v>
      </c>
      <c r="C34" t="s">
        <v>7</v>
      </c>
      <c r="D34">
        <v>33</v>
      </c>
      <c r="E34">
        <v>1</v>
      </c>
      <c r="F34">
        <v>14</v>
      </c>
      <c r="G34">
        <v>8</v>
      </c>
    </row>
    <row r="35" spans="1:7" x14ac:dyDescent="0.2">
      <c r="A35">
        <v>33</v>
      </c>
      <c r="B35">
        <v>1</v>
      </c>
      <c r="C35" t="s">
        <v>7</v>
      </c>
      <c r="D35">
        <v>47</v>
      </c>
      <c r="E35">
        <v>1</v>
      </c>
      <c r="F35">
        <v>14</v>
      </c>
      <c r="G35">
        <v>6</v>
      </c>
    </row>
    <row r="36" spans="1:7" x14ac:dyDescent="0.2">
      <c r="A36">
        <v>34</v>
      </c>
      <c r="B36">
        <v>1</v>
      </c>
      <c r="C36" t="s">
        <v>7</v>
      </c>
      <c r="D36">
        <v>33</v>
      </c>
      <c r="E36">
        <v>0</v>
      </c>
      <c r="F36">
        <v>11</v>
      </c>
      <c r="G36">
        <v>7</v>
      </c>
    </row>
    <row r="37" spans="1:7" x14ac:dyDescent="0.2">
      <c r="A37">
        <v>35</v>
      </c>
      <c r="B37">
        <v>1</v>
      </c>
      <c r="C37" t="s">
        <v>0</v>
      </c>
      <c r="D37">
        <v>47</v>
      </c>
      <c r="E37">
        <v>1</v>
      </c>
      <c r="F37">
        <v>16</v>
      </c>
      <c r="G37">
        <v>9</v>
      </c>
    </row>
    <row r="38" spans="1:7" x14ac:dyDescent="0.2">
      <c r="A38">
        <v>36</v>
      </c>
      <c r="B38">
        <v>1</v>
      </c>
      <c r="C38" t="s">
        <v>0</v>
      </c>
      <c r="D38">
        <v>77</v>
      </c>
      <c r="E38">
        <v>0</v>
      </c>
      <c r="F38">
        <v>12</v>
      </c>
      <c r="G38">
        <v>3</v>
      </c>
    </row>
    <row r="39" spans="1:7" x14ac:dyDescent="0.2">
      <c r="A39">
        <v>37</v>
      </c>
      <c r="B39">
        <v>1</v>
      </c>
      <c r="C39" t="s">
        <v>7</v>
      </c>
      <c r="D39">
        <v>65</v>
      </c>
      <c r="E39">
        <v>1</v>
      </c>
      <c r="F39">
        <v>11</v>
      </c>
      <c r="G39">
        <v>11</v>
      </c>
    </row>
    <row r="40" spans="1:7" x14ac:dyDescent="0.2">
      <c r="A40">
        <v>38</v>
      </c>
      <c r="B40">
        <v>1</v>
      </c>
      <c r="C40" t="s">
        <v>7</v>
      </c>
      <c r="D40">
        <v>49</v>
      </c>
      <c r="E40">
        <v>1</v>
      </c>
      <c r="F40">
        <v>10</v>
      </c>
      <c r="G40">
        <v>9</v>
      </c>
    </row>
    <row r="41" spans="1:7" x14ac:dyDescent="0.2">
      <c r="A41">
        <v>39</v>
      </c>
      <c r="B41">
        <v>1</v>
      </c>
      <c r="C41" t="s">
        <v>7</v>
      </c>
      <c r="D41">
        <v>47</v>
      </c>
      <c r="E41">
        <v>1</v>
      </c>
      <c r="F41">
        <v>14</v>
      </c>
      <c r="G41">
        <v>1</v>
      </c>
    </row>
    <row r="42" spans="1:7" x14ac:dyDescent="0.2">
      <c r="A42">
        <v>40</v>
      </c>
      <c r="B42">
        <v>1</v>
      </c>
      <c r="C42" t="s">
        <v>7</v>
      </c>
      <c r="D42">
        <v>50</v>
      </c>
      <c r="E42">
        <v>0</v>
      </c>
      <c r="F42">
        <v>11</v>
      </c>
      <c r="G42">
        <v>12</v>
      </c>
    </row>
    <row r="43" spans="1:7" x14ac:dyDescent="0.2">
      <c r="A43">
        <v>41</v>
      </c>
      <c r="B43">
        <v>1</v>
      </c>
      <c r="C43" t="s">
        <v>0</v>
      </c>
      <c r="D43">
        <v>26</v>
      </c>
      <c r="E43">
        <v>1</v>
      </c>
      <c r="F43">
        <v>16</v>
      </c>
      <c r="G43">
        <v>13</v>
      </c>
    </row>
    <row r="44" spans="1:7" x14ac:dyDescent="0.2">
      <c r="A44">
        <v>42</v>
      </c>
      <c r="B44">
        <v>1</v>
      </c>
      <c r="C44" t="s">
        <v>0</v>
      </c>
      <c r="D44">
        <v>44</v>
      </c>
      <c r="E44">
        <v>0</v>
      </c>
      <c r="F44">
        <v>15</v>
      </c>
      <c r="G44">
        <v>8</v>
      </c>
    </row>
    <row r="45" spans="1:7" x14ac:dyDescent="0.2">
      <c r="A45">
        <v>43</v>
      </c>
      <c r="B45">
        <v>1</v>
      </c>
      <c r="C45" t="s">
        <v>7</v>
      </c>
      <c r="D45">
        <v>46</v>
      </c>
      <c r="E45">
        <v>0</v>
      </c>
      <c r="F45">
        <v>14</v>
      </c>
      <c r="G45">
        <v>7</v>
      </c>
    </row>
    <row r="46" spans="1:7" x14ac:dyDescent="0.2">
      <c r="A46">
        <v>44</v>
      </c>
      <c r="B46">
        <v>1</v>
      </c>
      <c r="C46" t="s">
        <v>0</v>
      </c>
      <c r="D46">
        <v>62</v>
      </c>
      <c r="E46">
        <v>1</v>
      </c>
      <c r="F46">
        <v>13</v>
      </c>
      <c r="G46">
        <v>10</v>
      </c>
    </row>
    <row r="47" spans="1:7" x14ac:dyDescent="0.2">
      <c r="A47">
        <v>45</v>
      </c>
      <c r="B47">
        <v>1</v>
      </c>
      <c r="C47" t="s">
        <v>0</v>
      </c>
      <c r="D47">
        <v>47</v>
      </c>
      <c r="E47">
        <v>0</v>
      </c>
      <c r="F47">
        <v>9</v>
      </c>
      <c r="G47">
        <v>12</v>
      </c>
    </row>
    <row r="48" spans="1:7" x14ac:dyDescent="0.2">
      <c r="A48">
        <v>46</v>
      </c>
      <c r="B48">
        <v>1</v>
      </c>
      <c r="C48" t="s">
        <v>0</v>
      </c>
      <c r="D48">
        <v>41</v>
      </c>
      <c r="E48">
        <v>1</v>
      </c>
      <c r="F48">
        <v>0</v>
      </c>
      <c r="G48">
        <v>1</v>
      </c>
    </row>
    <row r="49" spans="1:8" x14ac:dyDescent="0.2">
      <c r="A49">
        <v>47</v>
      </c>
      <c r="B49">
        <v>1</v>
      </c>
      <c r="C49" t="s">
        <v>0</v>
      </c>
      <c r="D49">
        <v>47</v>
      </c>
      <c r="E49">
        <v>0</v>
      </c>
      <c r="F49">
        <v>7</v>
      </c>
      <c r="G49">
        <v>1</v>
      </c>
    </row>
    <row r="50" spans="1:8" x14ac:dyDescent="0.2">
      <c r="A50">
        <v>48</v>
      </c>
      <c r="B50">
        <v>1</v>
      </c>
      <c r="C50" t="s">
        <v>0</v>
      </c>
      <c r="D50">
        <v>28</v>
      </c>
      <c r="E50">
        <v>1</v>
      </c>
      <c r="F50">
        <v>9</v>
      </c>
      <c r="G50">
        <v>0</v>
      </c>
    </row>
    <row r="51" spans="1:8" x14ac:dyDescent="0.2">
      <c r="A51">
        <v>49</v>
      </c>
      <c r="B51">
        <v>1</v>
      </c>
      <c r="C51" t="s">
        <v>7</v>
      </c>
      <c r="D51">
        <v>32</v>
      </c>
      <c r="E51">
        <v>1</v>
      </c>
      <c r="F51">
        <v>14</v>
      </c>
      <c r="G51">
        <v>8</v>
      </c>
    </row>
    <row r="52" spans="1:8" x14ac:dyDescent="0.2">
      <c r="A52">
        <v>50</v>
      </c>
      <c r="B52">
        <v>1</v>
      </c>
      <c r="C52" t="s">
        <v>7</v>
      </c>
      <c r="D52">
        <v>34</v>
      </c>
      <c r="E52">
        <v>1</v>
      </c>
      <c r="F52">
        <v>17</v>
      </c>
      <c r="G52">
        <v>8</v>
      </c>
    </row>
    <row r="53" spans="1:8" x14ac:dyDescent="0.2">
      <c r="A53">
        <v>51</v>
      </c>
      <c r="B53">
        <v>1</v>
      </c>
      <c r="C53" t="s">
        <v>0</v>
      </c>
      <c r="D53">
        <v>27</v>
      </c>
      <c r="E53">
        <v>1</v>
      </c>
      <c r="F53">
        <v>9</v>
      </c>
      <c r="G53">
        <v>0</v>
      </c>
    </row>
    <row r="54" spans="1:8" x14ac:dyDescent="0.2">
      <c r="A54">
        <v>52</v>
      </c>
      <c r="B54">
        <v>2</v>
      </c>
      <c r="C54" t="s">
        <v>0</v>
      </c>
      <c r="D54">
        <v>29</v>
      </c>
      <c r="E54">
        <v>1</v>
      </c>
      <c r="F54">
        <v>9</v>
      </c>
      <c r="G54">
        <v>2</v>
      </c>
      <c r="H54">
        <f>F54-G54</f>
        <v>7</v>
      </c>
    </row>
    <row r="55" spans="1:8" x14ac:dyDescent="0.2">
      <c r="A55">
        <v>53</v>
      </c>
      <c r="B55">
        <v>2</v>
      </c>
      <c r="C55" t="s">
        <v>0</v>
      </c>
      <c r="D55">
        <v>47</v>
      </c>
      <c r="E55">
        <v>0</v>
      </c>
      <c r="F55">
        <v>12</v>
      </c>
      <c r="G55">
        <v>2</v>
      </c>
      <c r="H55">
        <f t="shared" ref="H55:H96" si="0">F55-G55</f>
        <v>10</v>
      </c>
    </row>
    <row r="56" spans="1:8" x14ac:dyDescent="0.2">
      <c r="A56">
        <v>54</v>
      </c>
      <c r="B56">
        <v>2</v>
      </c>
      <c r="C56" t="s">
        <v>0</v>
      </c>
      <c r="D56">
        <v>32</v>
      </c>
      <c r="E56">
        <v>1</v>
      </c>
      <c r="F56">
        <v>10</v>
      </c>
      <c r="G56">
        <v>5</v>
      </c>
      <c r="H56">
        <f t="shared" si="0"/>
        <v>5</v>
      </c>
    </row>
    <row r="57" spans="1:8" x14ac:dyDescent="0.2">
      <c r="A57">
        <v>55</v>
      </c>
      <c r="B57">
        <v>2</v>
      </c>
      <c r="C57" t="s">
        <v>7</v>
      </c>
      <c r="D57">
        <v>47</v>
      </c>
      <c r="E57">
        <v>1</v>
      </c>
      <c r="F57">
        <v>9</v>
      </c>
      <c r="G57">
        <v>3</v>
      </c>
      <c r="H57">
        <f t="shared" si="0"/>
        <v>6</v>
      </c>
    </row>
    <row r="58" spans="1:8" x14ac:dyDescent="0.2">
      <c r="A58">
        <v>56</v>
      </c>
      <c r="B58">
        <v>2</v>
      </c>
      <c r="C58" t="s">
        <v>0</v>
      </c>
      <c r="D58">
        <v>83</v>
      </c>
      <c r="E58">
        <v>1</v>
      </c>
      <c r="F58">
        <v>16</v>
      </c>
      <c r="G58">
        <v>13</v>
      </c>
      <c r="H58">
        <f t="shared" si="0"/>
        <v>3</v>
      </c>
    </row>
    <row r="59" spans="1:8" x14ac:dyDescent="0.2">
      <c r="A59">
        <v>57</v>
      </c>
      <c r="B59">
        <v>2</v>
      </c>
      <c r="C59" t="s">
        <v>0</v>
      </c>
      <c r="D59">
        <v>47</v>
      </c>
      <c r="E59">
        <v>1</v>
      </c>
      <c r="F59">
        <v>15</v>
      </c>
      <c r="G59">
        <v>6</v>
      </c>
      <c r="H59">
        <f t="shared" si="0"/>
        <v>9</v>
      </c>
    </row>
    <row r="60" spans="1:8" x14ac:dyDescent="0.2">
      <c r="A60">
        <v>58</v>
      </c>
      <c r="B60">
        <v>2</v>
      </c>
      <c r="C60" t="s">
        <v>7</v>
      </c>
      <c r="D60">
        <v>26</v>
      </c>
      <c r="E60">
        <v>0</v>
      </c>
      <c r="F60">
        <v>11</v>
      </c>
      <c r="G60">
        <v>12</v>
      </c>
      <c r="H60">
        <f t="shared" si="0"/>
        <v>-1</v>
      </c>
    </row>
    <row r="61" spans="1:8" x14ac:dyDescent="0.2">
      <c r="A61">
        <v>59</v>
      </c>
      <c r="B61">
        <v>2</v>
      </c>
      <c r="C61" t="s">
        <v>0</v>
      </c>
      <c r="D61">
        <v>53</v>
      </c>
      <c r="E61">
        <v>1</v>
      </c>
      <c r="F61">
        <v>10</v>
      </c>
      <c r="G61">
        <v>7</v>
      </c>
      <c r="H61">
        <f t="shared" si="0"/>
        <v>3</v>
      </c>
    </row>
    <row r="62" spans="1:8" x14ac:dyDescent="0.2">
      <c r="A62">
        <v>60</v>
      </c>
      <c r="B62">
        <v>2</v>
      </c>
      <c r="C62" t="s">
        <v>0</v>
      </c>
      <c r="D62">
        <v>38</v>
      </c>
      <c r="E62">
        <v>1</v>
      </c>
      <c r="F62">
        <v>9</v>
      </c>
      <c r="G62">
        <v>3</v>
      </c>
      <c r="H62">
        <f t="shared" si="0"/>
        <v>6</v>
      </c>
    </row>
    <row r="63" spans="1:8" x14ac:dyDescent="0.2">
      <c r="A63">
        <v>61</v>
      </c>
      <c r="B63">
        <v>2</v>
      </c>
      <c r="C63" t="s">
        <v>0</v>
      </c>
      <c r="D63">
        <v>63</v>
      </c>
      <c r="E63">
        <v>1</v>
      </c>
      <c r="F63">
        <v>15</v>
      </c>
      <c r="G63">
        <v>11</v>
      </c>
      <c r="H63">
        <f t="shared" si="0"/>
        <v>4</v>
      </c>
    </row>
    <row r="64" spans="1:8" x14ac:dyDescent="0.2">
      <c r="A64">
        <v>62</v>
      </c>
      <c r="B64">
        <v>2</v>
      </c>
      <c r="C64" t="s">
        <v>0</v>
      </c>
      <c r="D64">
        <v>47</v>
      </c>
      <c r="E64">
        <v>1</v>
      </c>
      <c r="F64">
        <v>9</v>
      </c>
      <c r="G64">
        <v>2</v>
      </c>
      <c r="H64">
        <f t="shared" si="0"/>
        <v>7</v>
      </c>
    </row>
    <row r="65" spans="1:10" x14ac:dyDescent="0.2">
      <c r="A65">
        <v>63</v>
      </c>
      <c r="B65">
        <v>2</v>
      </c>
      <c r="C65" t="s">
        <v>7</v>
      </c>
      <c r="D65">
        <v>47</v>
      </c>
      <c r="E65">
        <v>1</v>
      </c>
      <c r="F65">
        <v>14</v>
      </c>
      <c r="G65">
        <v>0</v>
      </c>
      <c r="H65">
        <f t="shared" si="0"/>
        <v>14</v>
      </c>
    </row>
    <row r="66" spans="1:10" x14ac:dyDescent="0.2">
      <c r="A66">
        <v>64</v>
      </c>
      <c r="B66">
        <v>2</v>
      </c>
      <c r="C66" t="s">
        <v>7</v>
      </c>
      <c r="D66">
        <v>47</v>
      </c>
      <c r="E66">
        <v>1</v>
      </c>
      <c r="F66">
        <v>8</v>
      </c>
      <c r="G66">
        <v>4</v>
      </c>
      <c r="H66">
        <f t="shared" si="0"/>
        <v>4</v>
      </c>
    </row>
    <row r="67" spans="1:10" x14ac:dyDescent="0.2">
      <c r="A67">
        <v>65</v>
      </c>
      <c r="B67">
        <v>2</v>
      </c>
      <c r="C67" t="s">
        <v>7</v>
      </c>
      <c r="D67">
        <v>68</v>
      </c>
      <c r="E67">
        <v>1</v>
      </c>
      <c r="F67">
        <v>15</v>
      </c>
      <c r="G67">
        <v>6</v>
      </c>
      <c r="H67">
        <f t="shared" si="0"/>
        <v>9</v>
      </c>
    </row>
    <row r="68" spans="1:10" x14ac:dyDescent="0.2">
      <c r="A68">
        <v>66</v>
      </c>
      <c r="B68">
        <v>2</v>
      </c>
      <c r="C68" t="s">
        <v>0</v>
      </c>
      <c r="D68">
        <v>23</v>
      </c>
      <c r="E68">
        <v>1</v>
      </c>
      <c r="F68">
        <v>11</v>
      </c>
      <c r="G68">
        <v>8</v>
      </c>
      <c r="H68">
        <f t="shared" si="0"/>
        <v>3</v>
      </c>
    </row>
    <row r="69" spans="1:10" x14ac:dyDescent="0.2">
      <c r="A69">
        <v>67</v>
      </c>
      <c r="B69">
        <v>2</v>
      </c>
      <c r="C69" t="s">
        <v>7</v>
      </c>
      <c r="D69">
        <v>23</v>
      </c>
      <c r="E69">
        <v>1</v>
      </c>
      <c r="F69">
        <v>9</v>
      </c>
      <c r="G69">
        <v>4</v>
      </c>
      <c r="H69">
        <f t="shared" si="0"/>
        <v>5</v>
      </c>
    </row>
    <row r="70" spans="1:10" x14ac:dyDescent="0.2">
      <c r="A70">
        <v>68</v>
      </c>
      <c r="B70">
        <v>2</v>
      </c>
      <c r="C70" t="s">
        <v>7</v>
      </c>
      <c r="D70">
        <v>47</v>
      </c>
      <c r="E70">
        <v>1</v>
      </c>
      <c r="F70">
        <v>14</v>
      </c>
      <c r="G70">
        <v>9</v>
      </c>
      <c r="H70">
        <f t="shared" si="0"/>
        <v>5</v>
      </c>
    </row>
    <row r="71" spans="1:10" x14ac:dyDescent="0.2">
      <c r="A71">
        <v>69</v>
      </c>
      <c r="B71">
        <v>2</v>
      </c>
      <c r="C71" t="s">
        <v>7</v>
      </c>
      <c r="D71">
        <v>28</v>
      </c>
      <c r="E71">
        <v>1</v>
      </c>
      <c r="F71">
        <v>9</v>
      </c>
      <c r="G71">
        <v>3</v>
      </c>
      <c r="H71">
        <f t="shared" si="0"/>
        <v>6</v>
      </c>
    </row>
    <row r="72" spans="1:10" x14ac:dyDescent="0.2">
      <c r="A72">
        <v>70</v>
      </c>
      <c r="B72">
        <v>2</v>
      </c>
      <c r="C72" t="s">
        <v>0</v>
      </c>
      <c r="D72">
        <v>32</v>
      </c>
      <c r="E72">
        <v>1</v>
      </c>
      <c r="F72">
        <v>9</v>
      </c>
      <c r="G72">
        <v>4</v>
      </c>
      <c r="H72">
        <f t="shared" si="0"/>
        <v>5</v>
      </c>
    </row>
    <row r="73" spans="1:10" x14ac:dyDescent="0.2">
      <c r="A73">
        <v>71</v>
      </c>
      <c r="B73">
        <v>2</v>
      </c>
      <c r="C73" t="s">
        <v>7</v>
      </c>
      <c r="D73">
        <v>64</v>
      </c>
      <c r="E73">
        <v>1</v>
      </c>
      <c r="F73">
        <v>14</v>
      </c>
      <c r="G73">
        <v>9</v>
      </c>
      <c r="H73">
        <f t="shared" si="0"/>
        <v>5</v>
      </c>
    </row>
    <row r="74" spans="1:10" x14ac:dyDescent="0.2">
      <c r="A74">
        <v>72</v>
      </c>
      <c r="B74">
        <v>2</v>
      </c>
      <c r="C74" t="s">
        <v>0</v>
      </c>
      <c r="D74">
        <v>47</v>
      </c>
      <c r="E74">
        <v>1</v>
      </c>
      <c r="F74">
        <v>12</v>
      </c>
      <c r="G74">
        <v>2</v>
      </c>
      <c r="H74">
        <f t="shared" si="0"/>
        <v>10</v>
      </c>
    </row>
    <row r="75" spans="1:10" x14ac:dyDescent="0.2">
      <c r="A75">
        <v>73</v>
      </c>
      <c r="B75">
        <v>2</v>
      </c>
      <c r="C75" t="s">
        <v>0</v>
      </c>
      <c r="D75">
        <v>56</v>
      </c>
      <c r="E75">
        <v>1</v>
      </c>
      <c r="F75">
        <v>15</v>
      </c>
      <c r="G75">
        <v>4</v>
      </c>
      <c r="H75">
        <f t="shared" si="0"/>
        <v>11</v>
      </c>
    </row>
    <row r="76" spans="1:10" x14ac:dyDescent="0.2">
      <c r="A76">
        <v>74</v>
      </c>
      <c r="B76">
        <v>2</v>
      </c>
      <c r="C76" t="s">
        <v>0</v>
      </c>
      <c r="D76">
        <v>48</v>
      </c>
      <c r="E76">
        <v>1</v>
      </c>
      <c r="F76">
        <v>8</v>
      </c>
      <c r="G76">
        <v>2</v>
      </c>
      <c r="H76">
        <f t="shared" si="0"/>
        <v>6</v>
      </c>
    </row>
    <row r="77" spans="1:10" x14ac:dyDescent="0.2">
      <c r="A77">
        <v>75</v>
      </c>
      <c r="B77">
        <v>2</v>
      </c>
      <c r="C77" t="s">
        <v>7</v>
      </c>
      <c r="D77">
        <v>47</v>
      </c>
      <c r="E77">
        <v>1</v>
      </c>
      <c r="F77">
        <v>13</v>
      </c>
      <c r="G77">
        <v>8</v>
      </c>
      <c r="H77">
        <f t="shared" si="0"/>
        <v>5</v>
      </c>
    </row>
    <row r="78" spans="1:10" x14ac:dyDescent="0.2">
      <c r="A78">
        <v>76</v>
      </c>
      <c r="B78">
        <v>2</v>
      </c>
      <c r="C78" t="s">
        <v>0</v>
      </c>
      <c r="D78">
        <v>38</v>
      </c>
      <c r="E78">
        <v>1</v>
      </c>
      <c r="F78">
        <v>9</v>
      </c>
      <c r="G78">
        <v>8</v>
      </c>
      <c r="H78">
        <f t="shared" si="0"/>
        <v>1</v>
      </c>
    </row>
    <row r="79" spans="1:10" x14ac:dyDescent="0.2">
      <c r="A79">
        <v>77</v>
      </c>
      <c r="B79">
        <v>2</v>
      </c>
      <c r="C79" t="s">
        <v>7</v>
      </c>
      <c r="D79">
        <v>40</v>
      </c>
      <c r="E79">
        <v>0</v>
      </c>
      <c r="F79">
        <v>8</v>
      </c>
      <c r="G79">
        <v>5</v>
      </c>
      <c r="H79">
        <f t="shared" si="0"/>
        <v>3</v>
      </c>
      <c r="J79" s="21"/>
    </row>
    <row r="80" spans="1:10" x14ac:dyDescent="0.2">
      <c r="A80">
        <v>78</v>
      </c>
      <c r="B80">
        <v>2</v>
      </c>
      <c r="C80" t="s">
        <v>0</v>
      </c>
      <c r="D80">
        <v>47</v>
      </c>
      <c r="E80">
        <v>1</v>
      </c>
      <c r="F80">
        <v>12</v>
      </c>
      <c r="G80">
        <v>8</v>
      </c>
      <c r="H80">
        <f t="shared" si="0"/>
        <v>4</v>
      </c>
      <c r="J80" s="21"/>
    </row>
    <row r="81" spans="1:12" x14ac:dyDescent="0.2">
      <c r="A81">
        <v>79</v>
      </c>
      <c r="B81">
        <v>2</v>
      </c>
      <c r="C81" t="s">
        <v>0</v>
      </c>
      <c r="D81">
        <v>63</v>
      </c>
      <c r="E81">
        <v>0</v>
      </c>
      <c r="F81">
        <v>16</v>
      </c>
      <c r="G81">
        <v>10</v>
      </c>
      <c r="H81">
        <f t="shared" si="0"/>
        <v>6</v>
      </c>
      <c r="J81" s="21"/>
    </row>
    <row r="82" spans="1:12" x14ac:dyDescent="0.2">
      <c r="A82">
        <v>80</v>
      </c>
      <c r="B82">
        <v>2</v>
      </c>
      <c r="C82" t="s">
        <v>7</v>
      </c>
      <c r="D82">
        <v>55</v>
      </c>
      <c r="E82">
        <v>1</v>
      </c>
      <c r="F82">
        <v>13</v>
      </c>
      <c r="G82">
        <v>8</v>
      </c>
      <c r="H82">
        <f t="shared" si="0"/>
        <v>5</v>
      </c>
    </row>
    <row r="83" spans="1:12" x14ac:dyDescent="0.2">
      <c r="A83">
        <v>81</v>
      </c>
      <c r="B83">
        <v>2</v>
      </c>
      <c r="C83" t="s">
        <v>0</v>
      </c>
      <c r="D83">
        <v>29</v>
      </c>
      <c r="E83">
        <v>1</v>
      </c>
      <c r="F83">
        <v>11</v>
      </c>
      <c r="G83">
        <v>5</v>
      </c>
      <c r="H83">
        <f t="shared" si="0"/>
        <v>6</v>
      </c>
      <c r="J83" s="19"/>
    </row>
    <row r="84" spans="1:12" x14ac:dyDescent="0.2">
      <c r="A84">
        <v>82</v>
      </c>
      <c r="B84">
        <v>2</v>
      </c>
      <c r="C84" t="s">
        <v>0</v>
      </c>
      <c r="D84">
        <v>45</v>
      </c>
      <c r="E84">
        <v>1</v>
      </c>
      <c r="F84">
        <v>16</v>
      </c>
      <c r="G84">
        <v>4</v>
      </c>
      <c r="H84">
        <f t="shared" si="0"/>
        <v>12</v>
      </c>
    </row>
    <row r="85" spans="1:12" x14ac:dyDescent="0.2">
      <c r="A85">
        <v>83</v>
      </c>
      <c r="B85">
        <v>2</v>
      </c>
      <c r="C85" t="s">
        <v>7</v>
      </c>
      <c r="D85">
        <v>42</v>
      </c>
      <c r="E85">
        <v>1</v>
      </c>
      <c r="F85">
        <v>13</v>
      </c>
      <c r="G85">
        <v>8</v>
      </c>
      <c r="H85">
        <f t="shared" si="0"/>
        <v>5</v>
      </c>
    </row>
    <row r="86" spans="1:12" x14ac:dyDescent="0.2">
      <c r="A86">
        <v>84</v>
      </c>
      <c r="B86">
        <v>2</v>
      </c>
      <c r="C86" t="s">
        <v>7</v>
      </c>
      <c r="D86">
        <v>41</v>
      </c>
      <c r="E86">
        <v>1</v>
      </c>
      <c r="F86">
        <v>8</v>
      </c>
      <c r="G86">
        <v>6</v>
      </c>
      <c r="H86">
        <f t="shared" si="0"/>
        <v>2</v>
      </c>
      <c r="L86" s="19"/>
    </row>
    <row r="87" spans="1:12" x14ac:dyDescent="0.2">
      <c r="A87">
        <v>85</v>
      </c>
      <c r="B87">
        <v>2</v>
      </c>
      <c r="C87" t="s">
        <v>0</v>
      </c>
      <c r="D87">
        <v>47</v>
      </c>
      <c r="E87">
        <v>1</v>
      </c>
      <c r="F87">
        <v>8</v>
      </c>
      <c r="G87">
        <v>1</v>
      </c>
      <c r="H87">
        <f t="shared" si="0"/>
        <v>7</v>
      </c>
      <c r="L87" s="9"/>
    </row>
    <row r="88" spans="1:12" x14ac:dyDescent="0.2">
      <c r="A88">
        <v>86</v>
      </c>
      <c r="B88">
        <v>2</v>
      </c>
      <c r="C88" t="s">
        <v>7</v>
      </c>
      <c r="D88">
        <v>68</v>
      </c>
      <c r="E88">
        <v>1</v>
      </c>
      <c r="F88">
        <v>10</v>
      </c>
      <c r="G88">
        <v>1</v>
      </c>
      <c r="H88">
        <f t="shared" si="0"/>
        <v>9</v>
      </c>
      <c r="L88" s="21"/>
    </row>
    <row r="89" spans="1:12" x14ac:dyDescent="0.2">
      <c r="A89">
        <v>87</v>
      </c>
      <c r="B89">
        <v>2</v>
      </c>
      <c r="C89" t="s">
        <v>0</v>
      </c>
      <c r="D89">
        <v>48</v>
      </c>
      <c r="E89">
        <v>1</v>
      </c>
      <c r="F89">
        <v>14</v>
      </c>
      <c r="G89">
        <v>9</v>
      </c>
      <c r="H89">
        <f t="shared" si="0"/>
        <v>5</v>
      </c>
      <c r="L89" s="20"/>
    </row>
    <row r="90" spans="1:12" x14ac:dyDescent="0.2">
      <c r="A90">
        <v>88</v>
      </c>
      <c r="B90">
        <v>2</v>
      </c>
      <c r="C90" t="s">
        <v>0</v>
      </c>
      <c r="D90">
        <v>66</v>
      </c>
      <c r="E90">
        <v>1</v>
      </c>
      <c r="F90">
        <v>10</v>
      </c>
      <c r="G90">
        <v>3</v>
      </c>
      <c r="H90">
        <f t="shared" si="0"/>
        <v>7</v>
      </c>
      <c r="L90" s="22"/>
    </row>
    <row r="91" spans="1:12" x14ac:dyDescent="0.2">
      <c r="A91">
        <v>89</v>
      </c>
      <c r="B91">
        <v>2</v>
      </c>
      <c r="C91" t="s">
        <v>0</v>
      </c>
      <c r="D91">
        <v>44</v>
      </c>
      <c r="E91">
        <v>0</v>
      </c>
      <c r="F91">
        <v>11</v>
      </c>
      <c r="G91">
        <v>5</v>
      </c>
      <c r="H91">
        <f t="shared" si="0"/>
        <v>6</v>
      </c>
      <c r="L91" s="22"/>
    </row>
    <row r="92" spans="1:12" x14ac:dyDescent="0.2">
      <c r="A92">
        <v>90</v>
      </c>
      <c r="B92">
        <v>2</v>
      </c>
      <c r="C92" t="s">
        <v>7</v>
      </c>
      <c r="D92">
        <v>49</v>
      </c>
      <c r="E92">
        <v>1</v>
      </c>
      <c r="F92">
        <v>17</v>
      </c>
      <c r="G92">
        <v>10</v>
      </c>
      <c r="H92">
        <f t="shared" si="0"/>
        <v>7</v>
      </c>
      <c r="L92" s="21"/>
    </row>
    <row r="93" spans="1:12" x14ac:dyDescent="0.2">
      <c r="A93">
        <v>91</v>
      </c>
      <c r="B93">
        <v>2</v>
      </c>
      <c r="C93" t="s">
        <v>0</v>
      </c>
      <c r="D93">
        <v>78</v>
      </c>
      <c r="E93">
        <v>1</v>
      </c>
      <c r="F93">
        <v>7</v>
      </c>
      <c r="G93">
        <v>7</v>
      </c>
      <c r="H93">
        <f t="shared" si="0"/>
        <v>0</v>
      </c>
      <c r="L93" s="20"/>
    </row>
    <row r="94" spans="1:12" x14ac:dyDescent="0.2">
      <c r="A94">
        <v>92</v>
      </c>
      <c r="B94">
        <v>2</v>
      </c>
      <c r="C94" t="s">
        <v>0</v>
      </c>
      <c r="D94">
        <v>47</v>
      </c>
      <c r="E94">
        <v>1</v>
      </c>
      <c r="F94">
        <v>8</v>
      </c>
      <c r="G94">
        <v>4</v>
      </c>
      <c r="H94">
        <f t="shared" si="0"/>
        <v>4</v>
      </c>
      <c r="L94" s="22"/>
    </row>
    <row r="95" spans="1:12" x14ac:dyDescent="0.2">
      <c r="A95">
        <v>93</v>
      </c>
      <c r="B95">
        <v>2</v>
      </c>
      <c r="C95" t="s">
        <v>0</v>
      </c>
      <c r="D95">
        <v>70</v>
      </c>
      <c r="E95">
        <v>1</v>
      </c>
      <c r="F95">
        <v>10</v>
      </c>
      <c r="G95">
        <v>8</v>
      </c>
      <c r="H95">
        <f t="shared" si="0"/>
        <v>2</v>
      </c>
      <c r="L95" s="22"/>
    </row>
    <row r="96" spans="1:12" x14ac:dyDescent="0.2">
      <c r="A96">
        <v>94</v>
      </c>
      <c r="B96">
        <v>2</v>
      </c>
      <c r="C96" t="s">
        <v>0</v>
      </c>
      <c r="D96">
        <v>45</v>
      </c>
      <c r="E96">
        <v>0</v>
      </c>
      <c r="F96">
        <v>10</v>
      </c>
      <c r="G96">
        <v>8</v>
      </c>
      <c r="H96">
        <f t="shared" si="0"/>
        <v>2</v>
      </c>
      <c r="L96" s="22"/>
    </row>
    <row r="97" spans="2:14" x14ac:dyDescent="0.2">
      <c r="H97" t="s">
        <v>73</v>
      </c>
      <c r="J97" t="s">
        <v>72</v>
      </c>
    </row>
    <row r="98" spans="2:14" x14ac:dyDescent="0.2">
      <c r="H98" s="7">
        <f>AVERAGE(H54:H96)</f>
        <v>5.5813953488372094</v>
      </c>
      <c r="J98" s="23">
        <f>_xlfn.T.TEST(F54:F96,G54:G96,2,2)</f>
        <v>3.6847394659022848E-13</v>
      </c>
      <c r="L98" s="19"/>
    </row>
    <row r="103" spans="2:14" x14ac:dyDescent="0.2">
      <c r="B103" s="2" t="s">
        <v>1</v>
      </c>
      <c r="C103" s="2" t="s">
        <v>2</v>
      </c>
      <c r="D103" s="2" t="s">
        <v>6</v>
      </c>
      <c r="E103" s="2" t="s">
        <v>3</v>
      </c>
      <c r="F103" s="2" t="s">
        <v>4</v>
      </c>
      <c r="G103" s="2" t="s">
        <v>5</v>
      </c>
      <c r="H103" s="2" t="s">
        <v>8</v>
      </c>
      <c r="I103" s="2" t="s">
        <v>71</v>
      </c>
    </row>
    <row r="104" spans="2:14" x14ac:dyDescent="0.2">
      <c r="B104">
        <v>55</v>
      </c>
      <c r="C104">
        <v>2</v>
      </c>
      <c r="D104" t="s">
        <v>0</v>
      </c>
      <c r="E104">
        <v>29</v>
      </c>
      <c r="F104">
        <v>1</v>
      </c>
      <c r="G104">
        <v>9</v>
      </c>
      <c r="H104">
        <v>2</v>
      </c>
      <c r="I104">
        <v>7</v>
      </c>
      <c r="L104" t="s">
        <v>85</v>
      </c>
    </row>
    <row r="105" spans="2:14" ht="16" thickBot="1" x14ac:dyDescent="0.25">
      <c r="B105">
        <v>56</v>
      </c>
      <c r="C105">
        <v>2</v>
      </c>
      <c r="D105" t="s">
        <v>0</v>
      </c>
      <c r="E105">
        <v>47</v>
      </c>
      <c r="F105">
        <v>0</v>
      </c>
      <c r="G105">
        <v>12</v>
      </c>
      <c r="H105">
        <v>2</v>
      </c>
      <c r="I105">
        <v>10</v>
      </c>
    </row>
    <row r="106" spans="2:14" x14ac:dyDescent="0.2">
      <c r="B106">
        <v>57</v>
      </c>
      <c r="C106">
        <v>2</v>
      </c>
      <c r="D106" t="s">
        <v>0</v>
      </c>
      <c r="E106">
        <v>32</v>
      </c>
      <c r="F106">
        <v>1</v>
      </c>
      <c r="G106">
        <v>10</v>
      </c>
      <c r="H106">
        <v>5</v>
      </c>
      <c r="I106">
        <v>5</v>
      </c>
      <c r="L106" s="26"/>
      <c r="M106" s="26" t="s">
        <v>5</v>
      </c>
      <c r="N106" s="26" t="s">
        <v>8</v>
      </c>
    </row>
    <row r="107" spans="2:14" x14ac:dyDescent="0.2">
      <c r="B107">
        <v>58</v>
      </c>
      <c r="C107">
        <v>2</v>
      </c>
      <c r="D107" t="s">
        <v>7</v>
      </c>
      <c r="E107">
        <v>47</v>
      </c>
      <c r="F107">
        <v>1</v>
      </c>
      <c r="G107">
        <v>9</v>
      </c>
      <c r="H107">
        <v>3</v>
      </c>
      <c r="I107">
        <v>6</v>
      </c>
      <c r="L107" t="s">
        <v>40</v>
      </c>
      <c r="M107">
        <v>11.325581395348838</v>
      </c>
      <c r="N107">
        <v>5.7441860465116283</v>
      </c>
    </row>
    <row r="108" spans="2:14" x14ac:dyDescent="0.2">
      <c r="B108">
        <v>59</v>
      </c>
      <c r="C108">
        <v>2</v>
      </c>
      <c r="D108" t="s">
        <v>0</v>
      </c>
      <c r="E108">
        <v>83</v>
      </c>
      <c r="F108">
        <v>1</v>
      </c>
      <c r="G108">
        <v>16</v>
      </c>
      <c r="H108">
        <v>13</v>
      </c>
      <c r="I108">
        <v>3</v>
      </c>
      <c r="L108" t="s">
        <v>76</v>
      </c>
      <c r="M108">
        <v>7.8438538205980093</v>
      </c>
      <c r="N108">
        <v>10.24252491694352</v>
      </c>
    </row>
    <row r="109" spans="2:14" x14ac:dyDescent="0.2">
      <c r="B109">
        <v>61</v>
      </c>
      <c r="C109">
        <v>2</v>
      </c>
      <c r="D109" t="s">
        <v>0</v>
      </c>
      <c r="E109">
        <v>47</v>
      </c>
      <c r="F109">
        <v>1</v>
      </c>
      <c r="G109">
        <v>15</v>
      </c>
      <c r="H109">
        <v>6</v>
      </c>
      <c r="I109">
        <v>9</v>
      </c>
      <c r="L109" t="s">
        <v>77</v>
      </c>
      <c r="M109">
        <v>43</v>
      </c>
      <c r="N109">
        <v>43</v>
      </c>
    </row>
    <row r="110" spans="2:14" x14ac:dyDescent="0.2">
      <c r="B110">
        <v>62</v>
      </c>
      <c r="C110">
        <v>2</v>
      </c>
      <c r="D110" t="s">
        <v>7</v>
      </c>
      <c r="E110">
        <v>26</v>
      </c>
      <c r="F110">
        <v>0</v>
      </c>
      <c r="G110">
        <v>11</v>
      </c>
      <c r="H110">
        <v>12</v>
      </c>
      <c r="I110">
        <v>-1</v>
      </c>
      <c r="L110" t="s">
        <v>86</v>
      </c>
      <c r="M110">
        <v>9.043189368770765</v>
      </c>
    </row>
    <row r="111" spans="2:14" x14ac:dyDescent="0.2">
      <c r="B111">
        <v>63</v>
      </c>
      <c r="C111">
        <v>2</v>
      </c>
      <c r="D111" t="s">
        <v>0</v>
      </c>
      <c r="E111">
        <v>53</v>
      </c>
      <c r="F111">
        <v>1</v>
      </c>
      <c r="G111">
        <v>10</v>
      </c>
      <c r="H111">
        <v>7</v>
      </c>
      <c r="I111">
        <v>3</v>
      </c>
      <c r="L111" t="s">
        <v>78</v>
      </c>
      <c r="M111">
        <v>0</v>
      </c>
    </row>
    <row r="112" spans="2:14" x14ac:dyDescent="0.2">
      <c r="B112">
        <v>64</v>
      </c>
      <c r="C112">
        <v>2</v>
      </c>
      <c r="D112" t="s">
        <v>0</v>
      </c>
      <c r="E112">
        <v>38</v>
      </c>
      <c r="F112">
        <v>1</v>
      </c>
      <c r="G112">
        <v>9</v>
      </c>
      <c r="H112">
        <v>3</v>
      </c>
      <c r="I112">
        <v>6</v>
      </c>
      <c r="L112" t="s">
        <v>79</v>
      </c>
      <c r="M112">
        <v>84</v>
      </c>
    </row>
    <row r="113" spans="2:14" x14ac:dyDescent="0.2">
      <c r="B113">
        <v>65</v>
      </c>
      <c r="C113">
        <v>2</v>
      </c>
      <c r="D113" t="s">
        <v>0</v>
      </c>
      <c r="E113">
        <v>63</v>
      </c>
      <c r="F113">
        <v>1</v>
      </c>
      <c r="G113">
        <v>15</v>
      </c>
      <c r="H113">
        <v>11</v>
      </c>
      <c r="I113">
        <v>4</v>
      </c>
      <c r="L113" t="s">
        <v>80</v>
      </c>
      <c r="M113">
        <v>8.6059972595708718</v>
      </c>
    </row>
    <row r="114" spans="2:14" x14ac:dyDescent="0.2">
      <c r="B114">
        <v>66</v>
      </c>
      <c r="C114">
        <v>2</v>
      </c>
      <c r="D114" t="s">
        <v>0</v>
      </c>
      <c r="E114">
        <v>47</v>
      </c>
      <c r="F114">
        <v>1</v>
      </c>
      <c r="G114">
        <v>9</v>
      </c>
      <c r="H114">
        <v>2</v>
      </c>
      <c r="I114">
        <v>7</v>
      </c>
      <c r="L114" t="s">
        <v>81</v>
      </c>
      <c r="M114">
        <v>1.8423697329511424E-13</v>
      </c>
    </row>
    <row r="115" spans="2:14" x14ac:dyDescent="0.2">
      <c r="B115">
        <v>67</v>
      </c>
      <c r="C115">
        <v>2</v>
      </c>
      <c r="D115" t="s">
        <v>7</v>
      </c>
      <c r="E115">
        <v>47</v>
      </c>
      <c r="F115">
        <v>1</v>
      </c>
      <c r="G115">
        <v>14</v>
      </c>
      <c r="H115">
        <v>0</v>
      </c>
      <c r="I115">
        <v>14</v>
      </c>
      <c r="L115" t="s">
        <v>82</v>
      </c>
      <c r="M115">
        <v>1.6631966790489103</v>
      </c>
    </row>
    <row r="116" spans="2:14" x14ac:dyDescent="0.2">
      <c r="B116">
        <v>68</v>
      </c>
      <c r="C116">
        <v>2</v>
      </c>
      <c r="D116" t="s">
        <v>7</v>
      </c>
      <c r="E116">
        <v>47</v>
      </c>
      <c r="F116">
        <v>1</v>
      </c>
      <c r="G116">
        <v>8</v>
      </c>
      <c r="H116">
        <v>4</v>
      </c>
      <c r="I116">
        <v>4</v>
      </c>
      <c r="L116" t="s">
        <v>83</v>
      </c>
      <c r="M116">
        <v>3.6847394659022848E-13</v>
      </c>
    </row>
    <row r="117" spans="2:14" ht="16" thickBot="1" x14ac:dyDescent="0.25">
      <c r="B117">
        <v>69</v>
      </c>
      <c r="C117">
        <v>2</v>
      </c>
      <c r="D117" t="s">
        <v>7</v>
      </c>
      <c r="E117">
        <v>68</v>
      </c>
      <c r="F117">
        <v>1</v>
      </c>
      <c r="G117">
        <v>15</v>
      </c>
      <c r="H117">
        <v>6</v>
      </c>
      <c r="I117">
        <v>9</v>
      </c>
      <c r="L117" s="25" t="s">
        <v>84</v>
      </c>
      <c r="M117" s="25">
        <v>1.9886096669757098</v>
      </c>
      <c r="N117" s="25"/>
    </row>
    <row r="118" spans="2:14" x14ac:dyDescent="0.2">
      <c r="B118">
        <v>70</v>
      </c>
      <c r="C118">
        <v>2</v>
      </c>
      <c r="D118" t="s">
        <v>0</v>
      </c>
      <c r="E118">
        <v>23</v>
      </c>
      <c r="F118">
        <v>1</v>
      </c>
      <c r="G118">
        <v>11</v>
      </c>
      <c r="H118">
        <v>8</v>
      </c>
      <c r="I118">
        <v>3</v>
      </c>
    </row>
    <row r="119" spans="2:14" x14ac:dyDescent="0.2">
      <c r="B119">
        <v>71</v>
      </c>
      <c r="C119">
        <v>2</v>
      </c>
      <c r="D119" t="s">
        <v>7</v>
      </c>
      <c r="E119">
        <v>23</v>
      </c>
      <c r="F119">
        <v>1</v>
      </c>
      <c r="G119">
        <v>9</v>
      </c>
      <c r="H119">
        <v>4</v>
      </c>
      <c r="I119">
        <v>5</v>
      </c>
    </row>
    <row r="120" spans="2:14" x14ac:dyDescent="0.2">
      <c r="B120">
        <v>72</v>
      </c>
      <c r="C120">
        <v>2</v>
      </c>
      <c r="D120" t="s">
        <v>7</v>
      </c>
      <c r="E120">
        <v>47</v>
      </c>
      <c r="F120">
        <v>1</v>
      </c>
      <c r="G120">
        <v>14</v>
      </c>
      <c r="H120">
        <v>9</v>
      </c>
      <c r="I120">
        <v>5</v>
      </c>
    </row>
    <row r="121" spans="2:14" x14ac:dyDescent="0.2">
      <c r="B121">
        <v>73</v>
      </c>
      <c r="C121">
        <v>2</v>
      </c>
      <c r="D121" t="s">
        <v>7</v>
      </c>
      <c r="E121">
        <v>28</v>
      </c>
      <c r="F121">
        <v>1</v>
      </c>
      <c r="G121">
        <v>9</v>
      </c>
      <c r="H121">
        <v>3</v>
      </c>
      <c r="I121">
        <v>6</v>
      </c>
    </row>
    <row r="122" spans="2:14" x14ac:dyDescent="0.2">
      <c r="B122">
        <v>74</v>
      </c>
      <c r="C122">
        <v>2</v>
      </c>
      <c r="D122" t="s">
        <v>0</v>
      </c>
      <c r="E122">
        <v>32</v>
      </c>
      <c r="F122">
        <v>1</v>
      </c>
      <c r="G122">
        <v>9</v>
      </c>
      <c r="H122">
        <v>4</v>
      </c>
      <c r="I122">
        <v>5</v>
      </c>
    </row>
    <row r="123" spans="2:14" x14ac:dyDescent="0.2">
      <c r="B123">
        <v>76</v>
      </c>
      <c r="C123">
        <v>2</v>
      </c>
      <c r="D123" t="s">
        <v>7</v>
      </c>
      <c r="E123">
        <v>64</v>
      </c>
      <c r="F123">
        <v>1</v>
      </c>
      <c r="G123">
        <v>14</v>
      </c>
      <c r="H123">
        <v>9</v>
      </c>
      <c r="I123">
        <v>5</v>
      </c>
    </row>
    <row r="124" spans="2:14" x14ac:dyDescent="0.2">
      <c r="B124">
        <v>77</v>
      </c>
      <c r="C124">
        <v>2</v>
      </c>
      <c r="D124" t="s">
        <v>0</v>
      </c>
      <c r="E124">
        <v>47</v>
      </c>
      <c r="F124">
        <v>1</v>
      </c>
      <c r="G124">
        <v>12</v>
      </c>
      <c r="H124">
        <v>2</v>
      </c>
      <c r="I124">
        <v>10</v>
      </c>
    </row>
    <row r="125" spans="2:14" x14ac:dyDescent="0.2">
      <c r="B125">
        <v>78</v>
      </c>
      <c r="C125">
        <v>2</v>
      </c>
      <c r="D125" t="s">
        <v>0</v>
      </c>
      <c r="E125">
        <v>56</v>
      </c>
      <c r="F125">
        <v>1</v>
      </c>
      <c r="G125">
        <v>15</v>
      </c>
      <c r="H125">
        <v>4</v>
      </c>
      <c r="I125">
        <v>11</v>
      </c>
    </row>
    <row r="126" spans="2:14" x14ac:dyDescent="0.2">
      <c r="B126">
        <v>79</v>
      </c>
      <c r="C126">
        <v>2</v>
      </c>
      <c r="D126" t="s">
        <v>0</v>
      </c>
      <c r="E126">
        <v>48</v>
      </c>
      <c r="F126">
        <v>1</v>
      </c>
      <c r="G126">
        <v>8</v>
      </c>
      <c r="H126">
        <v>2</v>
      </c>
      <c r="I126">
        <v>6</v>
      </c>
    </row>
    <row r="127" spans="2:14" x14ac:dyDescent="0.2">
      <c r="B127">
        <v>80</v>
      </c>
      <c r="C127">
        <v>2</v>
      </c>
      <c r="D127" t="s">
        <v>7</v>
      </c>
      <c r="E127">
        <v>47</v>
      </c>
      <c r="F127">
        <v>1</v>
      </c>
      <c r="G127">
        <v>13</v>
      </c>
      <c r="H127">
        <v>8</v>
      </c>
      <c r="I127">
        <v>5</v>
      </c>
    </row>
    <row r="128" spans="2:14" x14ac:dyDescent="0.2">
      <c r="B128">
        <v>81</v>
      </c>
      <c r="C128">
        <v>2</v>
      </c>
      <c r="D128" t="s">
        <v>0</v>
      </c>
      <c r="E128">
        <v>38</v>
      </c>
      <c r="F128">
        <v>1</v>
      </c>
      <c r="G128">
        <v>9</v>
      </c>
      <c r="H128">
        <v>8</v>
      </c>
      <c r="I128">
        <v>1</v>
      </c>
    </row>
    <row r="129" spans="2:9" x14ac:dyDescent="0.2">
      <c r="B129">
        <v>82</v>
      </c>
      <c r="C129">
        <v>2</v>
      </c>
      <c r="D129" t="s">
        <v>7</v>
      </c>
      <c r="E129">
        <v>40</v>
      </c>
      <c r="F129">
        <v>0</v>
      </c>
      <c r="G129">
        <v>8</v>
      </c>
      <c r="H129">
        <v>5</v>
      </c>
      <c r="I129">
        <v>3</v>
      </c>
    </row>
    <row r="130" spans="2:9" x14ac:dyDescent="0.2">
      <c r="B130">
        <v>83</v>
      </c>
      <c r="C130">
        <v>2</v>
      </c>
      <c r="D130" t="s">
        <v>0</v>
      </c>
      <c r="E130">
        <v>47</v>
      </c>
      <c r="F130">
        <v>1</v>
      </c>
      <c r="G130">
        <v>12</v>
      </c>
      <c r="H130">
        <v>8</v>
      </c>
      <c r="I130">
        <v>4</v>
      </c>
    </row>
    <row r="131" spans="2:9" x14ac:dyDescent="0.2">
      <c r="B131">
        <v>84</v>
      </c>
      <c r="C131">
        <v>2</v>
      </c>
      <c r="D131" t="s">
        <v>0</v>
      </c>
      <c r="E131">
        <v>63</v>
      </c>
      <c r="F131">
        <v>0</v>
      </c>
      <c r="G131">
        <v>16</v>
      </c>
      <c r="H131">
        <v>10</v>
      </c>
      <c r="I131">
        <v>6</v>
      </c>
    </row>
    <row r="132" spans="2:9" x14ac:dyDescent="0.2">
      <c r="B132">
        <v>86</v>
      </c>
      <c r="C132">
        <v>2</v>
      </c>
      <c r="D132" t="s">
        <v>7</v>
      </c>
      <c r="E132">
        <v>55</v>
      </c>
      <c r="F132">
        <v>1</v>
      </c>
      <c r="G132">
        <v>13</v>
      </c>
      <c r="H132">
        <v>8</v>
      </c>
      <c r="I132">
        <v>5</v>
      </c>
    </row>
    <row r="133" spans="2:9" x14ac:dyDescent="0.2">
      <c r="B133">
        <v>87</v>
      </c>
      <c r="C133">
        <v>2</v>
      </c>
      <c r="D133" t="s">
        <v>0</v>
      </c>
      <c r="E133">
        <v>29</v>
      </c>
      <c r="F133">
        <v>1</v>
      </c>
      <c r="G133">
        <v>11</v>
      </c>
      <c r="H133">
        <v>5</v>
      </c>
      <c r="I133">
        <v>6</v>
      </c>
    </row>
    <row r="134" spans="2:9" x14ac:dyDescent="0.2">
      <c r="B134">
        <v>88</v>
      </c>
      <c r="C134">
        <v>2</v>
      </c>
      <c r="D134" t="s">
        <v>0</v>
      </c>
      <c r="E134">
        <v>45</v>
      </c>
      <c r="F134">
        <v>1</v>
      </c>
      <c r="G134">
        <v>16</v>
      </c>
      <c r="H134">
        <v>4</v>
      </c>
      <c r="I134">
        <v>12</v>
      </c>
    </row>
    <row r="135" spans="2:9" x14ac:dyDescent="0.2">
      <c r="B135">
        <v>89</v>
      </c>
      <c r="C135">
        <v>2</v>
      </c>
      <c r="D135" t="s">
        <v>7</v>
      </c>
      <c r="E135">
        <v>42</v>
      </c>
      <c r="F135">
        <v>1</v>
      </c>
      <c r="G135">
        <v>13</v>
      </c>
      <c r="H135">
        <v>8</v>
      </c>
      <c r="I135">
        <v>5</v>
      </c>
    </row>
    <row r="136" spans="2:9" x14ac:dyDescent="0.2">
      <c r="B136">
        <v>90</v>
      </c>
      <c r="C136">
        <v>2</v>
      </c>
      <c r="D136" t="s">
        <v>7</v>
      </c>
      <c r="E136">
        <v>41</v>
      </c>
      <c r="F136">
        <v>1</v>
      </c>
      <c r="G136">
        <v>8</v>
      </c>
      <c r="H136">
        <v>6</v>
      </c>
      <c r="I136">
        <v>2</v>
      </c>
    </row>
    <row r="137" spans="2:9" x14ac:dyDescent="0.2">
      <c r="B137">
        <v>91</v>
      </c>
      <c r="C137">
        <v>2</v>
      </c>
      <c r="D137" t="s">
        <v>0</v>
      </c>
      <c r="E137">
        <v>47</v>
      </c>
      <c r="F137">
        <v>1</v>
      </c>
      <c r="G137">
        <v>8</v>
      </c>
      <c r="H137">
        <v>1</v>
      </c>
      <c r="I137">
        <v>7</v>
      </c>
    </row>
    <row r="138" spans="2:9" x14ac:dyDescent="0.2">
      <c r="B138">
        <v>92</v>
      </c>
      <c r="C138">
        <v>2</v>
      </c>
      <c r="D138" t="s">
        <v>7</v>
      </c>
      <c r="E138">
        <v>68</v>
      </c>
      <c r="F138">
        <v>1</v>
      </c>
      <c r="G138">
        <v>10</v>
      </c>
      <c r="H138">
        <v>1</v>
      </c>
      <c r="I138">
        <v>9</v>
      </c>
    </row>
    <row r="139" spans="2:9" x14ac:dyDescent="0.2">
      <c r="B139">
        <v>93</v>
      </c>
      <c r="C139">
        <v>2</v>
      </c>
      <c r="D139" t="s">
        <v>0</v>
      </c>
      <c r="E139">
        <v>48</v>
      </c>
      <c r="F139">
        <v>1</v>
      </c>
      <c r="G139">
        <v>14</v>
      </c>
      <c r="H139">
        <v>9</v>
      </c>
      <c r="I139">
        <v>5</v>
      </c>
    </row>
    <row r="140" spans="2:9" x14ac:dyDescent="0.2">
      <c r="B140">
        <v>94</v>
      </c>
      <c r="C140">
        <v>2</v>
      </c>
      <c r="D140" t="s">
        <v>0</v>
      </c>
      <c r="E140">
        <v>66</v>
      </c>
      <c r="F140">
        <v>1</v>
      </c>
      <c r="G140">
        <v>10</v>
      </c>
      <c r="H140">
        <v>3</v>
      </c>
      <c r="I140">
        <v>7</v>
      </c>
    </row>
    <row r="141" spans="2:9" x14ac:dyDescent="0.2">
      <c r="B141">
        <v>95</v>
      </c>
      <c r="C141">
        <v>2</v>
      </c>
      <c r="D141" t="s">
        <v>0</v>
      </c>
      <c r="E141">
        <v>44</v>
      </c>
      <c r="F141">
        <v>0</v>
      </c>
      <c r="G141">
        <v>11</v>
      </c>
      <c r="H141">
        <v>5</v>
      </c>
      <c r="I141">
        <v>6</v>
      </c>
    </row>
    <row r="142" spans="2:9" x14ac:dyDescent="0.2">
      <c r="B142">
        <v>96</v>
      </c>
      <c r="C142">
        <v>2</v>
      </c>
      <c r="D142" t="s">
        <v>7</v>
      </c>
      <c r="E142">
        <v>49</v>
      </c>
      <c r="F142">
        <v>1</v>
      </c>
      <c r="G142">
        <v>17</v>
      </c>
      <c r="H142">
        <v>10</v>
      </c>
      <c r="I142">
        <v>7</v>
      </c>
    </row>
    <row r="143" spans="2:9" x14ac:dyDescent="0.2">
      <c r="B143">
        <v>97</v>
      </c>
      <c r="C143">
        <v>2</v>
      </c>
      <c r="D143" t="s">
        <v>0</v>
      </c>
      <c r="E143">
        <v>78</v>
      </c>
      <c r="F143">
        <v>1</v>
      </c>
      <c r="G143">
        <v>7</v>
      </c>
      <c r="H143">
        <v>7</v>
      </c>
      <c r="I143">
        <v>0</v>
      </c>
    </row>
    <row r="144" spans="2:9" x14ac:dyDescent="0.2">
      <c r="B144">
        <v>98</v>
      </c>
      <c r="C144">
        <v>2</v>
      </c>
      <c r="D144" t="s">
        <v>0</v>
      </c>
      <c r="E144">
        <v>47</v>
      </c>
      <c r="F144">
        <v>1</v>
      </c>
      <c r="G144">
        <v>8</v>
      </c>
      <c r="H144">
        <v>4</v>
      </c>
      <c r="I144">
        <v>4</v>
      </c>
    </row>
    <row r="145" spans="2:9" x14ac:dyDescent="0.2">
      <c r="B145">
        <v>99</v>
      </c>
      <c r="C145">
        <v>2</v>
      </c>
      <c r="D145" t="s">
        <v>0</v>
      </c>
      <c r="E145">
        <v>70</v>
      </c>
      <c r="F145">
        <v>1</v>
      </c>
      <c r="G145">
        <v>10</v>
      </c>
      <c r="H145">
        <v>8</v>
      </c>
      <c r="I145">
        <v>2</v>
      </c>
    </row>
    <row r="146" spans="2:9" x14ac:dyDescent="0.2">
      <c r="B146">
        <v>100</v>
      </c>
      <c r="C146">
        <v>2</v>
      </c>
      <c r="D146" t="s">
        <v>0</v>
      </c>
      <c r="E146">
        <v>45</v>
      </c>
      <c r="F146">
        <v>0</v>
      </c>
      <c r="G146">
        <v>10</v>
      </c>
      <c r="H146">
        <v>8</v>
      </c>
      <c r="I146">
        <v>2</v>
      </c>
    </row>
  </sheetData>
  <autoFilter ref="A2:G98" xr:uid="{FD25E242-B0BF-4129-BA69-D45D87C525E5}"/>
  <mergeCells count="1">
    <mergeCell ref="K1:U2"/>
  </mergeCells>
  <conditionalFormatting sqref="B3:G96">
    <cfRule type="containsBlanks" dxfId="6" priority="2">
      <formula>LEN(TRIM(B3))=0</formula>
    </cfRule>
  </conditionalFormatting>
  <conditionalFormatting sqref="C104:H146">
    <cfRule type="containsBlanks" dxfId="5" priority="1">
      <formula>LEN(TRIM(C104))=0</formula>
    </cfRule>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A24D3-107B-4595-B065-82FB4B2E420E}">
  <dimension ref="A1:BI98"/>
  <sheetViews>
    <sheetView topLeftCell="A2" zoomScale="80" zoomScaleNormal="80" workbookViewId="0">
      <selection activeCell="A100" sqref="A100:XFD100"/>
    </sheetView>
  </sheetViews>
  <sheetFormatPr baseColWidth="10" defaultColWidth="8.83203125" defaultRowHeight="15" x14ac:dyDescent="0.2"/>
  <cols>
    <col min="1" max="5" width="8.6640625" customWidth="1"/>
    <col min="8" max="8" width="20.1640625" customWidth="1"/>
    <col min="10" max="10" width="11.83203125" bestFit="1" customWidth="1"/>
    <col min="15" max="15" width="18.6640625" customWidth="1"/>
    <col min="16" max="16" width="12.1640625" customWidth="1"/>
    <col min="17" max="17" width="12.5" customWidth="1"/>
    <col min="46" max="46" width="12.1640625" customWidth="1"/>
    <col min="58" max="58" width="12.83203125" bestFit="1" customWidth="1"/>
  </cols>
  <sheetData>
    <row r="1" spans="1:61" x14ac:dyDescent="0.2">
      <c r="J1" s="41" t="s">
        <v>33</v>
      </c>
      <c r="K1" s="41"/>
      <c r="L1" s="41"/>
      <c r="M1" s="41"/>
      <c r="N1" s="41"/>
      <c r="O1" s="41"/>
      <c r="P1" s="41"/>
      <c r="Q1" s="41"/>
      <c r="S1" s="41" t="s">
        <v>34</v>
      </c>
      <c r="T1" s="41"/>
      <c r="U1" s="41"/>
      <c r="V1" s="41"/>
      <c r="W1" s="41"/>
      <c r="X1" s="41"/>
      <c r="Y1" s="41"/>
      <c r="Z1" s="41"/>
    </row>
    <row r="2" spans="1:61" x14ac:dyDescent="0.2">
      <c r="A2" s="2" t="s">
        <v>1</v>
      </c>
      <c r="B2" s="2" t="s">
        <v>2</v>
      </c>
      <c r="C2" s="2" t="s">
        <v>6</v>
      </c>
      <c r="D2" s="2" t="s">
        <v>3</v>
      </c>
      <c r="E2" s="2" t="s">
        <v>4</v>
      </c>
      <c r="F2" s="2" t="s">
        <v>5</v>
      </c>
      <c r="G2" s="2" t="s">
        <v>8</v>
      </c>
      <c r="H2" s="2" t="s">
        <v>74</v>
      </c>
      <c r="J2" s="2" t="s">
        <v>1</v>
      </c>
      <c r="K2" s="2" t="s">
        <v>2</v>
      </c>
      <c r="L2" s="2" t="s">
        <v>6</v>
      </c>
      <c r="M2" s="2" t="s">
        <v>3</v>
      </c>
      <c r="N2" s="2" t="s">
        <v>4</v>
      </c>
      <c r="O2" s="2" t="s">
        <v>5</v>
      </c>
      <c r="P2" s="2" t="s">
        <v>8</v>
      </c>
      <c r="Q2" s="2" t="s">
        <v>87</v>
      </c>
      <c r="S2" s="2" t="s">
        <v>1</v>
      </c>
      <c r="T2" s="2" t="s">
        <v>2</v>
      </c>
      <c r="U2" s="2" t="s">
        <v>6</v>
      </c>
      <c r="V2" s="2" t="s">
        <v>3</v>
      </c>
      <c r="W2" s="2" t="s">
        <v>4</v>
      </c>
      <c r="X2" s="2" t="s">
        <v>5</v>
      </c>
      <c r="Y2" s="2" t="s">
        <v>8</v>
      </c>
      <c r="Z2" s="2" t="s">
        <v>88</v>
      </c>
      <c r="AT2" t="s">
        <v>87</v>
      </c>
      <c r="AU2" t="s">
        <v>88</v>
      </c>
    </row>
    <row r="3" spans="1:61" x14ac:dyDescent="0.2">
      <c r="A3">
        <v>1</v>
      </c>
      <c r="B3">
        <v>1</v>
      </c>
      <c r="C3" t="s">
        <v>0</v>
      </c>
      <c r="D3">
        <v>47</v>
      </c>
      <c r="E3">
        <v>0</v>
      </c>
      <c r="F3">
        <v>9</v>
      </c>
      <c r="G3">
        <v>5</v>
      </c>
      <c r="H3">
        <f>F3-G3</f>
        <v>4</v>
      </c>
      <c r="J3">
        <v>1</v>
      </c>
      <c r="K3">
        <v>1</v>
      </c>
      <c r="L3" t="s">
        <v>0</v>
      </c>
      <c r="M3">
        <v>47</v>
      </c>
      <c r="N3">
        <v>0</v>
      </c>
      <c r="O3">
        <v>9</v>
      </c>
      <c r="P3">
        <v>5</v>
      </c>
      <c r="Q3">
        <f>O3-P3</f>
        <v>4</v>
      </c>
      <c r="S3">
        <v>55</v>
      </c>
      <c r="T3">
        <v>2</v>
      </c>
      <c r="U3" t="s">
        <v>0</v>
      </c>
      <c r="V3">
        <v>29</v>
      </c>
      <c r="W3">
        <v>1</v>
      </c>
      <c r="X3">
        <v>9</v>
      </c>
      <c r="Y3">
        <v>2</v>
      </c>
      <c r="Z3">
        <f>X3-Y3</f>
        <v>7</v>
      </c>
      <c r="AT3">
        <v>4</v>
      </c>
      <c r="AU3">
        <v>7</v>
      </c>
      <c r="BB3" t="s">
        <v>33</v>
      </c>
      <c r="BC3">
        <v>4</v>
      </c>
      <c r="BE3" t="s">
        <v>33</v>
      </c>
      <c r="BH3" t="s">
        <v>34</v>
      </c>
    </row>
    <row r="4" spans="1:61" x14ac:dyDescent="0.2">
      <c r="A4">
        <v>2</v>
      </c>
      <c r="B4">
        <v>1</v>
      </c>
      <c r="C4" t="s">
        <v>0</v>
      </c>
      <c r="D4">
        <v>19</v>
      </c>
      <c r="E4">
        <v>0</v>
      </c>
      <c r="F4">
        <v>12</v>
      </c>
      <c r="G4">
        <v>4</v>
      </c>
      <c r="H4">
        <f t="shared" ref="H4:H67" si="0">F4-G4</f>
        <v>8</v>
      </c>
      <c r="J4">
        <v>2</v>
      </c>
      <c r="K4">
        <v>1</v>
      </c>
      <c r="L4" t="s">
        <v>0</v>
      </c>
      <c r="M4">
        <v>19</v>
      </c>
      <c r="N4">
        <v>0</v>
      </c>
      <c r="O4">
        <v>12</v>
      </c>
      <c r="P4">
        <v>4</v>
      </c>
      <c r="Q4">
        <f t="shared" ref="Q4:Q53" si="1">O4-P4</f>
        <v>8</v>
      </c>
      <c r="S4">
        <v>56</v>
      </c>
      <c r="T4">
        <v>2</v>
      </c>
      <c r="U4" t="s">
        <v>0</v>
      </c>
      <c r="V4">
        <v>47</v>
      </c>
      <c r="W4">
        <v>0</v>
      </c>
      <c r="X4">
        <v>12</v>
      </c>
      <c r="Y4">
        <v>2</v>
      </c>
      <c r="Z4">
        <f t="shared" ref="Z4:Z45" si="2">X4-Y4</f>
        <v>10</v>
      </c>
      <c r="AT4">
        <v>8</v>
      </c>
      <c r="AU4">
        <v>10</v>
      </c>
      <c r="BB4" t="s">
        <v>33</v>
      </c>
      <c r="BC4">
        <v>8</v>
      </c>
      <c r="BE4" t="s">
        <v>110</v>
      </c>
      <c r="BF4">
        <f>MIN(BC3:BC53)</f>
        <v>-7</v>
      </c>
      <c r="BH4" t="s">
        <v>110</v>
      </c>
      <c r="BI4">
        <f>MIN(BC54:BC96)</f>
        <v>-1</v>
      </c>
    </row>
    <row r="5" spans="1:61" x14ac:dyDescent="0.2">
      <c r="A5">
        <v>3</v>
      </c>
      <c r="B5">
        <v>1</v>
      </c>
      <c r="C5" t="s">
        <v>0</v>
      </c>
      <c r="D5">
        <v>47</v>
      </c>
      <c r="E5">
        <v>0</v>
      </c>
      <c r="F5">
        <v>9</v>
      </c>
      <c r="G5">
        <v>1</v>
      </c>
      <c r="H5">
        <f t="shared" si="0"/>
        <v>8</v>
      </c>
      <c r="J5">
        <v>3</v>
      </c>
      <c r="K5">
        <v>1</v>
      </c>
      <c r="L5" t="s">
        <v>0</v>
      </c>
      <c r="M5">
        <v>47</v>
      </c>
      <c r="N5">
        <v>0</v>
      </c>
      <c r="O5">
        <v>9</v>
      </c>
      <c r="P5">
        <v>1</v>
      </c>
      <c r="Q5">
        <f t="shared" si="1"/>
        <v>8</v>
      </c>
      <c r="S5">
        <v>57</v>
      </c>
      <c r="T5">
        <v>2</v>
      </c>
      <c r="U5" t="s">
        <v>0</v>
      </c>
      <c r="V5">
        <v>32</v>
      </c>
      <c r="W5">
        <v>1</v>
      </c>
      <c r="X5">
        <v>10</v>
      </c>
      <c r="Y5">
        <v>5</v>
      </c>
      <c r="Z5">
        <f t="shared" si="2"/>
        <v>5</v>
      </c>
      <c r="AT5">
        <v>8</v>
      </c>
      <c r="AU5">
        <v>5</v>
      </c>
      <c r="BB5" t="s">
        <v>33</v>
      </c>
      <c r="BC5">
        <v>8</v>
      </c>
      <c r="BE5" t="s">
        <v>111</v>
      </c>
      <c r="BF5">
        <f>_xlfn.QUARTILE.EXC(BC3:BC53,1)</f>
        <v>1</v>
      </c>
      <c r="BH5" t="s">
        <v>111</v>
      </c>
      <c r="BI5">
        <f>_xlfn.QUARTILE.EXC(BC54:BC96,1)</f>
        <v>4</v>
      </c>
    </row>
    <row r="6" spans="1:61" x14ac:dyDescent="0.2">
      <c r="A6">
        <v>4</v>
      </c>
      <c r="B6">
        <v>1</v>
      </c>
      <c r="C6" t="s">
        <v>7</v>
      </c>
      <c r="D6">
        <v>46</v>
      </c>
      <c r="E6">
        <v>0</v>
      </c>
      <c r="F6">
        <v>8</v>
      </c>
      <c r="G6">
        <v>7</v>
      </c>
      <c r="H6">
        <f t="shared" si="0"/>
        <v>1</v>
      </c>
      <c r="J6">
        <v>4</v>
      </c>
      <c r="K6">
        <v>1</v>
      </c>
      <c r="L6" t="s">
        <v>7</v>
      </c>
      <c r="M6">
        <v>46</v>
      </c>
      <c r="N6">
        <v>0</v>
      </c>
      <c r="O6">
        <v>8</v>
      </c>
      <c r="P6">
        <v>7</v>
      </c>
      <c r="Q6">
        <f t="shared" si="1"/>
        <v>1</v>
      </c>
      <c r="S6">
        <v>58</v>
      </c>
      <c r="T6">
        <v>2</v>
      </c>
      <c r="U6" t="s">
        <v>7</v>
      </c>
      <c r="V6">
        <v>47</v>
      </c>
      <c r="W6">
        <v>1</v>
      </c>
      <c r="X6">
        <v>9</v>
      </c>
      <c r="Y6">
        <v>3</v>
      </c>
      <c r="Z6">
        <f t="shared" si="2"/>
        <v>6</v>
      </c>
      <c r="AT6">
        <v>1</v>
      </c>
      <c r="AU6">
        <v>6</v>
      </c>
      <c r="BB6" t="s">
        <v>33</v>
      </c>
      <c r="BC6">
        <v>1</v>
      </c>
      <c r="BE6" t="s">
        <v>55</v>
      </c>
      <c r="BF6" s="8">
        <f>MEDIAN(BC3:BC53)</f>
        <v>6</v>
      </c>
      <c r="BH6" t="s">
        <v>55</v>
      </c>
      <c r="BI6" s="8">
        <f>MEDIAN(BC54:BC96)</f>
        <v>5</v>
      </c>
    </row>
    <row r="7" spans="1:61" x14ac:dyDescent="0.2">
      <c r="A7">
        <v>5</v>
      </c>
      <c r="B7">
        <v>1</v>
      </c>
      <c r="C7" t="s">
        <v>7</v>
      </c>
      <c r="D7">
        <v>56</v>
      </c>
      <c r="E7">
        <v>1</v>
      </c>
      <c r="F7">
        <v>12</v>
      </c>
      <c r="G7">
        <v>2</v>
      </c>
      <c r="H7">
        <f t="shared" si="0"/>
        <v>10</v>
      </c>
      <c r="J7">
        <v>5</v>
      </c>
      <c r="K7">
        <v>1</v>
      </c>
      <c r="L7" t="s">
        <v>7</v>
      </c>
      <c r="M7">
        <v>56</v>
      </c>
      <c r="N7">
        <v>1</v>
      </c>
      <c r="O7">
        <v>12</v>
      </c>
      <c r="P7">
        <v>2</v>
      </c>
      <c r="Q7">
        <f t="shared" si="1"/>
        <v>10</v>
      </c>
      <c r="S7">
        <v>59</v>
      </c>
      <c r="T7">
        <v>2</v>
      </c>
      <c r="U7" t="s">
        <v>0</v>
      </c>
      <c r="V7">
        <v>83</v>
      </c>
      <c r="W7">
        <v>1</v>
      </c>
      <c r="X7">
        <v>16</v>
      </c>
      <c r="Y7">
        <v>13</v>
      </c>
      <c r="Z7">
        <f t="shared" si="2"/>
        <v>3</v>
      </c>
      <c r="AT7">
        <v>10</v>
      </c>
      <c r="AU7">
        <v>3</v>
      </c>
      <c r="BB7" t="s">
        <v>33</v>
      </c>
      <c r="BC7">
        <v>10</v>
      </c>
      <c r="BE7" t="s">
        <v>112</v>
      </c>
      <c r="BF7">
        <f>AVERAGE(BC3:BC53)</f>
        <v>4.7058823529411766</v>
      </c>
      <c r="BH7" t="s">
        <v>112</v>
      </c>
      <c r="BI7">
        <f>AVERAGE(BC54:BC96)</f>
        <v>5.5813953488372094</v>
      </c>
    </row>
    <row r="8" spans="1:61" x14ac:dyDescent="0.2">
      <c r="A8">
        <v>6</v>
      </c>
      <c r="B8">
        <v>1</v>
      </c>
      <c r="C8" t="s">
        <v>7</v>
      </c>
      <c r="D8">
        <v>47</v>
      </c>
      <c r="E8">
        <v>1</v>
      </c>
      <c r="F8">
        <v>14</v>
      </c>
      <c r="G8">
        <v>4</v>
      </c>
      <c r="H8">
        <f t="shared" si="0"/>
        <v>10</v>
      </c>
      <c r="J8">
        <v>6</v>
      </c>
      <c r="K8">
        <v>1</v>
      </c>
      <c r="L8" t="s">
        <v>7</v>
      </c>
      <c r="M8">
        <v>47</v>
      </c>
      <c r="N8">
        <v>1</v>
      </c>
      <c r="O8">
        <v>14</v>
      </c>
      <c r="P8">
        <v>4</v>
      </c>
      <c r="Q8">
        <f t="shared" si="1"/>
        <v>10</v>
      </c>
      <c r="S8">
        <v>61</v>
      </c>
      <c r="T8">
        <v>2</v>
      </c>
      <c r="U8" t="s">
        <v>0</v>
      </c>
      <c r="V8">
        <v>47</v>
      </c>
      <c r="W8">
        <v>1</v>
      </c>
      <c r="X8">
        <v>15</v>
      </c>
      <c r="Y8">
        <v>6</v>
      </c>
      <c r="Z8">
        <f t="shared" si="2"/>
        <v>9</v>
      </c>
      <c r="AT8">
        <v>10</v>
      </c>
      <c r="AU8">
        <v>9</v>
      </c>
      <c r="BB8" t="s">
        <v>33</v>
      </c>
      <c r="BC8">
        <v>10</v>
      </c>
      <c r="BE8" t="s">
        <v>113</v>
      </c>
      <c r="BF8">
        <f>_xlfn.QUARTILE.EXC(BC3:BC53,3)</f>
        <v>8</v>
      </c>
      <c r="BH8" t="s">
        <v>113</v>
      </c>
      <c r="BI8">
        <f>_xlfn.QUARTILE.EXC(BC54:BC96,3)</f>
        <v>7</v>
      </c>
    </row>
    <row r="9" spans="1:61" x14ac:dyDescent="0.2">
      <c r="A9">
        <v>7</v>
      </c>
      <c r="B9">
        <v>1</v>
      </c>
      <c r="C9" t="s">
        <v>0</v>
      </c>
      <c r="D9">
        <v>47</v>
      </c>
      <c r="E9">
        <v>1</v>
      </c>
      <c r="F9">
        <v>15</v>
      </c>
      <c r="G9">
        <v>5</v>
      </c>
      <c r="H9">
        <f t="shared" si="0"/>
        <v>10</v>
      </c>
      <c r="J9">
        <v>7</v>
      </c>
      <c r="K9">
        <v>1</v>
      </c>
      <c r="L9" t="s">
        <v>0</v>
      </c>
      <c r="M9">
        <v>47</v>
      </c>
      <c r="N9">
        <v>1</v>
      </c>
      <c r="O9">
        <v>15</v>
      </c>
      <c r="P9">
        <v>5</v>
      </c>
      <c r="Q9">
        <f t="shared" si="1"/>
        <v>10</v>
      </c>
      <c r="S9">
        <v>62</v>
      </c>
      <c r="T9">
        <v>2</v>
      </c>
      <c r="U9" t="s">
        <v>7</v>
      </c>
      <c r="V9">
        <v>26</v>
      </c>
      <c r="W9">
        <v>0</v>
      </c>
      <c r="X9">
        <v>11</v>
      </c>
      <c r="Y9">
        <v>12</v>
      </c>
      <c r="Z9">
        <f t="shared" si="2"/>
        <v>-1</v>
      </c>
      <c r="AT9">
        <v>10</v>
      </c>
      <c r="AU9">
        <v>-1</v>
      </c>
      <c r="BB9" t="s">
        <v>33</v>
      </c>
      <c r="BC9">
        <v>10</v>
      </c>
      <c r="BE9" t="s">
        <v>114</v>
      </c>
      <c r="BF9">
        <f>MAX(BC3:BC53)</f>
        <v>13</v>
      </c>
      <c r="BH9" t="s">
        <v>114</v>
      </c>
      <c r="BI9">
        <f>MAX(BC54:BC96)</f>
        <v>14</v>
      </c>
    </row>
    <row r="10" spans="1:61" x14ac:dyDescent="0.2">
      <c r="A10">
        <v>8</v>
      </c>
      <c r="B10">
        <v>1</v>
      </c>
      <c r="C10" t="s">
        <v>7</v>
      </c>
      <c r="D10">
        <v>68</v>
      </c>
      <c r="E10">
        <v>1</v>
      </c>
      <c r="F10">
        <v>14</v>
      </c>
      <c r="G10">
        <v>10</v>
      </c>
      <c r="H10">
        <f t="shared" si="0"/>
        <v>4</v>
      </c>
      <c r="J10">
        <v>8</v>
      </c>
      <c r="K10">
        <v>1</v>
      </c>
      <c r="L10" t="s">
        <v>7</v>
      </c>
      <c r="M10">
        <v>68</v>
      </c>
      <c r="N10">
        <v>1</v>
      </c>
      <c r="O10">
        <v>14</v>
      </c>
      <c r="P10">
        <v>10</v>
      </c>
      <c r="Q10">
        <f t="shared" si="1"/>
        <v>4</v>
      </c>
      <c r="S10">
        <v>63</v>
      </c>
      <c r="T10">
        <v>2</v>
      </c>
      <c r="U10" t="s">
        <v>0</v>
      </c>
      <c r="V10">
        <v>53</v>
      </c>
      <c r="W10">
        <v>1</v>
      </c>
      <c r="X10">
        <v>10</v>
      </c>
      <c r="Y10">
        <v>7</v>
      </c>
      <c r="Z10">
        <f t="shared" si="2"/>
        <v>3</v>
      </c>
      <c r="AT10">
        <v>4</v>
      </c>
      <c r="AU10">
        <v>3</v>
      </c>
      <c r="BB10" t="s">
        <v>33</v>
      </c>
      <c r="BC10">
        <v>4</v>
      </c>
    </row>
    <row r="11" spans="1:61" x14ac:dyDescent="0.2">
      <c r="A11">
        <v>9</v>
      </c>
      <c r="B11">
        <v>1</v>
      </c>
      <c r="C11" t="s">
        <v>0</v>
      </c>
      <c r="D11">
        <v>62</v>
      </c>
      <c r="E11">
        <v>0</v>
      </c>
      <c r="F11">
        <v>13</v>
      </c>
      <c r="G11">
        <v>6</v>
      </c>
      <c r="H11">
        <f t="shared" si="0"/>
        <v>7</v>
      </c>
      <c r="J11">
        <v>9</v>
      </c>
      <c r="K11">
        <v>1</v>
      </c>
      <c r="L11" t="s">
        <v>0</v>
      </c>
      <c r="M11">
        <v>62</v>
      </c>
      <c r="N11">
        <v>0</v>
      </c>
      <c r="O11">
        <v>13</v>
      </c>
      <c r="P11">
        <v>6</v>
      </c>
      <c r="Q11">
        <f t="shared" si="1"/>
        <v>7</v>
      </c>
      <c r="S11">
        <v>64</v>
      </c>
      <c r="T11">
        <v>2</v>
      </c>
      <c r="U11" t="s">
        <v>0</v>
      </c>
      <c r="V11">
        <v>38</v>
      </c>
      <c r="W11">
        <v>1</v>
      </c>
      <c r="X11">
        <v>9</v>
      </c>
      <c r="Y11">
        <v>3</v>
      </c>
      <c r="Z11">
        <f t="shared" si="2"/>
        <v>6</v>
      </c>
      <c r="AT11">
        <v>7</v>
      </c>
      <c r="AU11">
        <v>6</v>
      </c>
      <c r="BB11" t="s">
        <v>33</v>
      </c>
      <c r="BC11">
        <v>7</v>
      </c>
    </row>
    <row r="12" spans="1:61" x14ac:dyDescent="0.2">
      <c r="A12">
        <v>10</v>
      </c>
      <c r="B12">
        <v>1</v>
      </c>
      <c r="C12" t="s">
        <v>0</v>
      </c>
      <c r="D12">
        <v>42</v>
      </c>
      <c r="E12">
        <v>0</v>
      </c>
      <c r="F12">
        <v>9</v>
      </c>
      <c r="G12">
        <v>2</v>
      </c>
      <c r="H12">
        <f t="shared" si="0"/>
        <v>7</v>
      </c>
      <c r="J12">
        <v>10</v>
      </c>
      <c r="K12">
        <v>1</v>
      </c>
      <c r="L12" t="s">
        <v>0</v>
      </c>
      <c r="M12">
        <v>42</v>
      </c>
      <c r="N12">
        <v>0</v>
      </c>
      <c r="O12">
        <v>9</v>
      </c>
      <c r="P12">
        <v>2</v>
      </c>
      <c r="Q12">
        <f t="shared" si="1"/>
        <v>7</v>
      </c>
      <c r="S12">
        <v>65</v>
      </c>
      <c r="T12">
        <v>2</v>
      </c>
      <c r="U12" t="s">
        <v>0</v>
      </c>
      <c r="V12">
        <v>63</v>
      </c>
      <c r="W12">
        <v>1</v>
      </c>
      <c r="X12">
        <v>15</v>
      </c>
      <c r="Y12">
        <v>11</v>
      </c>
      <c r="Z12">
        <f t="shared" si="2"/>
        <v>4</v>
      </c>
      <c r="AT12">
        <v>7</v>
      </c>
      <c r="AU12">
        <v>4</v>
      </c>
      <c r="BB12" t="s">
        <v>33</v>
      </c>
      <c r="BC12">
        <v>7</v>
      </c>
    </row>
    <row r="13" spans="1:61" x14ac:dyDescent="0.2">
      <c r="A13">
        <v>11</v>
      </c>
      <c r="B13">
        <v>1</v>
      </c>
      <c r="C13" t="s">
        <v>0</v>
      </c>
      <c r="D13">
        <v>43</v>
      </c>
      <c r="E13">
        <v>0</v>
      </c>
      <c r="F13">
        <v>0</v>
      </c>
      <c r="G13">
        <v>1</v>
      </c>
      <c r="H13">
        <f t="shared" si="0"/>
        <v>-1</v>
      </c>
      <c r="J13">
        <v>11</v>
      </c>
      <c r="K13">
        <v>1</v>
      </c>
      <c r="L13" t="s">
        <v>0</v>
      </c>
      <c r="M13">
        <v>43</v>
      </c>
      <c r="N13">
        <v>0</v>
      </c>
      <c r="O13">
        <v>0</v>
      </c>
      <c r="P13">
        <v>1</v>
      </c>
      <c r="Q13">
        <f t="shared" si="1"/>
        <v>-1</v>
      </c>
      <c r="S13">
        <v>66</v>
      </c>
      <c r="T13">
        <v>2</v>
      </c>
      <c r="U13" t="s">
        <v>0</v>
      </c>
      <c r="V13">
        <v>47</v>
      </c>
      <c r="W13">
        <v>1</v>
      </c>
      <c r="X13">
        <v>9</v>
      </c>
      <c r="Y13">
        <v>2</v>
      </c>
      <c r="Z13">
        <f t="shared" si="2"/>
        <v>7</v>
      </c>
      <c r="AT13">
        <v>-1</v>
      </c>
      <c r="AU13">
        <v>7</v>
      </c>
      <c r="BB13" t="s">
        <v>33</v>
      </c>
      <c r="BC13">
        <v>-1</v>
      </c>
    </row>
    <row r="14" spans="1:61" x14ac:dyDescent="0.2">
      <c r="A14">
        <v>12</v>
      </c>
      <c r="B14">
        <v>1</v>
      </c>
      <c r="C14" t="s">
        <v>7</v>
      </c>
      <c r="D14">
        <v>39</v>
      </c>
      <c r="E14">
        <v>0</v>
      </c>
      <c r="F14">
        <v>14</v>
      </c>
      <c r="G14">
        <v>9</v>
      </c>
      <c r="H14">
        <f t="shared" si="0"/>
        <v>5</v>
      </c>
      <c r="J14">
        <v>12</v>
      </c>
      <c r="K14">
        <v>1</v>
      </c>
      <c r="L14" t="s">
        <v>7</v>
      </c>
      <c r="M14">
        <v>39</v>
      </c>
      <c r="N14">
        <v>0</v>
      </c>
      <c r="O14">
        <v>14</v>
      </c>
      <c r="P14">
        <v>9</v>
      </c>
      <c r="Q14">
        <f t="shared" si="1"/>
        <v>5</v>
      </c>
      <c r="S14">
        <v>67</v>
      </c>
      <c r="T14">
        <v>2</v>
      </c>
      <c r="U14" t="s">
        <v>7</v>
      </c>
      <c r="V14">
        <v>47</v>
      </c>
      <c r="W14">
        <v>1</v>
      </c>
      <c r="X14">
        <v>14</v>
      </c>
      <c r="Y14">
        <v>0</v>
      </c>
      <c r="Z14">
        <f t="shared" si="2"/>
        <v>14</v>
      </c>
      <c r="AT14">
        <v>5</v>
      </c>
      <c r="AU14">
        <v>14</v>
      </c>
      <c r="BB14" t="s">
        <v>33</v>
      </c>
      <c r="BC14">
        <v>5</v>
      </c>
    </row>
    <row r="15" spans="1:61" x14ac:dyDescent="0.2">
      <c r="A15">
        <v>13</v>
      </c>
      <c r="B15">
        <v>1</v>
      </c>
      <c r="C15" t="s">
        <v>7</v>
      </c>
      <c r="D15">
        <v>47</v>
      </c>
      <c r="E15">
        <v>1</v>
      </c>
      <c r="F15">
        <v>13</v>
      </c>
      <c r="G15">
        <v>10</v>
      </c>
      <c r="H15">
        <f t="shared" si="0"/>
        <v>3</v>
      </c>
      <c r="J15">
        <v>13</v>
      </c>
      <c r="K15">
        <v>1</v>
      </c>
      <c r="L15" t="s">
        <v>7</v>
      </c>
      <c r="M15">
        <v>47</v>
      </c>
      <c r="N15">
        <v>1</v>
      </c>
      <c r="O15">
        <v>13</v>
      </c>
      <c r="P15">
        <v>10</v>
      </c>
      <c r="Q15">
        <f t="shared" si="1"/>
        <v>3</v>
      </c>
      <c r="S15">
        <v>68</v>
      </c>
      <c r="T15">
        <v>2</v>
      </c>
      <c r="U15" t="s">
        <v>7</v>
      </c>
      <c r="V15">
        <v>47</v>
      </c>
      <c r="W15">
        <v>1</v>
      </c>
      <c r="X15">
        <v>8</v>
      </c>
      <c r="Y15">
        <v>4</v>
      </c>
      <c r="Z15">
        <f t="shared" si="2"/>
        <v>4</v>
      </c>
      <c r="AT15">
        <v>3</v>
      </c>
      <c r="AU15">
        <v>4</v>
      </c>
      <c r="BB15" t="s">
        <v>33</v>
      </c>
      <c r="BC15">
        <v>3</v>
      </c>
    </row>
    <row r="16" spans="1:61" x14ac:dyDescent="0.2">
      <c r="A16">
        <v>14</v>
      </c>
      <c r="B16">
        <v>1</v>
      </c>
      <c r="C16" t="s">
        <v>0</v>
      </c>
      <c r="D16">
        <v>28</v>
      </c>
      <c r="E16">
        <v>1</v>
      </c>
      <c r="F16">
        <v>13</v>
      </c>
      <c r="G16">
        <v>5</v>
      </c>
      <c r="H16">
        <f t="shared" si="0"/>
        <v>8</v>
      </c>
      <c r="J16">
        <v>14</v>
      </c>
      <c r="K16">
        <v>1</v>
      </c>
      <c r="L16" t="s">
        <v>0</v>
      </c>
      <c r="M16">
        <v>28</v>
      </c>
      <c r="N16">
        <v>1</v>
      </c>
      <c r="O16">
        <v>13</v>
      </c>
      <c r="P16">
        <v>5</v>
      </c>
      <c r="Q16">
        <f t="shared" si="1"/>
        <v>8</v>
      </c>
      <c r="S16">
        <v>69</v>
      </c>
      <c r="T16">
        <v>2</v>
      </c>
      <c r="U16" t="s">
        <v>7</v>
      </c>
      <c r="V16">
        <v>68</v>
      </c>
      <c r="W16">
        <v>1</v>
      </c>
      <c r="X16">
        <v>15</v>
      </c>
      <c r="Y16">
        <v>6</v>
      </c>
      <c r="Z16">
        <f t="shared" si="2"/>
        <v>9</v>
      </c>
      <c r="AT16">
        <v>8</v>
      </c>
      <c r="AU16">
        <v>9</v>
      </c>
      <c r="BB16" t="s">
        <v>33</v>
      </c>
      <c r="BC16">
        <v>8</v>
      </c>
    </row>
    <row r="17" spans="1:55" x14ac:dyDescent="0.2">
      <c r="A17">
        <v>15</v>
      </c>
      <c r="B17">
        <v>1</v>
      </c>
      <c r="C17" t="s">
        <v>0</v>
      </c>
      <c r="D17">
        <v>47</v>
      </c>
      <c r="E17">
        <v>1</v>
      </c>
      <c r="F17">
        <v>11</v>
      </c>
      <c r="G17">
        <v>2</v>
      </c>
      <c r="H17">
        <f t="shared" si="0"/>
        <v>9</v>
      </c>
      <c r="J17">
        <v>15</v>
      </c>
      <c r="K17">
        <v>1</v>
      </c>
      <c r="L17" t="s">
        <v>0</v>
      </c>
      <c r="M17">
        <v>47</v>
      </c>
      <c r="N17">
        <v>1</v>
      </c>
      <c r="O17">
        <v>11</v>
      </c>
      <c r="P17">
        <v>2</v>
      </c>
      <c r="Q17">
        <f t="shared" si="1"/>
        <v>9</v>
      </c>
      <c r="S17">
        <v>70</v>
      </c>
      <c r="T17">
        <v>2</v>
      </c>
      <c r="U17" t="s">
        <v>0</v>
      </c>
      <c r="V17">
        <v>23</v>
      </c>
      <c r="W17">
        <v>1</v>
      </c>
      <c r="X17">
        <v>11</v>
      </c>
      <c r="Y17">
        <v>8</v>
      </c>
      <c r="Z17">
        <f t="shared" si="2"/>
        <v>3</v>
      </c>
      <c r="AT17">
        <v>9</v>
      </c>
      <c r="AU17">
        <v>3</v>
      </c>
      <c r="BB17" t="s">
        <v>33</v>
      </c>
      <c r="BC17">
        <v>9</v>
      </c>
    </row>
    <row r="18" spans="1:55" x14ac:dyDescent="0.2">
      <c r="A18">
        <v>16</v>
      </c>
      <c r="B18">
        <v>1</v>
      </c>
      <c r="C18" t="s">
        <v>7</v>
      </c>
      <c r="D18">
        <v>67</v>
      </c>
      <c r="E18">
        <v>0</v>
      </c>
      <c r="F18">
        <v>12</v>
      </c>
      <c r="G18">
        <v>11</v>
      </c>
      <c r="H18">
        <f t="shared" si="0"/>
        <v>1</v>
      </c>
      <c r="J18">
        <v>16</v>
      </c>
      <c r="K18">
        <v>1</v>
      </c>
      <c r="L18" t="s">
        <v>7</v>
      </c>
      <c r="M18">
        <v>67</v>
      </c>
      <c r="N18">
        <v>0</v>
      </c>
      <c r="O18">
        <v>12</v>
      </c>
      <c r="P18">
        <v>11</v>
      </c>
      <c r="Q18">
        <f t="shared" si="1"/>
        <v>1</v>
      </c>
      <c r="S18">
        <v>71</v>
      </c>
      <c r="T18">
        <v>2</v>
      </c>
      <c r="U18" t="s">
        <v>7</v>
      </c>
      <c r="V18">
        <v>23</v>
      </c>
      <c r="W18">
        <v>1</v>
      </c>
      <c r="X18">
        <v>9</v>
      </c>
      <c r="Y18">
        <v>4</v>
      </c>
      <c r="Z18">
        <f t="shared" si="2"/>
        <v>5</v>
      </c>
      <c r="AT18">
        <v>1</v>
      </c>
      <c r="AU18">
        <v>5</v>
      </c>
      <c r="BB18" t="s">
        <v>33</v>
      </c>
      <c r="BC18">
        <v>1</v>
      </c>
    </row>
    <row r="19" spans="1:55" x14ac:dyDescent="0.2">
      <c r="A19">
        <v>17</v>
      </c>
      <c r="B19">
        <v>1</v>
      </c>
      <c r="C19" t="s">
        <v>7</v>
      </c>
      <c r="D19">
        <v>47</v>
      </c>
      <c r="E19">
        <v>0</v>
      </c>
      <c r="F19">
        <v>9</v>
      </c>
      <c r="G19">
        <v>7</v>
      </c>
      <c r="H19">
        <f t="shared" si="0"/>
        <v>2</v>
      </c>
      <c r="J19">
        <v>17</v>
      </c>
      <c r="K19">
        <v>1</v>
      </c>
      <c r="L19" t="s">
        <v>7</v>
      </c>
      <c r="M19">
        <v>47</v>
      </c>
      <c r="N19">
        <v>0</v>
      </c>
      <c r="O19">
        <v>9</v>
      </c>
      <c r="P19">
        <v>7</v>
      </c>
      <c r="Q19">
        <f t="shared" si="1"/>
        <v>2</v>
      </c>
      <c r="S19">
        <v>72</v>
      </c>
      <c r="T19">
        <v>2</v>
      </c>
      <c r="U19" t="s">
        <v>7</v>
      </c>
      <c r="V19">
        <v>47</v>
      </c>
      <c r="W19">
        <v>1</v>
      </c>
      <c r="X19">
        <v>14</v>
      </c>
      <c r="Y19">
        <v>9</v>
      </c>
      <c r="Z19">
        <f t="shared" si="2"/>
        <v>5</v>
      </c>
      <c r="AT19">
        <v>2</v>
      </c>
      <c r="AU19">
        <v>5</v>
      </c>
      <c r="BB19" t="s">
        <v>33</v>
      </c>
      <c r="BC19">
        <v>2</v>
      </c>
    </row>
    <row r="20" spans="1:55" x14ac:dyDescent="0.2">
      <c r="A20">
        <v>18</v>
      </c>
      <c r="B20">
        <v>1</v>
      </c>
      <c r="C20" t="s">
        <v>0</v>
      </c>
      <c r="D20">
        <v>30</v>
      </c>
      <c r="E20">
        <v>0</v>
      </c>
      <c r="F20">
        <v>13</v>
      </c>
      <c r="G20">
        <v>10</v>
      </c>
      <c r="H20">
        <f t="shared" si="0"/>
        <v>3</v>
      </c>
      <c r="J20">
        <v>18</v>
      </c>
      <c r="K20">
        <v>1</v>
      </c>
      <c r="L20" t="s">
        <v>0</v>
      </c>
      <c r="M20">
        <v>30</v>
      </c>
      <c r="N20">
        <v>0</v>
      </c>
      <c r="O20">
        <v>13</v>
      </c>
      <c r="P20">
        <v>10</v>
      </c>
      <c r="Q20">
        <f t="shared" si="1"/>
        <v>3</v>
      </c>
      <c r="S20">
        <v>73</v>
      </c>
      <c r="T20">
        <v>2</v>
      </c>
      <c r="U20" t="s">
        <v>7</v>
      </c>
      <c r="V20">
        <v>28</v>
      </c>
      <c r="W20">
        <v>1</v>
      </c>
      <c r="X20">
        <v>9</v>
      </c>
      <c r="Y20">
        <v>3</v>
      </c>
      <c r="Z20">
        <f t="shared" si="2"/>
        <v>6</v>
      </c>
      <c r="AT20">
        <v>3</v>
      </c>
      <c r="AU20">
        <v>6</v>
      </c>
      <c r="BB20" t="s">
        <v>33</v>
      </c>
      <c r="BC20">
        <v>3</v>
      </c>
    </row>
    <row r="21" spans="1:55" x14ac:dyDescent="0.2">
      <c r="A21">
        <v>19</v>
      </c>
      <c r="B21">
        <v>1</v>
      </c>
      <c r="C21" t="s">
        <v>0</v>
      </c>
      <c r="D21">
        <v>71</v>
      </c>
      <c r="E21">
        <v>0</v>
      </c>
      <c r="F21">
        <v>9</v>
      </c>
      <c r="G21">
        <v>7</v>
      </c>
      <c r="H21">
        <f t="shared" si="0"/>
        <v>2</v>
      </c>
      <c r="J21">
        <v>19</v>
      </c>
      <c r="K21">
        <v>1</v>
      </c>
      <c r="L21" t="s">
        <v>0</v>
      </c>
      <c r="M21">
        <v>71</v>
      </c>
      <c r="N21">
        <v>0</v>
      </c>
      <c r="O21">
        <v>9</v>
      </c>
      <c r="P21">
        <v>7</v>
      </c>
      <c r="Q21">
        <f t="shared" si="1"/>
        <v>2</v>
      </c>
      <c r="S21">
        <v>74</v>
      </c>
      <c r="T21">
        <v>2</v>
      </c>
      <c r="U21" t="s">
        <v>0</v>
      </c>
      <c r="V21">
        <v>32</v>
      </c>
      <c r="W21">
        <v>1</v>
      </c>
      <c r="X21">
        <v>9</v>
      </c>
      <c r="Y21">
        <v>4</v>
      </c>
      <c r="Z21">
        <f t="shared" si="2"/>
        <v>5</v>
      </c>
      <c r="AT21">
        <v>2</v>
      </c>
      <c r="AU21">
        <v>5</v>
      </c>
      <c r="BB21" t="s">
        <v>33</v>
      </c>
      <c r="BC21">
        <v>2</v>
      </c>
    </row>
    <row r="22" spans="1:55" x14ac:dyDescent="0.2">
      <c r="A22">
        <v>20</v>
      </c>
      <c r="B22">
        <v>1</v>
      </c>
      <c r="C22" t="s">
        <v>0</v>
      </c>
      <c r="D22">
        <v>78</v>
      </c>
      <c r="E22">
        <v>1</v>
      </c>
      <c r="F22">
        <v>13</v>
      </c>
      <c r="G22">
        <v>20</v>
      </c>
      <c r="H22">
        <f t="shared" si="0"/>
        <v>-7</v>
      </c>
      <c r="J22">
        <v>20</v>
      </c>
      <c r="K22">
        <v>1</v>
      </c>
      <c r="L22" t="s">
        <v>0</v>
      </c>
      <c r="M22">
        <v>78</v>
      </c>
      <c r="N22">
        <v>1</v>
      </c>
      <c r="O22">
        <v>13</v>
      </c>
      <c r="P22">
        <v>20</v>
      </c>
      <c r="Q22">
        <f t="shared" si="1"/>
        <v>-7</v>
      </c>
      <c r="S22">
        <v>76</v>
      </c>
      <c r="T22">
        <v>2</v>
      </c>
      <c r="U22" t="s">
        <v>7</v>
      </c>
      <c r="V22">
        <v>64</v>
      </c>
      <c r="W22">
        <v>1</v>
      </c>
      <c r="X22">
        <v>14</v>
      </c>
      <c r="Y22">
        <v>9</v>
      </c>
      <c r="Z22">
        <f t="shared" si="2"/>
        <v>5</v>
      </c>
      <c r="AT22">
        <v>-7</v>
      </c>
      <c r="AU22">
        <v>5</v>
      </c>
      <c r="BB22" t="s">
        <v>33</v>
      </c>
      <c r="BC22">
        <v>-7</v>
      </c>
    </row>
    <row r="23" spans="1:55" x14ac:dyDescent="0.2">
      <c r="A23">
        <v>21</v>
      </c>
      <c r="B23">
        <v>1</v>
      </c>
      <c r="C23" t="s">
        <v>7</v>
      </c>
      <c r="D23">
        <v>62</v>
      </c>
      <c r="E23">
        <v>1</v>
      </c>
      <c r="F23">
        <v>11</v>
      </c>
      <c r="G23">
        <v>5</v>
      </c>
      <c r="H23">
        <f t="shared" si="0"/>
        <v>6</v>
      </c>
      <c r="J23">
        <v>21</v>
      </c>
      <c r="K23">
        <v>1</v>
      </c>
      <c r="L23" t="s">
        <v>7</v>
      </c>
      <c r="M23">
        <v>62</v>
      </c>
      <c r="N23">
        <v>1</v>
      </c>
      <c r="O23">
        <v>11</v>
      </c>
      <c r="P23">
        <v>5</v>
      </c>
      <c r="Q23">
        <f t="shared" si="1"/>
        <v>6</v>
      </c>
      <c r="S23">
        <v>77</v>
      </c>
      <c r="T23">
        <v>2</v>
      </c>
      <c r="U23" t="s">
        <v>0</v>
      </c>
      <c r="V23">
        <v>47</v>
      </c>
      <c r="W23">
        <v>1</v>
      </c>
      <c r="X23">
        <v>12</v>
      </c>
      <c r="Y23">
        <v>2</v>
      </c>
      <c r="Z23">
        <f t="shared" si="2"/>
        <v>10</v>
      </c>
      <c r="AT23">
        <v>6</v>
      </c>
      <c r="AU23">
        <v>10</v>
      </c>
      <c r="BB23" t="s">
        <v>33</v>
      </c>
      <c r="BC23">
        <v>6</v>
      </c>
    </row>
    <row r="24" spans="1:55" x14ac:dyDescent="0.2">
      <c r="A24">
        <v>22</v>
      </c>
      <c r="B24">
        <v>1</v>
      </c>
      <c r="C24" t="s">
        <v>7</v>
      </c>
      <c r="D24">
        <v>24</v>
      </c>
      <c r="E24">
        <v>0</v>
      </c>
      <c r="F24">
        <v>9</v>
      </c>
      <c r="G24">
        <v>8</v>
      </c>
      <c r="H24">
        <f t="shared" si="0"/>
        <v>1</v>
      </c>
      <c r="J24">
        <v>22</v>
      </c>
      <c r="K24">
        <v>1</v>
      </c>
      <c r="L24" t="s">
        <v>7</v>
      </c>
      <c r="M24">
        <v>24</v>
      </c>
      <c r="N24">
        <v>0</v>
      </c>
      <c r="O24">
        <v>9</v>
      </c>
      <c r="P24">
        <v>8</v>
      </c>
      <c r="Q24">
        <f t="shared" si="1"/>
        <v>1</v>
      </c>
      <c r="S24">
        <v>78</v>
      </c>
      <c r="T24">
        <v>2</v>
      </c>
      <c r="U24" t="s">
        <v>0</v>
      </c>
      <c r="V24">
        <v>56</v>
      </c>
      <c r="W24">
        <v>1</v>
      </c>
      <c r="X24">
        <v>15</v>
      </c>
      <c r="Y24">
        <v>4</v>
      </c>
      <c r="Z24">
        <f t="shared" si="2"/>
        <v>11</v>
      </c>
      <c r="AT24">
        <v>1</v>
      </c>
      <c r="AU24">
        <v>11</v>
      </c>
      <c r="BB24" t="s">
        <v>33</v>
      </c>
      <c r="BC24">
        <v>1</v>
      </c>
    </row>
    <row r="25" spans="1:55" x14ac:dyDescent="0.2">
      <c r="A25">
        <v>23</v>
      </c>
      <c r="B25">
        <v>1</v>
      </c>
      <c r="C25" t="s">
        <v>7</v>
      </c>
      <c r="D25">
        <v>47</v>
      </c>
      <c r="E25">
        <v>1</v>
      </c>
      <c r="F25">
        <v>12</v>
      </c>
      <c r="G25">
        <v>16</v>
      </c>
      <c r="H25">
        <f t="shared" si="0"/>
        <v>-4</v>
      </c>
      <c r="J25">
        <v>23</v>
      </c>
      <c r="K25">
        <v>1</v>
      </c>
      <c r="L25" t="s">
        <v>7</v>
      </c>
      <c r="M25">
        <v>47</v>
      </c>
      <c r="N25">
        <v>1</v>
      </c>
      <c r="O25">
        <v>12</v>
      </c>
      <c r="P25">
        <v>16</v>
      </c>
      <c r="Q25">
        <f t="shared" si="1"/>
        <v>-4</v>
      </c>
      <c r="S25">
        <v>79</v>
      </c>
      <c r="T25">
        <v>2</v>
      </c>
      <c r="U25" t="s">
        <v>0</v>
      </c>
      <c r="V25">
        <v>48</v>
      </c>
      <c r="W25">
        <v>1</v>
      </c>
      <c r="X25">
        <v>8</v>
      </c>
      <c r="Y25">
        <v>2</v>
      </c>
      <c r="Z25">
        <f t="shared" si="2"/>
        <v>6</v>
      </c>
      <c r="AT25">
        <v>-4</v>
      </c>
      <c r="AU25">
        <v>6</v>
      </c>
      <c r="BB25" t="s">
        <v>33</v>
      </c>
      <c r="BC25">
        <v>-4</v>
      </c>
    </row>
    <row r="26" spans="1:55" x14ac:dyDescent="0.2">
      <c r="A26">
        <v>24</v>
      </c>
      <c r="B26">
        <v>1</v>
      </c>
      <c r="C26" t="s">
        <v>7</v>
      </c>
      <c r="D26">
        <v>23</v>
      </c>
      <c r="E26">
        <v>0</v>
      </c>
      <c r="F26">
        <v>14</v>
      </c>
      <c r="G26">
        <v>9</v>
      </c>
      <c r="H26">
        <f t="shared" si="0"/>
        <v>5</v>
      </c>
      <c r="J26">
        <v>24</v>
      </c>
      <c r="K26">
        <v>1</v>
      </c>
      <c r="L26" t="s">
        <v>7</v>
      </c>
      <c r="M26">
        <v>23</v>
      </c>
      <c r="N26">
        <v>0</v>
      </c>
      <c r="O26">
        <v>14</v>
      </c>
      <c r="P26">
        <v>9</v>
      </c>
      <c r="Q26">
        <f t="shared" si="1"/>
        <v>5</v>
      </c>
      <c r="S26">
        <v>80</v>
      </c>
      <c r="T26">
        <v>2</v>
      </c>
      <c r="U26" t="s">
        <v>7</v>
      </c>
      <c r="V26">
        <v>47</v>
      </c>
      <c r="W26">
        <v>1</v>
      </c>
      <c r="X26">
        <v>13</v>
      </c>
      <c r="Y26">
        <v>8</v>
      </c>
      <c r="Z26">
        <f t="shared" si="2"/>
        <v>5</v>
      </c>
      <c r="AT26">
        <v>5</v>
      </c>
      <c r="AU26">
        <v>5</v>
      </c>
      <c r="BB26" t="s">
        <v>33</v>
      </c>
      <c r="BC26">
        <v>5</v>
      </c>
    </row>
    <row r="27" spans="1:55" x14ac:dyDescent="0.2">
      <c r="A27">
        <v>25</v>
      </c>
      <c r="B27">
        <v>1</v>
      </c>
      <c r="C27" t="s">
        <v>0</v>
      </c>
      <c r="D27">
        <v>47</v>
      </c>
      <c r="E27">
        <v>1</v>
      </c>
      <c r="F27">
        <v>16</v>
      </c>
      <c r="G27">
        <v>9</v>
      </c>
      <c r="H27">
        <f t="shared" si="0"/>
        <v>7</v>
      </c>
      <c r="J27">
        <v>25</v>
      </c>
      <c r="K27">
        <v>1</v>
      </c>
      <c r="L27" t="s">
        <v>0</v>
      </c>
      <c r="M27">
        <v>47</v>
      </c>
      <c r="N27">
        <v>1</v>
      </c>
      <c r="O27">
        <v>16</v>
      </c>
      <c r="P27">
        <v>9</v>
      </c>
      <c r="Q27">
        <f t="shared" si="1"/>
        <v>7</v>
      </c>
      <c r="S27">
        <v>81</v>
      </c>
      <c r="T27">
        <v>2</v>
      </c>
      <c r="U27" t="s">
        <v>0</v>
      </c>
      <c r="V27">
        <v>38</v>
      </c>
      <c r="W27">
        <v>1</v>
      </c>
      <c r="X27">
        <v>9</v>
      </c>
      <c r="Y27">
        <v>8</v>
      </c>
      <c r="Z27">
        <f t="shared" si="2"/>
        <v>1</v>
      </c>
      <c r="AT27">
        <v>7</v>
      </c>
      <c r="AU27">
        <v>1</v>
      </c>
      <c r="BB27" t="s">
        <v>33</v>
      </c>
      <c r="BC27">
        <v>7</v>
      </c>
    </row>
    <row r="28" spans="1:55" x14ac:dyDescent="0.2">
      <c r="A28">
        <v>26</v>
      </c>
      <c r="B28">
        <v>1</v>
      </c>
      <c r="C28" t="s">
        <v>0</v>
      </c>
      <c r="D28">
        <v>47</v>
      </c>
      <c r="E28">
        <v>0</v>
      </c>
      <c r="F28">
        <v>14</v>
      </c>
      <c r="G28">
        <v>4</v>
      </c>
      <c r="H28">
        <f t="shared" si="0"/>
        <v>10</v>
      </c>
      <c r="J28">
        <v>26</v>
      </c>
      <c r="K28">
        <v>1</v>
      </c>
      <c r="L28" t="s">
        <v>0</v>
      </c>
      <c r="M28">
        <v>47</v>
      </c>
      <c r="N28">
        <v>0</v>
      </c>
      <c r="O28">
        <v>14</v>
      </c>
      <c r="P28">
        <v>4</v>
      </c>
      <c r="Q28">
        <f t="shared" si="1"/>
        <v>10</v>
      </c>
      <c r="S28">
        <v>82</v>
      </c>
      <c r="T28">
        <v>2</v>
      </c>
      <c r="U28" t="s">
        <v>7</v>
      </c>
      <c r="V28">
        <v>40</v>
      </c>
      <c r="W28">
        <v>0</v>
      </c>
      <c r="X28">
        <v>8</v>
      </c>
      <c r="Y28">
        <v>5</v>
      </c>
      <c r="Z28">
        <f t="shared" si="2"/>
        <v>3</v>
      </c>
      <c r="AT28">
        <v>10</v>
      </c>
      <c r="AU28">
        <v>3</v>
      </c>
      <c r="BB28" t="s">
        <v>33</v>
      </c>
      <c r="BC28">
        <v>10</v>
      </c>
    </row>
    <row r="29" spans="1:55" x14ac:dyDescent="0.2">
      <c r="A29">
        <v>27</v>
      </c>
      <c r="B29">
        <v>1</v>
      </c>
      <c r="C29" t="s">
        <v>7</v>
      </c>
      <c r="D29">
        <v>37</v>
      </c>
      <c r="E29">
        <v>1</v>
      </c>
      <c r="F29">
        <v>10</v>
      </c>
      <c r="G29">
        <v>4</v>
      </c>
      <c r="H29">
        <f t="shared" si="0"/>
        <v>6</v>
      </c>
      <c r="J29">
        <v>27</v>
      </c>
      <c r="K29">
        <v>1</v>
      </c>
      <c r="L29" t="s">
        <v>7</v>
      </c>
      <c r="M29">
        <v>37</v>
      </c>
      <c r="N29">
        <v>1</v>
      </c>
      <c r="O29">
        <v>10</v>
      </c>
      <c r="P29">
        <v>4</v>
      </c>
      <c r="Q29">
        <f t="shared" si="1"/>
        <v>6</v>
      </c>
      <c r="S29">
        <v>83</v>
      </c>
      <c r="T29">
        <v>2</v>
      </c>
      <c r="U29" t="s">
        <v>0</v>
      </c>
      <c r="V29">
        <v>47</v>
      </c>
      <c r="W29">
        <v>1</v>
      </c>
      <c r="X29">
        <v>12</v>
      </c>
      <c r="Y29">
        <v>8</v>
      </c>
      <c r="Z29">
        <f t="shared" si="2"/>
        <v>4</v>
      </c>
      <c r="AT29">
        <v>6</v>
      </c>
      <c r="AU29">
        <v>4</v>
      </c>
      <c r="BB29" t="s">
        <v>33</v>
      </c>
      <c r="BC29">
        <v>6</v>
      </c>
    </row>
    <row r="30" spans="1:55" x14ac:dyDescent="0.2">
      <c r="A30">
        <v>28</v>
      </c>
      <c r="B30">
        <v>1</v>
      </c>
      <c r="C30" t="s">
        <v>7</v>
      </c>
      <c r="D30">
        <v>65</v>
      </c>
      <c r="E30">
        <v>1</v>
      </c>
      <c r="F30">
        <v>16</v>
      </c>
      <c r="G30">
        <v>10</v>
      </c>
      <c r="H30">
        <f t="shared" si="0"/>
        <v>6</v>
      </c>
      <c r="J30">
        <v>28</v>
      </c>
      <c r="K30">
        <v>1</v>
      </c>
      <c r="L30" t="s">
        <v>7</v>
      </c>
      <c r="M30">
        <v>65</v>
      </c>
      <c r="N30">
        <v>1</v>
      </c>
      <c r="O30">
        <v>16</v>
      </c>
      <c r="P30">
        <v>10</v>
      </c>
      <c r="Q30">
        <f t="shared" si="1"/>
        <v>6</v>
      </c>
      <c r="S30">
        <v>84</v>
      </c>
      <c r="T30">
        <v>2</v>
      </c>
      <c r="U30" t="s">
        <v>0</v>
      </c>
      <c r="V30">
        <v>63</v>
      </c>
      <c r="W30">
        <v>0</v>
      </c>
      <c r="X30">
        <v>16</v>
      </c>
      <c r="Y30">
        <v>10</v>
      </c>
      <c r="Z30">
        <f t="shared" si="2"/>
        <v>6</v>
      </c>
      <c r="AT30">
        <v>6</v>
      </c>
      <c r="AU30">
        <v>6</v>
      </c>
      <c r="BB30" t="s">
        <v>33</v>
      </c>
      <c r="BC30">
        <v>6</v>
      </c>
    </row>
    <row r="31" spans="1:55" x14ac:dyDescent="0.2">
      <c r="A31">
        <v>29</v>
      </c>
      <c r="B31">
        <v>1</v>
      </c>
      <c r="C31" t="s">
        <v>0</v>
      </c>
      <c r="D31">
        <v>68</v>
      </c>
      <c r="E31">
        <v>0</v>
      </c>
      <c r="F31">
        <v>10</v>
      </c>
      <c r="G31">
        <v>12</v>
      </c>
      <c r="H31">
        <f t="shared" si="0"/>
        <v>-2</v>
      </c>
      <c r="J31">
        <v>29</v>
      </c>
      <c r="K31">
        <v>1</v>
      </c>
      <c r="L31" t="s">
        <v>0</v>
      </c>
      <c r="M31">
        <v>68</v>
      </c>
      <c r="N31">
        <v>0</v>
      </c>
      <c r="O31">
        <v>10</v>
      </c>
      <c r="P31">
        <v>12</v>
      </c>
      <c r="Q31">
        <f t="shared" si="1"/>
        <v>-2</v>
      </c>
      <c r="S31">
        <v>86</v>
      </c>
      <c r="T31">
        <v>2</v>
      </c>
      <c r="U31" t="s">
        <v>7</v>
      </c>
      <c r="V31">
        <v>55</v>
      </c>
      <c r="W31">
        <v>1</v>
      </c>
      <c r="X31">
        <v>13</v>
      </c>
      <c r="Y31">
        <v>8</v>
      </c>
      <c r="Z31">
        <f t="shared" si="2"/>
        <v>5</v>
      </c>
      <c r="AT31">
        <v>-2</v>
      </c>
      <c r="AU31">
        <v>5</v>
      </c>
      <c r="BB31" t="s">
        <v>33</v>
      </c>
      <c r="BC31">
        <v>-2</v>
      </c>
    </row>
    <row r="32" spans="1:55" x14ac:dyDescent="0.2">
      <c r="A32">
        <v>30</v>
      </c>
      <c r="B32">
        <v>1</v>
      </c>
      <c r="C32" t="s">
        <v>0</v>
      </c>
      <c r="D32">
        <v>59</v>
      </c>
      <c r="E32">
        <v>0</v>
      </c>
      <c r="F32">
        <v>9</v>
      </c>
      <c r="G32">
        <v>8</v>
      </c>
      <c r="H32">
        <f t="shared" si="0"/>
        <v>1</v>
      </c>
      <c r="J32">
        <v>30</v>
      </c>
      <c r="K32">
        <v>1</v>
      </c>
      <c r="L32" t="s">
        <v>0</v>
      </c>
      <c r="M32">
        <v>59</v>
      </c>
      <c r="N32">
        <v>0</v>
      </c>
      <c r="O32">
        <v>9</v>
      </c>
      <c r="P32">
        <v>8</v>
      </c>
      <c r="Q32">
        <f t="shared" si="1"/>
        <v>1</v>
      </c>
      <c r="S32">
        <v>87</v>
      </c>
      <c r="T32">
        <v>2</v>
      </c>
      <c r="U32" t="s">
        <v>0</v>
      </c>
      <c r="V32">
        <v>29</v>
      </c>
      <c r="W32">
        <v>1</v>
      </c>
      <c r="X32">
        <v>11</v>
      </c>
      <c r="Y32">
        <v>5</v>
      </c>
      <c r="Z32">
        <f t="shared" si="2"/>
        <v>6</v>
      </c>
      <c r="AT32">
        <v>1</v>
      </c>
      <c r="AU32">
        <v>6</v>
      </c>
      <c r="BB32" t="s">
        <v>33</v>
      </c>
      <c r="BC32">
        <v>1</v>
      </c>
    </row>
    <row r="33" spans="1:55" x14ac:dyDescent="0.2">
      <c r="A33">
        <v>31</v>
      </c>
      <c r="B33">
        <v>1</v>
      </c>
      <c r="C33" t="s">
        <v>0</v>
      </c>
      <c r="D33">
        <v>44</v>
      </c>
      <c r="E33">
        <v>1</v>
      </c>
      <c r="F33">
        <v>11</v>
      </c>
      <c r="G33">
        <v>3</v>
      </c>
      <c r="H33">
        <f t="shared" si="0"/>
        <v>8</v>
      </c>
      <c r="J33">
        <v>31</v>
      </c>
      <c r="K33">
        <v>1</v>
      </c>
      <c r="L33" t="s">
        <v>0</v>
      </c>
      <c r="M33">
        <v>44</v>
      </c>
      <c r="N33">
        <v>1</v>
      </c>
      <c r="O33">
        <v>11</v>
      </c>
      <c r="P33">
        <v>3</v>
      </c>
      <c r="Q33">
        <f t="shared" si="1"/>
        <v>8</v>
      </c>
      <c r="S33">
        <v>88</v>
      </c>
      <c r="T33">
        <v>2</v>
      </c>
      <c r="U33" t="s">
        <v>0</v>
      </c>
      <c r="V33">
        <v>45</v>
      </c>
      <c r="W33">
        <v>1</v>
      </c>
      <c r="X33">
        <v>16</v>
      </c>
      <c r="Y33">
        <v>4</v>
      </c>
      <c r="Z33">
        <f t="shared" si="2"/>
        <v>12</v>
      </c>
      <c r="AT33">
        <v>8</v>
      </c>
      <c r="AU33">
        <v>12</v>
      </c>
      <c r="BB33" t="s">
        <v>33</v>
      </c>
      <c r="BC33">
        <v>8</v>
      </c>
    </row>
    <row r="34" spans="1:55" x14ac:dyDescent="0.2">
      <c r="A34">
        <v>32</v>
      </c>
      <c r="B34">
        <v>1</v>
      </c>
      <c r="C34" t="s">
        <v>7</v>
      </c>
      <c r="D34">
        <v>33</v>
      </c>
      <c r="E34">
        <v>1</v>
      </c>
      <c r="F34">
        <v>14</v>
      </c>
      <c r="G34">
        <v>8</v>
      </c>
      <c r="H34">
        <f t="shared" si="0"/>
        <v>6</v>
      </c>
      <c r="J34">
        <v>32</v>
      </c>
      <c r="K34">
        <v>1</v>
      </c>
      <c r="L34" t="s">
        <v>7</v>
      </c>
      <c r="M34">
        <v>33</v>
      </c>
      <c r="N34">
        <v>1</v>
      </c>
      <c r="O34">
        <v>14</v>
      </c>
      <c r="P34">
        <v>8</v>
      </c>
      <c r="Q34">
        <f t="shared" si="1"/>
        <v>6</v>
      </c>
      <c r="S34">
        <v>89</v>
      </c>
      <c r="T34">
        <v>2</v>
      </c>
      <c r="U34" t="s">
        <v>7</v>
      </c>
      <c r="V34">
        <v>42</v>
      </c>
      <c r="W34">
        <v>1</v>
      </c>
      <c r="X34">
        <v>13</v>
      </c>
      <c r="Y34">
        <v>8</v>
      </c>
      <c r="Z34">
        <f t="shared" si="2"/>
        <v>5</v>
      </c>
      <c r="AT34">
        <v>6</v>
      </c>
      <c r="AU34">
        <v>5</v>
      </c>
      <c r="BB34" t="s">
        <v>33</v>
      </c>
      <c r="BC34">
        <v>6</v>
      </c>
    </row>
    <row r="35" spans="1:55" x14ac:dyDescent="0.2">
      <c r="A35">
        <v>33</v>
      </c>
      <c r="B35">
        <v>1</v>
      </c>
      <c r="C35" t="s">
        <v>7</v>
      </c>
      <c r="D35">
        <v>47</v>
      </c>
      <c r="E35">
        <v>1</v>
      </c>
      <c r="F35">
        <v>14</v>
      </c>
      <c r="G35">
        <v>6</v>
      </c>
      <c r="H35">
        <f t="shared" si="0"/>
        <v>8</v>
      </c>
      <c r="J35">
        <v>33</v>
      </c>
      <c r="K35">
        <v>1</v>
      </c>
      <c r="L35" t="s">
        <v>7</v>
      </c>
      <c r="M35">
        <v>47</v>
      </c>
      <c r="N35">
        <v>1</v>
      </c>
      <c r="O35">
        <v>14</v>
      </c>
      <c r="P35">
        <v>6</v>
      </c>
      <c r="Q35">
        <f t="shared" si="1"/>
        <v>8</v>
      </c>
      <c r="S35">
        <v>90</v>
      </c>
      <c r="T35">
        <v>2</v>
      </c>
      <c r="U35" t="s">
        <v>7</v>
      </c>
      <c r="V35">
        <v>41</v>
      </c>
      <c r="W35">
        <v>1</v>
      </c>
      <c r="X35">
        <v>8</v>
      </c>
      <c r="Y35">
        <v>6</v>
      </c>
      <c r="Z35">
        <f t="shared" si="2"/>
        <v>2</v>
      </c>
      <c r="AT35">
        <v>8</v>
      </c>
      <c r="AU35">
        <v>2</v>
      </c>
      <c r="BB35" t="s">
        <v>33</v>
      </c>
      <c r="BC35">
        <v>8</v>
      </c>
    </row>
    <row r="36" spans="1:55" x14ac:dyDescent="0.2">
      <c r="A36">
        <v>34</v>
      </c>
      <c r="B36">
        <v>1</v>
      </c>
      <c r="C36" t="s">
        <v>7</v>
      </c>
      <c r="D36">
        <v>33</v>
      </c>
      <c r="E36">
        <v>0</v>
      </c>
      <c r="F36">
        <v>11</v>
      </c>
      <c r="G36">
        <v>7</v>
      </c>
      <c r="H36">
        <f t="shared" si="0"/>
        <v>4</v>
      </c>
      <c r="J36">
        <v>34</v>
      </c>
      <c r="K36">
        <v>1</v>
      </c>
      <c r="L36" t="s">
        <v>7</v>
      </c>
      <c r="M36">
        <v>33</v>
      </c>
      <c r="N36">
        <v>0</v>
      </c>
      <c r="O36">
        <v>11</v>
      </c>
      <c r="P36">
        <v>7</v>
      </c>
      <c r="Q36">
        <f t="shared" si="1"/>
        <v>4</v>
      </c>
      <c r="S36">
        <v>91</v>
      </c>
      <c r="T36">
        <v>2</v>
      </c>
      <c r="U36" t="s">
        <v>0</v>
      </c>
      <c r="V36">
        <v>47</v>
      </c>
      <c r="W36">
        <v>1</v>
      </c>
      <c r="X36">
        <v>8</v>
      </c>
      <c r="Y36">
        <v>1</v>
      </c>
      <c r="Z36">
        <f t="shared" si="2"/>
        <v>7</v>
      </c>
      <c r="AT36">
        <v>4</v>
      </c>
      <c r="AU36">
        <v>7</v>
      </c>
      <c r="BB36" t="s">
        <v>33</v>
      </c>
      <c r="BC36">
        <v>4</v>
      </c>
    </row>
    <row r="37" spans="1:55" x14ac:dyDescent="0.2">
      <c r="A37">
        <v>35</v>
      </c>
      <c r="B37">
        <v>1</v>
      </c>
      <c r="C37" t="s">
        <v>0</v>
      </c>
      <c r="D37">
        <v>47</v>
      </c>
      <c r="E37">
        <v>1</v>
      </c>
      <c r="F37">
        <v>16</v>
      </c>
      <c r="G37">
        <v>9</v>
      </c>
      <c r="H37">
        <f t="shared" si="0"/>
        <v>7</v>
      </c>
      <c r="J37">
        <v>35</v>
      </c>
      <c r="K37">
        <v>1</v>
      </c>
      <c r="L37" t="s">
        <v>0</v>
      </c>
      <c r="M37">
        <v>47</v>
      </c>
      <c r="N37">
        <v>1</v>
      </c>
      <c r="O37">
        <v>16</v>
      </c>
      <c r="P37">
        <v>9</v>
      </c>
      <c r="Q37">
        <f t="shared" si="1"/>
        <v>7</v>
      </c>
      <c r="S37">
        <v>92</v>
      </c>
      <c r="T37">
        <v>2</v>
      </c>
      <c r="U37" t="s">
        <v>7</v>
      </c>
      <c r="V37">
        <v>68</v>
      </c>
      <c r="W37">
        <v>1</v>
      </c>
      <c r="X37">
        <v>10</v>
      </c>
      <c r="Y37">
        <v>1</v>
      </c>
      <c r="Z37">
        <f t="shared" si="2"/>
        <v>9</v>
      </c>
      <c r="AT37">
        <v>7</v>
      </c>
      <c r="AU37">
        <v>9</v>
      </c>
      <c r="BB37" t="s">
        <v>33</v>
      </c>
      <c r="BC37">
        <v>7</v>
      </c>
    </row>
    <row r="38" spans="1:55" x14ac:dyDescent="0.2">
      <c r="A38">
        <v>36</v>
      </c>
      <c r="B38">
        <v>1</v>
      </c>
      <c r="C38" t="s">
        <v>0</v>
      </c>
      <c r="D38">
        <v>77</v>
      </c>
      <c r="E38">
        <v>0</v>
      </c>
      <c r="F38">
        <v>12</v>
      </c>
      <c r="G38">
        <v>3</v>
      </c>
      <c r="H38">
        <f t="shared" si="0"/>
        <v>9</v>
      </c>
      <c r="J38">
        <v>36</v>
      </c>
      <c r="K38">
        <v>1</v>
      </c>
      <c r="L38" t="s">
        <v>0</v>
      </c>
      <c r="M38">
        <v>77</v>
      </c>
      <c r="N38">
        <v>0</v>
      </c>
      <c r="O38">
        <v>12</v>
      </c>
      <c r="P38">
        <v>3</v>
      </c>
      <c r="Q38">
        <f t="shared" si="1"/>
        <v>9</v>
      </c>
      <c r="S38">
        <v>93</v>
      </c>
      <c r="T38">
        <v>2</v>
      </c>
      <c r="U38" t="s">
        <v>0</v>
      </c>
      <c r="V38">
        <v>48</v>
      </c>
      <c r="W38">
        <v>1</v>
      </c>
      <c r="X38">
        <v>14</v>
      </c>
      <c r="Y38">
        <v>9</v>
      </c>
      <c r="Z38">
        <f t="shared" si="2"/>
        <v>5</v>
      </c>
      <c r="AT38">
        <v>9</v>
      </c>
      <c r="AU38">
        <v>5</v>
      </c>
      <c r="BB38" t="s">
        <v>33</v>
      </c>
      <c r="BC38">
        <v>9</v>
      </c>
    </row>
    <row r="39" spans="1:55" x14ac:dyDescent="0.2">
      <c r="A39">
        <v>37</v>
      </c>
      <c r="B39">
        <v>1</v>
      </c>
      <c r="C39" t="s">
        <v>7</v>
      </c>
      <c r="D39">
        <v>65</v>
      </c>
      <c r="E39">
        <v>1</v>
      </c>
      <c r="F39">
        <v>11</v>
      </c>
      <c r="G39">
        <v>11</v>
      </c>
      <c r="H39">
        <f t="shared" si="0"/>
        <v>0</v>
      </c>
      <c r="J39">
        <v>38</v>
      </c>
      <c r="K39">
        <v>1</v>
      </c>
      <c r="L39" t="s">
        <v>7</v>
      </c>
      <c r="M39">
        <v>65</v>
      </c>
      <c r="N39">
        <v>1</v>
      </c>
      <c r="O39">
        <v>11</v>
      </c>
      <c r="P39">
        <v>11</v>
      </c>
      <c r="Q39">
        <f t="shared" si="1"/>
        <v>0</v>
      </c>
      <c r="S39">
        <v>94</v>
      </c>
      <c r="T39">
        <v>2</v>
      </c>
      <c r="U39" t="s">
        <v>0</v>
      </c>
      <c r="V39">
        <v>66</v>
      </c>
      <c r="W39">
        <v>1</v>
      </c>
      <c r="X39">
        <v>10</v>
      </c>
      <c r="Y39">
        <v>3</v>
      </c>
      <c r="Z39">
        <f t="shared" si="2"/>
        <v>7</v>
      </c>
      <c r="AT39">
        <v>0</v>
      </c>
      <c r="AU39">
        <v>7</v>
      </c>
      <c r="BB39" t="s">
        <v>33</v>
      </c>
      <c r="BC39">
        <v>0</v>
      </c>
    </row>
    <row r="40" spans="1:55" x14ac:dyDescent="0.2">
      <c r="A40">
        <v>38</v>
      </c>
      <c r="B40">
        <v>1</v>
      </c>
      <c r="C40" t="s">
        <v>7</v>
      </c>
      <c r="D40">
        <v>49</v>
      </c>
      <c r="E40">
        <v>1</v>
      </c>
      <c r="F40">
        <v>10</v>
      </c>
      <c r="G40">
        <v>9</v>
      </c>
      <c r="H40">
        <f t="shared" si="0"/>
        <v>1</v>
      </c>
      <c r="J40">
        <v>39</v>
      </c>
      <c r="K40">
        <v>1</v>
      </c>
      <c r="L40" t="s">
        <v>7</v>
      </c>
      <c r="M40">
        <v>49</v>
      </c>
      <c r="N40">
        <v>1</v>
      </c>
      <c r="O40">
        <v>10</v>
      </c>
      <c r="P40">
        <v>9</v>
      </c>
      <c r="Q40">
        <f t="shared" si="1"/>
        <v>1</v>
      </c>
      <c r="S40">
        <v>95</v>
      </c>
      <c r="T40">
        <v>2</v>
      </c>
      <c r="U40" t="s">
        <v>0</v>
      </c>
      <c r="V40">
        <v>44</v>
      </c>
      <c r="W40">
        <v>0</v>
      </c>
      <c r="X40">
        <v>11</v>
      </c>
      <c r="Y40">
        <v>5</v>
      </c>
      <c r="Z40">
        <f t="shared" si="2"/>
        <v>6</v>
      </c>
      <c r="AT40">
        <v>1</v>
      </c>
      <c r="AU40">
        <v>6</v>
      </c>
      <c r="BB40" t="s">
        <v>33</v>
      </c>
      <c r="BC40">
        <v>1</v>
      </c>
    </row>
    <row r="41" spans="1:55" x14ac:dyDescent="0.2">
      <c r="A41">
        <v>39</v>
      </c>
      <c r="B41">
        <v>1</v>
      </c>
      <c r="C41" t="s">
        <v>7</v>
      </c>
      <c r="D41">
        <v>47</v>
      </c>
      <c r="E41">
        <v>1</v>
      </c>
      <c r="F41">
        <v>14</v>
      </c>
      <c r="G41">
        <v>1</v>
      </c>
      <c r="H41">
        <f t="shared" si="0"/>
        <v>13</v>
      </c>
      <c r="J41">
        <v>40</v>
      </c>
      <c r="K41">
        <v>1</v>
      </c>
      <c r="L41" t="s">
        <v>7</v>
      </c>
      <c r="M41">
        <v>47</v>
      </c>
      <c r="N41">
        <v>1</v>
      </c>
      <c r="O41">
        <v>14</v>
      </c>
      <c r="P41">
        <v>1</v>
      </c>
      <c r="Q41">
        <f t="shared" si="1"/>
        <v>13</v>
      </c>
      <c r="S41">
        <v>96</v>
      </c>
      <c r="T41">
        <v>2</v>
      </c>
      <c r="U41" t="s">
        <v>7</v>
      </c>
      <c r="V41">
        <v>49</v>
      </c>
      <c r="W41">
        <v>1</v>
      </c>
      <c r="X41">
        <v>17</v>
      </c>
      <c r="Y41">
        <v>10</v>
      </c>
      <c r="Z41">
        <f t="shared" si="2"/>
        <v>7</v>
      </c>
      <c r="AT41">
        <v>13</v>
      </c>
      <c r="AU41">
        <v>7</v>
      </c>
      <c r="BB41" t="s">
        <v>33</v>
      </c>
      <c r="BC41">
        <v>13</v>
      </c>
    </row>
    <row r="42" spans="1:55" x14ac:dyDescent="0.2">
      <c r="A42">
        <v>40</v>
      </c>
      <c r="B42">
        <v>1</v>
      </c>
      <c r="C42" t="s">
        <v>7</v>
      </c>
      <c r="D42">
        <v>50</v>
      </c>
      <c r="E42">
        <v>0</v>
      </c>
      <c r="F42">
        <v>11</v>
      </c>
      <c r="G42">
        <v>12</v>
      </c>
      <c r="H42">
        <f t="shared" si="0"/>
        <v>-1</v>
      </c>
      <c r="J42">
        <v>41</v>
      </c>
      <c r="K42">
        <v>1</v>
      </c>
      <c r="L42" t="s">
        <v>7</v>
      </c>
      <c r="M42">
        <v>50</v>
      </c>
      <c r="N42">
        <v>0</v>
      </c>
      <c r="O42">
        <v>11</v>
      </c>
      <c r="P42">
        <v>12</v>
      </c>
      <c r="Q42">
        <f t="shared" si="1"/>
        <v>-1</v>
      </c>
      <c r="S42">
        <v>97</v>
      </c>
      <c r="T42">
        <v>2</v>
      </c>
      <c r="U42" t="s">
        <v>0</v>
      </c>
      <c r="V42">
        <v>78</v>
      </c>
      <c r="W42">
        <v>1</v>
      </c>
      <c r="X42">
        <v>7</v>
      </c>
      <c r="Y42">
        <v>7</v>
      </c>
      <c r="Z42">
        <f t="shared" si="2"/>
        <v>0</v>
      </c>
      <c r="AT42">
        <v>-1</v>
      </c>
      <c r="AU42">
        <v>0</v>
      </c>
      <c r="BB42" t="s">
        <v>33</v>
      </c>
      <c r="BC42">
        <v>-1</v>
      </c>
    </row>
    <row r="43" spans="1:55" x14ac:dyDescent="0.2">
      <c r="A43">
        <v>41</v>
      </c>
      <c r="B43">
        <v>1</v>
      </c>
      <c r="C43" t="s">
        <v>0</v>
      </c>
      <c r="D43">
        <v>26</v>
      </c>
      <c r="E43">
        <v>1</v>
      </c>
      <c r="F43">
        <v>16</v>
      </c>
      <c r="G43">
        <v>13</v>
      </c>
      <c r="H43">
        <f t="shared" si="0"/>
        <v>3</v>
      </c>
      <c r="J43">
        <v>42</v>
      </c>
      <c r="K43">
        <v>1</v>
      </c>
      <c r="L43" t="s">
        <v>0</v>
      </c>
      <c r="M43">
        <v>26</v>
      </c>
      <c r="N43">
        <v>1</v>
      </c>
      <c r="O43">
        <v>16</v>
      </c>
      <c r="P43">
        <v>13</v>
      </c>
      <c r="Q43">
        <f t="shared" si="1"/>
        <v>3</v>
      </c>
      <c r="S43">
        <v>98</v>
      </c>
      <c r="T43">
        <v>2</v>
      </c>
      <c r="U43" t="s">
        <v>0</v>
      </c>
      <c r="V43">
        <v>47</v>
      </c>
      <c r="W43">
        <v>1</v>
      </c>
      <c r="X43">
        <v>8</v>
      </c>
      <c r="Y43">
        <v>4</v>
      </c>
      <c r="Z43">
        <f t="shared" si="2"/>
        <v>4</v>
      </c>
      <c r="AT43">
        <v>3</v>
      </c>
      <c r="AU43">
        <v>4</v>
      </c>
      <c r="BB43" t="s">
        <v>33</v>
      </c>
      <c r="BC43">
        <v>3</v>
      </c>
    </row>
    <row r="44" spans="1:55" x14ac:dyDescent="0.2">
      <c r="A44">
        <v>42</v>
      </c>
      <c r="B44">
        <v>1</v>
      </c>
      <c r="C44" t="s">
        <v>0</v>
      </c>
      <c r="D44">
        <v>44</v>
      </c>
      <c r="E44">
        <v>0</v>
      </c>
      <c r="F44">
        <v>15</v>
      </c>
      <c r="G44">
        <v>8</v>
      </c>
      <c r="H44">
        <f t="shared" si="0"/>
        <v>7</v>
      </c>
      <c r="J44">
        <v>43</v>
      </c>
      <c r="K44">
        <v>1</v>
      </c>
      <c r="L44" t="s">
        <v>0</v>
      </c>
      <c r="M44">
        <v>44</v>
      </c>
      <c r="N44">
        <v>0</v>
      </c>
      <c r="O44">
        <v>15</v>
      </c>
      <c r="P44">
        <v>8</v>
      </c>
      <c r="Q44">
        <f t="shared" si="1"/>
        <v>7</v>
      </c>
      <c r="S44">
        <v>99</v>
      </c>
      <c r="T44">
        <v>2</v>
      </c>
      <c r="U44" t="s">
        <v>0</v>
      </c>
      <c r="V44">
        <v>70</v>
      </c>
      <c r="W44">
        <v>1</v>
      </c>
      <c r="X44">
        <v>10</v>
      </c>
      <c r="Y44">
        <v>8</v>
      </c>
      <c r="Z44">
        <f t="shared" si="2"/>
        <v>2</v>
      </c>
      <c r="AT44">
        <v>7</v>
      </c>
      <c r="AU44">
        <v>2</v>
      </c>
      <c r="BB44" t="s">
        <v>33</v>
      </c>
      <c r="BC44">
        <v>7</v>
      </c>
    </row>
    <row r="45" spans="1:55" x14ac:dyDescent="0.2">
      <c r="A45">
        <v>43</v>
      </c>
      <c r="B45">
        <v>1</v>
      </c>
      <c r="C45" t="s">
        <v>7</v>
      </c>
      <c r="D45">
        <v>46</v>
      </c>
      <c r="E45">
        <v>0</v>
      </c>
      <c r="F45">
        <v>14</v>
      </c>
      <c r="G45">
        <v>7</v>
      </c>
      <c r="H45">
        <f t="shared" si="0"/>
        <v>7</v>
      </c>
      <c r="J45">
        <v>44</v>
      </c>
      <c r="K45">
        <v>1</v>
      </c>
      <c r="L45" t="s">
        <v>7</v>
      </c>
      <c r="M45">
        <v>46</v>
      </c>
      <c r="N45">
        <v>0</v>
      </c>
      <c r="O45">
        <v>14</v>
      </c>
      <c r="P45">
        <v>7</v>
      </c>
      <c r="Q45">
        <f t="shared" si="1"/>
        <v>7</v>
      </c>
      <c r="S45">
        <v>100</v>
      </c>
      <c r="T45">
        <v>2</v>
      </c>
      <c r="U45" t="s">
        <v>0</v>
      </c>
      <c r="V45">
        <v>45</v>
      </c>
      <c r="W45">
        <v>0</v>
      </c>
      <c r="X45">
        <v>10</v>
      </c>
      <c r="Y45">
        <v>8</v>
      </c>
      <c r="Z45">
        <f t="shared" si="2"/>
        <v>2</v>
      </c>
      <c r="AT45">
        <v>7</v>
      </c>
      <c r="AU45">
        <v>2</v>
      </c>
      <c r="BB45" t="s">
        <v>33</v>
      </c>
      <c r="BC45">
        <v>7</v>
      </c>
    </row>
    <row r="46" spans="1:55" x14ac:dyDescent="0.2">
      <c r="A46">
        <v>44</v>
      </c>
      <c r="B46">
        <v>1</v>
      </c>
      <c r="C46" t="s">
        <v>0</v>
      </c>
      <c r="D46">
        <v>62</v>
      </c>
      <c r="E46">
        <v>1</v>
      </c>
      <c r="F46">
        <v>13</v>
      </c>
      <c r="G46">
        <v>10</v>
      </c>
      <c r="H46">
        <f t="shared" si="0"/>
        <v>3</v>
      </c>
      <c r="J46">
        <v>47</v>
      </c>
      <c r="K46">
        <v>1</v>
      </c>
      <c r="L46" t="s">
        <v>0</v>
      </c>
      <c r="M46">
        <v>62</v>
      </c>
      <c r="N46">
        <v>1</v>
      </c>
      <c r="O46">
        <v>13</v>
      </c>
      <c r="P46">
        <v>10</v>
      </c>
      <c r="Q46">
        <f t="shared" si="1"/>
        <v>3</v>
      </c>
      <c r="AT46">
        <v>3</v>
      </c>
      <c r="BB46" t="s">
        <v>33</v>
      </c>
      <c r="BC46">
        <v>3</v>
      </c>
    </row>
    <row r="47" spans="1:55" x14ac:dyDescent="0.2">
      <c r="A47">
        <v>45</v>
      </c>
      <c r="B47">
        <v>1</v>
      </c>
      <c r="C47" t="s">
        <v>0</v>
      </c>
      <c r="D47">
        <v>47</v>
      </c>
      <c r="E47">
        <v>0</v>
      </c>
      <c r="F47">
        <v>9</v>
      </c>
      <c r="G47">
        <v>12</v>
      </c>
      <c r="H47">
        <f t="shared" si="0"/>
        <v>-3</v>
      </c>
      <c r="J47">
        <v>48</v>
      </c>
      <c r="K47">
        <v>1</v>
      </c>
      <c r="L47" t="s">
        <v>0</v>
      </c>
      <c r="M47">
        <v>47</v>
      </c>
      <c r="N47">
        <v>0</v>
      </c>
      <c r="O47">
        <v>9</v>
      </c>
      <c r="P47">
        <v>12</v>
      </c>
      <c r="Q47">
        <f t="shared" si="1"/>
        <v>-3</v>
      </c>
      <c r="AT47">
        <v>-3</v>
      </c>
      <c r="BB47" t="s">
        <v>33</v>
      </c>
      <c r="BC47">
        <v>-3</v>
      </c>
    </row>
    <row r="48" spans="1:55" x14ac:dyDescent="0.2">
      <c r="A48">
        <v>46</v>
      </c>
      <c r="B48">
        <v>1</v>
      </c>
      <c r="C48" t="s">
        <v>0</v>
      </c>
      <c r="D48">
        <v>41</v>
      </c>
      <c r="E48">
        <v>1</v>
      </c>
      <c r="F48">
        <v>0</v>
      </c>
      <c r="G48">
        <v>1</v>
      </c>
      <c r="H48">
        <f t="shared" si="0"/>
        <v>-1</v>
      </c>
      <c r="J48">
        <v>49</v>
      </c>
      <c r="K48">
        <v>1</v>
      </c>
      <c r="L48" t="s">
        <v>0</v>
      </c>
      <c r="M48">
        <v>41</v>
      </c>
      <c r="N48">
        <v>1</v>
      </c>
      <c r="O48">
        <v>0</v>
      </c>
      <c r="P48">
        <v>1</v>
      </c>
      <c r="Q48">
        <f t="shared" si="1"/>
        <v>-1</v>
      </c>
      <c r="AT48">
        <v>-1</v>
      </c>
      <c r="BB48" t="s">
        <v>33</v>
      </c>
      <c r="BC48">
        <v>-1</v>
      </c>
    </row>
    <row r="49" spans="1:55" x14ac:dyDescent="0.2">
      <c r="A49">
        <v>47</v>
      </c>
      <c r="B49">
        <v>1</v>
      </c>
      <c r="C49" t="s">
        <v>0</v>
      </c>
      <c r="D49">
        <v>47</v>
      </c>
      <c r="E49">
        <v>0</v>
      </c>
      <c r="F49">
        <v>7</v>
      </c>
      <c r="G49">
        <v>1</v>
      </c>
      <c r="H49">
        <f t="shared" si="0"/>
        <v>6</v>
      </c>
      <c r="J49">
        <v>50</v>
      </c>
      <c r="K49">
        <v>1</v>
      </c>
      <c r="L49" t="s">
        <v>0</v>
      </c>
      <c r="M49">
        <v>47</v>
      </c>
      <c r="N49">
        <v>0</v>
      </c>
      <c r="O49">
        <v>7</v>
      </c>
      <c r="P49">
        <v>1</v>
      </c>
      <c r="Q49">
        <f t="shared" si="1"/>
        <v>6</v>
      </c>
      <c r="AT49">
        <v>6</v>
      </c>
      <c r="BB49" t="s">
        <v>33</v>
      </c>
      <c r="BC49">
        <v>6</v>
      </c>
    </row>
    <row r="50" spans="1:55" x14ac:dyDescent="0.2">
      <c r="A50">
        <v>48</v>
      </c>
      <c r="B50">
        <v>1</v>
      </c>
      <c r="C50" t="s">
        <v>0</v>
      </c>
      <c r="D50">
        <v>28</v>
      </c>
      <c r="E50">
        <v>1</v>
      </c>
      <c r="F50">
        <v>9</v>
      </c>
      <c r="G50">
        <v>0</v>
      </c>
      <c r="H50">
        <f t="shared" si="0"/>
        <v>9</v>
      </c>
      <c r="J50">
        <v>51</v>
      </c>
      <c r="K50">
        <v>1</v>
      </c>
      <c r="L50" t="s">
        <v>0</v>
      </c>
      <c r="M50">
        <v>28</v>
      </c>
      <c r="N50">
        <v>1</v>
      </c>
      <c r="O50">
        <v>9</v>
      </c>
      <c r="P50">
        <v>0</v>
      </c>
      <c r="Q50">
        <f t="shared" si="1"/>
        <v>9</v>
      </c>
      <c r="AT50">
        <v>9</v>
      </c>
      <c r="BB50" t="s">
        <v>33</v>
      </c>
      <c r="BC50">
        <v>9</v>
      </c>
    </row>
    <row r="51" spans="1:55" x14ac:dyDescent="0.2">
      <c r="A51">
        <v>49</v>
      </c>
      <c r="B51">
        <v>1</v>
      </c>
      <c r="C51" t="s">
        <v>7</v>
      </c>
      <c r="D51">
        <v>32</v>
      </c>
      <c r="E51">
        <v>1</v>
      </c>
      <c r="F51">
        <v>14</v>
      </c>
      <c r="G51">
        <v>8</v>
      </c>
      <c r="H51">
        <f t="shared" si="0"/>
        <v>6</v>
      </c>
      <c r="J51">
        <v>52</v>
      </c>
      <c r="K51">
        <v>1</v>
      </c>
      <c r="L51" t="s">
        <v>7</v>
      </c>
      <c r="M51">
        <v>32</v>
      </c>
      <c r="N51">
        <v>1</v>
      </c>
      <c r="O51">
        <v>14</v>
      </c>
      <c r="P51">
        <v>8</v>
      </c>
      <c r="Q51">
        <f t="shared" si="1"/>
        <v>6</v>
      </c>
      <c r="AT51">
        <v>6</v>
      </c>
      <c r="BB51" t="s">
        <v>33</v>
      </c>
      <c r="BC51">
        <v>6</v>
      </c>
    </row>
    <row r="52" spans="1:55" x14ac:dyDescent="0.2">
      <c r="A52">
        <v>50</v>
      </c>
      <c r="B52">
        <v>1</v>
      </c>
      <c r="C52" t="s">
        <v>7</v>
      </c>
      <c r="D52">
        <v>34</v>
      </c>
      <c r="E52">
        <v>1</v>
      </c>
      <c r="F52">
        <v>17</v>
      </c>
      <c r="G52">
        <v>8</v>
      </c>
      <c r="H52">
        <f t="shared" si="0"/>
        <v>9</v>
      </c>
      <c r="J52">
        <v>53</v>
      </c>
      <c r="K52">
        <v>1</v>
      </c>
      <c r="L52" t="s">
        <v>7</v>
      </c>
      <c r="M52">
        <v>34</v>
      </c>
      <c r="N52">
        <v>1</v>
      </c>
      <c r="O52">
        <v>17</v>
      </c>
      <c r="P52">
        <v>8</v>
      </c>
      <c r="Q52">
        <f t="shared" si="1"/>
        <v>9</v>
      </c>
      <c r="AT52">
        <v>9</v>
      </c>
      <c r="BB52" t="s">
        <v>33</v>
      </c>
      <c r="BC52">
        <v>9</v>
      </c>
    </row>
    <row r="53" spans="1:55" x14ac:dyDescent="0.2">
      <c r="A53">
        <v>51</v>
      </c>
      <c r="B53">
        <v>1</v>
      </c>
      <c r="C53" t="s">
        <v>0</v>
      </c>
      <c r="D53">
        <v>27</v>
      </c>
      <c r="E53">
        <v>1</v>
      </c>
      <c r="F53">
        <v>9</v>
      </c>
      <c r="G53">
        <v>0</v>
      </c>
      <c r="H53">
        <f t="shared" si="0"/>
        <v>9</v>
      </c>
      <c r="J53">
        <v>54</v>
      </c>
      <c r="K53">
        <v>1</v>
      </c>
      <c r="L53" t="s">
        <v>0</v>
      </c>
      <c r="M53">
        <v>27</v>
      </c>
      <c r="N53">
        <v>1</v>
      </c>
      <c r="O53">
        <v>9</v>
      </c>
      <c r="P53">
        <v>0</v>
      </c>
      <c r="Q53">
        <f t="shared" si="1"/>
        <v>9</v>
      </c>
      <c r="AT53">
        <v>9</v>
      </c>
      <c r="BB53" t="s">
        <v>33</v>
      </c>
      <c r="BC53">
        <v>9</v>
      </c>
    </row>
    <row r="54" spans="1:55" x14ac:dyDescent="0.2">
      <c r="A54">
        <v>52</v>
      </c>
      <c r="B54">
        <v>2</v>
      </c>
      <c r="C54" t="s">
        <v>0</v>
      </c>
      <c r="D54">
        <v>29</v>
      </c>
      <c r="E54">
        <v>1</v>
      </c>
      <c r="F54">
        <v>9</v>
      </c>
      <c r="G54">
        <v>2</v>
      </c>
      <c r="H54">
        <f t="shared" si="0"/>
        <v>7</v>
      </c>
      <c r="BB54" t="s">
        <v>34</v>
      </c>
      <c r="BC54">
        <v>7</v>
      </c>
    </row>
    <row r="55" spans="1:55" x14ac:dyDescent="0.2">
      <c r="A55">
        <v>53</v>
      </c>
      <c r="B55">
        <v>2</v>
      </c>
      <c r="C55" t="s">
        <v>0</v>
      </c>
      <c r="D55">
        <v>47</v>
      </c>
      <c r="E55">
        <v>0</v>
      </c>
      <c r="F55">
        <v>12</v>
      </c>
      <c r="G55">
        <v>2</v>
      </c>
      <c r="H55">
        <f t="shared" si="0"/>
        <v>10</v>
      </c>
      <c r="BB55" t="s">
        <v>34</v>
      </c>
      <c r="BC55">
        <v>10</v>
      </c>
    </row>
    <row r="56" spans="1:55" x14ac:dyDescent="0.2">
      <c r="A56">
        <v>54</v>
      </c>
      <c r="B56">
        <v>2</v>
      </c>
      <c r="C56" t="s">
        <v>0</v>
      </c>
      <c r="D56">
        <v>32</v>
      </c>
      <c r="E56">
        <v>1</v>
      </c>
      <c r="F56">
        <v>10</v>
      </c>
      <c r="G56">
        <v>5</v>
      </c>
      <c r="H56">
        <f t="shared" si="0"/>
        <v>5</v>
      </c>
      <c r="BB56" t="s">
        <v>34</v>
      </c>
      <c r="BC56">
        <v>5</v>
      </c>
    </row>
    <row r="57" spans="1:55" x14ac:dyDescent="0.2">
      <c r="A57">
        <v>55</v>
      </c>
      <c r="B57">
        <v>2</v>
      </c>
      <c r="C57" t="s">
        <v>7</v>
      </c>
      <c r="D57">
        <v>47</v>
      </c>
      <c r="E57">
        <v>1</v>
      </c>
      <c r="F57">
        <v>9</v>
      </c>
      <c r="G57">
        <v>3</v>
      </c>
      <c r="H57">
        <f t="shared" si="0"/>
        <v>6</v>
      </c>
      <c r="O57" t="s">
        <v>75</v>
      </c>
      <c r="BB57" t="s">
        <v>34</v>
      </c>
      <c r="BC57">
        <v>6</v>
      </c>
    </row>
    <row r="58" spans="1:55" ht="16" thickBot="1" x14ac:dyDescent="0.25">
      <c r="A58">
        <v>56</v>
      </c>
      <c r="B58">
        <v>2</v>
      </c>
      <c r="C58" t="s">
        <v>0</v>
      </c>
      <c r="D58">
        <v>83</v>
      </c>
      <c r="E58">
        <v>1</v>
      </c>
      <c r="F58">
        <v>16</v>
      </c>
      <c r="G58">
        <v>13</v>
      </c>
      <c r="H58">
        <f t="shared" si="0"/>
        <v>3</v>
      </c>
      <c r="BB58" t="s">
        <v>34</v>
      </c>
      <c r="BC58">
        <v>3</v>
      </c>
    </row>
    <row r="59" spans="1:55" x14ac:dyDescent="0.2">
      <c r="A59">
        <v>57</v>
      </c>
      <c r="B59">
        <v>2</v>
      </c>
      <c r="C59" t="s">
        <v>0</v>
      </c>
      <c r="D59">
        <v>47</v>
      </c>
      <c r="E59">
        <v>1</v>
      </c>
      <c r="F59">
        <v>15</v>
      </c>
      <c r="G59">
        <v>6</v>
      </c>
      <c r="H59">
        <f t="shared" si="0"/>
        <v>9</v>
      </c>
      <c r="O59" s="26"/>
      <c r="P59" s="26" t="s">
        <v>74</v>
      </c>
      <c r="Q59" s="26" t="s">
        <v>74</v>
      </c>
      <c r="BB59" t="s">
        <v>34</v>
      </c>
      <c r="BC59">
        <v>9</v>
      </c>
    </row>
    <row r="60" spans="1:55" x14ac:dyDescent="0.2">
      <c r="A60">
        <v>58</v>
      </c>
      <c r="B60">
        <v>2</v>
      </c>
      <c r="C60" t="s">
        <v>7</v>
      </c>
      <c r="D60">
        <v>26</v>
      </c>
      <c r="E60">
        <v>0</v>
      </c>
      <c r="F60">
        <v>11</v>
      </c>
      <c r="G60">
        <v>12</v>
      </c>
      <c r="H60">
        <f t="shared" si="0"/>
        <v>-1</v>
      </c>
      <c r="O60" t="s">
        <v>40</v>
      </c>
      <c r="P60">
        <v>4.7058823529411766</v>
      </c>
      <c r="Q60">
        <v>5.5813953488372094</v>
      </c>
      <c r="BB60" t="s">
        <v>34</v>
      </c>
      <c r="BC60">
        <v>-1</v>
      </c>
    </row>
    <row r="61" spans="1:55" x14ac:dyDescent="0.2">
      <c r="A61">
        <v>59</v>
      </c>
      <c r="B61">
        <v>2</v>
      </c>
      <c r="C61" t="s">
        <v>0</v>
      </c>
      <c r="D61">
        <v>53</v>
      </c>
      <c r="E61">
        <v>1</v>
      </c>
      <c r="F61">
        <v>10</v>
      </c>
      <c r="G61">
        <v>7</v>
      </c>
      <c r="H61">
        <f t="shared" si="0"/>
        <v>3</v>
      </c>
      <c r="O61" t="s">
        <v>76</v>
      </c>
      <c r="P61">
        <v>18.051764705882352</v>
      </c>
      <c r="Q61">
        <v>9.53488372093023</v>
      </c>
      <c r="BB61" t="s">
        <v>34</v>
      </c>
      <c r="BC61">
        <v>3</v>
      </c>
    </row>
    <row r="62" spans="1:55" x14ac:dyDescent="0.2">
      <c r="A62">
        <v>60</v>
      </c>
      <c r="B62">
        <v>2</v>
      </c>
      <c r="C62" t="s">
        <v>0</v>
      </c>
      <c r="D62">
        <v>38</v>
      </c>
      <c r="E62">
        <v>1</v>
      </c>
      <c r="F62">
        <v>9</v>
      </c>
      <c r="G62">
        <v>3</v>
      </c>
      <c r="H62">
        <f t="shared" si="0"/>
        <v>6</v>
      </c>
      <c r="O62" t="s">
        <v>77</v>
      </c>
      <c r="P62">
        <v>51</v>
      </c>
      <c r="Q62">
        <v>43</v>
      </c>
      <c r="BB62" t="s">
        <v>34</v>
      </c>
      <c r="BC62">
        <v>6</v>
      </c>
    </row>
    <row r="63" spans="1:55" x14ac:dyDescent="0.2">
      <c r="A63">
        <v>61</v>
      </c>
      <c r="B63">
        <v>2</v>
      </c>
      <c r="C63" t="s">
        <v>0</v>
      </c>
      <c r="D63">
        <v>63</v>
      </c>
      <c r="E63">
        <v>1</v>
      </c>
      <c r="F63">
        <v>15</v>
      </c>
      <c r="G63">
        <v>11</v>
      </c>
      <c r="H63">
        <f t="shared" si="0"/>
        <v>4</v>
      </c>
      <c r="O63" t="s">
        <v>78</v>
      </c>
      <c r="P63">
        <v>0</v>
      </c>
      <c r="BB63" t="s">
        <v>34</v>
      </c>
      <c r="BC63">
        <v>4</v>
      </c>
    </row>
    <row r="64" spans="1:55" x14ac:dyDescent="0.2">
      <c r="A64">
        <v>62</v>
      </c>
      <c r="B64">
        <v>2</v>
      </c>
      <c r="C64" t="s">
        <v>0</v>
      </c>
      <c r="D64">
        <v>47</v>
      </c>
      <c r="E64">
        <v>1</v>
      </c>
      <c r="F64">
        <v>9</v>
      </c>
      <c r="G64">
        <v>2</v>
      </c>
      <c r="H64">
        <f t="shared" si="0"/>
        <v>7</v>
      </c>
      <c r="O64" t="s">
        <v>79</v>
      </c>
      <c r="P64">
        <v>90</v>
      </c>
      <c r="BB64" t="s">
        <v>34</v>
      </c>
      <c r="BC64">
        <v>7</v>
      </c>
    </row>
    <row r="65" spans="1:55" x14ac:dyDescent="0.2">
      <c r="A65">
        <v>63</v>
      </c>
      <c r="B65">
        <v>2</v>
      </c>
      <c r="C65" t="s">
        <v>7</v>
      </c>
      <c r="D65">
        <v>47</v>
      </c>
      <c r="E65">
        <v>1</v>
      </c>
      <c r="F65">
        <v>14</v>
      </c>
      <c r="G65">
        <v>0</v>
      </c>
      <c r="H65">
        <f t="shared" si="0"/>
        <v>14</v>
      </c>
      <c r="O65" t="s">
        <v>80</v>
      </c>
      <c r="P65">
        <v>-1.1538925455850964</v>
      </c>
      <c r="BB65" t="s">
        <v>34</v>
      </c>
      <c r="BC65">
        <v>14</v>
      </c>
    </row>
    <row r="66" spans="1:55" x14ac:dyDescent="0.2">
      <c r="A66">
        <v>64</v>
      </c>
      <c r="B66">
        <v>2</v>
      </c>
      <c r="C66" t="s">
        <v>7</v>
      </c>
      <c r="D66">
        <v>47</v>
      </c>
      <c r="E66">
        <v>1</v>
      </c>
      <c r="F66">
        <v>8</v>
      </c>
      <c r="G66">
        <v>4</v>
      </c>
      <c r="H66">
        <f t="shared" si="0"/>
        <v>4</v>
      </c>
      <c r="O66" t="s">
        <v>81</v>
      </c>
      <c r="P66">
        <v>0.1257996161432805</v>
      </c>
      <c r="BB66" t="s">
        <v>34</v>
      </c>
      <c r="BC66">
        <v>4</v>
      </c>
    </row>
    <row r="67" spans="1:55" x14ac:dyDescent="0.2">
      <c r="A67">
        <v>65</v>
      </c>
      <c r="B67">
        <v>2</v>
      </c>
      <c r="C67" t="s">
        <v>7</v>
      </c>
      <c r="D67">
        <v>68</v>
      </c>
      <c r="E67">
        <v>1</v>
      </c>
      <c r="F67">
        <v>15</v>
      </c>
      <c r="G67">
        <v>6</v>
      </c>
      <c r="H67">
        <f t="shared" si="0"/>
        <v>9</v>
      </c>
      <c r="O67" t="s">
        <v>82</v>
      </c>
      <c r="P67">
        <v>1.661961084030164</v>
      </c>
      <c r="BB67" t="s">
        <v>34</v>
      </c>
      <c r="BC67">
        <v>9</v>
      </c>
    </row>
    <row r="68" spans="1:55" x14ac:dyDescent="0.2">
      <c r="A68">
        <v>66</v>
      </c>
      <c r="B68">
        <v>2</v>
      </c>
      <c r="C68" t="s">
        <v>0</v>
      </c>
      <c r="D68">
        <v>23</v>
      </c>
      <c r="E68">
        <v>1</v>
      </c>
      <c r="F68">
        <v>11</v>
      </c>
      <c r="G68">
        <v>8</v>
      </c>
      <c r="H68">
        <f t="shared" ref="H68:H96" si="3">F68-G68</f>
        <v>3</v>
      </c>
      <c r="O68" t="s">
        <v>83</v>
      </c>
      <c r="P68">
        <v>0.251599232286561</v>
      </c>
      <c r="BB68" t="s">
        <v>34</v>
      </c>
      <c r="BC68">
        <v>3</v>
      </c>
    </row>
    <row r="69" spans="1:55" ht="16" thickBot="1" x14ac:dyDescent="0.25">
      <c r="A69">
        <v>67</v>
      </c>
      <c r="B69">
        <v>2</v>
      </c>
      <c r="C69" t="s">
        <v>7</v>
      </c>
      <c r="D69">
        <v>23</v>
      </c>
      <c r="E69">
        <v>1</v>
      </c>
      <c r="F69">
        <v>9</v>
      </c>
      <c r="G69">
        <v>4</v>
      </c>
      <c r="H69">
        <f t="shared" si="3"/>
        <v>5</v>
      </c>
      <c r="O69" s="25" t="s">
        <v>84</v>
      </c>
      <c r="P69" s="25">
        <v>1.986674540703772</v>
      </c>
      <c r="Q69" s="25"/>
      <c r="BB69" t="s">
        <v>34</v>
      </c>
      <c r="BC69">
        <v>5</v>
      </c>
    </row>
    <row r="70" spans="1:55" x14ac:dyDescent="0.2">
      <c r="A70">
        <v>68</v>
      </c>
      <c r="B70">
        <v>2</v>
      </c>
      <c r="C70" t="s">
        <v>7</v>
      </c>
      <c r="D70">
        <v>47</v>
      </c>
      <c r="E70">
        <v>1</v>
      </c>
      <c r="F70">
        <v>14</v>
      </c>
      <c r="G70">
        <v>9</v>
      </c>
      <c r="H70">
        <f t="shared" si="3"/>
        <v>5</v>
      </c>
      <c r="BB70" t="s">
        <v>34</v>
      </c>
      <c r="BC70">
        <v>5</v>
      </c>
    </row>
    <row r="71" spans="1:55" x14ac:dyDescent="0.2">
      <c r="A71">
        <v>69</v>
      </c>
      <c r="B71">
        <v>2</v>
      </c>
      <c r="C71" t="s">
        <v>7</v>
      </c>
      <c r="D71">
        <v>28</v>
      </c>
      <c r="E71">
        <v>1</v>
      </c>
      <c r="F71">
        <v>9</v>
      </c>
      <c r="G71">
        <v>3</v>
      </c>
      <c r="H71">
        <f t="shared" si="3"/>
        <v>6</v>
      </c>
      <c r="BB71" t="s">
        <v>34</v>
      </c>
      <c r="BC71">
        <v>6</v>
      </c>
    </row>
    <row r="72" spans="1:55" x14ac:dyDescent="0.2">
      <c r="A72">
        <v>70</v>
      </c>
      <c r="B72">
        <v>2</v>
      </c>
      <c r="C72" t="s">
        <v>0</v>
      </c>
      <c r="D72">
        <v>32</v>
      </c>
      <c r="E72">
        <v>1</v>
      </c>
      <c r="F72">
        <v>9</v>
      </c>
      <c r="G72">
        <v>4</v>
      </c>
      <c r="H72">
        <f t="shared" si="3"/>
        <v>5</v>
      </c>
      <c r="BB72" t="s">
        <v>34</v>
      </c>
      <c r="BC72">
        <v>5</v>
      </c>
    </row>
    <row r="73" spans="1:55" x14ac:dyDescent="0.2">
      <c r="A73">
        <v>71</v>
      </c>
      <c r="B73">
        <v>2</v>
      </c>
      <c r="C73" t="s">
        <v>7</v>
      </c>
      <c r="D73">
        <v>64</v>
      </c>
      <c r="E73">
        <v>1</v>
      </c>
      <c r="F73">
        <v>14</v>
      </c>
      <c r="G73">
        <v>9</v>
      </c>
      <c r="H73">
        <f t="shared" si="3"/>
        <v>5</v>
      </c>
      <c r="BB73" t="s">
        <v>34</v>
      </c>
      <c r="BC73">
        <v>5</v>
      </c>
    </row>
    <row r="74" spans="1:55" x14ac:dyDescent="0.2">
      <c r="A74">
        <v>72</v>
      </c>
      <c r="B74">
        <v>2</v>
      </c>
      <c r="C74" t="s">
        <v>0</v>
      </c>
      <c r="D74">
        <v>47</v>
      </c>
      <c r="E74">
        <v>1</v>
      </c>
      <c r="F74">
        <v>12</v>
      </c>
      <c r="G74">
        <v>2</v>
      </c>
      <c r="H74">
        <f t="shared" si="3"/>
        <v>10</v>
      </c>
      <c r="BB74" t="s">
        <v>34</v>
      </c>
      <c r="BC74">
        <v>10</v>
      </c>
    </row>
    <row r="75" spans="1:55" x14ac:dyDescent="0.2">
      <c r="A75">
        <v>73</v>
      </c>
      <c r="B75">
        <v>2</v>
      </c>
      <c r="C75" t="s">
        <v>0</v>
      </c>
      <c r="D75">
        <v>56</v>
      </c>
      <c r="E75">
        <v>1</v>
      </c>
      <c r="F75">
        <v>15</v>
      </c>
      <c r="G75">
        <v>4</v>
      </c>
      <c r="H75">
        <f t="shared" si="3"/>
        <v>11</v>
      </c>
      <c r="BB75" t="s">
        <v>34</v>
      </c>
      <c r="BC75">
        <v>11</v>
      </c>
    </row>
    <row r="76" spans="1:55" x14ac:dyDescent="0.2">
      <c r="A76">
        <v>74</v>
      </c>
      <c r="B76">
        <v>2</v>
      </c>
      <c r="C76" t="s">
        <v>0</v>
      </c>
      <c r="D76">
        <v>48</v>
      </c>
      <c r="E76">
        <v>1</v>
      </c>
      <c r="F76">
        <v>8</v>
      </c>
      <c r="G76">
        <v>2</v>
      </c>
      <c r="H76">
        <f t="shared" si="3"/>
        <v>6</v>
      </c>
      <c r="BB76" t="s">
        <v>34</v>
      </c>
      <c r="BC76">
        <v>6</v>
      </c>
    </row>
    <row r="77" spans="1:55" x14ac:dyDescent="0.2">
      <c r="A77">
        <v>75</v>
      </c>
      <c r="B77">
        <v>2</v>
      </c>
      <c r="C77" t="s">
        <v>7</v>
      </c>
      <c r="D77">
        <v>47</v>
      </c>
      <c r="E77">
        <v>1</v>
      </c>
      <c r="F77">
        <v>13</v>
      </c>
      <c r="G77">
        <v>8</v>
      </c>
      <c r="H77">
        <f t="shared" si="3"/>
        <v>5</v>
      </c>
      <c r="BB77" t="s">
        <v>34</v>
      </c>
      <c r="BC77">
        <v>5</v>
      </c>
    </row>
    <row r="78" spans="1:55" x14ac:dyDescent="0.2">
      <c r="A78">
        <v>76</v>
      </c>
      <c r="B78">
        <v>2</v>
      </c>
      <c r="C78" t="s">
        <v>0</v>
      </c>
      <c r="D78">
        <v>38</v>
      </c>
      <c r="E78">
        <v>1</v>
      </c>
      <c r="F78">
        <v>9</v>
      </c>
      <c r="G78">
        <v>8</v>
      </c>
      <c r="H78">
        <f t="shared" si="3"/>
        <v>1</v>
      </c>
      <c r="BB78" t="s">
        <v>34</v>
      </c>
      <c r="BC78">
        <v>1</v>
      </c>
    </row>
    <row r="79" spans="1:55" x14ac:dyDescent="0.2">
      <c r="A79">
        <v>77</v>
      </c>
      <c r="B79">
        <v>2</v>
      </c>
      <c r="C79" t="s">
        <v>7</v>
      </c>
      <c r="D79">
        <v>40</v>
      </c>
      <c r="E79">
        <v>0</v>
      </c>
      <c r="F79">
        <v>8</v>
      </c>
      <c r="G79">
        <v>5</v>
      </c>
      <c r="H79">
        <f t="shared" si="3"/>
        <v>3</v>
      </c>
      <c r="J79" s="21"/>
      <c r="BB79" t="s">
        <v>34</v>
      </c>
      <c r="BC79">
        <v>3</v>
      </c>
    </row>
    <row r="80" spans="1:55" x14ac:dyDescent="0.2">
      <c r="A80">
        <v>78</v>
      </c>
      <c r="B80">
        <v>2</v>
      </c>
      <c r="C80" t="s">
        <v>0</v>
      </c>
      <c r="D80">
        <v>47</v>
      </c>
      <c r="E80">
        <v>1</v>
      </c>
      <c r="F80">
        <v>12</v>
      </c>
      <c r="G80">
        <v>8</v>
      </c>
      <c r="H80">
        <f t="shared" si="3"/>
        <v>4</v>
      </c>
      <c r="J80" s="21"/>
      <c r="BB80" t="s">
        <v>34</v>
      </c>
      <c r="BC80">
        <v>4</v>
      </c>
    </row>
    <row r="81" spans="1:55" x14ac:dyDescent="0.2">
      <c r="A81">
        <v>79</v>
      </c>
      <c r="B81">
        <v>2</v>
      </c>
      <c r="C81" t="s">
        <v>0</v>
      </c>
      <c r="D81">
        <v>63</v>
      </c>
      <c r="E81">
        <v>0</v>
      </c>
      <c r="F81">
        <v>16</v>
      </c>
      <c r="G81">
        <v>10</v>
      </c>
      <c r="H81">
        <f t="shared" si="3"/>
        <v>6</v>
      </c>
      <c r="J81" s="21"/>
      <c r="BB81" t="s">
        <v>34</v>
      </c>
      <c r="BC81">
        <v>6</v>
      </c>
    </row>
    <row r="82" spans="1:55" x14ac:dyDescent="0.2">
      <c r="A82">
        <v>80</v>
      </c>
      <c r="B82">
        <v>2</v>
      </c>
      <c r="C82" t="s">
        <v>7</v>
      </c>
      <c r="D82">
        <v>55</v>
      </c>
      <c r="E82">
        <v>1</v>
      </c>
      <c r="F82">
        <v>13</v>
      </c>
      <c r="G82">
        <v>8</v>
      </c>
      <c r="H82">
        <f t="shared" si="3"/>
        <v>5</v>
      </c>
      <c r="BB82" t="s">
        <v>34</v>
      </c>
      <c r="BC82">
        <v>5</v>
      </c>
    </row>
    <row r="83" spans="1:55" x14ac:dyDescent="0.2">
      <c r="A83">
        <v>81</v>
      </c>
      <c r="B83">
        <v>2</v>
      </c>
      <c r="C83" t="s">
        <v>0</v>
      </c>
      <c r="D83">
        <v>29</v>
      </c>
      <c r="E83">
        <v>1</v>
      </c>
      <c r="F83">
        <v>11</v>
      </c>
      <c r="G83">
        <v>5</v>
      </c>
      <c r="H83">
        <f t="shared" si="3"/>
        <v>6</v>
      </c>
      <c r="J83" s="19"/>
      <c r="BB83" t="s">
        <v>34</v>
      </c>
      <c r="BC83">
        <v>6</v>
      </c>
    </row>
    <row r="84" spans="1:55" x14ac:dyDescent="0.2">
      <c r="A84">
        <v>82</v>
      </c>
      <c r="B84">
        <v>2</v>
      </c>
      <c r="C84" t="s">
        <v>0</v>
      </c>
      <c r="D84">
        <v>45</v>
      </c>
      <c r="E84">
        <v>1</v>
      </c>
      <c r="F84">
        <v>16</v>
      </c>
      <c r="G84">
        <v>4</v>
      </c>
      <c r="H84">
        <f t="shared" si="3"/>
        <v>12</v>
      </c>
      <c r="BB84" t="s">
        <v>34</v>
      </c>
      <c r="BC84">
        <v>12</v>
      </c>
    </row>
    <row r="85" spans="1:55" x14ac:dyDescent="0.2">
      <c r="A85">
        <v>83</v>
      </c>
      <c r="B85">
        <v>2</v>
      </c>
      <c r="C85" t="s">
        <v>7</v>
      </c>
      <c r="D85">
        <v>42</v>
      </c>
      <c r="E85">
        <v>1</v>
      </c>
      <c r="F85">
        <v>13</v>
      </c>
      <c r="G85">
        <v>8</v>
      </c>
      <c r="H85">
        <f t="shared" si="3"/>
        <v>5</v>
      </c>
      <c r="BB85" t="s">
        <v>34</v>
      </c>
      <c r="BC85">
        <v>5</v>
      </c>
    </row>
    <row r="86" spans="1:55" x14ac:dyDescent="0.2">
      <c r="A86">
        <v>84</v>
      </c>
      <c r="B86">
        <v>2</v>
      </c>
      <c r="C86" t="s">
        <v>7</v>
      </c>
      <c r="D86">
        <v>41</v>
      </c>
      <c r="E86">
        <v>1</v>
      </c>
      <c r="F86">
        <v>8</v>
      </c>
      <c r="G86">
        <v>6</v>
      </c>
      <c r="H86">
        <f t="shared" si="3"/>
        <v>2</v>
      </c>
      <c r="L86" s="19"/>
      <c r="BB86" t="s">
        <v>34</v>
      </c>
      <c r="BC86">
        <v>2</v>
      </c>
    </row>
    <row r="87" spans="1:55" x14ac:dyDescent="0.2">
      <c r="A87">
        <v>85</v>
      </c>
      <c r="B87">
        <v>2</v>
      </c>
      <c r="C87" t="s">
        <v>0</v>
      </c>
      <c r="D87">
        <v>47</v>
      </c>
      <c r="E87">
        <v>1</v>
      </c>
      <c r="F87">
        <v>8</v>
      </c>
      <c r="G87">
        <v>1</v>
      </c>
      <c r="H87">
        <f t="shared" si="3"/>
        <v>7</v>
      </c>
      <c r="L87" s="9"/>
      <c r="BB87" t="s">
        <v>34</v>
      </c>
      <c r="BC87">
        <v>7</v>
      </c>
    </row>
    <row r="88" spans="1:55" x14ac:dyDescent="0.2">
      <c r="A88">
        <v>86</v>
      </c>
      <c r="B88">
        <v>2</v>
      </c>
      <c r="C88" t="s">
        <v>7</v>
      </c>
      <c r="D88">
        <v>68</v>
      </c>
      <c r="E88">
        <v>1</v>
      </c>
      <c r="F88">
        <v>10</v>
      </c>
      <c r="G88">
        <v>1</v>
      </c>
      <c r="H88">
        <f t="shared" si="3"/>
        <v>9</v>
      </c>
      <c r="L88" s="21"/>
      <c r="BB88" t="s">
        <v>34</v>
      </c>
      <c r="BC88">
        <v>9</v>
      </c>
    </row>
    <row r="89" spans="1:55" x14ac:dyDescent="0.2">
      <c r="A89">
        <v>87</v>
      </c>
      <c r="B89">
        <v>2</v>
      </c>
      <c r="C89" t="s">
        <v>0</v>
      </c>
      <c r="D89">
        <v>48</v>
      </c>
      <c r="E89">
        <v>1</v>
      </c>
      <c r="F89">
        <v>14</v>
      </c>
      <c r="G89">
        <v>9</v>
      </c>
      <c r="H89">
        <f t="shared" si="3"/>
        <v>5</v>
      </c>
      <c r="L89" s="20"/>
      <c r="BB89" t="s">
        <v>34</v>
      </c>
      <c r="BC89">
        <v>5</v>
      </c>
    </row>
    <row r="90" spans="1:55" x14ac:dyDescent="0.2">
      <c r="A90">
        <v>88</v>
      </c>
      <c r="B90">
        <v>2</v>
      </c>
      <c r="C90" t="s">
        <v>0</v>
      </c>
      <c r="D90">
        <v>66</v>
      </c>
      <c r="E90">
        <v>1</v>
      </c>
      <c r="F90">
        <v>10</v>
      </c>
      <c r="G90">
        <v>3</v>
      </c>
      <c r="H90">
        <f t="shared" si="3"/>
        <v>7</v>
      </c>
      <c r="L90" s="22"/>
      <c r="BB90" t="s">
        <v>34</v>
      </c>
      <c r="BC90">
        <v>7</v>
      </c>
    </row>
    <row r="91" spans="1:55" x14ac:dyDescent="0.2">
      <c r="A91">
        <v>89</v>
      </c>
      <c r="B91">
        <v>2</v>
      </c>
      <c r="C91" t="s">
        <v>0</v>
      </c>
      <c r="D91">
        <v>44</v>
      </c>
      <c r="E91">
        <v>0</v>
      </c>
      <c r="F91">
        <v>11</v>
      </c>
      <c r="G91">
        <v>5</v>
      </c>
      <c r="H91">
        <f t="shared" si="3"/>
        <v>6</v>
      </c>
      <c r="L91" s="22"/>
      <c r="BB91" t="s">
        <v>34</v>
      </c>
      <c r="BC91">
        <v>6</v>
      </c>
    </row>
    <row r="92" spans="1:55" x14ac:dyDescent="0.2">
      <c r="A92">
        <v>90</v>
      </c>
      <c r="B92">
        <v>2</v>
      </c>
      <c r="C92" t="s">
        <v>7</v>
      </c>
      <c r="D92">
        <v>49</v>
      </c>
      <c r="E92">
        <v>1</v>
      </c>
      <c r="F92">
        <v>17</v>
      </c>
      <c r="G92">
        <v>10</v>
      </c>
      <c r="H92">
        <f t="shared" si="3"/>
        <v>7</v>
      </c>
      <c r="L92" s="21"/>
      <c r="BB92" t="s">
        <v>34</v>
      </c>
      <c r="BC92">
        <v>7</v>
      </c>
    </row>
    <row r="93" spans="1:55" x14ac:dyDescent="0.2">
      <c r="A93">
        <v>91</v>
      </c>
      <c r="B93">
        <v>2</v>
      </c>
      <c r="C93" t="s">
        <v>0</v>
      </c>
      <c r="D93">
        <v>78</v>
      </c>
      <c r="E93">
        <v>1</v>
      </c>
      <c r="F93">
        <v>7</v>
      </c>
      <c r="G93">
        <v>7</v>
      </c>
      <c r="H93">
        <f t="shared" si="3"/>
        <v>0</v>
      </c>
      <c r="L93" s="20"/>
      <c r="BB93" t="s">
        <v>34</v>
      </c>
      <c r="BC93">
        <v>0</v>
      </c>
    </row>
    <row r="94" spans="1:55" x14ac:dyDescent="0.2">
      <c r="A94">
        <v>92</v>
      </c>
      <c r="B94">
        <v>2</v>
      </c>
      <c r="C94" t="s">
        <v>0</v>
      </c>
      <c r="D94">
        <v>47</v>
      </c>
      <c r="E94">
        <v>1</v>
      </c>
      <c r="F94">
        <v>8</v>
      </c>
      <c r="G94">
        <v>4</v>
      </c>
      <c r="H94">
        <f t="shared" si="3"/>
        <v>4</v>
      </c>
      <c r="L94" s="22"/>
      <c r="BB94" t="s">
        <v>34</v>
      </c>
      <c r="BC94">
        <v>4</v>
      </c>
    </row>
    <row r="95" spans="1:55" x14ac:dyDescent="0.2">
      <c r="A95">
        <v>93</v>
      </c>
      <c r="B95">
        <v>2</v>
      </c>
      <c r="C95" t="s">
        <v>0</v>
      </c>
      <c r="D95">
        <v>70</v>
      </c>
      <c r="E95">
        <v>1</v>
      </c>
      <c r="F95">
        <v>10</v>
      </c>
      <c r="G95">
        <v>8</v>
      </c>
      <c r="H95">
        <f t="shared" si="3"/>
        <v>2</v>
      </c>
      <c r="L95" s="22"/>
      <c r="BB95" t="s">
        <v>34</v>
      </c>
      <c r="BC95">
        <v>2</v>
      </c>
    </row>
    <row r="96" spans="1:55" x14ac:dyDescent="0.2">
      <c r="A96">
        <v>94</v>
      </c>
      <c r="B96">
        <v>2</v>
      </c>
      <c r="C96" t="s">
        <v>0</v>
      </c>
      <c r="D96">
        <v>45</v>
      </c>
      <c r="E96">
        <v>0</v>
      </c>
      <c r="F96">
        <v>10</v>
      </c>
      <c r="G96">
        <v>8</v>
      </c>
      <c r="H96">
        <f t="shared" si="3"/>
        <v>2</v>
      </c>
      <c r="L96" s="22"/>
      <c r="BB96" t="s">
        <v>34</v>
      </c>
      <c r="BC96">
        <v>2</v>
      </c>
    </row>
    <row r="97" spans="8:12" x14ac:dyDescent="0.2">
      <c r="H97">
        <f>AVERAGE(H3:H96)</f>
        <v>5.1063829787234045</v>
      </c>
    </row>
    <row r="98" spans="8:12" x14ac:dyDescent="0.2">
      <c r="H98" s="7"/>
      <c r="J98" s="24"/>
      <c r="L98" s="19"/>
    </row>
  </sheetData>
  <autoFilter ref="AT2:AU2" xr:uid="{213A24D3-107B-4595-B065-82FB4B2E420E}"/>
  <mergeCells count="2">
    <mergeCell ref="J1:Q1"/>
    <mergeCell ref="S1:Z1"/>
  </mergeCells>
  <phoneticPr fontId="11" type="noConversion"/>
  <conditionalFormatting sqref="B3:G96">
    <cfRule type="containsBlanks" dxfId="4" priority="5">
      <formula>LEN(TRIM(B3))=0</formula>
    </cfRule>
  </conditionalFormatting>
  <conditionalFormatting sqref="K3:Q53">
    <cfRule type="containsBlanks" dxfId="3" priority="4">
      <formula>LEN(TRIM(K3))=0</formula>
    </cfRule>
  </conditionalFormatting>
  <conditionalFormatting sqref="T3:Y45">
    <cfRule type="containsBlanks" dxfId="2" priority="1">
      <formula>LEN(TRIM(T3))=0</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P o w e r P i v o t V e r s i o n " > < C u s t o m C o n t e n t > < ! [ C D A T A [ 2 0 1 5 . 1 3 0 . 1 6 0 5 . 1 5 6 7 ] ] > < / C u s t o m C o n t e n t > < / G e m i n i > 
</file>

<file path=customXml/item11.xml>��< ? x m l   v e r s i o n = " 1 . 0 "   e n c o d i n g = " U T F - 1 6 " ? > < G e m i n i   x m l n s = " h t t p : / / g e m i n i / p i v o t c u s t o m i z a t i o n / C l i e n t W i n d o w X M L " > < C u s t o m C o n t e n t > < ! [ C D A T A [ T a b l e 1 ] ] > < / 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 G R O U P < / K e y > < / D i a g r a m O b j e c t K e y > < D i a g r a m O b j e c t K e y > < K e y > M e a s u r e s \ S u m   o f   G R O U P \ T a g I n f o \ F o r m u l a < / K e y > < / D i a g r a m O b j e c t K e y > < D i a g r a m O b j e c t K e y > < K e y > M e a s u r e s \ S u m   o f   G R O U P \ T a g I n f o \ V a l u e < / K e y > < / D i a g r a m O b j e c t K e y > < D i a g r a m O b j e c t K e y > < K e y > M e a s u r e s \ C o u n t   o f   G E N D E R < / K e y > < / D i a g r a m O b j e c t K e y > < D i a g r a m O b j e c t K e y > < K e y > M e a s u r e s \ C o u n t   o f   G E N D E R \ T a g I n f o \ F o r m u l a < / K e y > < / D i a g r a m O b j e c t K e y > < D i a g r a m O b j e c t K e y > < K e y > M e a s u r e s \ C o u n t   o f   G E N D E R \ T a g I n f o \ V a l u e < / K e y > < / D i a g r a m O b j e c t K e y > < D i a g r a m O b j e c t K e y > < K e y > M e a s u r e s \ S u m   o f   A G E < / K e y > < / D i a g r a m O b j e c t K e y > < D i a g r a m O b j e c t K e y > < K e y > M e a s u r e s \ S u m   o f   A G E \ T a g I n f o \ F o r m u l a < / K e y > < / D i a g r a m O b j e c t K e y > < D i a g r a m O b j e c t K e y > < K e y > M e a s u r e s \ S u m   o f   A G E \ T a g I n f o \ V a l u e < / K e y > < / D i a g r a m O b j e c t K e y > < D i a g r a m O b j e c t K e y > < K e y > M e a s u r e s \ S u m   o f   I D < / K e y > < / D i a g r a m O b j e c t K e y > < D i a g r a m O b j e c t K e y > < K e y > M e a s u r e s \ S u m   o f   I D \ T a g I n f o \ F o r m u l a < / K e y > < / D i a g r a m O b j e c t K e y > < D i a g r a m O b j e c t K e y > < K e y > M e a s u r e s \ S u m   o f   I D \ T a g I n f o \ V a l u e < / K e y > < / D i a g r a m O b j e c t K e y > < D i a g r a m O b j e c t K e y > < K e y > M e a s u r e s \ C o u n t   o f   A G E < / K e y > < / D i a g r a m O b j e c t K e y > < D i a g r a m O b j e c t K e y > < K e y > M e a s u r e s \ C o u n t   o f   A G E \ T a g I n f o \ F o r m u l a < / K e y > < / D i a g r a m O b j e c t K e y > < D i a g r a m O b j e c t K e y > < K e y > M e a s u r e s \ C o u n t   o f   A G E \ T a g I n f o \ V a l u e < / K e y > < / D i a g r a m O b j e c t K e y > < D i a g r a m O b j e c t K e y > < K e y > M e a s u r e s \ C o u n t   o f   G R O U P < / K e y > < / D i a g r a m O b j e c t K e y > < D i a g r a m O b j e c t K e y > < K e y > M e a s u r e s \ C o u n t   o f   G R O U P \ T a g I n f o \ F o r m u l a < / K e y > < / D i a g r a m O b j e c t K e y > < D i a g r a m O b j e c t K e y > < K e y > M e a s u r e s \ C o u n t   o f   G R O U P \ T a g I n f o \ V a l u e < / K e y > < / D i a g r a m O b j e c t K e y > < D i a g r a m O b j e c t K e y > < K e y > M e a s u r e s \ S u m   o f   T O R T U R E < / K e y > < / D i a g r a m O b j e c t K e y > < D i a g r a m O b j e c t K e y > < K e y > M e a s u r e s \ S u m   o f   T O R T U R E \ T a g I n f o \ F o r m u l a < / K e y > < / D i a g r a m O b j e c t K e y > < D i a g r a m O b j e c t K e y > < K e y > M e a s u r e s \ S u m   o f   T O R T U R E \ T a g I n f o \ V a l u e < / K e y > < / D i a g r a m O b j e c t K e y > < D i a g r a m O b j e c t K e y > < K e y > M e a s u r e s \ C o u n t   o f   T O R T U R E < / K e y > < / D i a g r a m O b j e c t K e y > < D i a g r a m O b j e c t K e y > < K e y > M e a s u r e s \ C o u n t   o f   T O R T U R E \ T a g I n f o \ F o r m u l a < / K e y > < / D i a g r a m O b j e c t K e y > < D i a g r a m O b j e c t K e y > < K e y > M e a s u r e s \ C o u n t   o f   T O R T U R E \ T a g I n f o \ V a l u e < / K e y > < / D i a g r a m O b j e c t K e y > < D i a g r a m O b j e c t K e y > < K e y > M e a s u r e s \ A v e r a g e   o f   G R O U P < / K e y > < / D i a g r a m O b j e c t K e y > < D i a g r a m O b j e c t K e y > < K e y > M e a s u r e s \ A v e r a g e   o f   G R O U P \ T a g I n f o \ F o r m u l a < / K e y > < / D i a g r a m O b j e c t K e y > < D i a g r a m O b j e c t K e y > < K e y > M e a s u r e s \ A v e r a g e   o f   G R O U P \ T a g I n f o \ V a l u e < / K e y > < / D i a g r a m O b j e c t K e y > < D i a g r a m O b j e c t K e y > < K e y > M e a s u r e s \ A v e r a g e   o f   A G E < / K e y > < / D i a g r a m O b j e c t K e y > < D i a g r a m O b j e c t K e y > < K e y > M e a s u r e s \ A v e r a g e   o f   A G E \ T a g I n f o \ F o r m u l a < / K e y > < / D i a g r a m O b j e c t K e y > < D i a g r a m O b j e c t K e y > < K e y > M e a s u r e s \ A v e r a g e   o f   A G E \ T a g I n f o \ V a l u e < / K e y > < / D i a g r a m O b j e c t K e y > < D i a g r a m O b j e c t K e y > < K e y > C o l u m n s \ I D < / K e y > < / D i a g r a m O b j e c t K e y > < D i a g r a m O b j e c t K e y > < K e y > C o l u m n s \ G R O U P < / K e y > < / D i a g r a m O b j e c t K e y > < D i a g r a m O b j e c t K e y > < K e y > C o l u m n s \ G E N D E R < / K e y > < / D i a g r a m O b j e c t K e y > < D i a g r a m O b j e c t K e y > < K e y > C o l u m n s \ A G E < / K e y > < / D i a g r a m O b j e c t K e y > < D i a g r a m O b j e c t K e y > < K e y > C o l u m n s \ T O R T U R E < / K e y > < / D i a g r a m O b j e c t K e y > < D i a g r a m O b j e c t K e y > < K e y > C o l u m n s \ I N T A K E < / K e y > < / D i a g r a m O b j e c t K e y > < D i a g r a m O b j e c t K e y > < K e y > C o l u m n s \ F U A < / K e y > < / D i a g r a m O b j e c t K e y > < D i a g r a m O b j e c t K e y > < K e y > L i n k s \ & l t ; C o l u m n s \ S u m   o f   G R O U P & g t ; - & l t ; M e a s u r e s \ G R O U P & g t ; < / K e y > < / D i a g r a m O b j e c t K e y > < D i a g r a m O b j e c t K e y > < K e y > L i n k s \ & l t ; C o l u m n s \ S u m   o f   G R O U P & g t ; - & l t ; M e a s u r e s \ G R O U P & g t ; \ C O L U M N < / K e y > < / D i a g r a m O b j e c t K e y > < D i a g r a m O b j e c t K e y > < K e y > L i n k s \ & l t ; C o l u m n s \ S u m   o f   G R O U P & g t ; - & l t ; M e a s u r e s \ G R O U P & g t ; \ M E A S U R E 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 L i n k s \ & l t ; C o l u m n s \ S u m   o f   I D & g t ; - & l t ; M e a s u r e s \ I D & g t ; < / K e y > < / D i a g r a m O b j e c t K e y > < D i a g r a m O b j e c t K e y > < K e y > L i n k s \ & l t ; C o l u m n s \ S u m   o f   I D & g t ; - & l t ; M e a s u r e s \ I D & g t ; \ C O L U M N < / K e y > < / D i a g r a m O b j e c t K e y > < D i a g r a m O b j e c t K e y > < K e y > L i n k s \ & l t ; C o l u m n s \ S u m   o f   I D & g t ; - & l t ; M e a s u r e s \ I D & g t ; \ M E A S U R E < / K e y > < / D i a g r a m O b j e c t K e y > < D i a g r a m O b j e c t K e y > < K e y > L i n k s \ & l t ; C o l u m n s \ C o u n t   o f   A G E & g t ; - & l t ; M e a s u r e s \ A G E & g t ; < / K e y > < / D i a g r a m O b j e c t K e y > < D i a g r a m O b j e c t K e y > < K e y > L i n k s \ & l t ; C o l u m n s \ C o u n t   o f   A G E & g t ; - & l t ; M e a s u r e s \ A G E & g t ; \ C O L U M N < / K e y > < / D i a g r a m O b j e c t K e y > < D i a g r a m O b j e c t K e y > < K e y > L i n k s \ & l t ; C o l u m n s \ C o u n t   o f   A G E & g t ; - & l t ; M e a s u r e s \ A G E & g t ; \ M E A S U R E < / K e y > < / D i a g r a m O b j e c t K e y > < D i a g r a m O b j e c t K e y > < K e y > L i n k s \ & l t ; C o l u m n s \ C o u n t   o f   G R O U P & g t ; - & l t ; M e a s u r e s \ G R O U P & g t ; < / K e y > < / D i a g r a m O b j e c t K e y > < D i a g r a m O b j e c t K e y > < K e y > L i n k s \ & l t ; C o l u m n s \ C o u n t   o f   G R O U P & g t ; - & l t ; M e a s u r e s \ G R O U P & g t ; \ C O L U M N < / K e y > < / D i a g r a m O b j e c t K e y > < D i a g r a m O b j e c t K e y > < K e y > L i n k s \ & l t ; C o l u m n s \ C o u n t   o f   G R O U P & g t ; - & l t ; M e a s u r e s \ G R O U P & g t ; \ M E A S U R E < / K e y > < / D i a g r a m O b j e c t K e y > < D i a g r a m O b j e c t K e y > < K e y > L i n k s \ & l t ; C o l u m n s \ S u m   o f   T O R T U R E & g t ; - & l t ; M e a s u r e s \ T O R T U R E & g t ; < / K e y > < / D i a g r a m O b j e c t K e y > < D i a g r a m O b j e c t K e y > < K e y > L i n k s \ & l t ; C o l u m n s \ S u m   o f   T O R T U R E & g t ; - & l t ; M e a s u r e s \ T O R T U R E & g t ; \ C O L U M N < / K e y > < / D i a g r a m O b j e c t K e y > < D i a g r a m O b j e c t K e y > < K e y > L i n k s \ & l t ; C o l u m n s \ S u m   o f   T O R T U R E & g t ; - & l t ; M e a s u r e s \ T O R T U R E & g t ; \ M E A S U R E < / K e y > < / D i a g r a m O b j e c t K e y > < D i a g r a m O b j e c t K e y > < K e y > L i n k s \ & l t ; C o l u m n s \ C o u n t   o f   T O R T U R E & g t ; - & l t ; M e a s u r e s \ T O R T U R E & g t ; < / K e y > < / D i a g r a m O b j e c t K e y > < D i a g r a m O b j e c t K e y > < K e y > L i n k s \ & l t ; C o l u m n s \ C o u n t   o f   T O R T U R E & g t ; - & l t ; M e a s u r e s \ T O R T U R E & g t ; \ C O L U M N < / K e y > < / D i a g r a m O b j e c t K e y > < D i a g r a m O b j e c t K e y > < K e y > L i n k s \ & l t ; C o l u m n s \ C o u n t   o f   T O R T U R E & g t ; - & l t ; M e a s u r e s \ T O R T U R E & g t ; \ M E A S U R E < / K e y > < / D i a g r a m O b j e c t K e y > < D i a g r a m O b j e c t K e y > < K e y > L i n k s \ & l t ; C o l u m n s \ A v e r a g e   o f   G R O U P & g t ; - & l t ; M e a s u r e s \ G R O U P & g t ; < / K e y > < / D i a g r a m O b j e c t K e y > < D i a g r a m O b j e c t K e y > < K e y > L i n k s \ & l t ; C o l u m n s \ A v e r a g e   o f   G R O U P & g t ; - & l t ; M e a s u r e s \ G R O U P & g t ; \ C O L U M N < / K e y > < / D i a g r a m O b j e c t K e y > < D i a g r a m O b j e c t K e y > < K e y > L i n k s \ & l t ; C o l u m n s \ A v e r a g e   o f   G R O U P & g t ; - & l t ; M e a s u r e s \ G R O U P & g t ; \ M E A S U R E < / K e y > < / D i a g r a m O b j e c t K e y > < D i a g r a m O b j e c t K e y > < K e y > L i n k s \ & l t ; C o l u m n s \ A v e r a g e   o f   A G E & g t ; - & l t ; M e a s u r e s \ A G E & g t ; < / K e y > < / D i a g r a m O b j e c t K e y > < D i a g r a m O b j e c t K e y > < K e y > L i n k s \ & l t ; C o l u m n s \ A v e r a g e   o f   A G E & g t ; - & l t ; M e a s u r e s \ A G E & g t ; \ C O L U M N < / K e y > < / D i a g r a m O b j e c t K e y > < D i a g r a m O b j e c t K e y > < K e y > L i n k s \ & l t ; C o l u m n s \ A v e r a g e   o f   A G E & g t ; - & l t ; M e a s u r e s \ A G E & g t ; \ M E A S U R E 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 G R O U P < / K e y > < / a : K e y > < a : V a l u e   i : t y p e = " M e a s u r e G r i d N o d e V i e w S t a t e " > < C o l u m n > 1 < / C o l u m n > < L a y e d O u t > t r u e < / L a y e d O u t > < W a s U I I n v i s i b l e > t r u e < / W a s U I I n v i s i b l e > < / a : V a l u e > < / a : K e y V a l u e O f D i a g r a m O b j e c t K e y a n y T y p e z b w N T n L X > < a : K e y V a l u e O f D i a g r a m O b j e c t K e y a n y T y p e z b w N T n L X > < a : K e y > < K e y > M e a s u r e s \ S u m   o f   G R O U P \ T a g I n f o \ F o r m u l a < / K e y > < / a : K e y > < a : V a l u e   i : t y p e = " M e a s u r e G r i d V i e w S t a t e I D i a g r a m T a g A d d i t i o n a l I n f o " / > < / a : K e y V a l u e O f D i a g r a m O b j e c t K e y a n y T y p e z b w N T n L X > < a : K e y V a l u e O f D i a g r a m O b j e c t K e y a n y T y p e z b w N T n L X > < a : K e y > < K e y > M e a s u r e s \ S u m   o f   G R O U P \ T a g I n f o \ V a l u e < / K e y > < / a : K e y > < a : V a l u e   i : t y p e = " M e a s u r e G r i d V i e w S t a t e I D i a g r a m T a g A d d i t i o n a l I n f o " / > < / a : K e y V a l u e O f D i a g r a m O b j e c t K e y a n y T y p e z b w N T n L X > < a : K e y V a l u e O f D i a g r a m O b j e c t K e y a n y T y p e z b w N T n L X > < a : K e y > < K e y > M e a s u r e s \ C o u n t   o f   G E N D E R < / K e y > < / a : K e y > < a : V a l u e   i : t y p e = " M e a s u r e G r i d N o d e V i e w S t a t e " > < C o l u m n > 2 < / 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 M e a s u r e s \ S u m   o f   A G E < / K e y > < / a : K e y > < a : V a l u e   i : t y p e = " M e a s u r e G r i d N o d e V i e w S t a t e " > < C o l u m n > 3 < / 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 M e a s u r e s \ S u m   o f   I D < / K e y > < / a : K e y > < a : V a l u e   i : t y p e = " M e a s u r e G r i d N o d e V i e w S t a t e " > < L a y e d O u t > t r u e < / L a y e d O u t > < W a s U I I n v i s i b l e > t r u e < / W a s U I I n v i s i b l e > < / a : V a l u e > < / a : K e y V a l u e O f D i a g r a m O b j e c t K e y a n y T y p e z b w N T n L X > < a : K e y V a l u e O f D i a g r a m O b j e c t K e y a n y T y p e z b w N T n L X > < a : K e y > < K e y > M e a s u r e s \ S u m   o f   I D \ T a g I n f o \ F o r m u l a < / K e y > < / a : K e y > < a : V a l u e   i : t y p e = " M e a s u r e G r i d V i e w S t a t e I D i a g r a m T a g A d d i t i o n a l I n f o " / > < / a : K e y V a l u e O f D i a g r a m O b j e c t K e y a n y T y p e z b w N T n L X > < a : K e y V a l u e O f D i a g r a m O b j e c t K e y a n y T y p e z b w N T n L X > < a : K e y > < K e y > M e a s u r e s \ S u m   o f   I D \ T a g I n f o \ V a l u e < / K e y > < / a : K e y > < a : V a l u e   i : t y p e = " M e a s u r e G r i d V i e w S t a t e I D i a g r a m T a g A d d i t i o n a l I n f o " / > < / a : K e y V a l u e O f D i a g r a m O b j e c t K e y a n y T y p e z b w N T n L X > < a : K e y V a l u e O f D i a g r a m O b j e c t K e y a n y T y p e z b w N T n L X > < a : K e y > < K e y > M e a s u r e s \ C o u n t   o f   A G E < / K e y > < / a : K e y > < a : V a l u e   i : t y p e = " M e a s u r e G r i d N o d e V i e w S t a t e " > < C o l u m n > 3 < / C o l u m n > < L a y e d O u t > t r u e < / L a y e d O u t > < R o w > 1 < / R o w > < W a s U I I n v i s i b l e > t r u e < / W a s U I I n v i s i b l e > < / a : V a l u e > < / a : K e y V a l u e O f D i a g r a m O b j e c t K e y a n y T y p e z b w N T n L X > < a : K e y V a l u e O f D i a g r a m O b j e c t K e y a n y T y p e z b w N T n L X > < a : K e y > < K e y > M e a s u r e s \ C o u n t   o f   A G E \ T a g I n f o \ F o r m u l a < / K e y > < / a : K e y > < a : V a l u e   i : t y p e = " M e a s u r e G r i d V i e w S t a t e I D i a g r a m T a g A d d i t i o n a l I n f o " / > < / a : K e y V a l u e O f D i a g r a m O b j e c t K e y a n y T y p e z b w N T n L X > < a : K e y V a l u e O f D i a g r a m O b j e c t K e y a n y T y p e z b w N T n L X > < a : K e y > < K e y > M e a s u r e s \ C o u n t   o f   A G E \ T a g I n f o \ V a l u e < / K e y > < / a : K e y > < a : V a l u e   i : t y p e = " M e a s u r e G r i d V i e w S t a t e I D i a g r a m T a g A d d i t i o n a l I n f o " / > < / a : K e y V a l u e O f D i a g r a m O b j e c t K e y a n y T y p e z b w N T n L X > < a : K e y V a l u e O f D i a g r a m O b j e c t K e y a n y T y p e z b w N T n L X > < a : K e y > < K e y > M e a s u r e s \ C o u n t   o f   G R O U P < / K e y > < / a : K e y > < a : V a l u e   i : t y p e = " M e a s u r e G r i d N o d e V i e w S t a t e " > < C o l u m n > 1 < / C o l u m n > < L a y e d O u t > t r u e < / L a y e d O u t > < R o w > 1 < / R o w > < W a s U I I n v i s i b l e > t r u e < / W a s U I I n v i s i b l e > < / a : V a l u e > < / a : K e y V a l u e O f D i a g r a m O b j e c t K e y a n y T y p e z b w N T n L X > < a : K e y V a l u e O f D i a g r a m O b j e c t K e y a n y T y p e z b w N T n L X > < a : K e y > < K e y > M e a s u r e s \ C o u n t   o f   G R O U P \ T a g I n f o \ F o r m u l a < / K e y > < / a : K e y > < a : V a l u e   i : t y p e = " M e a s u r e G r i d V i e w S t a t e I D i a g r a m T a g A d d i t i o n a l I n f o " / > < / a : K e y V a l u e O f D i a g r a m O b j e c t K e y a n y T y p e z b w N T n L X > < a : K e y V a l u e O f D i a g r a m O b j e c t K e y a n y T y p e z b w N T n L X > < a : K e y > < K e y > M e a s u r e s \ C o u n t   o f   G R O U P \ T a g I n f o \ V a l u e < / K e y > < / a : K e y > < a : V a l u e   i : t y p e = " M e a s u r e G r i d V i e w S t a t e I D i a g r a m T a g A d d i t i o n a l I n f o " / > < / a : K e y V a l u e O f D i a g r a m O b j e c t K e y a n y T y p e z b w N T n L X > < a : K e y V a l u e O f D i a g r a m O b j e c t K e y a n y T y p e z b w N T n L X > < a : K e y > < K e y > M e a s u r e s \ S u m   o f   T O R T U R E < / K e y > < / a : K e y > < a : V a l u e   i : t y p e = " M e a s u r e G r i d N o d e V i e w S t a t e " > < C o l u m n > 4 < / C o l u m n > < L a y e d O u t > t r u e < / L a y e d O u t > < W a s U I I n v i s i b l e > t r u e < / W a s U I I n v i s i b l e > < / a : V a l u e > < / a : K e y V a l u e O f D i a g r a m O b j e c t K e y a n y T y p e z b w N T n L X > < a : K e y V a l u e O f D i a g r a m O b j e c t K e y a n y T y p e z b w N T n L X > < a : K e y > < K e y > M e a s u r e s \ S u m   o f   T O R T U R E \ T a g I n f o \ F o r m u l a < / K e y > < / a : K e y > < a : V a l u e   i : t y p e = " M e a s u r e G r i d V i e w S t a t e I D i a g r a m T a g A d d i t i o n a l I n f o " / > < / a : K e y V a l u e O f D i a g r a m O b j e c t K e y a n y T y p e z b w N T n L X > < a : K e y V a l u e O f D i a g r a m O b j e c t K e y a n y T y p e z b w N T n L X > < a : K e y > < K e y > M e a s u r e s \ S u m   o f   T O R T U R E \ T a g I n f o \ V a l u e < / K e y > < / a : K e y > < a : V a l u e   i : t y p e = " M e a s u r e G r i d V i e w S t a t e I D i a g r a m T a g A d d i t i o n a l I n f o " / > < / a : K e y V a l u e O f D i a g r a m O b j e c t K e y a n y T y p e z b w N T n L X > < a : K e y V a l u e O f D i a g r a m O b j e c t K e y a n y T y p e z b w N T n L X > < a : K e y > < K e y > M e a s u r e s \ C o u n t   o f   T O R T U R E < / K e y > < / a : K e y > < a : V a l u e   i : t y p e = " M e a s u r e G r i d N o d e V i e w S t a t e " > < C o l u m n > 4 < / C o l u m n > < L a y e d O u t > t r u e < / L a y e d O u t > < R o w > 1 < / R o w > < W a s U I I n v i s i b l e > t r u e < / W a s U I I n v i s i b l e > < / a : V a l u e > < / a : K e y V a l u e O f D i a g r a m O b j e c t K e y a n y T y p e z b w N T n L X > < a : K e y V a l u e O f D i a g r a m O b j e c t K e y a n y T y p e z b w N T n L X > < a : K e y > < K e y > M e a s u r e s \ C o u n t   o f   T O R T U R E \ T a g I n f o \ F o r m u l a < / K e y > < / a : K e y > < a : V a l u e   i : t y p e = " M e a s u r e G r i d V i e w S t a t e I D i a g r a m T a g A d d i t i o n a l I n f o " / > < / a : K e y V a l u e O f D i a g r a m O b j e c t K e y a n y T y p e z b w N T n L X > < a : K e y V a l u e O f D i a g r a m O b j e c t K e y a n y T y p e z b w N T n L X > < a : K e y > < K e y > M e a s u r e s \ C o u n t   o f   T O R T U R E \ T a g I n f o \ V a l u e < / K e y > < / a : K e y > < a : V a l u e   i : t y p e = " M e a s u r e G r i d V i e w S t a t e I D i a g r a m T a g A d d i t i o n a l I n f o " / > < / a : K e y V a l u e O f D i a g r a m O b j e c t K e y a n y T y p e z b w N T n L X > < a : K e y V a l u e O f D i a g r a m O b j e c t K e y a n y T y p e z b w N T n L X > < a : K e y > < K e y > M e a s u r e s \ A v e r a g e   o f   G R O U P < / K e y > < / a : K e y > < a : V a l u e   i : t y p e = " M e a s u r e G r i d N o d e V i e w S t a t e " > < C o l u m n > 1 < / C o l u m n > < L a y e d O u t > t r u e < / L a y e d O u t > < R o w > 2 < / R o w > < W a s U I I n v i s i b l e > t r u e < / W a s U I I n v i s i b l e > < / a : V a l u e > < / a : K e y V a l u e O f D i a g r a m O b j e c t K e y a n y T y p e z b w N T n L X > < a : K e y V a l u e O f D i a g r a m O b j e c t K e y a n y T y p e z b w N T n L X > < a : K e y > < K e y > M e a s u r e s \ A v e r a g e   o f   G R O U P \ T a g I n f o \ F o r m u l a < / K e y > < / a : K e y > < a : V a l u e   i : t y p e = " M e a s u r e G r i d V i e w S t a t e I D i a g r a m T a g A d d i t i o n a l I n f o " / > < / a : K e y V a l u e O f D i a g r a m O b j e c t K e y a n y T y p e z b w N T n L X > < a : K e y V a l u e O f D i a g r a m O b j e c t K e y a n y T y p e z b w N T n L X > < a : K e y > < K e y > M e a s u r e s \ A v e r a g e   o f   G R O U P \ T a g I n f o \ V a l u e < / K e y > < / a : K e y > < a : V a l u e   i : t y p e = " M e a s u r e G r i d V i e w S t a t e I D i a g r a m T a g A d d i t i o n a l I n f o " / > < / a : K e y V a l u e O f D i a g r a m O b j e c t K e y a n y T y p e z b w N T n L X > < a : K e y V a l u e O f D i a g r a m O b j e c t K e y a n y T y p e z b w N T n L X > < a : K e y > < K e y > M e a s u r e s \ A v e r a g e   o f   A G E < / K e y > < / a : K e y > < a : V a l u e   i : t y p e = " M e a s u r e G r i d N o d e V i e w S t a t e " > < C o l u m n > 3 < / C o l u m n > < L a y e d O u t > t r u e < / L a y e d O u t > < W a s U I I n v i s i b l e > t r u e < / W a s U I I n v i s i b l e > < / a : V a l u e > < / a : K e y V a l u e O f D i a g r a m O b j e c t K e y a n y T y p e z b w N T n L X > < a : K e y V a l u e O f D i a g r a m O b j e c t K e y a n y T y p e z b w N T n L X > < a : K e y > < K e y > M e a s u r e s \ A v e r a g e   o f   A G E \ T a g I n f o \ F o r m u l a < / K e y > < / a : K e y > < a : V a l u e   i : t y p e = " M e a s u r e G r i d V i e w S t a t e I D i a g r a m T a g A d d i t i o n a l I n f o " / > < / a : K e y V a l u e O f D i a g r a m O b j e c t K e y a n y T y p e z b w N T n L X > < a : K e y V a l u e O f D i a g r a m O b j e c t K e y a n y T y p e z b w N T n L X > < a : K e y > < K e y > M e a s u r e s \ A v e r a g e   o f   A G E \ T a g I n f o \ V a l u e 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 C o l u m n s \ G R O U P < / 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 C o l u m n s \ T O R T U R E < / K e y > < / a : K e y > < a : V a l u e   i : t y p e = " M e a s u r e G r i d N o d e V i e w S t a t e " > < C o l u m n > 4 < / C o l u m n > < L a y e d O u t > t r u e < / L a y e d O u t > < / a : V a l u e > < / a : K e y V a l u e O f D i a g r a m O b j e c t K e y a n y T y p e z b w N T n L X > < a : K e y V a l u e O f D i a g r a m O b j e c t K e y a n y T y p e z b w N T n L X > < a : K e y > < K e y > C o l u m n s \ I N T A K E < / K e y > < / a : K e y > < a : V a l u e   i : t y p e = " M e a s u r e G r i d N o d e V i e w S t a t e " > < C o l u m n > 5 < / C o l u m n > < L a y e d O u t > t r u e < / L a y e d O u t > < / a : V a l u e > < / a : K e y V a l u e O f D i a g r a m O b j e c t K e y a n y T y p e z b w N T n L X > < a : K e y V a l u e O f D i a g r a m O b j e c t K e y a n y T y p e z b w N T n L X > < a : K e y > < K e y > C o l u m n s \ F U A < / K e y > < / a : K e y > < a : V a l u e   i : t y p e = " M e a s u r e G r i d N o d e V i e w S t a t e " > < C o l u m n > 6 < / C o l u m n > < L a y e d O u t > t r u e < / L a y e d O u t > < / a : V a l u e > < / a : K e y V a l u e O f D i a g r a m O b j e c t K e y a n y T y p e z b w N T n L X > < a : K e y V a l u e O f D i a g r a m O b j e c t K e y a n y T y p e z b w N T n L X > < a : K e y > < K e y > L i n k s \ & l t ; C o l u m n s \ S u m   o f   G R O U P & g t ; - & l t ; M e a s u r e s \ G R O U P & g t ; < / K e y > < / a : K e y > < a : V a l u e   i : t y p e = " M e a s u r e G r i d V i e w S t a t e I D i a g r a m L i n k " / > < / a : K e y V a l u e O f D i a g r a m O b j e c t K e y a n y T y p e z b w N T n L X > < a : K e y V a l u e O f D i a g r a m O b j e c t K e y a n y T y p e z b w N T n L X > < a : K e y > < K e y > L i n k s \ & l t ; C o l u m n s \ S u m   o f   G R O U P & g t ; - & l t ; M e a s u r e s \ G R O U P & g t ; \ C O L U M N < / K e y > < / a : K e y > < a : V a l u e   i : t y p e = " M e a s u r e G r i d V i e w S t a t e I D i a g r a m L i n k E n d p o i n t " / > < / a : K e y V a l u e O f D i a g r a m O b j e c t K e y a n y T y p e z b w N T n L X > < a : K e y V a l u e O f D i a g r a m O b j e c t K e y a n y T y p e z b w N T n L X > < a : K e y > < K e y > L i n k s \ & l t ; C o l u m n s \ S u m   o f   G R O U P & g t ; - & l t ; M e a s u r e s \ G R O U P & g t ; \ M E A S U R E 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 L i n k s \ & l t ; C o l u m n s \ S u m   o f   I D & g t ; - & l t ; M e a s u r e s \ I D & g t ; < / K e y > < / a : K e y > < a : V a l u e   i : t y p e = " M e a s u r e G r i d V i e w S t a t e I D i a g r a m L i n k " / > < / a : K e y V a l u e O f D i a g r a m O b j e c t K e y a n y T y p e z b w N T n L X > < a : K e y V a l u e O f D i a g r a m O b j e c t K e y a n y T y p e z b w N T n L X > < a : K e y > < K e y > L i n k s \ & l t ; C o l u m n s \ S u m   o f   I D & g t ; - & l t ; M e a s u r e s \ I D & g t ; \ C O L U M N < / K e y > < / a : K e y > < a : V a l u e   i : t y p e = " M e a s u r e G r i d V i e w S t a t e I D i a g r a m L i n k E n d p o i n t " / > < / a : K e y V a l u e O f D i a g r a m O b j e c t K e y a n y T y p e z b w N T n L X > < a : K e y V a l u e O f D i a g r a m O b j e c t K e y a n y T y p e z b w N T n L X > < a : K e y > < K e y > L i n k s \ & l t ; C o l u m n s \ S u m   o f   I D & g t ; - & l t ; M e a s u r e s \ I D & g t ; \ M E A S U R E < / K e y > < / a : K e y > < a : V a l u e   i : t y p e = " M e a s u r e G r i d V i e w S t a t e I D i a g r a m L i n k E n d p o i n t " / > < / a : K e y V a l u e O f D i a g r a m O b j e c t K e y a n y T y p e z b w N T n L X > < a : K e y V a l u e O f D i a g r a m O b j e c t K e y a n y T y p e z b w N T n L X > < a : K e y > < K e y > L i n k s \ & l t ; C o l u m n s \ C o u n t   o f   A G E & g t ; - & l t ; M e a s u r e s \ A G E & g t ; < / K e y > < / a : K e y > < a : V a l u e   i : t y p e = " M e a s u r e G r i d V i e w S t a t e I D i a g r a m L i n k " / > < / a : K e y V a l u e O f D i a g r a m O b j e c t K e y a n y T y p e z b w N T n L X > < a : K e y V a l u e O f D i a g r a m O b j e c t K e y a n y T y p e z b w N T n L X > < a : K e y > < K e y > L i n k s \ & l t ; C o l u m n s \ C o u n t   o f   A G E & g t ; - & l t ; M e a s u r e s \ A G E & g t ; \ C O L U M N < / K e y > < / a : K e y > < a : V a l u e   i : t y p e = " M e a s u r e G r i d V i e w S t a t e I D i a g r a m L i n k E n d p o i n t " / > < / a : K e y V a l u e O f D i a g r a m O b j e c t K e y a n y T y p e z b w N T n L X > < a : K e y V a l u e O f D i a g r a m O b j e c t K e y a n y T y p e z b w N T n L X > < a : K e y > < K e y > L i n k s \ & l t ; C o l u m n s \ C o u n t   o f   A G E & g t ; - & l t ; M e a s u r e s \ A G E & g t ; \ M E A S U R E < / K e y > < / a : K e y > < a : V a l u e   i : t y p e = " M e a s u r e G r i d V i e w S t a t e I D i a g r a m L i n k E n d p o i n t " / > < / a : K e y V a l u e O f D i a g r a m O b j e c t K e y a n y T y p e z b w N T n L X > < a : K e y V a l u e O f D i a g r a m O b j e c t K e y a n y T y p e z b w N T n L X > < a : K e y > < K e y > L i n k s \ & l t ; C o l u m n s \ C o u n t   o f   G R O U P & g t ; - & l t ; M e a s u r e s \ G R O U P & g t ; < / K e y > < / a : K e y > < a : V a l u e   i : t y p e = " M e a s u r e G r i d V i e w S t a t e I D i a g r a m L i n k " / > < / a : K e y V a l u e O f D i a g r a m O b j e c t K e y a n y T y p e z b w N T n L X > < a : K e y V a l u e O f D i a g r a m O b j e c t K e y a n y T y p e z b w N T n L X > < a : K e y > < K e y > L i n k s \ & l t ; C o l u m n s \ C o u n t   o f   G R O U P & g t ; - & l t ; M e a s u r e s \ G R O U P & g t ; \ C O L U M N < / K e y > < / a : K e y > < a : V a l u e   i : t y p e = " M e a s u r e G r i d V i e w S t a t e I D i a g r a m L i n k E n d p o i n t " / > < / a : K e y V a l u e O f D i a g r a m O b j e c t K e y a n y T y p e z b w N T n L X > < a : K e y V a l u e O f D i a g r a m O b j e c t K e y a n y T y p e z b w N T n L X > < a : K e y > < K e y > L i n k s \ & l t ; C o l u m n s \ C o u n t   o f   G R O U P & g t ; - & l t ; M e a s u r e s \ G R O U P & g t ; \ M E A S U R E < / K e y > < / a : K e y > < a : V a l u e   i : t y p e = " M e a s u r e G r i d V i e w S t a t e I D i a g r a m L i n k E n d p o i n t " / > < / a : K e y V a l u e O f D i a g r a m O b j e c t K e y a n y T y p e z b w N T n L X > < a : K e y V a l u e O f D i a g r a m O b j e c t K e y a n y T y p e z b w N T n L X > < a : K e y > < K e y > L i n k s \ & l t ; C o l u m n s \ S u m   o f   T O R T U R E & g t ; - & l t ; M e a s u r e s \ T O R T U R E & g t ; < / K e y > < / a : K e y > < a : V a l u e   i : t y p e = " M e a s u r e G r i d V i e w S t a t e I D i a g r a m L i n k " / > < / a : K e y V a l u e O f D i a g r a m O b j e c t K e y a n y T y p e z b w N T n L X > < a : K e y V a l u e O f D i a g r a m O b j e c t K e y a n y T y p e z b w N T n L X > < a : K e y > < K e y > L i n k s \ & l t ; C o l u m n s \ S u m   o f   T O R T U R E & g t ; - & l t ; M e a s u r e s \ T O R T U R E & g t ; \ C O L U M N < / K e y > < / a : K e y > < a : V a l u e   i : t y p e = " M e a s u r e G r i d V i e w S t a t e I D i a g r a m L i n k E n d p o i n t " / > < / a : K e y V a l u e O f D i a g r a m O b j e c t K e y a n y T y p e z b w N T n L X > < a : K e y V a l u e O f D i a g r a m O b j e c t K e y a n y T y p e z b w N T n L X > < a : K e y > < K e y > L i n k s \ & l t ; C o l u m n s \ S u m   o f   T O R T U R E & g t ; - & l t ; M e a s u r e s \ T O R T U R E & g t ; \ M E A S U R E < / K e y > < / a : K e y > < a : V a l u e   i : t y p e = " M e a s u r e G r i d V i e w S t a t e I D i a g r a m L i n k E n d p o i n t " / > < / a : K e y V a l u e O f D i a g r a m O b j e c t K e y a n y T y p e z b w N T n L X > < a : K e y V a l u e O f D i a g r a m O b j e c t K e y a n y T y p e z b w N T n L X > < a : K e y > < K e y > L i n k s \ & l t ; C o l u m n s \ C o u n t   o f   T O R T U R E & g t ; - & l t ; M e a s u r e s \ T O R T U R E & g t ; < / K e y > < / a : K e y > < a : V a l u e   i : t y p e = " M e a s u r e G r i d V i e w S t a t e I D i a g r a m L i n k " / > < / a : K e y V a l u e O f D i a g r a m O b j e c t K e y a n y T y p e z b w N T n L X > < a : K e y V a l u e O f D i a g r a m O b j e c t K e y a n y T y p e z b w N T n L X > < a : K e y > < K e y > L i n k s \ & l t ; C o l u m n s \ C o u n t   o f   T O R T U R E & g t ; - & l t ; M e a s u r e s \ T O R T U R E & g t ; \ C O L U M N < / K e y > < / a : K e y > < a : V a l u e   i : t y p e = " M e a s u r e G r i d V i e w S t a t e I D i a g r a m L i n k E n d p o i n t " / > < / a : K e y V a l u e O f D i a g r a m O b j e c t K e y a n y T y p e z b w N T n L X > < a : K e y V a l u e O f D i a g r a m O b j e c t K e y a n y T y p e z b w N T n L X > < a : K e y > < K e y > L i n k s \ & l t ; C o l u m n s \ C o u n t   o f   T O R T U R E & g t ; - & l t ; M e a s u r e s \ T O R T U R E & g t ; \ M E A S U R E < / K e y > < / a : K e y > < a : V a l u e   i : t y p e = " M e a s u r e G r i d V i e w S t a t e I D i a g r a m L i n k E n d p o i n t " / > < / a : K e y V a l u e O f D i a g r a m O b j e c t K e y a n y T y p e z b w N T n L X > < a : K e y V a l u e O f D i a g r a m O b j e c t K e y a n y T y p e z b w N T n L X > < a : K e y > < K e y > L i n k s \ & l t ; C o l u m n s \ A v e r a g e   o f   G R O U P & g t ; - & l t ; M e a s u r e s \ G R O U P & g t ; < / K e y > < / a : K e y > < a : V a l u e   i : t y p e = " M e a s u r e G r i d V i e w S t a t e I D i a g r a m L i n k " / > < / a : K e y V a l u e O f D i a g r a m O b j e c t K e y a n y T y p e z b w N T n L X > < a : K e y V a l u e O f D i a g r a m O b j e c t K e y a n y T y p e z b w N T n L X > < a : K e y > < K e y > L i n k s \ & l t ; C o l u m n s \ A v e r a g e   o f   G R O U P & g t ; - & l t ; M e a s u r e s \ G R O U P & g t ; \ C O L U M N < / K e y > < / a : K e y > < a : V a l u e   i : t y p e = " M e a s u r e G r i d V i e w S t a t e I D i a g r a m L i n k E n d p o i n t " / > < / a : K e y V a l u e O f D i a g r a m O b j e c t K e y a n y T y p e z b w N T n L X > < a : K e y V a l u e O f D i a g r a m O b j e c t K e y a n y T y p e z b w N T n L X > < a : K e y > < K e y > L i n k s \ & l t ; C o l u m n s \ A v e r a g e   o f   G R O U P & g t ; - & l t ; M e a s u r e s \ G R O U P & g t ; \ M E A S U R E < / K e y > < / a : K e y > < a : V a l u e   i : t y p e = " M e a s u r e G r i d V i e w S t a t e I D i a g r a m L i n k E n d p o i n t " / > < / a : K e y V a l u e O f D i a g r a m O b j e c t K e y a n y T y p e z b w N T n L X > < a : K e y V a l u e O f D i a g r a m O b j e c t K e y a n y T y p e z b w N T n L X > < a : K e y > < K e y > L i n k s \ & l t ; C o l u m n s \ A v e r a g e   o f   A G E & g t ; - & l t ; M e a s u r e s \ A G E & g t ; < / K e y > < / a : K e y > < a : V a l u e   i : t y p e = " M e a s u r e G r i d V i e w S t a t e I D i a g r a m L i n k " / > < / a : K e y V a l u e O f D i a g r a m O b j e c t K e y a n y T y p e z b w N T n L X > < a : K e y V a l u e O f D i a g r a m O b j e c t K e y a n y T y p e z b w N T n L X > < a : K e y > < K e y > L i n k s \ & l t ; C o l u m n s \ A v e r a g e   o f   A G E & g t ; - & l t ; M e a s u r e s \ A G E & g t ; \ C O L U M N < / K e y > < / a : K e y > < a : V a l u e   i : t y p e = " M e a s u r e G r i d V i e w S t a t e I D i a g r a m L i n k E n d p o i n t " / > < / a : K e y V a l u e O f D i a g r a m O b j e c t K e y a n y T y p e z b w N T n L X > < a : K e y V a l u e O f D i a g r a m O b j e c t K e y a n y T y p e z b w N T n L X > < a : K e y > < K e y > L i n k s \ & l t ; C o l u m n s \ A v e r a g e   o f   A G E & g t ; - & l t ; M e a s u r e s \ A G E & g t ; \ M E A S U R E 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 R a n g e < / K e y > < / D i a g r a m O b j e c t K e y > < D i a g r a m O b j e c t K e y > < K e y > A c t i o n s \ A d d   t o   h i e r a r c h y   F o r   & l t ; T a b l e s \ R a n g e \ H i e r a r c h i e s \ H i e r a r c h y 1 & g t ; < / K e y > < / D i a g r a m O b j e c t K e y > < D i a g r a m O b j e c t K e y > < K e y > A c t i o n s \ M o v e   t o   a   H i e r a r c h y   i n   T a b l e   R a n g e < / K e y > < / D i a g r a m O b j e c t K e y > < D i a g r a m O b j e c t K e y > < K e y > A c t i o n s \ M o v e   i n t o   h i e r a r c h y   F o r   & l t ; T a b l e s \ R a n g e \ H i e r a r c h i e s \ H i e r a r c h y 1 & g t ; 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 T a g s \ T a b l e s \ & l t ; T a b l e s \ T a b l e 1 & g t ; < / K e y > < / D i a g r a m O b j e c t K e y > < D i a g r a m O b j e c t K e y > < K e y > D y n a m i c   T a g s \ H i e r a r c h i e s \ & l t ; T a b l e s \ R a n g e \ H i e r a r c h i e s \ H i e r a r c h y 1 & g t ; < / K e y > < / D i a g r a m O b j e c t K e y > < D i a g r a m O b j e c t K e y > < K e y > T a b l e s \ R a n g e < / K e y > < / D i a g r a m O b j e c t K e y > < D i a g r a m O b j e c t K e y > < K e y > T a b l e s \ R a n g e \ C o l u m n s \ I D < / K e y > < / D i a g r a m O b j e c t K e y > < D i a g r a m O b j e c t K e y > < K e y > T a b l e s \ R a n g e \ C o l u m n s \ G R O U P < / K e y > < / D i a g r a m O b j e c t K e y > < D i a g r a m O b j e c t K e y > < K e y > T a b l e s \ R a n g e \ C o l u m n s \ G E N D E R < / K e y > < / D i a g r a m O b j e c t K e y > < D i a g r a m O b j e c t K e y > < K e y > T a b l e s \ R a n g e \ C o l u m n s \ A G E < / K e y > < / D i a g r a m O b j e c t K e y > < D i a g r a m O b j e c t K e y > < K e y > T a b l e s \ R a n g e \ C o l u m n s \ T O R T U R E < / K e y > < / D i a g r a m O b j e c t K e y > < D i a g r a m O b j e c t K e y > < K e y > T a b l e s \ R a n g e \ C o l u m n s \ I N T A K E < / K e y > < / D i a g r a m O b j e c t K e y > < D i a g r a m O b j e c t K e y > < K e y > T a b l e s \ R a n g e \ C o l u m n s \ F U A < / K e y > < / D i a g r a m O b j e c t K e y > < D i a g r a m O b j e c t K e y > < K e y > T a b l e s \ R a n g e \ M e a s u r e s \ S u m   o f   G R O U P < / K e y > < / D i a g r a m O b j e c t K e y > < D i a g r a m O b j e c t K e y > < K e y > T a b l e s \ R a n g e \ S u m   o f   G R O U P \ A d d i t i o n a l   I n f o \ I m p l i c i t   M e a s u r e < / K e y > < / D i a g r a m O b j e c t K e y > < D i a g r a m O b j e c t K e y > < K e y > T a b l e s \ R a n g e \ M e a s u r e s \ C o u n t   o f   G E N D E R < / K e y > < / D i a g r a m O b j e c t K e y > < D i a g r a m O b j e c t K e y > < K e y > T a b l e s \ R a n g e \ C o u n t   o f   G E N D E R \ A d d i t i o n a l   I n f o \ I m p l i c i t   M e a s u r e < / K e y > < / D i a g r a m O b j e c t K e y > < D i a g r a m O b j e c t K e y > < K e y > T a b l e s \ R a n g e \ M e a s u r e s \ S u m   o f   A G E < / K e y > < / D i a g r a m O b j e c t K e y > < D i a g r a m O b j e c t K e y > < K e y > T a b l e s \ R a n g e \ S u m   o f   A G E \ A d d i t i o n a l   I n f o \ I m p l i c i t   M e a s u r e < / K e y > < / D i a g r a m O b j e c t K e y > < D i a g r a m O b j e c t K e y > < K e y > T a b l e s \ R a n g e \ M e a s u r e s \ S u m   o f   I D < / K e y > < / D i a g r a m O b j e c t K e y > < D i a g r a m O b j e c t K e y > < K e y > T a b l e s \ R a n g e \ S u m   o f   I D \ A d d i t i o n a l   I n f o \ I m p l i c i t   M e a s u r e < / K e y > < / D i a g r a m O b j e c t K e y > < D i a g r a m O b j e c t K e y > < K e y > T a b l e s \ R a n g e \ M e a s u r e s \ C o u n t   o f   A G E < / K e y > < / D i a g r a m O b j e c t K e y > < D i a g r a m O b j e c t K e y > < K e y > T a b l e s \ R a n g e \ C o u n t   o f   A G E \ A d d i t i o n a l   I n f o \ I m p l i c i t   M e a s u r e < / K e y > < / D i a g r a m O b j e c t K e y > < D i a g r a m O b j e c t K e y > < K e y > T a b l e s \ R a n g e \ M e a s u r e s \ C o u n t   o f   G R O U P < / K e y > < / D i a g r a m O b j e c t K e y > < D i a g r a m O b j e c t K e y > < K e y > T a b l e s \ R a n g e \ C o u n t   o f   G R O U P \ A d d i t i o n a l   I n f o \ I m p l i c i t   M e a s u r e < / K e y > < / D i a g r a m O b j e c t K e y > < D i a g r a m O b j e c t K e y > < K e y > T a b l e s \ R a n g e \ M e a s u r e s \ S u m   o f   T O R T U R E < / K e y > < / D i a g r a m O b j e c t K e y > < D i a g r a m O b j e c t K e y > < K e y > T a b l e s \ R a n g e \ S u m   o f   T O R T U R E \ A d d i t i o n a l   I n f o \ I m p l i c i t   M e a s u r e < / K e y > < / D i a g r a m O b j e c t K e y > < D i a g r a m O b j e c t K e y > < K e y > T a b l e s \ R a n g e \ M e a s u r e s \ C o u n t   o f   T O R T U R E < / K e y > < / D i a g r a m O b j e c t K e y > < D i a g r a m O b j e c t K e y > < K e y > T a b l e s \ R a n g e \ C o u n t   o f   T O R T U R E \ A d d i t i o n a l   I n f o \ I m p l i c i t   M e a s u r e < / K e y > < / D i a g r a m O b j e c t K e y > < D i a g r a m O b j e c t K e y > < K e y > T a b l e s \ R a n g e \ M e a s u r e s \ A v e r a g e   o f   G R O U P < / K e y > < / D i a g r a m O b j e c t K e y > < D i a g r a m O b j e c t K e y > < K e y > T a b l e s \ R a n g e \ A v e r a g e   o f   G R O U P \ A d d i t i o n a l   I n f o \ I m p l i c i t   M e a s u r e < / K e y > < / D i a g r a m O b j e c t K e y > < D i a g r a m O b j e c t K e y > < K e y > T a b l e s \ R a n g e \ M e a s u r e s \ A v e r a g e   o f   A G E < / K e y > < / D i a g r a m O b j e c t K e y > < D i a g r a m O b j e c t K e y > < K e y > T a b l e s \ R a n g e \ A v e r a g e   o f   A G E \ A d d i t i o n a l   I n f o \ I m p l i c i t   M e a s u r e < / K e y > < / D i a g r a m O b j e c t K e y > < D i a g r a m O b j e c t K e y > < K e y > T a b l e s \ R a n g e \ H i e r a r c h i e s \ H i e r a r c h y 1 < / K e y > < / D i a g r a m O b j e c t K e y > < D i a g r a m O b j e c t K e y > < K e y > T a b l e s \ R a n g e \ H i e r a r c h y 1 \ A d d i t i o n a l   I n f o \ H i n t   T e x t < / K e y > < / D i a g r a m O b j e c t K e y > < D i a g r a m O b j e c t K e y > < K e y > T a b l e s \ T a b l e 1 < / K e y > < / D i a g r a m O b j e c t K e y > < D i a g r a m O b j e c t K e y > < K e y > T a b l e s \ T a b l e 1 \ C o l u m n s \ I D < / K e y > < / D i a g r a m O b j e c t K e y > < D i a g r a m O b j e c t K e y > < K e y > T a b l e s \ T a b l e 1 \ C o l u m n s \ G R O U P < / K e y > < / D i a g r a m O b j e c t K e y > < D i a g r a m O b j e c t K e y > < K e y > T a b l e s \ T a b l e 1 \ C o l u m n s \ G E N D E R < / K e y > < / D i a g r a m O b j e c t K e y > < D i a g r a m O b j e c t K e y > < K e y > T a b l e s \ T a b l e 1 \ C o l u m n s \ A G E < / K e y > < / D i a g r a m O b j e c t K e y > < D i a g r a m O b j e c t K e y > < K e y > T a b l e s \ T a b l e 1 \ C o l u m n s \ T O R T U R E < / K e y > < / D i a g r a m O b j e c t K e y > < D i a g r a m O b j e c t K e y > < K e y > T a b l e s \ T a b l e 1 \ C o l u m n s \ I N T A K E < / K e y > < / D i a g r a m O b j e c t K e y > < D i a g r a m O b j e c t K e y > < K e y > T a b l e s \ T a b l e 1 \ C o l u m n s \ F U A < / K e y > < / D i a g r a m O b j e c t K e y > < / A l l K e y s > < S e l e c t e d K e y s > < D i a g r a m O b j e c t K e y > < K e y > T a b l e s \ R a n g e \ H i e r a r c h i e s \ H i e r a r c h y 1 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 R a n g e < / K e y > < / a : K e y > < a : V a l u e   i : t y p e = " D i a g r a m D i s p l a y V i e w S t a t e I D i a g r a m A c t i o n " / > < / a : K e y V a l u e O f D i a g r a m O b j e c t K e y a n y T y p e z b w N T n L X > < a : K e y V a l u e O f D i a g r a m O b j e c t K e y a n y T y p e z b w N T n L X > < a : K e y > < K e y > A c t i o n s \ A d d   t o   h i e r a r c h y   F o r   & l t ; T a b l e s \ R a n g e \ H i e r a r c h i e s \ H i e r a r c h y 1 & g t ; < / K e y > < / a : K e y > < a : V a l u e   i : t y p e = " D i a g r a m D i s p l a y V i e w S t a t e I D i a g r a m A c t i o n " / > < / a : K e y V a l u e O f D i a g r a m O b j e c t K e y a n y T y p e z b w N T n L X > < a : K e y V a l u e O f D i a g r a m O b j e c t K e y a n y T y p e z b w N T n L X > < a : K e y > < K e y > A c t i o n s \ M o v e   t o   a   H i e r a r c h y   i n   T a b l e   R a n g e < / K e y > < / a : K e y > < a : V a l u e   i : t y p e = " D i a g r a m D i s p l a y V i e w S t a t e I D i a g r a m A c t i o n " / > < / a : K e y V a l u e O f D i a g r a m O b j e c t K e y a n y T y p e z b w N T n L X > < a : K e y V a l u e O f D i a g r a m O b j e c t K e y a n y T y p e z b w N T n L X > < a : K e y > < K e y > A c t i o n s \ M o v e   i n t o   h i e r a r c h y   F o r   & l t ; T a b l e s \ R a n g e \ H i e r a r c h i e s \ H i e r a r c h y 1 & g t ; 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 T a g s \ H i e r a r c h i e s \ & l t ; T a b l e s \ R a n g e \ H i e r a r c h i e s \ H i e r a r c h y 1 & g t ; 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S c r o l l V e r t i c a l O f f s e t > 6 4 . 3 9 9 9 9 9 9 9 9 9 9 9 9 7 7 < / S c r o l l V e r t i c a l O f f s e t > < 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 T a b l e s \ R a n g e \ C o l u m n s \ G R O U P < / K e y > < / a : K e y > < a : V a l u e   i : t y p e = " D i a g r a m D i s p l a y N o d e V i e w S t a t e " > < H e i g h t > 1 5 0 < / H e i g h t > < I s E x p a n d e d > t r u e < / I s E x p a n d e d > < W i d t h > 2 0 0 < / W i d t h > < / a : V a l u e > < / a : K e y V a l u e O f D i a g r a m O b j e c t K e y a n y T y p e z b w N T n L X > < a : K e y V a l u e O f D i a g r a m O b j e c t K e y a n y T y p e z b w N T n L X > < a : K e y > < K e y > T a b l e s \ R a n g e \ C o l u m n s \ G E N D E R < / K e y > < / a : K e y > < a : V a l u e   i : t y p e = " D i a g r a m D i s p l a y N o d e V i e w S t a t e " > < H e i g h t > 1 5 0 < / H e i g h t > < I s E x p a n d e d > t r u e < / I s E x p a n d e d > < W i d t h > 2 0 0 < / W i d t h > < / a : V a l u e > < / a : K e y V a l u e O f D i a g r a m O b j e c t K e y a n y T y p e z b w N T n L X > < a : K e y V a l u e O f D i a g r a m O b j e c t K e y a n y T y p e z b w N T n L X > < a : K e y > < K e y > T a b l e s \ R a n g e \ C o l u m n s \ A G E < / K e y > < / a : K e y > < a : V a l u e   i : t y p e = " D i a g r a m D i s p l a y N o d e V i e w S t a t e " > < H e i g h t > 1 5 0 < / H e i g h t > < I s E x p a n d e d > t r u e < / I s E x p a n d e d > < W i d t h > 2 0 0 < / W i d t h > < / a : V a l u e > < / a : K e y V a l u e O f D i a g r a m O b j e c t K e y a n y T y p e z b w N T n L X > < a : K e y V a l u e O f D i a g r a m O b j e c t K e y a n y T y p e z b w N T n L X > < a : K e y > < K e y > T a b l e s \ R a n g e \ C o l u m n s \ T O R T U R E < / K e y > < / a : K e y > < a : V a l u e   i : t y p e = " D i a g r a m D i s p l a y N o d e V i e w S t a t e " > < H e i g h t > 1 5 0 < / H e i g h t > < I s E x p a n d e d > t r u e < / I s E x p a n d e d > < W i d t h > 2 0 0 < / W i d t h > < / a : V a l u e > < / a : K e y V a l u e O f D i a g r a m O b j e c t K e y a n y T y p e z b w N T n L X > < a : K e y V a l u e O f D i a g r a m O b j e c t K e y a n y T y p e z b w N T n L X > < a : K e y > < K e y > T a b l e s \ R a n g e \ C o l u m n s \ I N T A K E < / K e y > < / a : K e y > < a : V a l u e   i : t y p e = " D i a g r a m D i s p l a y N o d e V i e w S t a t e " > < H e i g h t > 1 5 0 < / H e i g h t > < I s E x p a n d e d > t r u e < / I s E x p a n d e d > < W i d t h > 2 0 0 < / W i d t h > < / a : V a l u e > < / a : K e y V a l u e O f D i a g r a m O b j e c t K e y a n y T y p e z b w N T n L X > < a : K e y V a l u e O f D i a g r a m O b j e c t K e y a n y T y p e z b w N T n L X > < a : K e y > < K e y > T a b l e s \ R a n g e \ C o l u m n s \ F U A < / K e y > < / a : K e y > < a : V a l u e   i : t y p e = " D i a g r a m D i s p l a y N o d e V i e w S t a t e " > < H e i g h t > 1 5 0 < / H e i g h t > < I s E x p a n d e d > t r u e < / I s E x p a n d e d > < W i d t h > 2 0 0 < / W i d t h > < / a : V a l u e > < / a : K e y V a l u e O f D i a g r a m O b j e c t K e y a n y T y p e z b w N T n L X > < a : K e y V a l u e O f D i a g r a m O b j e c t K e y a n y T y p e z b w N T n L X > < a : K e y > < K e y > T a b l e s \ R a n g e \ M e a s u r e s \ S u m   o f   G R O U P < / K e y > < / a : K e y > < a : V a l u e   i : t y p e = " D i a g r a m D i s p l a y N o d e V i e w S t a t e " > < H e i g h t > 1 5 0 < / H e i g h t > < I s E x p a n d e d > t r u e < / I s E x p a n d e d > < W i d t h > 2 0 0 < / W i d t h > < / a : V a l u e > < / a : K e y V a l u e O f D i a g r a m O b j e c t K e y a n y T y p e z b w N T n L X > < a : K e y V a l u e O f D i a g r a m O b j e c t K e y a n y T y p e z b w N T n L X > < a : K e y > < K e y > T a b l e s \ R a n g e \ S u m   o f   G R O U P \ A d d i t i o n a l   I n f o \ I m p l i c i t   M e a s u r e < / K e y > < / a : K e y > < a : V a l u e   i : t y p e = " D i a g r a m D i s p l a y V i e w S t a t e I D i a g r a m T a g A d d i t i o n a l I n f o " / > < / a : K e y V a l u e O f D i a g r a m O b j e c t K e y a n y T y p e z b w N T n L X > < a : K e y V a l u e O f D i a g r a m O b j e c t K e y a n y T y p e z b w N T n L X > < a : K e y > < K e y > T a b l e s \ R a n g e \ M e a s u r e s \ C o u n t   o f   G E N D E R < / K e y > < / a : K e y > < a : V a l u e   i : t y p e = " D i a g r a m D i s p l a y N o d e V i e w S t a t e " > < H e i g h t > 1 5 0 < / H e i g h t > < I s E x p a n d e d > t r u e < / I s E x p a n d e d > < W i d t h > 2 0 0 < / W i d t h > < / a : V a l u e > < / a : K e y V a l u e O f D i a g r a m O b j e c t K e y a n y T y p e z b w N T n L X > < a : K e y V a l u e O f D i a g r a m O b j e c t K e y a n y T y p e z b w N T n L X > < a : K e y > < K e y > T a b l e s \ R a n g e \ C o u n t   o f   G E N D E R \ A d d i t i o n a l   I n f o \ I m p l i c i t   M e a s u r e < / K e y > < / a : K e y > < a : V a l u e   i : t y p e = " D i a g r a m D i s p l a y V i e w S t a t e I D i a g r a m T a g A d d i t i o n a l I n f o " / > < / a : K e y V a l u e O f D i a g r a m O b j e c t K e y a n y T y p e z b w N T n L X > < a : K e y V a l u e O f D i a g r a m O b j e c t K e y a n y T y p e z b w N T n L X > < a : K e y > < K e y > T a b l e s \ R a n g e \ M e a s u r e s \ S u m   o f   A G E < / K e y > < / a : K e y > < a : V a l u e   i : t y p e = " D i a g r a m D i s p l a y N o d e V i e w S t a t e " > < H e i g h t > 1 5 0 < / H e i g h t > < I s E x p a n d e d > t r u e < / I s E x p a n d e d > < W i d t h > 2 0 0 < / W i d t h > < / a : V a l u e > < / a : K e y V a l u e O f D i a g r a m O b j e c t K e y a n y T y p e z b w N T n L X > < a : K e y V a l u e O f D i a g r a m O b j e c t K e y a n y T y p e z b w N T n L X > < a : K e y > < K e y > T a b l e s \ R a n g e \ S u m   o f   A G E \ A d d i t i o n a l   I n f o \ I m p l i c i t   M e a s u r e < / K e y > < / a : K e y > < a : V a l u e   i : t y p e = " D i a g r a m D i s p l a y V i e w S t a t e I D i a g r a m T a g A d d i t i o n a l I n f o " / > < / a : K e y V a l u e O f D i a g r a m O b j e c t K e y a n y T y p e z b w N T n L X > < a : K e y V a l u e O f D i a g r a m O b j e c t K e y a n y T y p e z b w N T n L X > < a : K e y > < K e y > T a b l e s \ R a n g e \ M e a s u r e s \ S u m   o f   I D < / K e y > < / a : K e y > < a : V a l u e   i : t y p e = " D i a g r a m D i s p l a y N o d e V i e w S t a t e " > < H e i g h t > 1 5 0 < / H e i g h t > < I s E x p a n d e d > t r u e < / I s E x p a n d e d > < W i d t h > 2 0 0 < / W i d t h > < / a : V a l u e > < / a : K e y V a l u e O f D i a g r a m O b j e c t K e y a n y T y p e z b w N T n L X > < a : K e y V a l u e O f D i a g r a m O b j e c t K e y a n y T y p e z b w N T n L X > < a : K e y > < K e y > T a b l e s \ R a n g e \ S u m   o f   I D \ A d d i t i o n a l   I n f o \ I m p l i c i t   M e a s u r e < / K e y > < / a : K e y > < a : V a l u e   i : t y p e = " D i a g r a m D i s p l a y V i e w S t a t e I D i a g r a m T a g A d d i t i o n a l I n f o " / > < / a : K e y V a l u e O f D i a g r a m O b j e c t K e y a n y T y p e z b w N T n L X > < a : K e y V a l u e O f D i a g r a m O b j e c t K e y a n y T y p e z b w N T n L X > < a : K e y > < K e y > T a b l e s \ R a n g e \ M e a s u r e s \ C o u n t   o f   A G E < / K e y > < / a : K e y > < a : V a l u e   i : t y p e = " D i a g r a m D i s p l a y N o d e V i e w S t a t e " > < H e i g h t > 1 5 0 < / H e i g h t > < I s E x p a n d e d > t r u e < / I s E x p a n d e d > < W i d t h > 2 0 0 < / W i d t h > < / a : V a l u e > < / a : K e y V a l u e O f D i a g r a m O b j e c t K e y a n y T y p e z b w N T n L X > < a : K e y V a l u e O f D i a g r a m O b j e c t K e y a n y T y p e z b w N T n L X > < a : K e y > < K e y > T a b l e s \ R a n g e \ C o u n t   o f   A G E \ A d d i t i o n a l   I n f o \ I m p l i c i t   M e a s u r e < / K e y > < / a : K e y > < a : V a l u e   i : t y p e = " D i a g r a m D i s p l a y V i e w S t a t e I D i a g r a m T a g A d d i t i o n a l I n f o " / > < / a : K e y V a l u e O f D i a g r a m O b j e c t K e y a n y T y p e z b w N T n L X > < a : K e y V a l u e O f D i a g r a m O b j e c t K e y a n y T y p e z b w N T n L X > < a : K e y > < K e y > T a b l e s \ R a n g e \ M e a s u r e s \ C o u n t   o f   G R O U P < / K e y > < / a : K e y > < a : V a l u e   i : t y p e = " D i a g r a m D i s p l a y N o d e V i e w S t a t e " > < H e i g h t > 1 5 0 < / H e i g h t > < I s E x p a n d e d > t r u e < / I s E x p a n d e d > < W i d t h > 2 0 0 < / W i d t h > < / a : V a l u e > < / a : K e y V a l u e O f D i a g r a m O b j e c t K e y a n y T y p e z b w N T n L X > < a : K e y V a l u e O f D i a g r a m O b j e c t K e y a n y T y p e z b w N T n L X > < a : K e y > < K e y > T a b l e s \ R a n g e \ C o u n t   o f   G R O U P \ A d d i t i o n a l   I n f o \ I m p l i c i t   M e a s u r e < / K e y > < / a : K e y > < a : V a l u e   i : t y p e = " D i a g r a m D i s p l a y V i e w S t a t e I D i a g r a m T a g A d d i t i o n a l I n f o " / > < / a : K e y V a l u e O f D i a g r a m O b j e c t K e y a n y T y p e z b w N T n L X > < a : K e y V a l u e O f D i a g r a m O b j e c t K e y a n y T y p e z b w N T n L X > < a : K e y > < K e y > T a b l e s \ R a n g e \ M e a s u r e s \ S u m   o f   T O R T U R E < / K e y > < / a : K e y > < a : V a l u e   i : t y p e = " D i a g r a m D i s p l a y N o d e V i e w S t a t e " > < H e i g h t > 1 5 0 < / H e i g h t > < I s E x p a n d e d > t r u e < / I s E x p a n d e d > < W i d t h > 2 0 0 < / W i d t h > < / a : V a l u e > < / a : K e y V a l u e O f D i a g r a m O b j e c t K e y a n y T y p e z b w N T n L X > < a : K e y V a l u e O f D i a g r a m O b j e c t K e y a n y T y p e z b w N T n L X > < a : K e y > < K e y > T a b l e s \ R a n g e \ S u m   o f   T O R T U R E \ A d d i t i o n a l   I n f o \ I m p l i c i t   M e a s u r e < / K e y > < / a : K e y > < a : V a l u e   i : t y p e = " D i a g r a m D i s p l a y V i e w S t a t e I D i a g r a m T a g A d d i t i o n a l I n f o " / > < / a : K e y V a l u e O f D i a g r a m O b j e c t K e y a n y T y p e z b w N T n L X > < a : K e y V a l u e O f D i a g r a m O b j e c t K e y a n y T y p e z b w N T n L X > < a : K e y > < K e y > T a b l e s \ R a n g e \ M e a s u r e s \ C o u n t   o f   T O R T U R E < / K e y > < / a : K e y > < a : V a l u e   i : t y p e = " D i a g r a m D i s p l a y N o d e V i e w S t a t e " > < H e i g h t > 1 5 0 < / H e i g h t > < I s E x p a n d e d > t r u e < / I s E x p a n d e d > < W i d t h > 2 0 0 < / W i d t h > < / a : V a l u e > < / a : K e y V a l u e O f D i a g r a m O b j e c t K e y a n y T y p e z b w N T n L X > < a : K e y V a l u e O f D i a g r a m O b j e c t K e y a n y T y p e z b w N T n L X > < a : K e y > < K e y > T a b l e s \ R a n g e \ C o u n t   o f   T O R T U R E \ A d d i t i o n a l   I n f o \ I m p l i c i t   M e a s u r e < / K e y > < / a : K e y > < a : V a l u e   i : t y p e = " D i a g r a m D i s p l a y V i e w S t a t e I D i a g r a m T a g A d d i t i o n a l I n f o " / > < / a : K e y V a l u e O f D i a g r a m O b j e c t K e y a n y T y p e z b w N T n L X > < a : K e y V a l u e O f D i a g r a m O b j e c t K e y a n y T y p e z b w N T n L X > < a : K e y > < K e y > T a b l e s \ R a n g e \ M e a s u r e s \ A v e r a g e   o f   G R O U P < / K e y > < / a : K e y > < a : V a l u e   i : t y p e = " D i a g r a m D i s p l a y N o d e V i e w S t a t e " > < H e i g h t > 1 5 0 < / H e i g h t > < I s E x p a n d e d > t r u e < / I s E x p a n d e d > < W i d t h > 2 0 0 < / W i d t h > < / a : V a l u e > < / a : K e y V a l u e O f D i a g r a m O b j e c t K e y a n y T y p e z b w N T n L X > < a : K e y V a l u e O f D i a g r a m O b j e c t K e y a n y T y p e z b w N T n L X > < a : K e y > < K e y > T a b l e s \ R a n g e \ A v e r a g e   o f   G R O U P \ A d d i t i o n a l   I n f o \ I m p l i c i t   M e a s u r e < / K e y > < / a : K e y > < a : V a l u e   i : t y p e = " D i a g r a m D i s p l a y V i e w S t a t e I D i a g r a m T a g A d d i t i o n a l I n f o " / > < / a : K e y V a l u e O f D i a g r a m O b j e c t K e y a n y T y p e z b w N T n L X > < a : K e y V a l u e O f D i a g r a m O b j e c t K e y a n y T y p e z b w N T n L X > < a : K e y > < K e y > T a b l e s \ R a n g e \ M e a s u r e s \ A v e r a g e   o f   A G E < / K e y > < / a : K e y > < a : V a l u e   i : t y p e = " D i a g r a m D i s p l a y N o d e V i e w S t a t e " > < H e i g h t > 1 5 0 < / H e i g h t > < I s E x p a n d e d > t r u e < / I s E x p a n d e d > < W i d t h > 2 0 0 < / W i d t h > < / a : V a l u e > < / a : K e y V a l u e O f D i a g r a m O b j e c t K e y a n y T y p e z b w N T n L X > < a : K e y V a l u e O f D i a g r a m O b j e c t K e y a n y T y p e z b w N T n L X > < a : K e y > < K e y > T a b l e s \ R a n g e \ A v e r a g e   o f   A G E \ A d d i t i o n a l   I n f o \ I m p l i c i t   M e a s u r e < / K e y > < / a : K e y > < a : V a l u e   i : t y p e = " D i a g r a m D i s p l a y V i e w S t a t e I D i a g r a m T a g A d d i t i o n a l I n f o " / > < / a : K e y V a l u e O f D i a g r a m O b j e c t K e y a n y T y p e z b w N T n L X > < a : K e y V a l u e O f D i a g r a m O b j e c t K e y a n y T y p e z b w N T n L X > < a : K e y > < K e y > T a b l e s \ R a n g e \ H i e r a r c h i e s \ H i e r a r c h y 1 < / K e y > < / a : K e y > < a : V a l u e   i : t y p e = " D i a g r a m D i s p l a y N o d e V i e w S t a t e " > < H e i g h t > 1 5 0 < / H e i g h t > < I s E x p a n d e d > t r u e < / I s E x p a n d e d > < W i d t h > 2 0 0 < / W i d t h > < / a : V a l u e > < / a : K e y V a l u e O f D i a g r a m O b j e c t K e y a n y T y p e z b w N T n L X > < a : K e y V a l u e O f D i a g r a m O b j e c t K e y a n y T y p e z b w N T n L X > < a : K e y > < K e y > T a b l e s \ R a n g e \ H i e r a r c h y 1 \ A d d i t i o n a l   I n f o \ H i n t   T e x t < / K e y > < / a : K e y > < a : V a l u e   i : t y p e = " D i a g r a m D i s p l a y V i e w S t a t e I D i a g r a m T a g A d d i t i o n a l I n f o " / > < / a : K e y V a l u e O f D i a g r a m O b j e c t K e y a n y T y p e z b w N T n L X > < a : K e y V a l u e O f D i a g r a m O b j e c t K e y a n y T y p e z b w N T n L X > < a : K e y > < K e y > T a b l e s \ T a b l e 1 < / K e y > < / a : K e y > < a : V a l u e   i : t y p e = " D i a g r a m D i s p l a y N o d e V i e w S t a t e " > < H e i g h t > 1 5 0 < / H e i g h t > < I s E x p a n d e d > t r u e < / I s E x p a n d e d > < L a y e d O u t > t r u e < / L a y e d O u t > < L e f t > 3 2 9 . 9 0 3 8 1 0 5 6 7 6 6 5 8 < / L e f t > < T a b I n d e x > 1 < / T a b I n d e x > < W i d t h > 2 0 0 < / W i d t h > < / a : V a l u e > < / a : K e y V a l u e O f D i a g r a m O b j e c t K e y a n y T y p e z b w N T n L X > < a : K e y V a l u e O f D i a g r a m O b j e c t K e y a n y T y p e z b w N T n L X > < a : K e y > < K e y > T a b l e s \ T a b l e 1 \ C o l u m n s \ I D < / K e y > < / a : K e y > < a : V a l u e   i : t y p e = " D i a g r a m D i s p l a y N o d e V i e w S t a t e " > < H e i g h t > 1 5 0 < / H e i g h t > < I s E x p a n d e d > t r u e < / I s E x p a n d e d > < W i d t h > 2 0 0 < / W i d t h > < / a : V a l u e > < / a : K e y V a l u e O f D i a g r a m O b j e c t K e y a n y T y p e z b w N T n L X > < a : K e y V a l u e O f D i a g r a m O b j e c t K e y a n y T y p e z b w N T n L X > < a : K e y > < K e y > T a b l e s \ T a b l e 1 \ C o l u m n s \ G R O U P < / K e y > < / a : K e y > < a : V a l u e   i : t y p e = " D i a g r a m D i s p l a y N o d e V i e w S t a t e " > < H e i g h t > 1 5 0 < / H e i g h t > < I s E x p a n d e d > t r u e < / I s E x p a n d e d > < W i d t h > 2 0 0 < / W i d t h > < / a : V a l u e > < / a : K e y V a l u e O f D i a g r a m O b j e c t K e y a n y T y p e z b w N T n L X > < a : K e y V a l u e O f D i a g r a m O b j e c t K e y a n y T y p e z b w N T n L X > < a : K e y > < K e y > T a b l e s \ T a b l e 1 \ C o l u m n s \ G E N D E R < / K e y > < / a : K e y > < a : V a l u e   i : t y p e = " D i a g r a m D i s p l a y N o d e V i e w S t a t e " > < H e i g h t > 1 5 0 < / H e i g h t > < I s E x p a n d e d > t r u e < / I s E x p a n d e d > < W i d t h > 2 0 0 < / W i d t h > < / a : V a l u e > < / a : K e y V a l u e O f D i a g r a m O b j e c t K e y a n y T y p e z b w N T n L X > < a : K e y V a l u e O f D i a g r a m O b j e c t K e y a n y T y p e z b w N T n L X > < a : K e y > < K e y > T a b l e s \ T a b l e 1 \ C o l u m n s \ A G E < / K e y > < / a : K e y > < a : V a l u e   i : t y p e = " D i a g r a m D i s p l a y N o d e V i e w S t a t e " > < H e i g h t > 1 5 0 < / H e i g h t > < I s E x p a n d e d > t r u e < / I s E x p a n d e d > < W i d t h > 2 0 0 < / W i d t h > < / a : V a l u e > < / a : K e y V a l u e O f D i a g r a m O b j e c t K e y a n y T y p e z b w N T n L X > < a : K e y V a l u e O f D i a g r a m O b j e c t K e y a n y T y p e z b w N T n L X > < a : K e y > < K e y > T a b l e s \ T a b l e 1 \ C o l u m n s \ T O R T U R E < / K e y > < / a : K e y > < a : V a l u e   i : t y p e = " D i a g r a m D i s p l a y N o d e V i e w S t a t e " > < H e i g h t > 1 5 0 < / H e i g h t > < I s E x p a n d e d > t r u e < / I s E x p a n d e d > < W i d t h > 2 0 0 < / W i d t h > < / a : V a l u e > < / a : K e y V a l u e O f D i a g r a m O b j e c t K e y a n y T y p e z b w N T n L X > < a : K e y V a l u e O f D i a g r a m O b j e c t K e y a n y T y p e z b w N T n L X > < a : K e y > < K e y > T a b l e s \ T a b l e 1 \ C o l u m n s \ I N T A K E < / K e y > < / a : K e y > < a : V a l u e   i : t y p e = " D i a g r a m D i s p l a y N o d e V i e w S t a t e " > < H e i g h t > 1 5 0 < / H e i g h t > < I s E x p a n d e d > t r u e < / I s E x p a n d e d > < W i d t h > 2 0 0 < / W i d t h > < / a : V a l u e > < / a : K e y V a l u e O f D i a g r a m O b j e c t K e y a n y T y p e z b w N T n L X > < a : K e y V a l u e O f D i a g r a m O b j e c t K e y a n y T y p e z b w N T n L X > < a : K e y > < K e y > T a b l e s \ T a b l e 1 \ C o l u m n s \ F U A < / K e y > < / a : K e y > < a : V a l u e   i : t y p e = " D i a g r a m D i s p l a y N o d e V i e w S t a t e " > < H e i g h t > 1 5 0 < / H e i g h t > < I s E x p a n d e d > t r u e < / I s E x p a n d e d > < W i d t h > 2 0 0 < / W i d t h > < / 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 G E N D E R   2 < / K e y > < / D i a g r a m O b j e c t K e y > < D i a g r a m O b j e c t K e y > < K e y > M e a s u r e s \ C o u n t   o f   G E N D E R   2 \ T a g I n f o \ F o r m u l a < / K e y > < / D i a g r a m O b j e c t K e y > < D i a g r a m O b j e c t K e y > < K e y > M e a s u r e s \ C o u n t   o f   G E N D E R   2 \ T a g I n f o \ V a l u e < / K e y > < / D i a g r a m O b j e c t K e y > < D i a g r a m O b j e c t K e y > < K e y > C o l u m n s \ I D < / K e y > < / D i a g r a m O b j e c t K e y > < D i a g r a m O b j e c t K e y > < K e y > C o l u m n s \ G R O U P < / K e y > < / D i a g r a m O b j e c t K e y > < D i a g r a m O b j e c t K e y > < K e y > C o l u m n s \ G E N D E R < / K e y > < / D i a g r a m O b j e c t K e y > < D i a g r a m O b j e c t K e y > < K e y > C o l u m n s \ A G E < / K e y > < / D i a g r a m O b j e c t K e y > < D i a g r a m O b j e c t K e y > < K e y > C o l u m n s \ T O R T U R E < / K e y > < / D i a g r a m O b j e c t K e y > < D i a g r a m O b j e c t K e y > < K e y > C o l u m n s \ I N T A K E < / K e y > < / D i a g r a m O b j e c t K e y > < D i a g r a m O b j e c t K e y > < K e y > C o l u m n s \ F U A < / K e y > < / D i a g r a m O b j e c t K e y > < D i a g r a m O b j e c t K e y > < K e y > L i n k s \ & l t ; C o l u m n s \ C o u n t   o f   G E N D E R   2 & g t ; - & l t ; M e a s u r e s \ G E N D E R & g t ; < / K e y > < / D i a g r a m O b j e c t K e y > < D i a g r a m O b j e c t K e y > < K e y > L i n k s \ & l t ; C o l u m n s \ C o u n t   o f   G E N D E R   2 & g t ; - & l t ; M e a s u r e s \ G E N D E R & g t ; \ C O L U M N < / K e y > < / D i a g r a m O b j e c t K e y > < D i a g r a m O b j e c t K e y > < K e y > L i n k s \ & l t ; C o l u m n s \ C o u n t   o f   G E N D E R   2 & g t ; - & l t ; M e a s u r e s \ G E N D E R & g t ; \ M E A S U R E 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 G E N D E R   2 < / K e y > < / a : K e y > < a : V a l u e   i : t y p e = " M e a s u r e G r i d N o d e V i e w S t a t e " > < C o l u m n > 2 < / C o l u m n > < L a y e d O u t > t r u e < / L a y e d O u t > < W a s U I I n v i s i b l e > t r u e < / W a s U I I n v i s i b l e > < / a : V a l u e > < / a : K e y V a l u e O f D i a g r a m O b j e c t K e y a n y T y p e z b w N T n L X > < a : K e y V a l u e O f D i a g r a m O b j e c t K e y a n y T y p e z b w N T n L X > < a : K e y > < K e y > M e a s u r e s \ C o u n t   o f   G E N D E R   2 \ T a g I n f o \ F o r m u l a < / K e y > < / a : K e y > < a : V a l u e   i : t y p e = " M e a s u r e G r i d V i e w S t a t e I D i a g r a m T a g A d d i t i o n a l I n f o " / > < / a : K e y V a l u e O f D i a g r a m O b j e c t K e y a n y T y p e z b w N T n L X > < a : K e y V a l u e O f D i a g r a m O b j e c t K e y a n y T y p e z b w N T n L X > < a : K e y > < K e y > M e a s u r e s \ C o u n t   o f   G E N D E R   2 \ T a g I n f o \ V a l u e 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 C o l u m n s \ G R O U P < / 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 C o l u m n s \ T O R T U R E < / K e y > < / a : K e y > < a : V a l u e   i : t y p e = " M e a s u r e G r i d N o d e V i e w S t a t e " > < C o l u m n > 4 < / C o l u m n > < L a y e d O u t > t r u e < / L a y e d O u t > < / a : V a l u e > < / a : K e y V a l u e O f D i a g r a m O b j e c t K e y a n y T y p e z b w N T n L X > < a : K e y V a l u e O f D i a g r a m O b j e c t K e y a n y T y p e z b w N T n L X > < a : K e y > < K e y > C o l u m n s \ I N T A K E < / K e y > < / a : K e y > < a : V a l u e   i : t y p e = " M e a s u r e G r i d N o d e V i e w S t a t e " > < C o l u m n > 5 < / C o l u m n > < L a y e d O u t > t r u e < / L a y e d O u t > < / a : V a l u e > < / a : K e y V a l u e O f D i a g r a m O b j e c t K e y a n y T y p e z b w N T n L X > < a : K e y V a l u e O f D i a g r a m O b j e c t K e y a n y T y p e z b w N T n L X > < a : K e y > < K e y > C o l u m n s \ F U A < / K e y > < / a : K e y > < a : V a l u e   i : t y p e = " M e a s u r e G r i d N o d e V i e w S t a t e " > < C o l u m n > 6 < / C o l u m n > < L a y e d O u t > t r u e < / L a y e d O u t > < / a : V a l u e > < / a : K e y V a l u e O f D i a g r a m O b j e c t K e y a n y T y p e z b w N T n L X > < a : K e y V a l u e O f D i a g r a m O b j e c t K e y a n y T y p e z b w N T n L X > < a : K e y > < K e y > L i n k s \ & l t ; C o l u m n s \ C o u n t   o f   G E N D E R   2 & g t ; - & l t ; M e a s u r e s \ G E N D E R & g t ; < / K e y > < / a : K e y > < a : V a l u e   i : t y p e = " M e a s u r e G r i d V i e w S t a t e I D i a g r a m L i n k " / > < / a : K e y V a l u e O f D i a g r a m O b j e c t K e y a n y T y p e z b w N T n L X > < a : K e y V a l u e O f D i a g r a m O b j e c t K e y a n y T y p e z b w N T n L X > < a : K e y > < K e y > L i n k s \ & l t ; C o l u m n s \ C o u n t   o f   G E N D E R   2 & g t ; - & l t ; M e a s u r e s \ G E N D E R & g t ; \ C O L U M N < / K e y > < / a : K e y > < a : V a l u e   i : t y p e = " M e a s u r e G r i d V i e w S t a t e I D i a g r a m L i n k E n d p o i n t " / > < / a : K e y V a l u e O f D i a g r a m O b j e c t K e y a n y T y p e z b w N T n L X > < a : K e y V a l u e O f D i a g r a m O b j e c t K e y a n y T y p e z b w N T n L X > < a : K e y > < K e y > L i n k s \ & l t ; C o l u m n s \ C o u n t   o f   G E N D E R   2 & g t ; - & l t ; M e a s u r e s \ G E N D E R & g t ; \ M E A S U R E 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T a b l e O r d e r " > < C u s t o m C o n t e n t > < ! [ C D A T A [ R a n g e , T a b l e 1 ] ] > < / 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 f a l s e < / a : H a s F o c u s > < a : S i z e A t D p i 9 6 > 1 3 9 < / a : S i z e A t D p i 9 6 > < a : V i s i b l e > t r u e < / a : V i s i b l e > < / V a l u e > < / K e y V a l u e O f s t r i n g S a n d b o x E d i t o r . M e a s u r e G r i d S t a t e S c d E 3 5 R y > < K e y V a l u e O f s t r i n g S a n d b o x E d i t o r . M e a s u r e G r i d S t a t e S c d E 3 5 R y > < K e y > T a b l e 1 < / 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15.xml>��< ? x m l   v e r s i o n = " 1 . 0 "   e n c o d i n g = " U T F - 1 6 " ? > < G e m i n i   x m l n s = " h t t p : / / g e m i n i / p i v o t c u s t o m i z a t i o n / S h o w H i d d e n " > < C u s t o m C o n t e n t > < ! [ C D A T A [ T r u e ] ] > < / C u s t o m C o n t e n t > < / G e m i n i > 
</file>

<file path=customXml/item16.xml>��< ? x m l   v e r s i o n = " 1 . 0 "   e n c o d i n g = " U T F - 1 6 " ? > < G e m i n i   x m l n s = " h t t p : / / g e m i n i / p i v o t c u s t o m i z a t i o n / M a n u a l C a l c M o d e " > < C u s t o m C o n t e n t > < ! [ C D A T A [ F a l s e ] ] > < / C u s t o m C o n t e n t > < / G e m i n i > 
</file>

<file path=customXml/item17.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 6 9 < / i n t > < / v a l u e > < / i t e m > < i t e m > < k e y > < s t r i n g > G R O U P < / s t r i n g > < / k e y > < v a l u e > < i n t > 1 2 8 < / i n t > < / v a l u e > < / i t e m > < i t e m > < k e y > < s t r i n g > G E N D E R < / s t r i n g > < / k e y > < v a l u e > < i n t > 1 4 2 < / i n t > < / v a l u e > < / i t e m > < i t e m > < k e y > < s t r i n g > A G E < / s t r i n g > < / k e y > < v a l u e > < i n t > 9 4 < / i n t > < / v a l u e > < / i t e m > < i t e m > < k e y > < s t r i n g > T O R T U R E < / s t r i n g > < / k e y > < v a l u e > < i n t > 1 5 1 < / i n t > < / v a l u e > < / i t e m > < i t e m > < k e y > < s t r i n g > I N T A K E < / s t r i n g > < / k e y > < v a l u e > < i n t > 1 2 6 < / i n t > < / v a l u e > < / i t e m > < i t e m > < k e y > < s t r i n g > F U A < / s t r i n g > < / k e y > < v a l u e > < i n t > 9 1 < / i n t > < / v a l u e > < / i t e m > < / C o l u m n W i d t h s > < C o l u m n D i s p l a y I n d e x > < i t e m > < k e y > < s t r i n g > I D < / s t r i n g > < / k e y > < v a l u e > < i n t > 0 < / i n t > < / v a l u e > < / i t e m > < i t e m > < k e y > < s t r i n g > G R O U P < / s t r i n g > < / k e y > < v a l u e > < i n t > 1 < / i n t > < / v a l u e > < / i t e m > < i t e m > < k e y > < s t r i n g > G E N D E R < / s t r i n g > < / k e y > < v a l u e > < i n t > 2 < / i n t > < / v a l u e > < / i t e m > < i t e m > < k e y > < s t r i n g > A G E < / s t r i n g > < / k e y > < v a l u e > < i n t > 3 < / i n t > < / v a l u e > < / i t e m > < i t e m > < k e y > < s t r i n g > T O R T U R E < / s t r i n g > < / k e y > < v a l u e > < i n t > 4 < / i n t > < / v a l u e > < / i t e m > < i t e m > < k e y > < s t r i n g > I N T A K E < / s t r i n g > < / k e y > < v a l u e > < i n t > 5 < / i n t > < / v a l u e > < / i t e m > < i t e m > < k e y > < s t r i n g > F U A < / 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 C o l u m n s \ G R O U P < / 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 C o l u m n s \ T O R T U R E < / K e y > < / a : K e y > < a : V a l u e   i : t y p e = " T a b l e W i d g e t B a s e V i e w S t a t e " / > < / a : K e y V a l u e O f D i a g r a m O b j e c t K e y a n y T y p e z b w N T n L X > < a : K e y V a l u e O f D i a g r a m O b j e c t K e y a n y T y p e z b w N T n L X > < a : K e y > < K e y > C o l u m n s \ I N T A K E < / K e y > < / a : K e y > < a : V a l u e   i : t y p e = " T a b l e W i d g e t B a s e V i e w S t a t e " / > < / a : K e y V a l u e O f D i a g r a m O b j e c t K e y a n y T y p e z b w N T n L X > < a : K e y V a l u e O f D i a g r a m O b j e c t K e y a n y T y p e z b w N T n L X > < a : K e y > < K e y > C o l u m n s \ F U A < / 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 C o l u m n s \ G R O U P < / 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 C o l u m n s \ T O R T U R E < / K e y > < / a : K e y > < a : V a l u e   i : t y p e = " T a b l e W i d g e t B a s e V i e w S t a t e " / > < / a : K e y V a l u e O f D i a g r a m O b j e c t K e y a n y T y p e z b w N T n L X > < a : K e y V a l u e O f D i a g r a m O b j e c t K e y a n y T y p e z b w N T n L X > < a : K e y > < K e y > C o l u m n s \ I N T A K E < / K e y > < / a : K e y > < a : V a l u e   i : t y p e = " T a b l e W i d g e t B a s e V i e w S t a t e " / > < / a : K e y V a l u e O f D i a g r a m O b j e c t K e y a n y T y p e z b w N T n L X > < a : K e y V a l u e O f D i a g r a m O b j e c t K e y a n y T y p e z b w N T n L X > < a : K e y > < K e y > C o l u m n s \ F U A < / 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S h o w I m p l i c i t M e a s u r e s " > < C u s t o m C o n t e n t > < ! [ C D A T A [ F a l s 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 6 9 < / i n t > < / v a l u e > < / i t e m > < i t e m > < k e y > < s t r i n g > G R O U P < / s t r i n g > < / k e y > < v a l u e > < i n t > 1 2 8 < / i n t > < / v a l u e > < / i t e m > < i t e m > < k e y > < s t r i n g > G E N D E R < / s t r i n g > < / k e y > < v a l u e > < i n t > 1 4 2 < / i n t > < / v a l u e > < / i t e m > < i t e m > < k e y > < s t r i n g > A G E < / s t r i n g > < / k e y > < v a l u e > < i n t > 9 4 < / i n t > < / v a l u e > < / i t e m > < i t e m > < k e y > < s t r i n g > T O R T U R E < / s t r i n g > < / k e y > < v a l u e > < i n t > 1 5 1 < / i n t > < / v a l u e > < / i t e m > < i t e m > < k e y > < s t r i n g > I N T A K E < / s t r i n g > < / k e y > < v a l u e > < i n t > 1 2 6 < / i n t > < / v a l u e > < / i t e m > < i t e m > < k e y > < s t r i n g > F U A < / s t r i n g > < / k e y > < v a l u e > < i n t > 9 1 < / i n t > < / v a l u e > < / i t e m > < / C o l u m n W i d t h s > < C o l u m n D i s p l a y I n d e x > < i t e m > < k e y > < s t r i n g > I D < / s t r i n g > < / k e y > < v a l u e > < i n t > 0 < / i n t > < / v a l u e > < / i t e m > < i t e m > < k e y > < s t r i n g > G R O U P < / s t r i n g > < / k e y > < v a l u e > < i n t > 1 < / i n t > < / v a l u e > < / i t e m > < i t e m > < k e y > < s t r i n g > G E N D E R < / s t r i n g > < / k e y > < v a l u e > < i n t > 2 < / i n t > < / v a l u e > < / i t e m > < i t e m > < k e y > < s t r i n g > A G E < / s t r i n g > < / k e y > < v a l u e > < i n t > 3 < / i n t > < / v a l u e > < / i t e m > < i t e m > < k e y > < s t r i n g > T O R T U R E < / s t r i n g > < / k e y > < v a l u e > < i n t > 4 < / i n t > < / v a l u e > < / i t e m > < i t e m > < k e y > < s t r i n g > I N T A K E < / s t r i n g > < / k e y > < v a l u e > < i n t > 5 < / i n t > < / v a l u e > < / i t e m > < i t e m > < k e y > < s t r i n g > F U A < / 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 2 0 2 4 - 0 4 - 2 9 T 2 2 : 4 8 : 1 9 . 3 3 7 2 1 3 8 - 0 5 : 0 0 < / L a s t P r o c e s s e d T i m e > < / D a t a M o d e l i n g S a n d b o x . S e r i a l i z e d S a n d b o x E r r o r C a c h e > ] ] > < / C u s t o m C o n t e n t > < / G e m i n i > 
</file>

<file path=customXml/item6.xml>��< ? x m l   v e r s i o n = " 1 . 0 "   e n c o d i n g = " U T F - 1 6 " ? > < G e m i n i   x m l n s = " h t t p : / / g e m i n i / p i v o t c u s t o m i z a t i o n / S a n d b o x N o n E m p t y " > < C u s t o m C o n t e n t > < ! [ C D A T A [ 1 ] ] > < / C u s t o m C o n t e n t > < / G e m i n i > 
</file>

<file path=customXml/item7.xml>��< ? x m l   v e r s i o n = " 1 . 0 "   e n c o d i n g = " u t f - 1 6 " ? > < D a t a M a s h u p   x m l n s = " h t t p : / / s c h e m a s . m i c r o s o f t . c o m / D a t a M a s h u p " > A A A A A B Q D A A B Q S w M E F A A C A A g A 6 m W a W A 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6 m W a 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p l m l g o i k e 4 D g A A A B E A A A A T A B w A R m 9 y b X V s Y X M v U 2 V j d G l v b j E u b S C i G A A o o B Q A A A A A A A A A A A A A A A A A A A A A A A A A A A A r T k 0 u y c z P U w i G 0 I b W A F B L A Q I t A B Q A A g A I A O p l m l g O 3 B O / p A A A A P Y A A A A S A A A A A A A A A A A A A A A A A A A A A A B D b 2 5 m a W c v U G F j a 2 F n Z S 5 4 b W x Q S w E C L Q A U A A I A C A D q Z Z p Y D 8 r p q 6 Q A A A D p A A A A E w A A A A A A A A A A A A A A A A D w A A A A W 0 N v b n R l b n R f V H l w Z X N d L n h t b F B L A Q I t A B Q A A g A I A O p l m l 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S N T 0 d P T 3 m k S L n d p d v X D + 2 g A A A A A C A A A A A A A Q Z g A A A A E A A C A A A A A M i o R b 1 C 5 v h T / l R c q c I K A + w q 7 V L H d G i D I V O v D z r H W u I Q A A A A A O g A A A A A I A A C A A A A B B R y s C M N 2 4 H U T / 4 X O u 9 Y U s A r 8 E J O k z s L 1 Y b f A V V F U M U 1 A A A A D z i 8 / 5 M 2 Q y j a i P l g 4 B 8 u J g j v P N 8 Y b R D 8 / K G s W 9 x m X j t k x M + J c x n U X L d Y b h e B g K I q c C j 7 n l O v a w 8 C U i f X b / T d n 0 H R O 8 t Z K P c p e x S 5 t X r v e 9 y 0 A A A A C G G i b k 0 M 6 R x 8 n K a t u d V B z 7 E N 4 U b I X e D x 1 4 b t 6 X 9 E q Y t P R r d N L n m g l C X 5 r E k c 1 u t T Z 6 X 3 s Z k k M b r C + H n q z p O M Q g < / D a t a M a s h u p > 
</file>

<file path=customXml/item8.xml>��< ? x m l   v e r s i o n = " 1 . 0 "   e n c o d i n g = " U T F - 1 6 " ? > < G e m i n i   x m l n s = " h t t p : / / g e m i n i / p i v o t c u s t o m i z a t i o n / L i n k e d T a b l e U p d a t e M o d e " > < C u s t o m C o n t e n t > < ! [ C D A T A [ T r u 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B35DF413-3513-4547-9E22-2C6A126910E3}">
  <ds:schemaRefs/>
</ds:datastoreItem>
</file>

<file path=customXml/itemProps10.xml><?xml version="1.0" encoding="utf-8"?>
<ds:datastoreItem xmlns:ds="http://schemas.openxmlformats.org/officeDocument/2006/customXml" ds:itemID="{39021262-9F44-497E-B468-80871E312465}">
  <ds:schemaRefs/>
</ds:datastoreItem>
</file>

<file path=customXml/itemProps11.xml><?xml version="1.0" encoding="utf-8"?>
<ds:datastoreItem xmlns:ds="http://schemas.openxmlformats.org/officeDocument/2006/customXml" ds:itemID="{D6CE3CB4-BC6E-4850-96D5-DE3372B7D63A}">
  <ds:schemaRefs/>
</ds:datastoreItem>
</file>

<file path=customXml/itemProps12.xml><?xml version="1.0" encoding="utf-8"?>
<ds:datastoreItem xmlns:ds="http://schemas.openxmlformats.org/officeDocument/2006/customXml" ds:itemID="{04BE309A-B902-4149-9B2C-E048D75E4730}">
  <ds:schemaRefs/>
</ds:datastoreItem>
</file>

<file path=customXml/itemProps13.xml><?xml version="1.0" encoding="utf-8"?>
<ds:datastoreItem xmlns:ds="http://schemas.openxmlformats.org/officeDocument/2006/customXml" ds:itemID="{B65B4AB1-0842-4F60-9894-5F8764C6CDEE}">
  <ds:schemaRefs/>
</ds:datastoreItem>
</file>

<file path=customXml/itemProps14.xml><?xml version="1.0" encoding="utf-8"?>
<ds:datastoreItem xmlns:ds="http://schemas.openxmlformats.org/officeDocument/2006/customXml" ds:itemID="{0FF3424B-8AE6-4323-8E66-FF7B2240661F}">
  <ds:schemaRefs/>
</ds:datastoreItem>
</file>

<file path=customXml/itemProps15.xml><?xml version="1.0" encoding="utf-8"?>
<ds:datastoreItem xmlns:ds="http://schemas.openxmlformats.org/officeDocument/2006/customXml" ds:itemID="{1DDDE15C-0598-4C75-A7DB-08995FA4EDB4}">
  <ds:schemaRefs/>
</ds:datastoreItem>
</file>

<file path=customXml/itemProps16.xml><?xml version="1.0" encoding="utf-8"?>
<ds:datastoreItem xmlns:ds="http://schemas.openxmlformats.org/officeDocument/2006/customXml" ds:itemID="{14D3C22C-90E3-41EA-B645-538F77AF1C5F}">
  <ds:schemaRefs/>
</ds:datastoreItem>
</file>

<file path=customXml/itemProps17.xml><?xml version="1.0" encoding="utf-8"?>
<ds:datastoreItem xmlns:ds="http://schemas.openxmlformats.org/officeDocument/2006/customXml" ds:itemID="{9296E40F-E225-45CA-BBDD-62D25394BF79}">
  <ds:schemaRefs/>
</ds:datastoreItem>
</file>

<file path=customXml/itemProps18.xml><?xml version="1.0" encoding="utf-8"?>
<ds:datastoreItem xmlns:ds="http://schemas.openxmlformats.org/officeDocument/2006/customXml" ds:itemID="{6DC14E09-C740-4B14-98AF-6022C733CD3F}">
  <ds:schemaRefs/>
</ds:datastoreItem>
</file>

<file path=customXml/itemProps2.xml><?xml version="1.0" encoding="utf-8"?>
<ds:datastoreItem xmlns:ds="http://schemas.openxmlformats.org/officeDocument/2006/customXml" ds:itemID="{3A0BE389-9ECD-4554-A864-34FD123C29D9}">
  <ds:schemaRefs/>
</ds:datastoreItem>
</file>

<file path=customXml/itemProps3.xml><?xml version="1.0" encoding="utf-8"?>
<ds:datastoreItem xmlns:ds="http://schemas.openxmlformats.org/officeDocument/2006/customXml" ds:itemID="{2B204580-E65F-4697-9CEC-EA0886C2B3AA}">
  <ds:schemaRefs/>
</ds:datastoreItem>
</file>

<file path=customXml/itemProps4.xml><?xml version="1.0" encoding="utf-8"?>
<ds:datastoreItem xmlns:ds="http://schemas.openxmlformats.org/officeDocument/2006/customXml" ds:itemID="{CAE87B01-7930-4146-A5FD-A0AABB8BB654}">
  <ds:schemaRefs/>
</ds:datastoreItem>
</file>

<file path=customXml/itemProps5.xml><?xml version="1.0" encoding="utf-8"?>
<ds:datastoreItem xmlns:ds="http://schemas.openxmlformats.org/officeDocument/2006/customXml" ds:itemID="{4A04B647-E72A-4F18-B4F1-57503CD9C322}">
  <ds:schemaRefs/>
</ds:datastoreItem>
</file>

<file path=customXml/itemProps6.xml><?xml version="1.0" encoding="utf-8"?>
<ds:datastoreItem xmlns:ds="http://schemas.openxmlformats.org/officeDocument/2006/customXml" ds:itemID="{22437779-2623-40F6-A311-084F0D09FCD2}">
  <ds:schemaRefs/>
</ds:datastoreItem>
</file>

<file path=customXml/itemProps7.xml><?xml version="1.0" encoding="utf-8"?>
<ds:datastoreItem xmlns:ds="http://schemas.openxmlformats.org/officeDocument/2006/customXml" ds:itemID="{2DDAF0C9-25EF-4630-81E2-DA59A1A697D9}">
  <ds:schemaRefs>
    <ds:schemaRef ds:uri="http://schemas.microsoft.com/DataMashup"/>
  </ds:schemaRefs>
</ds:datastoreItem>
</file>

<file path=customXml/itemProps8.xml><?xml version="1.0" encoding="utf-8"?>
<ds:datastoreItem xmlns:ds="http://schemas.openxmlformats.org/officeDocument/2006/customXml" ds:itemID="{5E2FAC08-CFCF-4049-911A-D823751442B6}">
  <ds:schemaRefs/>
</ds:datastoreItem>
</file>

<file path=customXml/itemProps9.xml><?xml version="1.0" encoding="utf-8"?>
<ds:datastoreItem xmlns:ds="http://schemas.openxmlformats.org/officeDocument/2006/customXml" ds:itemID="{F76A2202-E49F-4961-B5CD-2A4FEDBE56C2}">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Raw Data</vt:lpstr>
      <vt:lpstr>Missing Values</vt:lpstr>
      <vt:lpstr>Clean data </vt:lpstr>
      <vt:lpstr>key cherctristic of data</vt:lpstr>
      <vt:lpstr>Demo-Data</vt:lpstr>
      <vt:lpstr>Data</vt:lpstr>
      <vt:lpstr>Analysis1</vt:lpstr>
      <vt:lpstr>Analysis2</vt:lpstr>
      <vt:lpstr>Analysis3</vt:lpstr>
      <vt:lpstr>Analysis4</vt:lpstr>
      <vt:lpstr>Codebook</vt:lpstr>
    </vt:vector>
  </TitlesOfParts>
  <Company>The Center for Victims of Torture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Higson-Smith</dc:creator>
  <cp:lastModifiedBy>Abdul Zarbi</cp:lastModifiedBy>
  <cp:lastPrinted>2024-04-22T18:45:15Z</cp:lastPrinted>
  <dcterms:created xsi:type="dcterms:W3CDTF">2018-03-20T15:47:19Z</dcterms:created>
  <dcterms:modified xsi:type="dcterms:W3CDTF">2025-06-14T03:20:57Z</dcterms:modified>
</cp:coreProperties>
</file>