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najemen Operasional\"/>
    </mc:Choice>
  </mc:AlternateContent>
  <xr:revisionPtr revIDLastSave="0" documentId="8_{C23711F9-15FA-483A-8565-6D1AD806A6E7}" xr6:coauthVersionLast="47" xr6:coauthVersionMax="47" xr10:uidLastSave="{00000000-0000-0000-0000-000000000000}"/>
  <bookViews>
    <workbookView xWindow="-120" yWindow="-120" windowWidth="29040" windowHeight="15840" xr2:uid="{96276F15-C118-4BFD-857C-84C7CCD46EFE}"/>
  </bookViews>
  <sheets>
    <sheet name="Sheet1" sheetId="3" r:id="rId1"/>
    <sheet name="Sheet1 (2)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O20" i="3" s="1"/>
  <c r="M21" i="3"/>
  <c r="O21" i="3"/>
  <c r="M22" i="3"/>
  <c r="O22" i="3"/>
  <c r="M23" i="3"/>
  <c r="O23" i="3"/>
  <c r="M24" i="3"/>
  <c r="O24" i="3"/>
  <c r="M25" i="3"/>
  <c r="O25" i="3"/>
  <c r="Z24" i="3"/>
  <c r="Z22" i="3"/>
  <c r="X21" i="3"/>
  <c r="X22" i="3"/>
  <c r="X23" i="3"/>
  <c r="X24" i="3"/>
  <c r="X25" i="3"/>
  <c r="X20" i="3"/>
  <c r="C10" i="4"/>
  <c r="C16" i="4" s="1"/>
  <c r="B22" i="4" s="1"/>
  <c r="B14" i="4"/>
  <c r="C14" i="4"/>
  <c r="B15" i="4"/>
  <c r="B21" i="4" s="1"/>
  <c r="C15" i="4"/>
  <c r="B16" i="4"/>
  <c r="B20" i="4"/>
  <c r="B42" i="4"/>
  <c r="C42" i="4"/>
  <c r="D42" i="4"/>
  <c r="C52" i="4" s="1"/>
  <c r="B43" i="4"/>
  <c r="C43" i="4"/>
  <c r="D43" i="4"/>
  <c r="B44" i="4"/>
  <c r="C44" i="4"/>
  <c r="D44" i="4"/>
  <c r="C54" i="4" s="1"/>
  <c r="B45" i="4"/>
  <c r="C45" i="4"/>
  <c r="D45" i="4"/>
  <c r="B46" i="4"/>
  <c r="C46" i="4"/>
  <c r="D46" i="4"/>
  <c r="C56" i="4" s="1"/>
  <c r="B47" i="4"/>
  <c r="C47" i="4"/>
  <c r="D47" i="4"/>
  <c r="B52" i="4"/>
  <c r="B53" i="4"/>
  <c r="C53" i="4"/>
  <c r="B54" i="4"/>
  <c r="B55" i="4"/>
  <c r="C55" i="4"/>
  <c r="B56" i="4"/>
  <c r="B57" i="4"/>
  <c r="C57" i="4"/>
  <c r="B58" i="4"/>
  <c r="AD27" i="3"/>
  <c r="S27" i="3"/>
  <c r="O12" i="3"/>
  <c r="O13" i="3"/>
  <c r="O14" i="3"/>
  <c r="O15" i="3"/>
  <c r="O16" i="3"/>
  <c r="N12" i="3"/>
  <c r="N13" i="3"/>
  <c r="N14" i="3"/>
  <c r="N15" i="3"/>
  <c r="N16" i="3"/>
  <c r="O11" i="3"/>
  <c r="N11" i="3"/>
  <c r="M12" i="3"/>
  <c r="M13" i="3"/>
  <c r="M14" i="3"/>
  <c r="M15" i="3"/>
  <c r="M16" i="3"/>
  <c r="M11" i="3"/>
  <c r="Z20" i="3" l="1"/>
  <c r="Z23" i="3"/>
  <c r="Z25" i="3"/>
  <c r="Z21" i="3"/>
  <c r="C58" i="4"/>
  <c r="B23" i="4"/>
</calcChain>
</file>

<file path=xl/sharedStrings.xml><?xml version="1.0" encoding="utf-8"?>
<sst xmlns="http://schemas.openxmlformats.org/spreadsheetml/2006/main" count="155" uniqueCount="86">
  <si>
    <t>PRODUKTIVITAS</t>
  </si>
  <si>
    <t>1.</t>
  </si>
  <si>
    <t>Ket.</t>
  </si>
  <si>
    <t>Output</t>
  </si>
  <si>
    <t>Kayu (unit)</t>
  </si>
  <si>
    <t>Karet (unit)</t>
  </si>
  <si>
    <t>TK (jam)</t>
  </si>
  <si>
    <t>Energi (kwh)</t>
  </si>
  <si>
    <t>Modal ($)</t>
  </si>
  <si>
    <t>Cat (kg)</t>
  </si>
  <si>
    <t>2012</t>
  </si>
  <si>
    <t>2013</t>
  </si>
  <si>
    <t>2014</t>
  </si>
  <si>
    <t>Indeks Produktivitas =</t>
  </si>
  <si>
    <t>turun</t>
  </si>
  <si>
    <t>Rata Rata Single Productivity =</t>
  </si>
  <si>
    <t>(92% + 83% + 95% + 86% + 93% + 94%)</t>
  </si>
  <si>
    <t>=</t>
  </si>
  <si>
    <t>Rata rata produktivitasnya turun sebesar 9%</t>
  </si>
  <si>
    <t>(87% + 68% + 99% + 82% + 98% + 82%)</t>
  </si>
  <si>
    <t>Rata rata produktivitasnya turun sebesar 14%</t>
  </si>
  <si>
    <t>Artinya, setelah tahun 2012 Produktivitas mengalami penurunan secara konstan. Karena rata rata Produktivitas pada tahun 2013 turun sebesar 9% dan pada tahun 2014 turun sebesar 5%.</t>
  </si>
  <si>
    <t>4. Skema teori</t>
  </si>
  <si>
    <t>Tidak ada yang mengalami peningkatan Produktivitas</t>
  </si>
  <si>
    <t>Turun 12%</t>
  </si>
  <si>
    <t>Turun 6%</t>
  </si>
  <si>
    <t>Cat</t>
  </si>
  <si>
    <t>Naik 5%</t>
  </si>
  <si>
    <t>Turun 7%</t>
  </si>
  <si>
    <t>Modal</t>
  </si>
  <si>
    <t>Turun 4%</t>
  </si>
  <si>
    <t>Turun 14%</t>
  </si>
  <si>
    <t>Energi</t>
  </si>
  <si>
    <t>Naik 4%</t>
  </si>
  <si>
    <t>Turun 5%</t>
  </si>
  <si>
    <t>TK</t>
  </si>
  <si>
    <t>Turun 15%</t>
  </si>
  <si>
    <t>Turun 17%</t>
  </si>
  <si>
    <t>Karet</t>
  </si>
  <si>
    <t>Turun 8%</t>
  </si>
  <si>
    <t>Kayu</t>
  </si>
  <si>
    <t>Indeks Produktivitas</t>
  </si>
  <si>
    <t>3. Produktivitas yang mengalami peningkatan</t>
  </si>
  <si>
    <t>Rata" Indeks</t>
  </si>
  <si>
    <t>(DATA DISAMPING DIBULATKAN, UBAH OPSI KOMA UNTUK DETAIL)</t>
  </si>
  <si>
    <t>2. Produktivitas Rata", Tahun 2012 sbg tahun dasar</t>
  </si>
  <si>
    <t>Produktivitas</t>
  </si>
  <si>
    <t>1. Menghitung Produktivitas</t>
  </si>
  <si>
    <t>Energi (KWH)</t>
  </si>
  <si>
    <t>Tenaga Kerja (Jam)</t>
  </si>
  <si>
    <t>Keterangan</t>
  </si>
  <si>
    <t>Kasus PT ABC</t>
  </si>
  <si>
    <t>Maka terdapat manfaatnya setelah modifikasi tersebut karena rata rata produktivitas naik sebesar 3%</t>
  </si>
  <si>
    <t>kesimpulan:</t>
  </si>
  <si>
    <t>Naik 3%</t>
  </si>
  <si>
    <t>Naik 18%</t>
  </si>
  <si>
    <t>E</t>
  </si>
  <si>
    <t>M</t>
  </si>
  <si>
    <t>Naik 8%</t>
  </si>
  <si>
    <t>KET</t>
  </si>
  <si>
    <t>PERSEN</t>
  </si>
  <si>
    <t>INDEKS PRODUKTIVITAS</t>
  </si>
  <si>
    <t>TH SKRNG</t>
  </si>
  <si>
    <t>TH LALU</t>
  </si>
  <si>
    <t>Energi (Kwh)</t>
  </si>
  <si>
    <t>Modal ditanam (US$)</t>
  </si>
  <si>
    <t>Tenaga Kerja (jam)</t>
  </si>
  <si>
    <t>Produksi (unit)</t>
  </si>
  <si>
    <t>Tahun Skrg</t>
  </si>
  <si>
    <t>Tahun Lalu</t>
  </si>
  <si>
    <t>Kasus 2 ( PT Billy Roti )</t>
  </si>
  <si>
    <t>Tugas MO Pertemuan 1</t>
  </si>
  <si>
    <t>Charlie Fransiskus</t>
  </si>
  <si>
    <t>naik</t>
  </si>
  <si>
    <t>2 &amp; 3</t>
  </si>
  <si>
    <t>4.</t>
  </si>
  <si>
    <t>Setelah tahun 2012, produktivitas mengalami penurunan.</t>
  </si>
  <si>
    <t>Karena pada tahun 2013, produktivitas turun sebesar 9% dan pada tahun 2014,</t>
  </si>
  <si>
    <t>turun sebesar 14%</t>
  </si>
  <si>
    <t>turun sebesar 14%+D37</t>
  </si>
  <si>
    <t>Nama</t>
  </si>
  <si>
    <t>Denny</t>
  </si>
  <si>
    <t>Kelas</t>
  </si>
  <si>
    <t>Manajemen</t>
  </si>
  <si>
    <t>NIM</t>
  </si>
  <si>
    <t>26190417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</si>
</sst>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color indexed="8"/>
      <name val="Calibri"/>
      <family val="2"/>
    </font>
    <font>
      <sz val="12"/>
      <color rgb="FF00B0F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38" fontId="2" fillId="0" borderId="0" xfId="0" applyNumberFormat="1" applyFont="1"/>
    <xf numFmtId="38" fontId="2" fillId="0" borderId="0" xfId="0" applyNumberFormat="1" applyFont="1" applyAlignment="1">
      <alignment horizontal="right"/>
    </xf>
    <xf numFmtId="38" fontId="2" fillId="0" borderId="1" xfId="0" quotePrefix="1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0" fontId="5" fillId="0" borderId="0" xfId="2"/>
    <xf numFmtId="0" fontId="5" fillId="0" borderId="0" xfId="2" applyAlignment="1">
      <alignment wrapText="1"/>
    </xf>
    <xf numFmtId="0" fontId="5" fillId="0" borderId="3" xfId="2" applyBorder="1"/>
    <xf numFmtId="0" fontId="5" fillId="0" borderId="4" xfId="2" applyBorder="1"/>
    <xf numFmtId="0" fontId="5" fillId="0" borderId="5" xfId="2" applyBorder="1"/>
    <xf numFmtId="0" fontId="5" fillId="0" borderId="3" xfId="2" applyBorder="1" applyAlignment="1">
      <alignment horizontal="center" vertical="center"/>
    </xf>
    <xf numFmtId="0" fontId="6" fillId="0" borderId="4" xfId="2" applyFont="1" applyBorder="1"/>
    <xf numFmtId="1" fontId="6" fillId="0" borderId="3" xfId="2" applyNumberFormat="1" applyFont="1" applyBorder="1" applyAlignment="1">
      <alignment horizontal="center" vertical="center"/>
    </xf>
    <xf numFmtId="0" fontId="6" fillId="0" borderId="3" xfId="2" applyFont="1" applyBorder="1"/>
    <xf numFmtId="1" fontId="5" fillId="0" borderId="6" xfId="2" applyNumberFormat="1" applyBorder="1" applyAlignment="1">
      <alignment horizontal="center" vertical="center"/>
    </xf>
    <xf numFmtId="1" fontId="5" fillId="0" borderId="5" xfId="2" applyNumberFormat="1" applyBorder="1" applyAlignment="1">
      <alignment horizontal="center" vertical="center"/>
    </xf>
    <xf numFmtId="0" fontId="5" fillId="0" borderId="6" xfId="2" applyBorder="1"/>
    <xf numFmtId="0" fontId="7" fillId="0" borderId="0" xfId="2" applyFont="1" applyAlignment="1">
      <alignment vertical="center"/>
    </xf>
    <xf numFmtId="1" fontId="5" fillId="0" borderId="3" xfId="2" applyNumberFormat="1" applyBorder="1" applyAlignment="1">
      <alignment horizontal="center" vertical="center"/>
    </xf>
    <xf numFmtId="1" fontId="5" fillId="0" borderId="4" xfId="2" applyNumberForma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4" fontId="5" fillId="0" borderId="3" xfId="2" applyNumberFormat="1" applyBorder="1" applyAlignment="1">
      <alignment horizontal="center" vertical="center"/>
    </xf>
    <xf numFmtId="0" fontId="5" fillId="0" borderId="0" xfId="2" applyAlignment="1">
      <alignment horizontal="center" vertical="center"/>
    </xf>
    <xf numFmtId="3" fontId="5" fillId="0" borderId="3" xfId="2" applyNumberFormat="1" applyBorder="1" applyAlignment="1">
      <alignment horizontal="center" vertical="center"/>
    </xf>
    <xf numFmtId="0" fontId="6" fillId="0" borderId="0" xfId="2" applyFont="1"/>
    <xf numFmtId="0" fontId="8" fillId="0" borderId="0" xfId="2" applyFont="1" applyAlignment="1">
      <alignment vertical="center"/>
    </xf>
    <xf numFmtId="2" fontId="8" fillId="0" borderId="3" xfId="2" applyNumberFormat="1" applyFont="1" applyBorder="1" applyAlignment="1">
      <alignment horizontal="center" vertical="center"/>
    </xf>
    <xf numFmtId="1" fontId="8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1" fontId="9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2" fontId="5" fillId="0" borderId="0" xfId="2" applyNumberFormat="1" applyAlignment="1">
      <alignment horizontal="center" vertical="center"/>
    </xf>
    <xf numFmtId="2" fontId="9" fillId="0" borderId="3" xfId="2" applyNumberFormat="1" applyFont="1" applyBorder="1" applyAlignment="1">
      <alignment horizontal="center" vertical="center"/>
    </xf>
    <xf numFmtId="0" fontId="5" fillId="0" borderId="0" xfId="2" applyAlignment="1">
      <alignment horizontal="left" vertical="center"/>
    </xf>
    <xf numFmtId="38" fontId="3" fillId="0" borderId="0" xfId="0" quotePrefix="1" applyNumberFormat="1" applyFont="1" applyBorder="1" applyAlignment="1">
      <alignment horizontal="center"/>
    </xf>
    <xf numFmtId="0" fontId="2" fillId="0" borderId="0" xfId="2" applyFont="1"/>
    <xf numFmtId="38" fontId="3" fillId="0" borderId="7" xfId="0" quotePrefix="1" applyNumberFormat="1" applyFont="1" applyBorder="1" applyAlignment="1">
      <alignment horizontal="center"/>
    </xf>
    <xf numFmtId="38" fontId="3" fillId="0" borderId="3" xfId="0" quotePrefix="1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38" fontId="2" fillId="0" borderId="3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38" fontId="4" fillId="2" borderId="4" xfId="0" applyNumberFormat="1" applyFont="1" applyFill="1" applyBorder="1" applyAlignment="1">
      <alignment horizontal="right"/>
    </xf>
    <xf numFmtId="9" fontId="4" fillId="2" borderId="11" xfId="1" applyFont="1" applyFill="1" applyBorder="1" applyAlignment="1">
      <alignment horizontal="left"/>
    </xf>
    <xf numFmtId="38" fontId="10" fillId="2" borderId="4" xfId="0" applyNumberFormat="1" applyFont="1" applyFill="1" applyBorder="1" applyAlignment="1">
      <alignment horizontal="right"/>
    </xf>
    <xf numFmtId="9" fontId="10" fillId="2" borderId="11" xfId="1" applyFont="1" applyFill="1" applyBorder="1" applyAlignment="1">
      <alignment horizontal="left"/>
    </xf>
    <xf numFmtId="38" fontId="3" fillId="0" borderId="5" xfId="0" applyNumberFormat="1" applyFont="1" applyBorder="1" applyAlignment="1">
      <alignment horizontal="center" vertical="center"/>
    </xf>
    <xf numFmtId="38" fontId="3" fillId="0" borderId="2" xfId="0" applyNumberFormat="1" applyFont="1" applyBorder="1" applyAlignment="1">
      <alignment horizontal="center" vertical="center"/>
    </xf>
    <xf numFmtId="38" fontId="3" fillId="0" borderId="10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2" fillId="2" borderId="2" xfId="0" applyNumberFormat="1" applyFont="1" applyFill="1" applyBorder="1"/>
    <xf numFmtId="38" fontId="2" fillId="2" borderId="8" xfId="0" applyNumberFormat="1" applyFont="1" applyFill="1" applyBorder="1"/>
    <xf numFmtId="38" fontId="2" fillId="2" borderId="0" xfId="0" applyNumberFormat="1" applyFont="1" applyFill="1" applyBorder="1"/>
    <xf numFmtId="38" fontId="2" fillId="2" borderId="9" xfId="0" applyNumberFormat="1" applyFont="1" applyFill="1" applyBorder="1"/>
    <xf numFmtId="38" fontId="2" fillId="2" borderId="4" xfId="0" applyNumberFormat="1" applyFont="1" applyFill="1" applyBorder="1"/>
    <xf numFmtId="38" fontId="2" fillId="2" borderId="7" xfId="0" applyNumberFormat="1" applyFont="1" applyFill="1" applyBorder="1"/>
    <xf numFmtId="38" fontId="2" fillId="2" borderId="11" xfId="0" applyNumberFormat="1" applyFont="1" applyFill="1" applyBorder="1"/>
    <xf numFmtId="38" fontId="2" fillId="2" borderId="0" xfId="0" applyNumberFormat="1" applyFont="1" applyFill="1"/>
    <xf numFmtId="38" fontId="2" fillId="0" borderId="0" xfId="0" applyNumberFormat="1" applyFont="1" applyAlignment="1">
      <alignment horizontal="center" vertical="center"/>
    </xf>
    <xf numFmtId="38" fontId="2" fillId="0" borderId="0" xfId="0" quotePrefix="1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38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/>
  </cellXfs>
  <cellStyles count="3">
    <cellStyle name="Normal" xfId="0" builtinId="0"/>
    <cellStyle name="Normal 2" xfId="2" xr:uid="{68605685-CF94-4B44-B453-FADF8DF81EF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85725</xdr:rowOff>
    </xdr:from>
    <xdr:to>
      <xdr:col>8</xdr:col>
      <xdr:colOff>19050</xdr:colOff>
      <xdr:row>24</xdr:row>
      <xdr:rowOff>72094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0F99-C6A0-42C4-A5A4-37CACBD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85800"/>
          <a:ext cx="4838700" cy="4186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40F8-19C1-4EF5-9219-4923CBB606A6}">
  <dimension ref="A1:AD34"/>
  <sheetViews>
    <sheetView tabSelected="1" workbookViewId="0">
      <selection activeCell="X9" sqref="X9"/>
    </sheetView>
  </sheetViews>
  <sheetFormatPr defaultRowHeight="15.75" x14ac:dyDescent="0.25"/>
  <cols>
    <col min="1" max="3" width="9.140625" style="1"/>
    <col min="4" max="4" width="9.7109375" style="1" bestFit="1" customWidth="1"/>
    <col min="5" max="8" width="9.140625" style="1"/>
    <col min="9" max="9" width="5.7109375" style="2" customWidth="1"/>
    <col min="10" max="11" width="9.140625" style="1"/>
    <col min="12" max="13" width="9.140625" style="1" customWidth="1"/>
    <col min="14" max="17" width="9.140625" style="1"/>
    <col min="18" max="18" width="2.7109375" style="1" customWidth="1"/>
    <col min="19" max="19" width="9.140625" style="1" customWidth="1"/>
    <col min="20" max="20" width="2.140625" style="1" customWidth="1"/>
    <col min="21" max="28" width="9.140625" style="1"/>
    <col min="29" max="29" width="2.7109375" style="1" customWidth="1"/>
    <col min="30" max="16384" width="9.140625" style="1"/>
  </cols>
  <sheetData>
    <row r="1" spans="1:25" x14ac:dyDescent="0.25">
      <c r="A1" s="60" t="s">
        <v>80</v>
      </c>
      <c r="B1" s="64" t="s">
        <v>17</v>
      </c>
      <c r="C1" s="60" t="s">
        <v>81</v>
      </c>
      <c r="D1" s="60"/>
      <c r="J1" s="43" t="s">
        <v>2</v>
      </c>
      <c r="K1" s="43"/>
      <c r="L1" s="43"/>
      <c r="M1" s="39" t="s">
        <v>10</v>
      </c>
      <c r="N1" s="39" t="s">
        <v>11</v>
      </c>
      <c r="O1" s="39" t="s">
        <v>12</v>
      </c>
    </row>
    <row r="2" spans="1:25" x14ac:dyDescent="0.25">
      <c r="A2" s="60" t="s">
        <v>82</v>
      </c>
      <c r="B2" s="64" t="s">
        <v>17</v>
      </c>
      <c r="C2" s="60" t="s">
        <v>83</v>
      </c>
      <c r="D2" s="60"/>
      <c r="J2" s="57" t="s">
        <v>3</v>
      </c>
      <c r="K2" s="58"/>
      <c r="L2" s="59"/>
      <c r="M2" s="41">
        <v>5000</v>
      </c>
      <c r="N2" s="41">
        <v>5200</v>
      </c>
      <c r="O2" s="41">
        <v>6000</v>
      </c>
    </row>
    <row r="3" spans="1:25" x14ac:dyDescent="0.25">
      <c r="A3" s="60" t="s">
        <v>84</v>
      </c>
      <c r="B3" s="64" t="s">
        <v>17</v>
      </c>
      <c r="C3" s="65" t="s">
        <v>85</v>
      </c>
      <c r="D3" s="60"/>
      <c r="J3" s="57" t="s">
        <v>4</v>
      </c>
      <c r="K3" s="58"/>
      <c r="L3" s="59"/>
      <c r="M3" s="41">
        <v>3000</v>
      </c>
      <c r="N3" s="41">
        <v>3380</v>
      </c>
      <c r="O3" s="41">
        <v>4125</v>
      </c>
    </row>
    <row r="4" spans="1:25" x14ac:dyDescent="0.25">
      <c r="J4" s="57" t="s">
        <v>5</v>
      </c>
      <c r="K4" s="58"/>
      <c r="L4" s="59"/>
      <c r="M4" s="41">
        <v>2500</v>
      </c>
      <c r="N4" s="41">
        <v>3120</v>
      </c>
      <c r="O4" s="41">
        <v>4400</v>
      </c>
    </row>
    <row r="5" spans="1:25" x14ac:dyDescent="0.25">
      <c r="J5" s="57" t="s">
        <v>6</v>
      </c>
      <c r="K5" s="58"/>
      <c r="L5" s="59"/>
      <c r="M5" s="41">
        <v>10000</v>
      </c>
      <c r="N5" s="41">
        <v>10920</v>
      </c>
      <c r="O5" s="41">
        <v>12100</v>
      </c>
    </row>
    <row r="6" spans="1:25" x14ac:dyDescent="0.25">
      <c r="J6" s="57" t="s">
        <v>7</v>
      </c>
      <c r="K6" s="58"/>
      <c r="L6" s="59"/>
      <c r="M6" s="41">
        <v>15000</v>
      </c>
      <c r="N6" s="41">
        <v>18200</v>
      </c>
      <c r="O6" s="41">
        <v>22000</v>
      </c>
    </row>
    <row r="7" spans="1:25" x14ac:dyDescent="0.25">
      <c r="J7" s="57" t="s">
        <v>8</v>
      </c>
      <c r="K7" s="58"/>
      <c r="L7" s="59"/>
      <c r="M7" s="41">
        <v>130000</v>
      </c>
      <c r="N7" s="41">
        <v>145600</v>
      </c>
      <c r="O7" s="41">
        <v>159500</v>
      </c>
    </row>
    <row r="8" spans="1:25" x14ac:dyDescent="0.25">
      <c r="J8" s="57" t="s">
        <v>9</v>
      </c>
      <c r="K8" s="58"/>
      <c r="L8" s="59"/>
      <c r="M8" s="41">
        <v>2250</v>
      </c>
      <c r="N8" s="41">
        <v>2496</v>
      </c>
      <c r="O8" s="41">
        <v>3300</v>
      </c>
      <c r="Q8"/>
      <c r="R8"/>
      <c r="S8"/>
      <c r="T8"/>
      <c r="U8"/>
      <c r="V8"/>
      <c r="W8"/>
      <c r="X8"/>
      <c r="Y8"/>
    </row>
    <row r="9" spans="1:25" x14ac:dyDescent="0.25">
      <c r="Q9"/>
      <c r="R9"/>
      <c r="S9"/>
      <c r="T9"/>
      <c r="U9"/>
      <c r="V9"/>
      <c r="W9"/>
      <c r="X9"/>
      <c r="Y9"/>
    </row>
    <row r="10" spans="1:25" x14ac:dyDescent="0.25">
      <c r="I10" s="2" t="s">
        <v>1</v>
      </c>
      <c r="J10" s="42" t="s">
        <v>0</v>
      </c>
      <c r="K10" s="42"/>
      <c r="L10" s="42"/>
      <c r="M10" s="39" t="s">
        <v>10</v>
      </c>
      <c r="N10" s="39" t="s">
        <v>11</v>
      </c>
      <c r="O10" s="39" t="s">
        <v>12</v>
      </c>
    </row>
    <row r="11" spans="1:25" x14ac:dyDescent="0.25">
      <c r="J11" s="57" t="s">
        <v>4</v>
      </c>
      <c r="K11" s="58"/>
      <c r="L11" s="59"/>
      <c r="M11" s="40">
        <f>$M$2/M3</f>
        <v>1.6666666666666667</v>
      </c>
      <c r="N11" s="40">
        <f>$N$2/N3</f>
        <v>1.5384615384615385</v>
      </c>
      <c r="O11" s="40">
        <f>$O$2/O3</f>
        <v>1.4545454545454546</v>
      </c>
    </row>
    <row r="12" spans="1:25" x14ac:dyDescent="0.25">
      <c r="J12" s="57" t="s">
        <v>5</v>
      </c>
      <c r="K12" s="58"/>
      <c r="L12" s="59"/>
      <c r="M12" s="40">
        <f t="shared" ref="M12:M16" si="0">$M$2/M4</f>
        <v>2</v>
      </c>
      <c r="N12" s="40">
        <f t="shared" ref="N12:N16" si="1">$N$2/N4</f>
        <v>1.6666666666666667</v>
      </c>
      <c r="O12" s="40">
        <f t="shared" ref="O12:O16" si="2">$O$2/O4</f>
        <v>1.3636363636363635</v>
      </c>
    </row>
    <row r="13" spans="1:25" x14ac:dyDescent="0.25">
      <c r="J13" s="57" t="s">
        <v>6</v>
      </c>
      <c r="K13" s="58"/>
      <c r="L13" s="59"/>
      <c r="M13" s="40">
        <f t="shared" si="0"/>
        <v>0.5</v>
      </c>
      <c r="N13" s="40">
        <f t="shared" si="1"/>
        <v>0.47619047619047616</v>
      </c>
      <c r="O13" s="40">
        <f t="shared" si="2"/>
        <v>0.49586776859504134</v>
      </c>
    </row>
    <row r="14" spans="1:25" x14ac:dyDescent="0.25">
      <c r="J14" s="57" t="s">
        <v>7</v>
      </c>
      <c r="K14" s="58"/>
      <c r="L14" s="59"/>
      <c r="M14" s="40">
        <f t="shared" si="0"/>
        <v>0.33333333333333331</v>
      </c>
      <c r="N14" s="40">
        <f t="shared" si="1"/>
        <v>0.2857142857142857</v>
      </c>
      <c r="O14" s="40">
        <f t="shared" si="2"/>
        <v>0.27272727272727271</v>
      </c>
    </row>
    <row r="15" spans="1:25" x14ac:dyDescent="0.25">
      <c r="J15" s="57" t="s">
        <v>8</v>
      </c>
      <c r="K15" s="58"/>
      <c r="L15" s="59"/>
      <c r="M15" s="40">
        <f t="shared" si="0"/>
        <v>3.8461538461538464E-2</v>
      </c>
      <c r="N15" s="40">
        <f t="shared" si="1"/>
        <v>3.5714285714285712E-2</v>
      </c>
      <c r="O15" s="40">
        <f t="shared" si="2"/>
        <v>3.7617554858934171E-2</v>
      </c>
    </row>
    <row r="16" spans="1:25" x14ac:dyDescent="0.25">
      <c r="J16" s="57" t="s">
        <v>9</v>
      </c>
      <c r="K16" s="58"/>
      <c r="L16" s="59"/>
      <c r="M16" s="40">
        <f t="shared" si="0"/>
        <v>2.2222222222222223</v>
      </c>
      <c r="N16" s="40">
        <f t="shared" si="1"/>
        <v>2.0833333333333335</v>
      </c>
      <c r="O16" s="40">
        <f t="shared" si="2"/>
        <v>1.8181818181818181</v>
      </c>
    </row>
    <row r="18" spans="9:30" x14ac:dyDescent="0.25">
      <c r="I18" s="2" t="s">
        <v>74</v>
      </c>
      <c r="J18" s="49" t="s">
        <v>13</v>
      </c>
      <c r="K18" s="50"/>
      <c r="L18" s="50"/>
      <c r="M18" s="38" t="s">
        <v>11</v>
      </c>
      <c r="N18" s="53"/>
      <c r="O18" s="54"/>
      <c r="U18" s="49" t="s">
        <v>13</v>
      </c>
      <c r="V18" s="50"/>
      <c r="W18" s="50"/>
      <c r="X18" s="38" t="s">
        <v>12</v>
      </c>
      <c r="Y18" s="53"/>
      <c r="Z18" s="54"/>
    </row>
    <row r="19" spans="9:30" x14ac:dyDescent="0.25">
      <c r="J19" s="51"/>
      <c r="K19" s="52"/>
      <c r="L19" s="52"/>
      <c r="M19" s="36" t="s">
        <v>10</v>
      </c>
      <c r="N19" s="55"/>
      <c r="O19" s="56"/>
      <c r="U19" s="51"/>
      <c r="V19" s="52"/>
      <c r="W19" s="52"/>
      <c r="X19" s="36" t="s">
        <v>11</v>
      </c>
      <c r="Y19" s="55"/>
      <c r="Z19" s="56"/>
    </row>
    <row r="20" spans="9:30" x14ac:dyDescent="0.25">
      <c r="J20" s="57" t="s">
        <v>4</v>
      </c>
      <c r="K20" s="58"/>
      <c r="L20" s="59"/>
      <c r="M20" s="44">
        <f>N11/M11*100%</f>
        <v>0.92307692307692313</v>
      </c>
      <c r="N20" s="45" t="s">
        <v>14</v>
      </c>
      <c r="O20" s="46">
        <f>100%-M20</f>
        <v>7.6923076923076872E-2</v>
      </c>
      <c r="U20" s="57" t="s">
        <v>4</v>
      </c>
      <c r="V20" s="58"/>
      <c r="W20" s="59"/>
      <c r="X20" s="44">
        <f>O11/N11*100%</f>
        <v>0.94545454545454544</v>
      </c>
      <c r="Y20" s="45" t="s">
        <v>14</v>
      </c>
      <c r="Z20" s="46">
        <f>100%-X20</f>
        <v>5.4545454545454564E-2</v>
      </c>
    </row>
    <row r="21" spans="9:30" x14ac:dyDescent="0.25">
      <c r="J21" s="57" t="s">
        <v>5</v>
      </c>
      <c r="K21" s="58"/>
      <c r="L21" s="59"/>
      <c r="M21" s="44">
        <f>N12/M12*100%</f>
        <v>0.83333333333333337</v>
      </c>
      <c r="N21" s="45" t="s">
        <v>14</v>
      </c>
      <c r="O21" s="46">
        <f t="shared" ref="O21:O25" si="3">100%-M21</f>
        <v>0.16666666666666663</v>
      </c>
      <c r="U21" s="57" t="s">
        <v>5</v>
      </c>
      <c r="V21" s="58"/>
      <c r="W21" s="59"/>
      <c r="X21" s="44">
        <f t="shared" ref="X21:X25" si="4">O12/N12*100%</f>
        <v>0.81818181818181812</v>
      </c>
      <c r="Y21" s="45" t="s">
        <v>14</v>
      </c>
      <c r="Z21" s="46">
        <f t="shared" ref="Z21:Z25" si="5">100%-X21</f>
        <v>0.18181818181818188</v>
      </c>
    </row>
    <row r="22" spans="9:30" x14ac:dyDescent="0.25">
      <c r="J22" s="57" t="s">
        <v>6</v>
      </c>
      <c r="K22" s="58"/>
      <c r="L22" s="59"/>
      <c r="M22" s="44">
        <f>N13/M13*100%</f>
        <v>0.95238095238095233</v>
      </c>
      <c r="N22" s="45" t="s">
        <v>14</v>
      </c>
      <c r="O22" s="46">
        <f t="shared" si="3"/>
        <v>4.7619047619047672E-2</v>
      </c>
      <c r="U22" s="57" t="s">
        <v>6</v>
      </c>
      <c r="V22" s="58"/>
      <c r="W22" s="59"/>
      <c r="X22" s="44">
        <f t="shared" si="4"/>
        <v>1.0413223140495869</v>
      </c>
      <c r="Y22" s="47" t="s">
        <v>73</v>
      </c>
      <c r="Z22" s="48">
        <f>X22-100%</f>
        <v>4.1322314049586861E-2</v>
      </c>
    </row>
    <row r="23" spans="9:30" x14ac:dyDescent="0.25">
      <c r="J23" s="57" t="s">
        <v>7</v>
      </c>
      <c r="K23" s="58"/>
      <c r="L23" s="59"/>
      <c r="M23" s="44">
        <f>N14/M14*100%</f>
        <v>0.8571428571428571</v>
      </c>
      <c r="N23" s="45" t="s">
        <v>14</v>
      </c>
      <c r="O23" s="46">
        <f t="shared" si="3"/>
        <v>0.1428571428571429</v>
      </c>
      <c r="U23" s="57" t="s">
        <v>7</v>
      </c>
      <c r="V23" s="58"/>
      <c r="W23" s="59"/>
      <c r="X23" s="44">
        <f t="shared" si="4"/>
        <v>0.95454545454545447</v>
      </c>
      <c r="Y23" s="45" t="s">
        <v>14</v>
      </c>
      <c r="Z23" s="46">
        <f t="shared" si="5"/>
        <v>4.5454545454545525E-2</v>
      </c>
    </row>
    <row r="24" spans="9:30" x14ac:dyDescent="0.25">
      <c r="J24" s="57" t="s">
        <v>8</v>
      </c>
      <c r="K24" s="58"/>
      <c r="L24" s="59"/>
      <c r="M24" s="44">
        <f>N15/M15*100%</f>
        <v>0.92857142857142849</v>
      </c>
      <c r="N24" s="45" t="s">
        <v>14</v>
      </c>
      <c r="O24" s="46">
        <f t="shared" si="3"/>
        <v>7.1428571428571508E-2</v>
      </c>
      <c r="U24" s="57" t="s">
        <v>8</v>
      </c>
      <c r="V24" s="58"/>
      <c r="W24" s="59"/>
      <c r="X24" s="44">
        <f t="shared" si="4"/>
        <v>1.0532915360501569</v>
      </c>
      <c r="Y24" s="47" t="s">
        <v>73</v>
      </c>
      <c r="Z24" s="48">
        <f>X24-100%</f>
        <v>5.3291536050156907E-2</v>
      </c>
    </row>
    <row r="25" spans="9:30" x14ac:dyDescent="0.25">
      <c r="J25" s="57" t="s">
        <v>9</v>
      </c>
      <c r="K25" s="58"/>
      <c r="L25" s="59"/>
      <c r="M25" s="44">
        <f>N16/M16*100%</f>
        <v>0.9375</v>
      </c>
      <c r="N25" s="45" t="s">
        <v>14</v>
      </c>
      <c r="O25" s="46">
        <f t="shared" si="3"/>
        <v>6.25E-2</v>
      </c>
      <c r="U25" s="57" t="s">
        <v>9</v>
      </c>
      <c r="V25" s="58"/>
      <c r="W25" s="59"/>
      <c r="X25" s="44">
        <f t="shared" si="4"/>
        <v>0.87272727272727268</v>
      </c>
      <c r="Y25" s="45" t="s">
        <v>14</v>
      </c>
      <c r="Z25" s="46">
        <f t="shared" si="5"/>
        <v>0.12727272727272732</v>
      </c>
    </row>
    <row r="27" spans="9:30" x14ac:dyDescent="0.25">
      <c r="J27" s="61" t="s">
        <v>15</v>
      </c>
      <c r="K27" s="61"/>
      <c r="L27" s="61"/>
      <c r="M27" s="3" t="s">
        <v>16</v>
      </c>
      <c r="N27" s="3"/>
      <c r="O27" s="3"/>
      <c r="P27" s="3"/>
      <c r="Q27" s="3"/>
      <c r="R27" s="62" t="s">
        <v>17</v>
      </c>
      <c r="S27" s="63">
        <f>(92% + 83% + 95% + 86% + 93% + 94%)/6</f>
        <v>0.90499999999999992</v>
      </c>
      <c r="U27" s="61" t="s">
        <v>15</v>
      </c>
      <c r="V27" s="61"/>
      <c r="W27" s="61"/>
      <c r="X27" s="3" t="s">
        <v>19</v>
      </c>
      <c r="Y27" s="3"/>
      <c r="Z27" s="3"/>
      <c r="AA27" s="3"/>
      <c r="AB27" s="3"/>
      <c r="AC27" s="62" t="s">
        <v>17</v>
      </c>
      <c r="AD27" s="63">
        <f>(87% + 68% + 99% + 82% + 98% + 82%)/6</f>
        <v>0.86</v>
      </c>
    </row>
    <row r="28" spans="9:30" x14ac:dyDescent="0.25">
      <c r="J28" s="61"/>
      <c r="K28" s="61"/>
      <c r="L28" s="61"/>
      <c r="M28" s="4">
        <v>6</v>
      </c>
      <c r="N28" s="4"/>
      <c r="O28" s="4"/>
      <c r="P28" s="4"/>
      <c r="Q28" s="4"/>
      <c r="R28" s="62"/>
      <c r="S28" s="63"/>
      <c r="U28" s="61"/>
      <c r="V28" s="61"/>
      <c r="W28" s="61"/>
      <c r="X28" s="4">
        <v>6</v>
      </c>
      <c r="Y28" s="4"/>
      <c r="Z28" s="4"/>
      <c r="AA28" s="4"/>
      <c r="AB28" s="4"/>
      <c r="AC28" s="62"/>
      <c r="AD28" s="63"/>
    </row>
    <row r="30" spans="9:30" x14ac:dyDescent="0.25">
      <c r="J30" s="1" t="s">
        <v>18</v>
      </c>
      <c r="U30" s="1" t="s">
        <v>20</v>
      </c>
    </row>
    <row r="32" spans="9:30" x14ac:dyDescent="0.25">
      <c r="I32" s="2" t="s">
        <v>75</v>
      </c>
      <c r="J32" s="60" t="s">
        <v>76</v>
      </c>
      <c r="K32" s="60"/>
      <c r="L32" s="60"/>
      <c r="M32" s="60"/>
      <c r="N32" s="60"/>
      <c r="O32" s="60"/>
      <c r="P32" s="60"/>
      <c r="Q32" s="60"/>
    </row>
    <row r="33" spans="10:17" x14ac:dyDescent="0.25">
      <c r="J33" s="60" t="s">
        <v>77</v>
      </c>
      <c r="K33" s="60"/>
      <c r="L33" s="60"/>
      <c r="M33" s="60"/>
      <c r="N33" s="60"/>
      <c r="O33" s="60"/>
      <c r="P33" s="60"/>
      <c r="Q33" s="60"/>
    </row>
    <row r="34" spans="10:17" x14ac:dyDescent="0.25">
      <c r="J34" s="60" t="s">
        <v>78</v>
      </c>
      <c r="K34" s="60"/>
      <c r="L34" s="60"/>
      <c r="M34" s="60"/>
      <c r="N34" s="60"/>
      <c r="O34" s="60"/>
      <c r="P34" s="60"/>
      <c r="Q34" s="60"/>
    </row>
  </sheetData>
  <mergeCells count="14">
    <mergeCell ref="AD27:AD28"/>
    <mergeCell ref="AC27:AC28"/>
    <mergeCell ref="U27:W28"/>
    <mergeCell ref="J27:L28"/>
    <mergeCell ref="J1:L1"/>
    <mergeCell ref="U18:W19"/>
    <mergeCell ref="J18:L19"/>
    <mergeCell ref="S27:S28"/>
    <mergeCell ref="R27:R28"/>
    <mergeCell ref="M27:Q27"/>
    <mergeCell ref="M28:Q28"/>
    <mergeCell ref="X27:AB27"/>
    <mergeCell ref="X28:AB28"/>
    <mergeCell ref="J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12EB-7EF8-4B0D-A25A-C3A832E28FC8}">
  <dimension ref="A1:G75"/>
  <sheetViews>
    <sheetView showGridLines="0" topLeftCell="A45" zoomScale="90" zoomScaleNormal="90" workbookViewId="0">
      <selection activeCell="A73" sqref="A73:C75"/>
    </sheetView>
  </sheetViews>
  <sheetFormatPr defaultRowHeight="14.25" x14ac:dyDescent="0.2"/>
  <cols>
    <col min="1" max="1" width="28" style="5" customWidth="1"/>
    <col min="2" max="2" width="16.42578125" style="5" customWidth="1"/>
    <col min="3" max="3" width="14.28515625" style="5" bestFit="1" customWidth="1"/>
    <col min="4" max="256" width="12.5703125" style="5" customWidth="1"/>
    <col min="257" max="16384" width="9.140625" style="5"/>
  </cols>
  <sheetData>
    <row r="1" spans="1:3" x14ac:dyDescent="0.2">
      <c r="A1" s="5" t="s">
        <v>72</v>
      </c>
    </row>
    <row r="2" spans="1:3" x14ac:dyDescent="0.2">
      <c r="A2" s="35">
        <v>28190312</v>
      </c>
    </row>
    <row r="3" spans="1:3" x14ac:dyDescent="0.2">
      <c r="A3" s="5" t="s">
        <v>71</v>
      </c>
    </row>
    <row r="5" spans="1:3" ht="15" x14ac:dyDescent="0.25">
      <c r="A5" s="26" t="s">
        <v>70</v>
      </c>
    </row>
    <row r="6" spans="1:3" x14ac:dyDescent="0.2">
      <c r="A6" s="7" t="s">
        <v>50</v>
      </c>
      <c r="B6" s="10" t="s">
        <v>69</v>
      </c>
      <c r="C6" s="10" t="s">
        <v>68</v>
      </c>
    </row>
    <row r="7" spans="1:3" x14ac:dyDescent="0.2">
      <c r="A7" s="7" t="s">
        <v>67</v>
      </c>
      <c r="B7" s="10">
        <v>1500</v>
      </c>
      <c r="C7" s="10">
        <v>1500</v>
      </c>
    </row>
    <row r="8" spans="1:3" x14ac:dyDescent="0.2">
      <c r="A8" s="7" t="s">
        <v>66</v>
      </c>
      <c r="B8" s="10">
        <v>350</v>
      </c>
      <c r="C8" s="10">
        <v>325</v>
      </c>
    </row>
    <row r="9" spans="1:3" x14ac:dyDescent="0.2">
      <c r="A9" s="7" t="s">
        <v>65</v>
      </c>
      <c r="B9" s="10">
        <v>15000</v>
      </c>
      <c r="C9" s="10">
        <v>18000</v>
      </c>
    </row>
    <row r="10" spans="1:3" x14ac:dyDescent="0.2">
      <c r="A10" s="7" t="s">
        <v>64</v>
      </c>
      <c r="B10" s="10">
        <v>3000</v>
      </c>
      <c r="C10" s="10">
        <f>85%*B10</f>
        <v>2550</v>
      </c>
    </row>
    <row r="11" spans="1:3" x14ac:dyDescent="0.2">
      <c r="A11" s="7"/>
      <c r="B11" s="10"/>
      <c r="C11" s="10"/>
    </row>
    <row r="12" spans="1:3" x14ac:dyDescent="0.2">
      <c r="B12" s="24"/>
      <c r="C12" s="24"/>
    </row>
    <row r="13" spans="1:3" ht="15" x14ac:dyDescent="0.2">
      <c r="A13" s="30" t="s">
        <v>0</v>
      </c>
      <c r="B13" s="32" t="s">
        <v>63</v>
      </c>
      <c r="C13" s="32" t="s">
        <v>62</v>
      </c>
    </row>
    <row r="14" spans="1:3" ht="15" x14ac:dyDescent="0.2">
      <c r="A14" s="30" t="s">
        <v>35</v>
      </c>
      <c r="B14" s="28">
        <f>B7/B8</f>
        <v>4.2857142857142856</v>
      </c>
      <c r="C14" s="28">
        <f>C7/C8</f>
        <v>4.615384615384615</v>
      </c>
    </row>
    <row r="15" spans="1:3" ht="15" x14ac:dyDescent="0.2">
      <c r="A15" s="30" t="s">
        <v>57</v>
      </c>
      <c r="B15" s="28">
        <f>B7/B9</f>
        <v>0.1</v>
      </c>
      <c r="C15" s="34">
        <f>C7/C9</f>
        <v>8.3333333333333329E-2</v>
      </c>
    </row>
    <row r="16" spans="1:3" ht="15" x14ac:dyDescent="0.2">
      <c r="A16" s="30" t="s">
        <v>56</v>
      </c>
      <c r="B16" s="28">
        <f>B7/B10</f>
        <v>0.5</v>
      </c>
      <c r="C16" s="28">
        <f>C7/C10</f>
        <v>0.58823529411764708</v>
      </c>
    </row>
    <row r="17" spans="1:7" x14ac:dyDescent="0.2">
      <c r="B17" s="33"/>
      <c r="C17" s="33"/>
    </row>
    <row r="18" spans="1:7" x14ac:dyDescent="0.2">
      <c r="B18" s="33"/>
      <c r="C18" s="33"/>
    </row>
    <row r="19" spans="1:7" ht="15" x14ac:dyDescent="0.2">
      <c r="A19" s="30" t="s">
        <v>61</v>
      </c>
      <c r="B19" s="32" t="s">
        <v>60</v>
      </c>
      <c r="C19" s="32" t="s">
        <v>59</v>
      </c>
      <c r="D19" s="27"/>
    </row>
    <row r="20" spans="1:7" ht="15" x14ac:dyDescent="0.2">
      <c r="A20" s="30" t="s">
        <v>35</v>
      </c>
      <c r="B20" s="29">
        <f>C14/B14%</f>
        <v>107.69230769230768</v>
      </c>
      <c r="C20" s="28" t="s">
        <v>58</v>
      </c>
      <c r="D20" s="27"/>
    </row>
    <row r="21" spans="1:7" ht="15" x14ac:dyDescent="0.2">
      <c r="A21" s="30" t="s">
        <v>57</v>
      </c>
      <c r="B21" s="31">
        <f>C15/B15%</f>
        <v>83.333333333333329</v>
      </c>
      <c r="C21" s="28" t="s">
        <v>37</v>
      </c>
      <c r="D21" s="17" t="s">
        <v>44</v>
      </c>
    </row>
    <row r="22" spans="1:7" ht="15" x14ac:dyDescent="0.2">
      <c r="A22" s="30" t="s">
        <v>56</v>
      </c>
      <c r="B22" s="29">
        <f>C16/B16%</f>
        <v>117.64705882352942</v>
      </c>
      <c r="C22" s="28" t="s">
        <v>55</v>
      </c>
      <c r="D22" s="27"/>
    </row>
    <row r="23" spans="1:7" x14ac:dyDescent="0.2">
      <c r="A23" s="7" t="s">
        <v>43</v>
      </c>
      <c r="B23" s="18">
        <f>AVERAGE(B20:B22)</f>
        <v>102.89089994972346</v>
      </c>
      <c r="C23" s="10" t="s">
        <v>54</v>
      </c>
    </row>
    <row r="24" spans="1:7" ht="15.75" x14ac:dyDescent="0.25">
      <c r="A24" s="5" t="s">
        <v>53</v>
      </c>
      <c r="G24" s="37" t="s">
        <v>79</v>
      </c>
    </row>
    <row r="25" spans="1:7" x14ac:dyDescent="0.2">
      <c r="A25" s="5" t="s">
        <v>52</v>
      </c>
    </row>
    <row r="28" spans="1:7" ht="15" x14ac:dyDescent="0.25">
      <c r="A28" s="26" t="s">
        <v>51</v>
      </c>
    </row>
    <row r="30" spans="1:7" ht="15" x14ac:dyDescent="0.25">
      <c r="A30" s="13" t="s">
        <v>50</v>
      </c>
      <c r="B30" s="21">
        <v>2012</v>
      </c>
      <c r="C30" s="21">
        <v>2013</v>
      </c>
      <c r="D30" s="21">
        <v>2014</v>
      </c>
    </row>
    <row r="31" spans="1:7" x14ac:dyDescent="0.2">
      <c r="A31" s="7" t="s">
        <v>3</v>
      </c>
      <c r="B31" s="25">
        <v>5000</v>
      </c>
      <c r="C31" s="25">
        <v>5200</v>
      </c>
      <c r="D31" s="25">
        <v>6000</v>
      </c>
    </row>
    <row r="32" spans="1:7" x14ac:dyDescent="0.2">
      <c r="A32" s="7" t="s">
        <v>4</v>
      </c>
      <c r="B32" s="25">
        <v>3000</v>
      </c>
      <c r="C32" s="25">
        <v>3380</v>
      </c>
      <c r="D32" s="25">
        <v>4125</v>
      </c>
    </row>
    <row r="33" spans="1:4" x14ac:dyDescent="0.2">
      <c r="A33" s="7" t="s">
        <v>5</v>
      </c>
      <c r="B33" s="25">
        <v>2500</v>
      </c>
      <c r="C33" s="25">
        <v>3120</v>
      </c>
      <c r="D33" s="25">
        <v>4400</v>
      </c>
    </row>
    <row r="34" spans="1:4" x14ac:dyDescent="0.2">
      <c r="A34" s="7" t="s">
        <v>49</v>
      </c>
      <c r="B34" s="25">
        <v>10000</v>
      </c>
      <c r="C34" s="25">
        <v>10920</v>
      </c>
      <c r="D34" s="25">
        <v>12100</v>
      </c>
    </row>
    <row r="35" spans="1:4" x14ac:dyDescent="0.2">
      <c r="A35" s="7" t="s">
        <v>48</v>
      </c>
      <c r="B35" s="25">
        <v>15000</v>
      </c>
      <c r="C35" s="25">
        <v>18200</v>
      </c>
      <c r="D35" s="25">
        <v>22000</v>
      </c>
    </row>
    <row r="36" spans="1:4" x14ac:dyDescent="0.2">
      <c r="A36" s="7" t="s">
        <v>8</v>
      </c>
      <c r="B36" s="25">
        <v>130000</v>
      </c>
      <c r="C36" s="25">
        <v>145600</v>
      </c>
      <c r="D36" s="25">
        <v>159500</v>
      </c>
    </row>
    <row r="37" spans="1:4" x14ac:dyDescent="0.2">
      <c r="A37" s="7" t="s">
        <v>9</v>
      </c>
      <c r="B37" s="25">
        <v>2250</v>
      </c>
      <c r="C37" s="25">
        <v>2496</v>
      </c>
      <c r="D37" s="25">
        <v>3300</v>
      </c>
    </row>
    <row r="39" spans="1:4" x14ac:dyDescent="0.2">
      <c r="A39" s="5" t="s">
        <v>47</v>
      </c>
    </row>
    <row r="40" spans="1:4" x14ac:dyDescent="0.2">
      <c r="B40" s="24"/>
      <c r="C40" s="24"/>
      <c r="D40" s="24"/>
    </row>
    <row r="41" spans="1:4" ht="15" x14ac:dyDescent="0.25">
      <c r="A41" s="13" t="s">
        <v>46</v>
      </c>
      <c r="B41" s="21">
        <v>2012</v>
      </c>
      <c r="C41" s="21">
        <v>2013</v>
      </c>
      <c r="D41" s="21">
        <v>2014</v>
      </c>
    </row>
    <row r="42" spans="1:4" x14ac:dyDescent="0.2">
      <c r="A42" s="7" t="s">
        <v>40</v>
      </c>
      <c r="B42" s="23">
        <f>B31/B32</f>
        <v>1.6666666666666667</v>
      </c>
      <c r="C42" s="23">
        <f>C31/C32</f>
        <v>1.5384615384615385</v>
      </c>
      <c r="D42" s="23">
        <f>D31/D32</f>
        <v>1.4545454545454546</v>
      </c>
    </row>
    <row r="43" spans="1:4" x14ac:dyDescent="0.2">
      <c r="A43" s="7" t="s">
        <v>38</v>
      </c>
      <c r="B43" s="23">
        <f>B31/B33</f>
        <v>2</v>
      </c>
      <c r="C43" s="23">
        <f>C31/C33</f>
        <v>1.6666666666666667</v>
      </c>
      <c r="D43" s="23">
        <f>D31/D33</f>
        <v>1.3636363636363635</v>
      </c>
    </row>
    <row r="44" spans="1:4" x14ac:dyDescent="0.2">
      <c r="A44" s="7" t="s">
        <v>35</v>
      </c>
      <c r="B44" s="23">
        <f>B31/B34</f>
        <v>0.5</v>
      </c>
      <c r="C44" s="23">
        <f>C31/C34</f>
        <v>0.47619047619047616</v>
      </c>
      <c r="D44" s="23">
        <f>D31/D34</f>
        <v>0.49586776859504134</v>
      </c>
    </row>
    <row r="45" spans="1:4" x14ac:dyDescent="0.2">
      <c r="A45" s="7" t="s">
        <v>32</v>
      </c>
      <c r="B45" s="23">
        <f>B31/B35</f>
        <v>0.33333333333333331</v>
      </c>
      <c r="C45" s="23">
        <f>C31/C35</f>
        <v>0.2857142857142857</v>
      </c>
      <c r="D45" s="23">
        <f>D31/D35</f>
        <v>0.27272727272727271</v>
      </c>
    </row>
    <row r="46" spans="1:4" x14ac:dyDescent="0.2">
      <c r="A46" s="7" t="s">
        <v>29</v>
      </c>
      <c r="B46" s="23">
        <f>B31/B36</f>
        <v>3.8461538461538464E-2</v>
      </c>
      <c r="C46" s="23">
        <f>C31/C36</f>
        <v>3.5714285714285712E-2</v>
      </c>
      <c r="D46" s="23">
        <f>D31/D36</f>
        <v>3.7617554858934171E-2</v>
      </c>
    </row>
    <row r="47" spans="1:4" x14ac:dyDescent="0.2">
      <c r="A47" s="7" t="s">
        <v>26</v>
      </c>
      <c r="B47" s="23">
        <f>B31/B37</f>
        <v>2.2222222222222223</v>
      </c>
      <c r="C47" s="23">
        <f>C31/C37</f>
        <v>2.0833333333333335</v>
      </c>
      <c r="D47" s="23">
        <f>D31/D37</f>
        <v>1.8181818181818181</v>
      </c>
    </row>
    <row r="49" spans="1:4" x14ac:dyDescent="0.2">
      <c r="A49" s="5" t="s">
        <v>45</v>
      </c>
    </row>
    <row r="51" spans="1:4" ht="15" x14ac:dyDescent="0.25">
      <c r="A51" s="13" t="s">
        <v>41</v>
      </c>
      <c r="B51" s="22">
        <v>2013</v>
      </c>
      <c r="C51" s="21">
        <v>2014</v>
      </c>
      <c r="D51" s="20"/>
    </row>
    <row r="52" spans="1:4" x14ac:dyDescent="0.2">
      <c r="A52" s="7" t="s">
        <v>40</v>
      </c>
      <c r="B52" s="19">
        <f>C42/B42%</f>
        <v>92.307692307692321</v>
      </c>
      <c r="C52" s="18">
        <f>D42/B42%</f>
        <v>87.27272727272728</v>
      </c>
    </row>
    <row r="53" spans="1:4" x14ac:dyDescent="0.2">
      <c r="A53" s="7" t="s">
        <v>38</v>
      </c>
      <c r="B53" s="19">
        <f>C43/B43%</f>
        <v>83.333333333333329</v>
      </c>
      <c r="C53" s="18">
        <f>D43/B43%</f>
        <v>68.181818181818173</v>
      </c>
    </row>
    <row r="54" spans="1:4" x14ac:dyDescent="0.2">
      <c r="A54" s="7" t="s">
        <v>35</v>
      </c>
      <c r="B54" s="19">
        <f>C44/B44%</f>
        <v>95.238095238095227</v>
      </c>
      <c r="C54" s="18">
        <f>D44/B44%</f>
        <v>99.173553719008268</v>
      </c>
    </row>
    <row r="55" spans="1:4" x14ac:dyDescent="0.2">
      <c r="A55" s="7" t="s">
        <v>32</v>
      </c>
      <c r="B55" s="19">
        <f>C45/B45%</f>
        <v>85.714285714285708</v>
      </c>
      <c r="C55" s="18">
        <f>D45/B45%</f>
        <v>81.818181818181813</v>
      </c>
    </row>
    <row r="56" spans="1:4" ht="15" x14ac:dyDescent="0.2">
      <c r="A56" s="7" t="s">
        <v>29</v>
      </c>
      <c r="B56" s="19">
        <f>C46/B46%</f>
        <v>92.857142857142847</v>
      </c>
      <c r="C56" s="18">
        <f>D46/B46%</f>
        <v>97.805642633228842</v>
      </c>
      <c r="D56" s="17" t="s">
        <v>44</v>
      </c>
    </row>
    <row r="57" spans="1:4" x14ac:dyDescent="0.2">
      <c r="A57" s="16" t="s">
        <v>26</v>
      </c>
      <c r="B57" s="15">
        <f>C47/B47%</f>
        <v>93.75</v>
      </c>
      <c r="C57" s="14">
        <f>D47/B47%</f>
        <v>81.818181818181813</v>
      </c>
    </row>
    <row r="58" spans="1:4" ht="15" x14ac:dyDescent="0.25">
      <c r="A58" s="13" t="s">
        <v>43</v>
      </c>
      <c r="B58" s="12">
        <f>AVERAGE(B52:B57)</f>
        <v>90.533424908424919</v>
      </c>
      <c r="C58" s="12">
        <f>AVERAGE(C52:C57)</f>
        <v>86.01168424052436</v>
      </c>
    </row>
    <row r="60" spans="1:4" x14ac:dyDescent="0.2">
      <c r="A60" s="5" t="s">
        <v>42</v>
      </c>
    </row>
    <row r="62" spans="1:4" ht="15" x14ac:dyDescent="0.25">
      <c r="A62" s="11" t="s">
        <v>41</v>
      </c>
      <c r="B62" s="10">
        <v>2013</v>
      </c>
      <c r="C62" s="10">
        <v>2014</v>
      </c>
    </row>
    <row r="63" spans="1:4" x14ac:dyDescent="0.2">
      <c r="A63" s="8" t="s">
        <v>40</v>
      </c>
      <c r="B63" s="7" t="s">
        <v>39</v>
      </c>
      <c r="C63" s="7" t="s">
        <v>34</v>
      </c>
    </row>
    <row r="64" spans="1:4" x14ac:dyDescent="0.2">
      <c r="A64" s="8" t="s">
        <v>38</v>
      </c>
      <c r="B64" s="7" t="s">
        <v>37</v>
      </c>
      <c r="C64" s="7" t="s">
        <v>36</v>
      </c>
    </row>
    <row r="65" spans="1:3" x14ac:dyDescent="0.2">
      <c r="A65" s="8" t="s">
        <v>35</v>
      </c>
      <c r="B65" s="7" t="s">
        <v>34</v>
      </c>
      <c r="C65" s="7" t="s">
        <v>33</v>
      </c>
    </row>
    <row r="66" spans="1:3" x14ac:dyDescent="0.2">
      <c r="A66" s="8" t="s">
        <v>32</v>
      </c>
      <c r="B66" s="7" t="s">
        <v>31</v>
      </c>
      <c r="C66" s="7" t="s">
        <v>30</v>
      </c>
    </row>
    <row r="67" spans="1:3" x14ac:dyDescent="0.2">
      <c r="A67" s="9" t="s">
        <v>29</v>
      </c>
      <c r="B67" s="7" t="s">
        <v>28</v>
      </c>
      <c r="C67" s="7" t="s">
        <v>27</v>
      </c>
    </row>
    <row r="68" spans="1:3" x14ac:dyDescent="0.2">
      <c r="A68" s="8" t="s">
        <v>26</v>
      </c>
      <c r="B68" s="7" t="s">
        <v>25</v>
      </c>
      <c r="C68" s="7" t="s">
        <v>24</v>
      </c>
    </row>
    <row r="69" spans="1:3" x14ac:dyDescent="0.2">
      <c r="A69" s="5" t="s">
        <v>23</v>
      </c>
    </row>
    <row r="71" spans="1:3" x14ac:dyDescent="0.2">
      <c r="A71" s="5" t="s">
        <v>22</v>
      </c>
    </row>
    <row r="73" spans="1:3" x14ac:dyDescent="0.2">
      <c r="A73" s="6" t="s">
        <v>21</v>
      </c>
      <c r="B73" s="6"/>
      <c r="C73" s="6"/>
    </row>
    <row r="74" spans="1:3" x14ac:dyDescent="0.2">
      <c r="A74" s="6"/>
      <c r="B74" s="6"/>
      <c r="C74" s="6"/>
    </row>
    <row r="75" spans="1:3" x14ac:dyDescent="0.2">
      <c r="A75" s="6"/>
      <c r="B75" s="6"/>
      <c r="C75" s="6"/>
    </row>
  </sheetData>
  <mergeCells count="1">
    <mergeCell ref="A73:C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Rakhman</dc:creator>
  <cp:lastModifiedBy>D E N N Y</cp:lastModifiedBy>
  <dcterms:created xsi:type="dcterms:W3CDTF">2021-07-26T06:21:33Z</dcterms:created>
  <dcterms:modified xsi:type="dcterms:W3CDTF">2021-10-10T09:15:42Z</dcterms:modified>
</cp:coreProperties>
</file>