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JLS\Instalaciones\Máquina de Compresión Rápida\Testem\KAUST\Lote 1\"/>
    </mc:Choice>
  </mc:AlternateContent>
  <bookViews>
    <workbookView xWindow="0" yWindow="0" windowWidth="24000" windowHeight="14010"/>
  </bookViews>
  <sheets>
    <sheet name="Data" sheetId="1" r:id="rId1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J7" i="1"/>
  <c r="H7" i="1"/>
  <c r="H6" i="1"/>
  <c r="J6" i="1"/>
  <c r="K6" i="1"/>
  <c r="L6" i="1"/>
  <c r="M7" i="1"/>
  <c r="L7" i="1"/>
  <c r="H8" i="1"/>
  <c r="M8" i="1" s="1"/>
  <c r="J8" i="1"/>
  <c r="K8" i="1"/>
  <c r="L8" i="1"/>
  <c r="H9" i="1"/>
  <c r="M9" i="1" s="1"/>
  <c r="J9" i="1"/>
  <c r="K9" i="1"/>
  <c r="L9" i="1"/>
  <c r="H4" i="1"/>
  <c r="J4" i="1"/>
  <c r="K4" i="1"/>
  <c r="M4" i="1" s="1"/>
  <c r="L4" i="1"/>
  <c r="H5" i="1"/>
  <c r="M5" i="1" s="1"/>
  <c r="J5" i="1"/>
  <c r="K5" i="1"/>
  <c r="L5" i="1"/>
  <c r="L3" i="1"/>
  <c r="J3" i="1"/>
  <c r="K3" i="1"/>
  <c r="H3" i="1"/>
  <c r="M3" i="1" s="1"/>
  <c r="M6" i="1" l="1"/>
</calcChain>
</file>

<file path=xl/sharedStrings.xml><?xml version="1.0" encoding="utf-8"?>
<sst xmlns="http://schemas.openxmlformats.org/spreadsheetml/2006/main" count="27" uniqueCount="21">
  <si>
    <t>Name</t>
  </si>
  <si>
    <t>ic8h18_Tw=135_Pin=1.4_phi=0.4_EGR=0.4</t>
  </si>
  <si>
    <t>ic8h18_Tw=160_Pin=1.4_phi=0.4_EGR=0.4</t>
  </si>
  <si>
    <t>Fuel</t>
  </si>
  <si>
    <t>PHI</t>
  </si>
  <si>
    <t>T wall [C]</t>
  </si>
  <si>
    <t>EGR [%]</t>
  </si>
  <si>
    <t>IC8H18</t>
  </si>
  <si>
    <t>NC7H16</t>
  </si>
  <si>
    <t>N2</t>
  </si>
  <si>
    <t>O2</t>
  </si>
  <si>
    <t>CO2</t>
  </si>
  <si>
    <t>ic8h18_Tw=185_Pin=1.4_phi=0.4_EGR=0.4</t>
  </si>
  <si>
    <t>Iso-octane</t>
  </si>
  <si>
    <t>P in [bar]</t>
  </si>
  <si>
    <t>ic8h18_Tw=135_Pin=1.4_phi=0.4_EGR=0.0</t>
  </si>
  <si>
    <t>ic8h18_Tw=135_Pin=1.4_phi=0.4_EGR=0.3</t>
  </si>
  <si>
    <t>ic8h18_Tw=135_Pin=1.4_phi=0.5_EGR=0.4</t>
  </si>
  <si>
    <t>ic8h18_Tw=135_Pin=1.4_phi=0.6_EGR=0.4</t>
  </si>
  <si>
    <t>Molar fractions [-]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</si>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</sst>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"/>
  <sheetViews>
    <sheetView tabSelected="1" topLeftCell="B1" workbookViewId="0">
      <selection activeCell="O7" sqref="O7"/>
    </sheetView>
  </sheetViews>
  <sheetFormatPr baseColWidth="10" defaultColWidth="9.140625" defaultRowHeight="15" x14ac:dyDescent="0.25"/>
  <cols>
    <col min="2" max="2" width="38" bestFit="1" customWidth="1"/>
    <col min="3" max="3" width="13" customWidth="1"/>
    <col min="5" max="5" width="12.42578125" customWidth="1"/>
    <col min="6" max="6" width="11.42578125" customWidth="1"/>
  </cols>
  <sheetData>
    <row r="1" spans="2:13" x14ac:dyDescent="0.25">
      <c r="B1" s="5"/>
      <c r="C1" s="5"/>
      <c r="D1" s="5"/>
      <c r="E1" s="5"/>
      <c r="F1" s="5"/>
      <c r="G1" s="5"/>
      <c r="H1" s="6" t="s">
        <v>19</v>
      </c>
      <c r="I1" s="6"/>
      <c r="J1" s="6"/>
      <c r="K1" s="6"/>
      <c r="L1" s="6"/>
      <c r="M1" s="6"/>
    </row>
    <row r="2" spans="2:13" x14ac:dyDescent="0.25">
      <c r="B2" s="5" t="s">
        <v>0</v>
      </c>
      <c r="C2" s="5" t="s">
        <v>3</v>
      </c>
      <c r="D2" s="5" t="s">
        <v>4</v>
      </c>
      <c r="E2" s="5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20</v>
      </c>
    </row>
    <row r="3" spans="2:13" x14ac:dyDescent="0.25">
      <c r="B3" t="s">
        <v>1</v>
      </c>
      <c r="C3" t="s">
        <v>13</v>
      </c>
      <c r="D3">
        <v>0.4</v>
      </c>
      <c r="E3">
        <v>1.4</v>
      </c>
      <c r="F3">
        <v>135</v>
      </c>
      <c r="G3">
        <v>40</v>
      </c>
      <c r="H3" s="3">
        <f>D3/(0.4+12.5*(1+0.79/0.21))*(1-G3/100)</f>
        <v>4.0050858232676409E-3</v>
      </c>
      <c r="I3" s="4">
        <v>0</v>
      </c>
      <c r="J3" s="1">
        <f>12.5*0.79/0.21/(0.4+12.5*(1+0.79/0.21))*(1-G3/100)+G3/100*0.8</f>
        <v>0.79083598219961848</v>
      </c>
      <c r="K3" s="1">
        <f>12.5/(0.4+12.5*(1+0.79/0.21))*(1-G3/100)</f>
        <v>0.12515893197711378</v>
      </c>
      <c r="L3" s="2">
        <f>G3/100*0.2</f>
        <v>8.0000000000000016E-2</v>
      </c>
      <c r="M3">
        <f>SUM(H3:L3)</f>
        <v>1</v>
      </c>
    </row>
    <row r="4" spans="2:13" x14ac:dyDescent="0.25">
      <c r="B4" t="s">
        <v>2</v>
      </c>
      <c r="C4" t="s">
        <v>13</v>
      </c>
      <c r="D4">
        <v>0.4</v>
      </c>
      <c r="E4">
        <v>1.4</v>
      </c>
      <c r="F4">
        <v>160</v>
      </c>
      <c r="G4">
        <v>40</v>
      </c>
      <c r="H4" s="3">
        <f t="shared" ref="H4:H5" si="0">D4/(0.4+12.5*(1+0.79/0.21))*(1-G4/100)</f>
        <v>4.0050858232676409E-3</v>
      </c>
      <c r="I4" s="4">
        <v>0</v>
      </c>
      <c r="J4" s="1">
        <f t="shared" ref="J4:J5" si="1">12.5*0.79/0.21/(0.4+12.5*(1+0.79/0.21))*(1-G4/100)+G4/100*0.8</f>
        <v>0.79083598219961848</v>
      </c>
      <c r="K4" s="1">
        <f t="shared" ref="K4:K5" si="2">12.5/(0.4+12.5*(1+0.79/0.21))*(1-G4/100)</f>
        <v>0.12515893197711378</v>
      </c>
      <c r="L4" s="2">
        <f t="shared" ref="L4:L5" si="3">G4/100*0.2</f>
        <v>8.0000000000000016E-2</v>
      </c>
      <c r="M4">
        <f t="shared" ref="M4:M9" si="4">SUM(H4:L4)</f>
        <v>1</v>
      </c>
    </row>
    <row r="5" spans="2:13" x14ac:dyDescent="0.25">
      <c r="B5" t="s">
        <v>12</v>
      </c>
      <c r="C5" t="s">
        <v>13</v>
      </c>
      <c r="D5">
        <v>0.4</v>
      </c>
      <c r="E5">
        <v>1.4</v>
      </c>
      <c r="F5">
        <v>185</v>
      </c>
      <c r="G5">
        <v>40</v>
      </c>
      <c r="H5" s="3">
        <f t="shared" si="0"/>
        <v>4.0050858232676409E-3</v>
      </c>
      <c r="I5" s="4">
        <v>0</v>
      </c>
      <c r="J5" s="1">
        <f t="shared" si="1"/>
        <v>0.79083598219961848</v>
      </c>
      <c r="K5" s="1">
        <f t="shared" si="2"/>
        <v>0.12515893197711378</v>
      </c>
      <c r="L5" s="2">
        <f t="shared" si="3"/>
        <v>8.0000000000000016E-2</v>
      </c>
      <c r="M5">
        <f t="shared" si="4"/>
        <v>1</v>
      </c>
    </row>
    <row r="6" spans="2:13" x14ac:dyDescent="0.25">
      <c r="B6" t="s">
        <v>17</v>
      </c>
      <c r="C6" t="s">
        <v>13</v>
      </c>
      <c r="D6">
        <v>0.5</v>
      </c>
      <c r="E6">
        <v>1.4</v>
      </c>
      <c r="F6">
        <v>135</v>
      </c>
      <c r="G6">
        <v>40</v>
      </c>
      <c r="H6" s="3">
        <f>D6/(0.5+12.5*(1+0.79/0.21))*(1-G6/100)</f>
        <v>4.998016660055532E-3</v>
      </c>
      <c r="I6" s="4">
        <v>0</v>
      </c>
      <c r="J6" s="1">
        <f>12.5*0.79/0.21/(0.5+12.5*(1+0.79/0.21))*(1-G6/100)+G6/100*0.8</f>
        <v>0.79005156683855615</v>
      </c>
      <c r="K6" s="1">
        <f>12.5/(0.5+12.5*(1+0.79/0.21))*(1-G6/100)</f>
        <v>0.12495041650138831</v>
      </c>
      <c r="L6" s="2">
        <f>G6/100*0.2</f>
        <v>8.0000000000000016E-2</v>
      </c>
      <c r="M6">
        <f>SUM(H6:L6)</f>
        <v>1</v>
      </c>
    </row>
    <row r="7" spans="2:13" x14ac:dyDescent="0.25">
      <c r="B7" t="s">
        <v>18</v>
      </c>
      <c r="C7" t="s">
        <v>13</v>
      </c>
      <c r="D7">
        <v>0.6</v>
      </c>
      <c r="E7">
        <v>1.4</v>
      </c>
      <c r="F7">
        <v>135</v>
      </c>
      <c r="G7">
        <v>40</v>
      </c>
      <c r="H7" s="3">
        <f>D7/(0.6+12.5*(1+0.79/0.21))*(1-G7/100)</f>
        <v>5.9876445430064934E-3</v>
      </c>
      <c r="I7" s="4">
        <v>0</v>
      </c>
      <c r="J7" s="1">
        <f>12.5*0.79/0.21/(0.6+12.5*(1+0.79/0.21))*(1-G7/100)+G7/100*0.8</f>
        <v>0.78926976081102485</v>
      </c>
      <c r="K7" s="1">
        <f>12.5/(0.6+12.5*(1+0.79/0.21))*(1-G7/100)</f>
        <v>0.12474259464596861</v>
      </c>
      <c r="L7" s="2">
        <f t="shared" ref="L7:L9" si="5">G7/100*0.2</f>
        <v>8.0000000000000016E-2</v>
      </c>
      <c r="M7">
        <f t="shared" si="4"/>
        <v>1</v>
      </c>
    </row>
    <row r="8" spans="2:13" x14ac:dyDescent="0.25">
      <c r="B8" t="s">
        <v>15</v>
      </c>
      <c r="C8" t="s">
        <v>13</v>
      </c>
      <c r="D8">
        <v>0.4</v>
      </c>
      <c r="E8">
        <v>1.4</v>
      </c>
      <c r="F8">
        <v>135</v>
      </c>
      <c r="G8">
        <v>0</v>
      </c>
      <c r="H8" s="3">
        <f t="shared" ref="H8:H9" si="6">D8/(0.4+12.5*(1+0.79/0.21))*(1-G8/100)</f>
        <v>6.6751430387794021E-3</v>
      </c>
      <c r="I8" s="4">
        <v>0</v>
      </c>
      <c r="J8" s="1">
        <f t="shared" ref="J8:J9" si="7">12.5*0.79/0.21/(0.4+12.5*(1+0.79/0.21))*(1-G8/100)+G8/100*0.8</f>
        <v>0.78472663699936418</v>
      </c>
      <c r="K8" s="1">
        <f t="shared" ref="K8:K9" si="8">12.5/(0.4+12.5*(1+0.79/0.21))*(1-G8/100)</f>
        <v>0.20859821996185629</v>
      </c>
      <c r="L8" s="2">
        <f t="shared" si="5"/>
        <v>0</v>
      </c>
      <c r="M8">
        <f t="shared" si="4"/>
        <v>0.99999999999999978</v>
      </c>
    </row>
    <row r="9" spans="2:13" x14ac:dyDescent="0.25">
      <c r="B9" t="s">
        <v>16</v>
      </c>
      <c r="C9" t="s">
        <v>13</v>
      </c>
      <c r="D9">
        <v>0.4</v>
      </c>
      <c r="E9">
        <v>1.4</v>
      </c>
      <c r="F9">
        <v>135</v>
      </c>
      <c r="G9">
        <v>30</v>
      </c>
      <c r="H9" s="3">
        <f t="shared" si="6"/>
        <v>4.6726001271455812E-3</v>
      </c>
      <c r="I9" s="4">
        <v>0</v>
      </c>
      <c r="J9" s="1">
        <f t="shared" si="7"/>
        <v>0.78930864589955485</v>
      </c>
      <c r="K9" s="1">
        <f t="shared" si="8"/>
        <v>0.14601875397329939</v>
      </c>
      <c r="L9" s="2">
        <f t="shared" si="5"/>
        <v>0.06</v>
      </c>
      <c r="M9">
        <f t="shared" si="4"/>
        <v>0.99999999999999978</v>
      </c>
    </row>
  </sheetData>
  <mergeCells count="1">
    <mergeCell ref="H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 Pintor, Dario (-EXP)</dc:creator>
  <cp:lastModifiedBy>Javier Lopez</cp:lastModifiedBy>
  <dcterms:created xsi:type="dcterms:W3CDTF">2018-06-04T16:15:42Z</dcterms:created>
  <dcterms:modified xsi:type="dcterms:W3CDTF">2018-06-05T07:31:50Z</dcterms:modified>
</cp:coreProperties>
</file>