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pivotTables/pivotTable9.xml" ContentType="application/vnd.openxmlformats-officedocument.spreadsheetml.pivotTable+xml"/>
  <Override PartName="/xl/tables/table3.xml" ContentType="application/vnd.openxmlformats-officedocument.spreadsheetml.table+xml"/>
  <Override PartName="/xl/pivotTables/pivotTable10.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defaultThemeVersion="166925"/>
  <mc:AlternateContent xmlns:mc="http://schemas.openxmlformats.org/markup-compatibility/2006">
    <mc:Choice Requires="x15">
      <x15ac:absPath xmlns:x15ac="http://schemas.microsoft.com/office/spreadsheetml/2010/11/ac" url="C:\Users\USER\OneDrive\Desktop\Data Analysis\google sheet_excel\dashboard for publish\Dengue\"/>
    </mc:Choice>
  </mc:AlternateContent>
  <xr:revisionPtr revIDLastSave="0" documentId="13_ncr:1_{5FE1C1A9-4CAB-45D9-A184-BBDC02F91C55}" xr6:coauthVersionLast="47" xr6:coauthVersionMax="47" xr10:uidLastSave="{00000000-0000-0000-0000-000000000000}"/>
  <bookViews>
    <workbookView xWindow="-23148" yWindow="-108" windowWidth="23256" windowHeight="12576" activeTab="1" xr2:uid="{64C2C402-0D4A-4169-9EB1-439E4C96F4C0}"/>
  </bookViews>
  <sheets>
    <sheet name="Dashboard" sheetId="9" r:id="rId1"/>
    <sheet name="Summary" sheetId="13" r:id="rId2"/>
    <sheet name="KPI's" sheetId="6" state="hidden" r:id="rId3"/>
    <sheet name="Modified Dataset" sheetId="1" r:id="rId4"/>
    <sheet name="Analysis" sheetId="5" state="hidden" r:id="rId5"/>
    <sheet name="Analysis 2" sheetId="8" state="hidden" r:id="rId6"/>
    <sheet name="Analysis 3" sheetId="10" state="hidden" r:id="rId7"/>
    <sheet name="Dataset" sheetId="4" r:id="rId8"/>
  </sheets>
  <definedNames>
    <definedName name="Slicer_Age_Type">#N/A</definedName>
    <definedName name="Slicer_Area">#N/A</definedName>
    <definedName name="Slicer_AreaType">#N/A</definedName>
    <definedName name="Slicer_Gender">#N/A</definedName>
    <definedName name="Slicer_HouseType">#N/A</definedName>
    <definedName name="Slicer_Resul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0" i="10" l="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5" i="1"/>
  <c r="C6" i="1"/>
  <c r="C7" i="1"/>
  <c r="C8" i="1"/>
  <c r="C3" i="1"/>
  <c r="C4" i="1"/>
  <c r="C2" i="1"/>
  <c r="B7" i="6"/>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B3" i="6"/>
  <c r="B5" i="6"/>
  <c r="B1" i="6"/>
  <c r="B9" i="6"/>
</calcChain>
</file>

<file path=xl/sharedStrings.xml><?xml version="1.0" encoding="utf-8"?>
<sst xmlns="http://schemas.openxmlformats.org/spreadsheetml/2006/main" count="10180" uniqueCount="96">
  <si>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</si>
  <si>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</si>
  <si>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</si>
  <si>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</si>
  <si>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</si>
  <si>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</si>
  <si>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</si>
  <si>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</si>
  <si>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</si>
  <si>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</si>
  <si>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</si>
  <si>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</si>
  <si>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</si>
  <si>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</si>
  <si>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</si>
  <si>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</si>
  <si>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</si>
  <si>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</si>
  <si>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</si>
  <si>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</si>
  <si>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</si>
  <si>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</si>
  <si>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</si>
  <si>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</si>
  <si>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</si>
  <si>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</si>
  <si>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</si>
  <si>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</si>
  <si>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</si>
  <si>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</si>
  <si>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</si>
  <si>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</si>
  <si>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</si>
  <si>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</si>
  <si>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</si>
  <si>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</si>
  <si>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</si>
  <si>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</si>
  <si>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</si>
  <si>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</si>
  <si>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</si>
  <si>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</si>
  <si>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</si>
  <si>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</si>
  <si>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</si>
  <si>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</si>
  <si>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</si>
  <si>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</si>
  <si>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</si>
  <si>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</si>
  <si>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</si>
  <si>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</si>
  <si>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</si>
  <si>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</si>
  <si>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Result</t>
  </si>
  <si>
    <t>Count of Result</t>
  </si>
  <si>
    <t>Total Positive</t>
  </si>
  <si>
    <t>Average Age</t>
  </si>
  <si>
    <t>Row Labels</t>
  </si>
  <si>
    <t>Grand Total</t>
  </si>
  <si>
    <t>Total Patient</t>
  </si>
  <si>
    <t>Total Area</t>
  </si>
  <si>
    <t>Areas</t>
  </si>
  <si>
    <t>Negative</t>
  </si>
  <si>
    <t>Positive</t>
  </si>
  <si>
    <t>Count of Gender2</t>
  </si>
  <si>
    <t>Column Labels</t>
  </si>
  <si>
    <t>Range</t>
  </si>
  <si>
    <t>Details</t>
  </si>
  <si>
    <t>Mark</t>
  </si>
  <si>
    <t>0-18</t>
  </si>
  <si>
    <t>19-30</t>
  </si>
  <si>
    <t>31-50</t>
  </si>
  <si>
    <t>51-100</t>
  </si>
  <si>
    <t>Child (0-18)</t>
  </si>
  <si>
    <t>Adult (31-50)</t>
  </si>
  <si>
    <t>Senior (51+)</t>
  </si>
  <si>
    <t>Young Adult (19-30)</t>
  </si>
  <si>
    <t>Age Type</t>
  </si>
  <si>
    <t>Count of Result2</t>
  </si>
  <si>
    <t>Sum of Outcome</t>
  </si>
  <si>
    <t>Combined Test Type</t>
  </si>
  <si>
    <t>Diagnostic Meaning</t>
  </si>
  <si>
    <t>Filtered Count</t>
  </si>
  <si>
    <t>NS1(-), IgM(+), IgG(-)</t>
  </si>
  <si>
    <t>NS1(-), IgM(-), IgG(+)</t>
  </si>
  <si>
    <t>NS1(-), IgM(+), IgG(+)</t>
  </si>
  <si>
    <t>NS1(+), IgM(-), IgG(+)</t>
  </si>
  <si>
    <t>Pattern</t>
  </si>
  <si>
    <t>Past infection / possibly recovered 🕒</t>
  </si>
  <si>
    <t>Recent primary dengue → ⚠️ Sometimes Positive</t>
  </si>
  <si>
    <t>Late primary or early secondary infection → ✅ Likely Positive</t>
  </si>
  <si>
    <t>Early secondary infection → ✅ Positive</t>
  </si>
  <si>
    <t>Positive NS1</t>
  </si>
  <si>
    <t>Positive IgM</t>
  </si>
  <si>
    <t>Positive IgG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</si>
</sst>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Calibri"/>
      <family val="2"/>
    </font>
    <font>
      <b/>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D9EAD3"/>
        <bgColor indexed="64"/>
      </patternFill>
    </fill>
    <fill>
      <patternFill patternType="solid">
        <fgColor theme="4"/>
        <bgColor theme="4"/>
      </patternFill>
    </fill>
    <fill>
      <patternFill patternType="solid">
        <fgColor theme="4"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10" fontId="0" fillId="0" borderId="0" xfId="0" applyNumberFormat="1"/>
    <xf numFmtId="0" fontId="16" fillId="0" borderId="0" xfId="0" applyFont="1" applyAlignment="1">
      <alignment horizontal="center" vertical="center" wrapText="1"/>
    </xf>
    <xf numFmtId="0" fontId="0" fillId="0" borderId="0" xfId="0" applyAlignment="1">
      <alignment vertical="center" wrapText="1"/>
    </xf>
    <xf numFmtId="1" fontId="0" fillId="0" borderId="0" xfId="0" applyNumberFormat="1" applyAlignment="1">
      <alignment vertical="center" wrapText="1"/>
    </xf>
    <xf numFmtId="0" fontId="19" fillId="34" borderId="13" xfId="0" applyFont="1" applyFill="1" applyBorder="1" applyAlignment="1">
      <alignment wrapText="1"/>
    </xf>
    <xf numFmtId="0" fontId="19" fillId="0" borderId="13" xfId="0" applyFont="1" applyBorder="1" applyAlignment="1">
      <alignment wrapText="1"/>
    </xf>
    <xf numFmtId="0" fontId="19" fillId="0" borderId="14" xfId="0" applyFont="1" applyBorder="1" applyAlignment="1">
      <alignment wrapText="1"/>
    </xf>
    <xf numFmtId="0" fontId="19" fillId="34" borderId="15" xfId="0" applyFont="1" applyFill="1" applyBorder="1" applyAlignment="1">
      <alignment wrapText="1"/>
    </xf>
    <xf numFmtId="0" fontId="19" fillId="34" borderId="16" xfId="0" applyFont="1" applyFill="1" applyBorder="1" applyAlignment="1">
      <alignment wrapText="1"/>
    </xf>
    <xf numFmtId="0" fontId="19" fillId="0" borderId="13" xfId="0" applyFont="1" applyBorder="1" applyAlignment="1">
      <alignment horizontal="right" wrapText="1"/>
    </xf>
    <xf numFmtId="0" fontId="19" fillId="0" borderId="0" xfId="0" applyFont="1"/>
    <xf numFmtId="0" fontId="19" fillId="0" borderId="12" xfId="0" applyFont="1" applyBorder="1"/>
    <xf numFmtId="0" fontId="16" fillId="33" borderId="11" xfId="0" applyFont="1" applyFill="1" applyBorder="1" applyAlignment="1">
      <alignment horizontal="left"/>
    </xf>
    <xf numFmtId="0" fontId="16" fillId="33" borderId="11" xfId="0" applyFont="1" applyFill="1" applyBorder="1"/>
    <xf numFmtId="0" fontId="0" fillId="33" borderId="17" xfId="0" applyFill="1" applyBorder="1"/>
    <xf numFmtId="0" fontId="0" fillId="0" borderId="17" xfId="0" applyBorder="1"/>
    <xf numFmtId="0" fontId="13" fillId="35" borderId="17" xfId="0" applyFont="1" applyFill="1" applyBorder="1" applyAlignment="1">
      <alignment horizontal="center" vertical="center" wrapText="1"/>
    </xf>
    <xf numFmtId="0" fontId="0" fillId="0" borderId="17" xfId="0" applyBorder="1" applyAlignment="1">
      <alignment vertical="center" wrapText="1"/>
    </xf>
    <xf numFmtId="0" fontId="20" fillId="0" borderId="17" xfId="0" applyFont="1" applyBorder="1" applyAlignment="1">
      <alignment horizontal="center" vertical="center" wrapText="1"/>
    </xf>
    <xf numFmtId="0" fontId="16" fillId="0" borderId="0" xfId="0" applyFont="1" applyAlignment="1">
      <alignment horizontal="center"/>
    </xf>
    <xf numFmtId="0" fontId="0" fillId="0" borderId="0" xfId="0" applyAlignment="1">
      <alignment horizontal="center"/>
    </xf>
    <xf numFmtId="10" fontId="0" fillId="0" borderId="0" xfId="0" applyNumberFormat="1" applyAlignment="1">
      <alignment horizontal="center"/>
    </xf>
    <xf numFmtId="0" fontId="0" fillId="0" borderId="17" xfId="0" applyBorder="1" applyAlignment="1">
      <alignment horizontal="center"/>
    </xf>
    <xf numFmtId="0" fontId="0" fillId="0" borderId="17" xfId="0" applyBorder="1" applyAlignment="1">
      <alignment horizontal="center" vertical="center" wrapText="1"/>
    </xf>
    <xf numFmtId="0" fontId="0" fillId="36" borderId="0" xfId="0" applyFill="1"/>
    <xf numFmtId="2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6F4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[Dengue.xlsx]Analysis!top 10 city</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Ten Dengue Affected Area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347331583552066E-2"/>
          <c:y val="0.25865522018081066"/>
          <c:w val="0.90776377952755904"/>
          <c:h val="0.52382363662875475"/>
        </c:manualLayout>
      </c:layout>
      <c:barChart>
        <c:barDir val="col"/>
        <c:grouping val="clustered"/>
        <c:varyColors val="0"/>
        <c:ser>
          <c:idx val="0"/>
          <c:order val="0"/>
          <c:tx>
            <c:strRef>
              <c:f>Analysis!$B$133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Analysis!$A$134:$A$144</c:f>
              <c:strCache>
                <c:ptCount val="10"/>
                <c:pt idx="0">
                  <c:v>Jatrabari</c:v>
                </c:pt>
                <c:pt idx="1">
                  <c:v>Demra</c:v>
                </c:pt>
                <c:pt idx="2">
                  <c:v>Tejgaon</c:v>
                </c:pt>
                <c:pt idx="3">
                  <c:v>Bangshal</c:v>
                </c:pt>
                <c:pt idx="4">
                  <c:v>Mohammadpur</c:v>
                </c:pt>
                <c:pt idx="5">
                  <c:v>Mirpur</c:v>
                </c:pt>
                <c:pt idx="6">
                  <c:v>Kadamtali</c:v>
                </c:pt>
                <c:pt idx="7">
                  <c:v>Badda</c:v>
                </c:pt>
                <c:pt idx="8">
                  <c:v>Kafrul</c:v>
                </c:pt>
                <c:pt idx="9">
                  <c:v>Dhanmondi</c:v>
                </c:pt>
              </c:strCache>
            </c:strRef>
          </c:cat>
          <c:val>
            <c:numRef>
              <c:f>Analysis!$B$134:$B$144</c:f>
              <c:numCache>
                <c:formatCode>General</c:formatCode>
                <c:ptCount val="10"/>
                <c:pt idx="0">
                  <c:v>31</c:v>
                </c:pt>
                <c:pt idx="1">
                  <c:v>26</c:v>
                </c:pt>
                <c:pt idx="2">
                  <c:v>24</c:v>
                </c:pt>
                <c:pt idx="3">
                  <c:v>24</c:v>
                </c:pt>
                <c:pt idx="4">
                  <c:v>20</c:v>
                </c:pt>
                <c:pt idx="5">
                  <c:v>19</c:v>
                </c:pt>
                <c:pt idx="6">
                  <c:v>19</c:v>
                </c:pt>
                <c:pt idx="7">
                  <c:v>17</c:v>
                </c:pt>
                <c:pt idx="8">
                  <c:v>17</c:v>
                </c:pt>
                <c:pt idx="9">
                  <c:v>17</c:v>
                </c:pt>
              </c:numCache>
            </c:numRef>
          </c:val>
          <c:extLst>
            <c:ext xmlns:c16="http://schemas.microsoft.com/office/drawing/2014/chart" uri="{C3380CC4-5D6E-409C-BE32-E72D297353CC}">
              <c16:uniqueId val="{00000000-2DD0-4183-9015-781A5710D30C}"/>
            </c:ext>
          </c:extLst>
        </c:ser>
        <c:dLbls>
          <c:dLblPos val="outEnd"/>
          <c:showLegendKey val="0"/>
          <c:showVal val="1"/>
          <c:showCatName val="0"/>
          <c:showSerName val="0"/>
          <c:showPercent val="0"/>
          <c:showBubbleSize val="0"/>
        </c:dLbls>
        <c:gapWidth val="65"/>
        <c:overlap val="-27"/>
        <c:axId val="1127903936"/>
        <c:axId val="1127900096"/>
      </c:barChart>
      <c:catAx>
        <c:axId val="1127903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00096"/>
        <c:crosses val="autoZero"/>
        <c:auto val="1"/>
        <c:lblAlgn val="ctr"/>
        <c:lblOffset val="100"/>
        <c:noMultiLvlLbl val="0"/>
      </c:catAx>
      <c:valAx>
        <c:axId val="1127900096"/>
        <c:scaling>
          <c:orientation val="minMax"/>
        </c:scaling>
        <c:delete val="1"/>
        <c:axPos val="l"/>
        <c:numFmt formatCode="General" sourceLinked="1"/>
        <c:majorTickMark val="out"/>
        <c:minorTickMark val="none"/>
        <c:tickLblPos val="nextTo"/>
        <c:crossAx val="1127903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[Dengue.xlsx]Analysis! Test Result by AreaType</c:name>
    <c:fmtId val="1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b="1" i="0" u="none" strike="noStrike" cap="all" baseline="0"/>
              <a:t>Test Result by Area Type</a:t>
            </a:r>
            <a:endParaRPr lang="en-US" b="1"/>
          </a:p>
        </c:rich>
      </c:tx>
      <c:overlay val="0"/>
      <c:spPr>
        <a:noFill/>
        <a:ln>
          <a:noFill/>
        </a:ln>
        <a:effectLst/>
      </c:sp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43256464011181"/>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808292569298858"/>
              <c:y val="-0.167277751208884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970059298143287"/>
                  <c:h val="0.13537131387988266"/>
                </c:manualLayout>
              </c15:layout>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43256464011181"/>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808292569298858"/>
              <c:y val="-0.167277751208884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970059298143287"/>
                  <c:h val="0.13537131387988266"/>
                </c:manualLayout>
              </c15:layout>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43256464011181"/>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0808292569298858"/>
              <c:y val="-0.167277751208884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970059298143287"/>
                  <c:h val="0.13537131387988266"/>
                </c:manualLayout>
              </c15:layout>
            </c:ext>
          </c:extLst>
        </c:dLbl>
      </c:pivotFmt>
      <c:pivotFmt>
        <c:idx val="15"/>
        <c:marker>
          <c:symbol val="none"/>
        </c:marker>
        <c:dLbl>
          <c:idx val="0"/>
          <c:delete val="1"/>
          <c:extLst>
            <c:ext xmlns:c15="http://schemas.microsoft.com/office/drawing/2012/chart" uri="{CE6537A1-D6FC-4f65-9D91-7224C49458BB}"/>
          </c:extLst>
        </c:dLbl>
      </c:pivotFmt>
      <c:pivotFmt>
        <c:idx val="16"/>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8"/>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43256464011181"/>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0808292569298858"/>
              <c:y val="-0.167277751208884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970059298143287"/>
                  <c:h val="0.13537131387988266"/>
                </c:manualLayout>
              </c15:layout>
            </c:ext>
          </c:extLst>
        </c:dLbl>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4"/>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5"/>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43256464011181"/>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0808292569298858"/>
              <c:y val="-0.167277751208884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970059298143287"/>
                  <c:h val="0.13537131387988266"/>
                </c:manualLayout>
              </c15:layout>
            </c:ext>
          </c:extLst>
        </c:dLbl>
      </c:pivotFmt>
      <c:pivotFmt>
        <c:idx val="27"/>
        <c:marker>
          <c:symbol val="none"/>
        </c:marker>
        <c:dLbl>
          <c:idx val="0"/>
          <c:delete val="1"/>
          <c:extLst>
            <c:ext xmlns:c15="http://schemas.microsoft.com/office/drawing/2012/chart" uri="{CE6537A1-D6FC-4f65-9D91-7224C49458BB}"/>
          </c:extLst>
        </c:dLbl>
      </c:pivotFmt>
      <c:pivotFmt>
        <c:idx val="28"/>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57350195553956"/>
          <c:y val="0.25936076099881095"/>
          <c:w val="0.56121084271927846"/>
          <c:h val="0.71770178359096304"/>
        </c:manualLayout>
      </c:layout>
      <c:doughnutChart>
        <c:varyColors val="1"/>
        <c:ser>
          <c:idx val="0"/>
          <c:order val="0"/>
          <c:tx>
            <c:strRef>
              <c:f>Analysis!$B$109</c:f>
              <c:strCache>
                <c:ptCount val="1"/>
                <c:pt idx="0">
                  <c:v>Count of Result</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A61-46AF-A50A-00570BB13A7F}"/>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A61-46AF-A50A-00570BB13A7F}"/>
              </c:ext>
            </c:extLst>
          </c:dPt>
          <c:dLbls>
            <c:dLbl>
              <c:idx val="0"/>
              <c:layout>
                <c:manualLayout>
                  <c:x val="0.143256464011181"/>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61-46AF-A50A-00570BB13A7F}"/>
                </c:ext>
              </c:extLst>
            </c:dLbl>
            <c:dLbl>
              <c:idx val="1"/>
              <c:layout>
                <c:manualLayout>
                  <c:x val="-0.10808292569298858"/>
                  <c:y val="-0.167277751208884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970059298143287"/>
                      <c:h val="0.13537131387988266"/>
                    </c:manualLayout>
                  </c15:layout>
                </c:ext>
                <c:ext xmlns:c16="http://schemas.microsoft.com/office/drawing/2014/chart" uri="{C3380CC4-5D6E-409C-BE32-E72D297353CC}">
                  <c16:uniqueId val="{00000003-FA61-46AF-A50A-00570BB13A7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Analysis!$A$110:$A$112</c:f>
              <c:strCache>
                <c:ptCount val="2"/>
                <c:pt idx="0">
                  <c:v>Developed</c:v>
                </c:pt>
                <c:pt idx="1">
                  <c:v>Undeveloped</c:v>
                </c:pt>
              </c:strCache>
            </c:strRef>
          </c:cat>
          <c:val>
            <c:numRef>
              <c:f>Analysis!$B$110:$B$112</c:f>
              <c:numCache>
                <c:formatCode>General</c:formatCode>
                <c:ptCount val="2"/>
                <c:pt idx="0">
                  <c:v>257</c:v>
                </c:pt>
                <c:pt idx="1">
                  <c:v>276</c:v>
                </c:pt>
              </c:numCache>
            </c:numRef>
          </c:val>
          <c:extLst>
            <c:ext xmlns:c16="http://schemas.microsoft.com/office/drawing/2014/chart" uri="{C3380CC4-5D6E-409C-BE32-E72D297353CC}">
              <c16:uniqueId val="{00000004-FA61-46AF-A50A-00570BB13A7F}"/>
            </c:ext>
          </c:extLst>
        </c:ser>
        <c:ser>
          <c:idx val="1"/>
          <c:order val="1"/>
          <c:tx>
            <c:strRef>
              <c:f>Analysis!$C$109</c:f>
              <c:strCache>
                <c:ptCount val="1"/>
                <c:pt idx="0">
                  <c:v>Count of Result2</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FA61-46AF-A50A-00570BB13A7F}"/>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FA61-46AF-A50A-00570BB13A7F}"/>
              </c:ext>
            </c:extLst>
          </c:dPt>
          <c:cat>
            <c:strRef>
              <c:f>Analysis!$A$110:$A$112</c:f>
              <c:strCache>
                <c:ptCount val="2"/>
                <c:pt idx="0">
                  <c:v>Developed</c:v>
                </c:pt>
                <c:pt idx="1">
                  <c:v>Undeveloped</c:v>
                </c:pt>
              </c:strCache>
            </c:strRef>
          </c:cat>
          <c:val>
            <c:numRef>
              <c:f>Analysis!$C$110:$C$112</c:f>
              <c:numCache>
                <c:formatCode>0.00%</c:formatCode>
                <c:ptCount val="2"/>
                <c:pt idx="0">
                  <c:v>0.48217636022514071</c:v>
                </c:pt>
                <c:pt idx="1">
                  <c:v>0.51782363977485923</c:v>
                </c:pt>
              </c:numCache>
            </c:numRef>
          </c:val>
          <c:extLst>
            <c:ext xmlns:c16="http://schemas.microsoft.com/office/drawing/2014/chart" uri="{C3380CC4-5D6E-409C-BE32-E72D297353CC}">
              <c16:uniqueId val="{00000009-FA61-46AF-A50A-00570BB13A7F}"/>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[Dengue.xlsx]Analysis!Cases by Age Group</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Cases by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50000"/>
            </a:schemeClr>
          </a:solidFill>
          <a:ln>
            <a:noFill/>
          </a:ln>
          <a:effectLst/>
        </c:spPr>
      </c:pivotFmt>
      <c:pivotFmt>
        <c:idx val="4"/>
        <c:spPr>
          <a:solidFill>
            <a:schemeClr val="accent1">
              <a:lumMod val="5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tint val="77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layout>
                <c:manualLayout>
                  <c:w val="0.20983796296296298"/>
                  <c:h val="0.17808340450757176"/>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76000"/>
            </a:schemeClr>
          </a:solidFill>
          <a:ln>
            <a:noFill/>
          </a:ln>
          <a:effectLst/>
        </c:spPr>
      </c:pivotFmt>
      <c:pivotFmt>
        <c:idx val="10"/>
        <c:spPr>
          <a:solidFill>
            <a:schemeClr val="accent1">
              <a:tint val="77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03245990305837E-3"/>
          <c:y val="8.3671197151311522E-2"/>
          <c:w val="0.99849959448499592"/>
          <c:h val="0.77736111111111106"/>
        </c:manualLayout>
      </c:layout>
      <c:barChart>
        <c:barDir val="col"/>
        <c:grouping val="clustered"/>
        <c:varyColors val="0"/>
        <c:ser>
          <c:idx val="0"/>
          <c:order val="0"/>
          <c:tx>
            <c:strRef>
              <c:f>Analysis!$C$88:$C$89</c:f>
              <c:strCache>
                <c:ptCount val="1"/>
                <c:pt idx="0">
                  <c:v>Negative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Analysis!$B$90:$B$94</c:f>
              <c:strCache>
                <c:ptCount val="4"/>
                <c:pt idx="0">
                  <c:v>Adult (31-50)</c:v>
                </c:pt>
                <c:pt idx="1">
                  <c:v>Child (0-18)</c:v>
                </c:pt>
                <c:pt idx="2">
                  <c:v>Senior (51+)</c:v>
                </c:pt>
                <c:pt idx="3">
                  <c:v>Young Adult (19-30)</c:v>
                </c:pt>
              </c:strCache>
            </c:strRef>
          </c:cat>
          <c:val>
            <c:numRef>
              <c:f>Analysis!$C$90:$C$94</c:f>
              <c:numCache>
                <c:formatCode>0.00%</c:formatCode>
                <c:ptCount val="4"/>
                <c:pt idx="0">
                  <c:v>0.156</c:v>
                </c:pt>
                <c:pt idx="1">
                  <c:v>8.2000000000000003E-2</c:v>
                </c:pt>
                <c:pt idx="2">
                  <c:v>0.127</c:v>
                </c:pt>
                <c:pt idx="3">
                  <c:v>0.10199999999999999</c:v>
                </c:pt>
              </c:numCache>
            </c:numRef>
          </c:val>
          <c:extLst>
            <c:ext xmlns:c16="http://schemas.microsoft.com/office/drawing/2014/chart" uri="{C3380CC4-5D6E-409C-BE32-E72D297353CC}">
              <c16:uniqueId val="{00000000-A93C-4A20-BD98-93CCC8B53FA8}"/>
            </c:ext>
          </c:extLst>
        </c:ser>
        <c:ser>
          <c:idx val="1"/>
          <c:order val="1"/>
          <c:tx>
            <c:strRef>
              <c:f>Analysis!$D$88:$D$89</c:f>
              <c:strCache>
                <c:ptCount val="1"/>
                <c:pt idx="0">
                  <c:v>Positive</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Analysis!$B$90:$B$94</c:f>
              <c:strCache>
                <c:ptCount val="4"/>
                <c:pt idx="0">
                  <c:v>Adult (31-50)</c:v>
                </c:pt>
                <c:pt idx="1">
                  <c:v>Child (0-18)</c:v>
                </c:pt>
                <c:pt idx="2">
                  <c:v>Senior (51+)</c:v>
                </c:pt>
                <c:pt idx="3">
                  <c:v>Young Adult (19-30)</c:v>
                </c:pt>
              </c:strCache>
            </c:strRef>
          </c:cat>
          <c:val>
            <c:numRef>
              <c:f>Analysis!$D$90:$D$94</c:f>
              <c:numCache>
                <c:formatCode>0.00%</c:formatCode>
                <c:ptCount val="4"/>
                <c:pt idx="0">
                  <c:v>0.20399999999999999</c:v>
                </c:pt>
                <c:pt idx="1">
                  <c:v>0.10100000000000001</c:v>
                </c:pt>
                <c:pt idx="2">
                  <c:v>0.128</c:v>
                </c:pt>
                <c:pt idx="3">
                  <c:v>0.1</c:v>
                </c:pt>
              </c:numCache>
            </c:numRef>
          </c:val>
          <c:extLst>
            <c:ext xmlns:c16="http://schemas.microsoft.com/office/drawing/2014/chart" uri="{C3380CC4-5D6E-409C-BE32-E72D297353CC}">
              <c16:uniqueId val="{00000001-A93C-4A20-BD98-93CCC8B53FA8}"/>
            </c:ext>
          </c:extLst>
        </c:ser>
        <c:dLbls>
          <c:dLblPos val="outEnd"/>
          <c:showLegendKey val="0"/>
          <c:showVal val="1"/>
          <c:showCatName val="0"/>
          <c:showSerName val="0"/>
          <c:showPercent val="0"/>
          <c:showBubbleSize val="0"/>
        </c:dLbls>
        <c:gapWidth val="62"/>
        <c:overlap val="-8"/>
        <c:axId val="1298967376"/>
        <c:axId val="1298966896"/>
      </c:barChart>
      <c:catAx>
        <c:axId val="1298967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966896"/>
        <c:crosses val="autoZero"/>
        <c:auto val="1"/>
        <c:lblAlgn val="ctr"/>
        <c:lblOffset val="100"/>
        <c:noMultiLvlLbl val="0"/>
      </c:catAx>
      <c:valAx>
        <c:axId val="1298966896"/>
        <c:scaling>
          <c:orientation val="minMax"/>
        </c:scaling>
        <c:delete val="1"/>
        <c:axPos val="l"/>
        <c:numFmt formatCode="0.00%" sourceLinked="1"/>
        <c:majorTickMark val="out"/>
        <c:minorTickMark val="none"/>
        <c:tickLblPos val="nextTo"/>
        <c:crossAx val="1298967376"/>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[Dengue.xlsx]Analysis!Gender Based Patient</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Gender Based Patient</a:t>
            </a:r>
          </a:p>
        </c:rich>
      </c:tx>
      <c:layout>
        <c:manualLayout>
          <c:xMode val="edge"/>
          <c:yMode val="edge"/>
          <c:x val="0.27490970911693891"/>
          <c:y val="3.292542492017558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2"/>
        <c:spPr>
          <a:solidFill>
            <a:schemeClr val="accent1">
              <a:tint val="77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1"/>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1"/>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1"/>
          <c:showPercent val="0"/>
          <c:showBubbleSize val="0"/>
          <c:separator>
</c:separator>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3.079650113876038E-4"/>
          <c:y val="0.40329429975099268"/>
          <c:w val="0.989656901511765"/>
          <c:h val="0.52414877934778703"/>
        </c:manualLayout>
      </c:layout>
      <c:barChart>
        <c:barDir val="col"/>
        <c:grouping val="clustered"/>
        <c:varyColors val="0"/>
        <c:ser>
          <c:idx val="0"/>
          <c:order val="0"/>
          <c:tx>
            <c:strRef>
              <c:f>Analysis!$C$72:$C$73</c:f>
              <c:strCache>
                <c:ptCount val="1"/>
                <c:pt idx="0">
                  <c:v>Negative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Analysis!$B$74:$B$76</c:f>
              <c:strCache>
                <c:ptCount val="2"/>
                <c:pt idx="0">
                  <c:v>Female</c:v>
                </c:pt>
                <c:pt idx="1">
                  <c:v>Male</c:v>
                </c:pt>
              </c:strCache>
            </c:strRef>
          </c:cat>
          <c:val>
            <c:numRef>
              <c:f>Analysis!$C$74:$C$76</c:f>
              <c:numCache>
                <c:formatCode>0.00%</c:formatCode>
                <c:ptCount val="2"/>
                <c:pt idx="0">
                  <c:v>0.24299999999999999</c:v>
                </c:pt>
                <c:pt idx="1">
                  <c:v>0.224</c:v>
                </c:pt>
              </c:numCache>
            </c:numRef>
          </c:val>
          <c:extLst>
            <c:ext xmlns:c16="http://schemas.microsoft.com/office/drawing/2014/chart" uri="{C3380CC4-5D6E-409C-BE32-E72D297353CC}">
              <c16:uniqueId val="{00000000-A40E-496F-9DA1-5A4B30BC234D}"/>
            </c:ext>
          </c:extLst>
        </c:ser>
        <c:ser>
          <c:idx val="1"/>
          <c:order val="1"/>
          <c:tx>
            <c:strRef>
              <c:f>Analysis!$D$72:$D$73</c:f>
              <c:strCache>
                <c:ptCount val="1"/>
                <c:pt idx="0">
                  <c:v>Positive</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Analysis!$B$74:$B$76</c:f>
              <c:strCache>
                <c:ptCount val="2"/>
                <c:pt idx="0">
                  <c:v>Female</c:v>
                </c:pt>
                <c:pt idx="1">
                  <c:v>Male</c:v>
                </c:pt>
              </c:strCache>
            </c:strRef>
          </c:cat>
          <c:val>
            <c:numRef>
              <c:f>Analysis!$D$74:$D$76</c:f>
              <c:numCache>
                <c:formatCode>0.00%</c:formatCode>
                <c:ptCount val="2"/>
                <c:pt idx="0">
                  <c:v>0.28100000000000003</c:v>
                </c:pt>
                <c:pt idx="1">
                  <c:v>0.252</c:v>
                </c:pt>
              </c:numCache>
            </c:numRef>
          </c:val>
          <c:extLst>
            <c:ext xmlns:c16="http://schemas.microsoft.com/office/drawing/2014/chart" uri="{C3380CC4-5D6E-409C-BE32-E72D297353CC}">
              <c16:uniqueId val="{00000001-A40E-496F-9DA1-5A4B30BC234D}"/>
            </c:ext>
          </c:extLst>
        </c:ser>
        <c:dLbls>
          <c:showLegendKey val="0"/>
          <c:showVal val="1"/>
          <c:showCatName val="0"/>
          <c:showSerName val="0"/>
          <c:showPercent val="0"/>
          <c:showBubbleSize val="0"/>
        </c:dLbls>
        <c:gapWidth val="86"/>
        <c:overlap val="-77"/>
        <c:axId val="1720246736"/>
        <c:axId val="1720247216"/>
      </c:barChart>
      <c:catAx>
        <c:axId val="1720246736"/>
        <c:scaling>
          <c:orientation val="minMax"/>
        </c:scaling>
        <c:delete val="1"/>
        <c:axPos val="b"/>
        <c:numFmt formatCode="General" sourceLinked="1"/>
        <c:majorTickMark val="none"/>
        <c:minorTickMark val="none"/>
        <c:tickLblPos val="nextTo"/>
        <c:crossAx val="1720247216"/>
        <c:crosses val="autoZero"/>
        <c:auto val="1"/>
        <c:lblAlgn val="ctr"/>
        <c:lblOffset val="100"/>
        <c:noMultiLvlLbl val="0"/>
      </c:catAx>
      <c:valAx>
        <c:axId val="1720247216"/>
        <c:scaling>
          <c:orientation val="minMax"/>
        </c:scaling>
        <c:delete val="1"/>
        <c:axPos val="l"/>
        <c:numFmt formatCode="0.00%" sourceLinked="1"/>
        <c:majorTickMark val="none"/>
        <c:minorTickMark val="none"/>
        <c:tickLblPos val="nextTo"/>
        <c:crossAx val="1720246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[Dengue.xlsx]Analysis 2!Positive Cases By House</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Positive</a:t>
            </a:r>
            <a:r>
              <a:rPr lang="en-US" b="1" baseline="0"/>
              <a:t> Cases by House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55160744500846"/>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tint val="65000"/>
            </a:schemeClr>
          </a:solidFill>
          <a:ln w="19050">
            <a:solidFill>
              <a:schemeClr val="lt1"/>
            </a:solidFill>
          </a:ln>
          <a:effectLst/>
        </c:spPr>
        <c:dLbl>
          <c:idx val="0"/>
          <c:layout>
            <c:manualLayout>
              <c:x val="-1.6920473773265651E-2"/>
              <c:y val="-4.1666666666666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hade val="65000"/>
            </a:schemeClr>
          </a:solidFill>
          <a:ln w="19050">
            <a:solidFill>
              <a:schemeClr val="lt1"/>
            </a:solidFill>
          </a:ln>
          <a:effectLst/>
        </c:spPr>
        <c:dLbl>
          <c:idx val="0"/>
          <c:layout>
            <c:manualLayout>
              <c:x val="5.4145516074450083E-2"/>
              <c:y val="4.62962962962962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hade val="65000"/>
            </a:schemeClr>
          </a:solidFill>
          <a:ln w="19050">
            <a:solidFill>
              <a:schemeClr val="lt1"/>
            </a:solidFill>
          </a:ln>
          <a:effectLst/>
        </c:spPr>
        <c:dLbl>
          <c:idx val="0"/>
          <c:layout>
            <c:manualLayout>
              <c:x val="5.4145516074450083E-2"/>
              <c:y val="4.62962962962962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455160744500846"/>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tint val="65000"/>
            </a:schemeClr>
          </a:solidFill>
          <a:ln w="19050">
            <a:solidFill>
              <a:schemeClr val="lt1"/>
            </a:solidFill>
          </a:ln>
          <a:effectLst/>
        </c:spPr>
        <c:dLbl>
          <c:idx val="0"/>
          <c:layout>
            <c:manualLayout>
              <c:x val="-1.6920473773265651E-2"/>
              <c:y val="-4.1666666666666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hade val="65000"/>
            </a:schemeClr>
          </a:solidFill>
          <a:ln w="19050">
            <a:solidFill>
              <a:schemeClr val="lt1"/>
            </a:solidFill>
          </a:ln>
          <a:effectLst/>
        </c:spPr>
        <c:dLbl>
          <c:idx val="0"/>
          <c:layout>
            <c:manualLayout>
              <c:x val="2.5988438634255165E-2"/>
              <c:y val="4.838860609911841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9557287291513831"/>
              <c:y val="-8.77534498780221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tint val="65000"/>
            </a:schemeClr>
          </a:solidFill>
          <a:ln w="19050">
            <a:solidFill>
              <a:schemeClr val="lt1"/>
            </a:solidFill>
          </a:ln>
          <a:effectLst/>
        </c:spPr>
        <c:dLbl>
          <c:idx val="0"/>
          <c:layout>
            <c:manualLayout>
              <c:x val="-1.2777807065213662E-3"/>
              <c:y val="-5.54856742015208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hade val="65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tint val="65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hade val="65000"/>
            </a:schemeClr>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tint val="65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hade val="65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tint val="65000"/>
            </a:schemeClr>
          </a:solidFill>
          <a:ln w="19050">
            <a:solidFill>
              <a:schemeClr val="lt1"/>
            </a:solidFill>
          </a:ln>
          <a:effectLst/>
        </c:spPr>
      </c:pivotFmt>
    </c:pivotFmts>
    <c:plotArea>
      <c:layout>
        <c:manualLayout>
          <c:layoutTarget val="inner"/>
          <c:xMode val="edge"/>
          <c:yMode val="edge"/>
          <c:x val="0.20389452217753357"/>
          <c:y val="0.21277486147564889"/>
          <c:w val="0.57622406012198113"/>
          <c:h val="0.66745953630796151"/>
        </c:manualLayout>
      </c:layout>
      <c:pieChart>
        <c:varyColors val="1"/>
        <c:ser>
          <c:idx val="0"/>
          <c:order val="0"/>
          <c:tx>
            <c:strRef>
              <c:f>'Analysis 2'!$C$10</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DD6E-4964-9D02-F405D99503A8}"/>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D6E-4964-9D02-F405D99503A8}"/>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DD6E-4964-9D02-F405D99503A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2'!$B$11:$B$14</c:f>
              <c:strCache>
                <c:ptCount val="3"/>
                <c:pt idx="0">
                  <c:v>Building</c:v>
                </c:pt>
                <c:pt idx="1">
                  <c:v>Other</c:v>
                </c:pt>
                <c:pt idx="2">
                  <c:v>Tinshed</c:v>
                </c:pt>
              </c:strCache>
            </c:strRef>
          </c:cat>
          <c:val>
            <c:numRef>
              <c:f>'Analysis 2'!$C$11:$C$14</c:f>
              <c:numCache>
                <c:formatCode>General</c:formatCode>
                <c:ptCount val="3"/>
                <c:pt idx="0">
                  <c:v>191</c:v>
                </c:pt>
                <c:pt idx="1">
                  <c:v>169</c:v>
                </c:pt>
                <c:pt idx="2">
                  <c:v>173</c:v>
                </c:pt>
              </c:numCache>
            </c:numRef>
          </c:val>
          <c:extLst>
            <c:ext xmlns:c16="http://schemas.microsoft.com/office/drawing/2014/chart" uri="{C3380CC4-5D6E-409C-BE32-E72D297353CC}">
              <c16:uniqueId val="{00000006-DD6E-4964-9D02-F405D99503A8}"/>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[Dengue.xlsx]Analysis 3!Test Type Count</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Positive Cases by Test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hade val="6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accent1">
              <a:shade val="65000"/>
            </a:schemeClr>
          </a:solidFill>
          <a:ln>
            <a:noFill/>
          </a:ln>
          <a:effectLst/>
        </c:spPr>
        <c:dLbl>
          <c:idx val="0"/>
          <c:layout>
            <c:manualLayout>
              <c:x val="-0.27878414216203262"/>
              <c:y val="-4.58962938835616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B834BCB-B801-484E-A461-36260BE2514E}" type="SERIESNAME">
                  <a:rPr lang="en-US"/>
                  <a:pPr>
                    <a:defRPr/>
                  </a:pPr>
                  <a:t>[SERIES NAME]</a:t>
                </a:fld>
                <a:r>
                  <a:rPr lang="en-US" baseline="0"/>
                  <a:t> = </a:t>
                </a:r>
                <a:fld id="{4C2E766D-E944-47B1-B38F-23E1C3189D89}" type="VALUE">
                  <a:rPr lang="en-US" baseline="0"/>
                  <a:pPr>
                    <a:defRPr/>
                  </a:pPr>
                  <a:t>[VALUE]</a:t>
                </a:fld>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layout>
                <c:manualLayout>
                  <c:w val="0.20584711286089233"/>
                  <c:h val="5.5224825011936776E-2"/>
                </c:manualLayout>
              </c15:layout>
              <c15:dlblFieldTable/>
              <c15:showDataLabelsRange val="0"/>
            </c:ext>
          </c:extLst>
        </c:dLbl>
      </c:pivotFmt>
      <c:pivotFmt>
        <c:idx val="11"/>
        <c:spPr>
          <a:solidFill>
            <a:schemeClr val="accent1"/>
          </a:solidFill>
          <a:ln>
            <a:noFill/>
          </a:ln>
          <a:effectLst/>
        </c:spPr>
        <c:dLbl>
          <c:idx val="0"/>
          <c:layout>
            <c:manualLayout>
              <c:x val="-0.25556060157407384"/>
              <c:y val="9.1152543816682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D6798FC-9578-46E8-91E3-8677F406ED49}" type="SERIESNAME">
                  <a:rPr lang="en-US"/>
                  <a:pPr>
                    <a:defRPr/>
                  </a:pPr>
                  <a:t>[SERIES NAME]</a:t>
                </a:fld>
                <a:r>
                  <a:rPr lang="en-US" baseline="0"/>
                  <a:t> = </a:t>
                </a:r>
                <a:fld id="{FA9461C4-2E8D-40B8-99E7-678361E7E48D}" type="VALUE">
                  <a:rPr lang="en-US" baseline="0"/>
                  <a:pPr>
                    <a:defRPr/>
                  </a:pPr>
                  <a:t>[VALUE]</a:t>
                </a:fld>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layout>
                <c:manualLayout>
                  <c:w val="0.21333333333333335"/>
                  <c:h val="5.5224825011936776E-2"/>
                </c:manualLayout>
              </c15:layout>
              <c15:dlblFieldTable/>
              <c15:showDataLabelsRange val="0"/>
            </c:ext>
          </c:extLst>
        </c:dLbl>
      </c:pivotFmt>
      <c:pivotFmt>
        <c:idx val="12"/>
        <c:spPr>
          <a:solidFill>
            <a:schemeClr val="accent1">
              <a:tint val="65000"/>
            </a:schemeClr>
          </a:solidFill>
          <a:ln>
            <a:noFill/>
          </a:ln>
          <a:effectLst/>
        </c:spPr>
        <c:dLbl>
          <c:idx val="0"/>
          <c:layout>
            <c:manualLayout>
              <c:x val="-0.27892704211883773"/>
              <c:y val="-8.899388214634698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7C16B78-5D83-4020-9E63-088F4203AF27}" type="SERIESNAME">
                  <a:rPr lang="en-US"/>
                  <a:pPr>
                    <a:defRPr/>
                  </a:pPr>
                  <a:t>[SERIES NAME]</a:t>
                </a:fld>
                <a:r>
                  <a:rPr lang="en-US" baseline="0"/>
                  <a:t> = </a:t>
                </a:r>
                <a:fld id="{7235445C-27A0-4B65-BFD0-7FA713263A12}" type="VALUE">
                  <a:rPr lang="en-US" baseline="0"/>
                  <a:pPr>
                    <a:defRPr/>
                  </a:pPr>
                  <a:t>[VALUE]</a:t>
                </a:fld>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layout>
                <c:manualLayout>
                  <c:w val="0.21329155730533683"/>
                  <c:h val="5.5261352901764892E-2"/>
                </c:manualLayout>
              </c15:layout>
              <c15:dlblFieldTable/>
              <c15:showDataLabelsRange val="0"/>
            </c:ext>
          </c:extLst>
        </c:dLbl>
      </c:pivotFmt>
    </c:pivotFmts>
    <c:plotArea>
      <c:layout/>
      <c:barChart>
        <c:barDir val="bar"/>
        <c:grouping val="clustered"/>
        <c:varyColors val="0"/>
        <c:ser>
          <c:idx val="0"/>
          <c:order val="0"/>
          <c:tx>
            <c:strRef>
              <c:f>'Analysis 3'!$A$5</c:f>
              <c:strCache>
                <c:ptCount val="1"/>
                <c:pt idx="0">
                  <c:v>Positive NS1</c:v>
                </c:pt>
              </c:strCache>
            </c:strRef>
          </c:tx>
          <c:spPr>
            <a:solidFill>
              <a:schemeClr val="accent1">
                <a:shade val="65000"/>
              </a:schemeClr>
            </a:solidFill>
            <a:ln>
              <a:noFill/>
            </a:ln>
            <a:effectLst/>
          </c:spPr>
          <c:invertIfNegative val="0"/>
          <c:dPt>
            <c:idx val="0"/>
            <c:invertIfNegative val="0"/>
            <c:bubble3D val="0"/>
            <c:spPr>
              <a:solidFill>
                <a:schemeClr val="accent1">
                  <a:shade val="65000"/>
                </a:schemeClr>
              </a:solidFill>
              <a:ln>
                <a:noFill/>
              </a:ln>
              <a:effectLst/>
            </c:spPr>
            <c:extLst>
              <c:ext xmlns:c16="http://schemas.microsoft.com/office/drawing/2014/chart" uri="{C3380CC4-5D6E-409C-BE32-E72D297353CC}">
                <c16:uniqueId val="{00000003-4F10-4E9A-A321-D426DC451AA5}"/>
              </c:ext>
            </c:extLst>
          </c:dPt>
          <c:dLbls>
            <c:dLbl>
              <c:idx val="0"/>
              <c:layout>
                <c:manualLayout>
                  <c:x val="-0.27878414216203262"/>
                  <c:y val="-4.589629388356168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B834BCB-B801-484E-A461-36260BE2514E}" type="SERIESNAME">
                      <a:rPr lang="en-US"/>
                      <a:pPr>
                        <a:defRPr/>
                      </a:pPr>
                      <a:t>[SERIES NAME]</a:t>
                    </a:fld>
                    <a:r>
                      <a:rPr lang="en-US" baseline="0"/>
                      <a:t> = </a:t>
                    </a:r>
                    <a:fld id="{4C2E766D-E944-47B1-B38F-23E1C3189D89}" type="VALUE">
                      <a:rPr lang="en-US" baseline="0"/>
                      <a:pPr>
                        <a:defRPr/>
                      </a:pPr>
                      <a:t>[VALUE]</a:t>
                    </a:fld>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layout>
                    <c:manualLayout>
                      <c:w val="0.20584711286089233"/>
                      <c:h val="5.5224825011936776E-2"/>
                    </c:manualLayout>
                  </c15:layout>
                  <c15:dlblFieldTable/>
                  <c15:showDataLabelsRange val="0"/>
                </c:ext>
                <c:ext xmlns:c16="http://schemas.microsoft.com/office/drawing/2014/chart" uri="{C3380CC4-5D6E-409C-BE32-E72D297353CC}">
                  <c16:uniqueId val="{00000003-4F10-4E9A-A321-D426DC451AA5}"/>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3'!$A$6</c:f>
              <c:strCache>
                <c:ptCount val="1"/>
                <c:pt idx="0">
                  <c:v>Total</c:v>
                </c:pt>
              </c:strCache>
            </c:strRef>
          </c:cat>
          <c:val>
            <c:numRef>
              <c:f>'Analysis 3'!$A$6</c:f>
              <c:numCache>
                <c:formatCode>General</c:formatCode>
                <c:ptCount val="1"/>
                <c:pt idx="0">
                  <c:v>519</c:v>
                </c:pt>
              </c:numCache>
            </c:numRef>
          </c:val>
          <c:extLst>
            <c:ext xmlns:c16="http://schemas.microsoft.com/office/drawing/2014/chart" uri="{C3380CC4-5D6E-409C-BE32-E72D297353CC}">
              <c16:uniqueId val="{00000000-4F10-4E9A-A321-D426DC451AA5}"/>
            </c:ext>
          </c:extLst>
        </c:ser>
        <c:ser>
          <c:idx val="1"/>
          <c:order val="1"/>
          <c:tx>
            <c:strRef>
              <c:f>'Analysis 3'!$B$5</c:f>
              <c:strCache>
                <c:ptCount val="1"/>
                <c:pt idx="0">
                  <c:v>Positive IgM</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4F10-4E9A-A321-D426DC451AA5}"/>
              </c:ext>
            </c:extLst>
          </c:dPt>
          <c:dLbls>
            <c:dLbl>
              <c:idx val="0"/>
              <c:layout>
                <c:manualLayout>
                  <c:x val="-0.25556060157407384"/>
                  <c:y val="9.1152543816682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D6798FC-9578-46E8-91E3-8677F406ED49}" type="SERIESNAME">
                      <a:rPr lang="en-US"/>
                      <a:pPr>
                        <a:defRPr/>
                      </a:pPr>
                      <a:t>[SERIES NAME]</a:t>
                    </a:fld>
                    <a:r>
                      <a:rPr lang="en-US" baseline="0"/>
                      <a:t> = </a:t>
                    </a:r>
                    <a:fld id="{FA9461C4-2E8D-40B8-99E7-678361E7E48D}" type="VALUE">
                      <a:rPr lang="en-US" baseline="0"/>
                      <a:pPr>
                        <a:defRPr/>
                      </a:pPr>
                      <a:t>[VALUE]</a:t>
                    </a:fld>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layout>
                    <c:manualLayout>
                      <c:w val="0.21333333333333335"/>
                      <c:h val="5.5224825011936776E-2"/>
                    </c:manualLayout>
                  </c15:layout>
                  <c15:dlblFieldTable/>
                  <c15:showDataLabelsRange val="0"/>
                </c:ext>
                <c:ext xmlns:c16="http://schemas.microsoft.com/office/drawing/2014/chart" uri="{C3380CC4-5D6E-409C-BE32-E72D297353CC}">
                  <c16:uniqueId val="{00000004-4F10-4E9A-A321-D426DC451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3'!$A$6</c:f>
              <c:strCache>
                <c:ptCount val="1"/>
                <c:pt idx="0">
                  <c:v>Total</c:v>
                </c:pt>
              </c:strCache>
            </c:strRef>
          </c:cat>
          <c:val>
            <c:numRef>
              <c:f>'Analysis 3'!$B$6</c:f>
              <c:numCache>
                <c:formatCode>General</c:formatCode>
                <c:ptCount val="1"/>
                <c:pt idx="0">
                  <c:v>475</c:v>
                </c:pt>
              </c:numCache>
            </c:numRef>
          </c:val>
          <c:extLst>
            <c:ext xmlns:c16="http://schemas.microsoft.com/office/drawing/2014/chart" uri="{C3380CC4-5D6E-409C-BE32-E72D297353CC}">
              <c16:uniqueId val="{00000001-4F10-4E9A-A321-D426DC451AA5}"/>
            </c:ext>
          </c:extLst>
        </c:ser>
        <c:ser>
          <c:idx val="2"/>
          <c:order val="2"/>
          <c:tx>
            <c:strRef>
              <c:f>'Analysis 3'!$C$5</c:f>
              <c:strCache>
                <c:ptCount val="1"/>
                <c:pt idx="0">
                  <c:v>Positive IgG</c:v>
                </c:pt>
              </c:strCache>
            </c:strRef>
          </c:tx>
          <c:spPr>
            <a:solidFill>
              <a:schemeClr val="accent1">
                <a:tint val="65000"/>
              </a:schemeClr>
            </a:solidFill>
            <a:ln>
              <a:noFill/>
            </a:ln>
            <a:effectLst/>
          </c:spPr>
          <c:invertIfNegative val="0"/>
          <c:dPt>
            <c:idx val="0"/>
            <c:invertIfNegative val="0"/>
            <c:bubble3D val="0"/>
            <c:spPr>
              <a:solidFill>
                <a:schemeClr val="accent1">
                  <a:tint val="65000"/>
                </a:schemeClr>
              </a:solidFill>
              <a:ln>
                <a:noFill/>
              </a:ln>
              <a:effectLst/>
            </c:spPr>
            <c:extLst>
              <c:ext xmlns:c16="http://schemas.microsoft.com/office/drawing/2014/chart" uri="{C3380CC4-5D6E-409C-BE32-E72D297353CC}">
                <c16:uniqueId val="{00000005-4F10-4E9A-A321-D426DC451AA5}"/>
              </c:ext>
            </c:extLst>
          </c:dPt>
          <c:dLbls>
            <c:dLbl>
              <c:idx val="0"/>
              <c:layout>
                <c:manualLayout>
                  <c:x val="-0.27892704211883773"/>
                  <c:y val="-8.899388214634698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7C16B78-5D83-4020-9E63-088F4203AF27}" type="SERIESNAME">
                      <a:rPr lang="en-US"/>
                      <a:pPr>
                        <a:defRPr/>
                      </a:pPr>
                      <a:t>[SERIES NAME]</a:t>
                    </a:fld>
                    <a:r>
                      <a:rPr lang="en-US" baseline="0"/>
                      <a:t> = </a:t>
                    </a:r>
                    <a:fld id="{7235445C-27A0-4B65-BFD0-7FA713263A12}" type="VALUE">
                      <a:rPr lang="en-US" baseline="0"/>
                      <a:pPr>
                        <a:defRPr/>
                      </a:pPr>
                      <a:t>[VALUE]</a:t>
                    </a:fld>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layout>
                    <c:manualLayout>
                      <c:w val="0.21329155730533683"/>
                      <c:h val="5.5261352901764892E-2"/>
                    </c:manualLayout>
                  </c15:layout>
                  <c15:dlblFieldTable/>
                  <c15:showDataLabelsRange val="0"/>
                </c:ext>
                <c:ext xmlns:c16="http://schemas.microsoft.com/office/drawing/2014/chart" uri="{C3380CC4-5D6E-409C-BE32-E72D297353CC}">
                  <c16:uniqueId val="{00000005-4F10-4E9A-A321-D426DC451AA5}"/>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3'!$A$6</c:f>
              <c:strCache>
                <c:ptCount val="1"/>
                <c:pt idx="0">
                  <c:v>Total</c:v>
                </c:pt>
              </c:strCache>
            </c:strRef>
          </c:cat>
          <c:val>
            <c:numRef>
              <c:f>'Analysis 3'!$C$6</c:f>
              <c:numCache>
                <c:formatCode>General</c:formatCode>
                <c:ptCount val="1"/>
                <c:pt idx="0">
                  <c:v>533</c:v>
                </c:pt>
              </c:numCache>
            </c:numRef>
          </c:val>
          <c:extLst>
            <c:ext xmlns:c16="http://schemas.microsoft.com/office/drawing/2014/chart" uri="{C3380CC4-5D6E-409C-BE32-E72D297353CC}">
              <c16:uniqueId val="{00000002-4F10-4E9A-A321-D426DC451AA5}"/>
            </c:ext>
          </c:extLst>
        </c:ser>
        <c:dLbls>
          <c:dLblPos val="inBase"/>
          <c:showLegendKey val="0"/>
          <c:showVal val="1"/>
          <c:showCatName val="0"/>
          <c:showSerName val="0"/>
          <c:showPercent val="0"/>
          <c:showBubbleSize val="0"/>
        </c:dLbls>
        <c:gapWidth val="182"/>
        <c:axId val="477213391"/>
        <c:axId val="477209071"/>
      </c:barChart>
      <c:catAx>
        <c:axId val="477213391"/>
        <c:scaling>
          <c:orientation val="minMax"/>
        </c:scaling>
        <c:delete val="1"/>
        <c:axPos val="l"/>
        <c:numFmt formatCode="General" sourceLinked="1"/>
        <c:majorTickMark val="none"/>
        <c:minorTickMark val="none"/>
        <c:tickLblPos val="nextTo"/>
        <c:crossAx val="477209071"/>
        <c:crosses val="autoZero"/>
        <c:auto val="1"/>
        <c:lblAlgn val="ctr"/>
        <c:lblOffset val="100"/>
        <c:noMultiLvlLbl val="0"/>
      </c:catAx>
      <c:valAx>
        <c:axId val="477209071"/>
        <c:scaling>
          <c:orientation val="minMax"/>
        </c:scaling>
        <c:delete val="1"/>
        <c:axPos val="b"/>
        <c:numFmt formatCode="General" sourceLinked="1"/>
        <c:majorTickMark val="none"/>
        <c:minorTickMark val="none"/>
        <c:tickLblPos val="nextTo"/>
        <c:crossAx val="477213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[Dengue.xlsx]Analysis 3!Test Type Count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Positive Cases by Test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hade val="65000"/>
            </a:schemeClr>
          </a:solidFill>
          <a:ln>
            <a:noFill/>
          </a:ln>
          <a:effectLst/>
        </c:spPr>
      </c:pivotFmt>
    </c:pivotFmts>
    <c:plotArea>
      <c:layout/>
      <c:barChart>
        <c:barDir val="bar"/>
        <c:grouping val="clustered"/>
        <c:varyColors val="0"/>
        <c:ser>
          <c:idx val="0"/>
          <c:order val="0"/>
          <c:tx>
            <c:strRef>
              <c:f>'Analysis 3'!$A$5</c:f>
              <c:strCache>
                <c:ptCount val="1"/>
                <c:pt idx="0">
                  <c:v>Positive NS1</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3'!$A$6</c:f>
              <c:strCache>
                <c:ptCount val="1"/>
                <c:pt idx="0">
                  <c:v>Total</c:v>
                </c:pt>
              </c:strCache>
            </c:strRef>
          </c:cat>
          <c:val>
            <c:numRef>
              <c:f>'Analysis 3'!$A$6</c:f>
              <c:numCache>
                <c:formatCode>General</c:formatCode>
                <c:ptCount val="1"/>
                <c:pt idx="0">
                  <c:v>519</c:v>
                </c:pt>
              </c:numCache>
            </c:numRef>
          </c:val>
          <c:extLst>
            <c:ext xmlns:c16="http://schemas.microsoft.com/office/drawing/2014/chart" uri="{C3380CC4-5D6E-409C-BE32-E72D297353CC}">
              <c16:uniqueId val="{00000000-5510-4BD8-BCA3-0F80E351A9BB}"/>
            </c:ext>
          </c:extLst>
        </c:ser>
        <c:ser>
          <c:idx val="1"/>
          <c:order val="1"/>
          <c:tx>
            <c:strRef>
              <c:f>'Analysis 3'!$B$5</c:f>
              <c:strCache>
                <c:ptCount val="1"/>
                <c:pt idx="0">
                  <c:v>Positive IgM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3'!$A$6</c:f>
              <c:strCache>
                <c:ptCount val="1"/>
                <c:pt idx="0">
                  <c:v>Total</c:v>
                </c:pt>
              </c:strCache>
            </c:strRef>
          </c:cat>
          <c:val>
            <c:numRef>
              <c:f>'Analysis 3'!$B$6</c:f>
              <c:numCache>
                <c:formatCode>General</c:formatCode>
                <c:ptCount val="1"/>
                <c:pt idx="0">
                  <c:v>475</c:v>
                </c:pt>
              </c:numCache>
            </c:numRef>
          </c:val>
          <c:extLst>
            <c:ext xmlns:c16="http://schemas.microsoft.com/office/drawing/2014/chart" uri="{C3380CC4-5D6E-409C-BE32-E72D297353CC}">
              <c16:uniqueId val="{00000001-5510-4BD8-BCA3-0F80E351A9BB}"/>
            </c:ext>
          </c:extLst>
        </c:ser>
        <c:ser>
          <c:idx val="2"/>
          <c:order val="2"/>
          <c:tx>
            <c:strRef>
              <c:f>'Analysis 3'!$C$5</c:f>
              <c:strCache>
                <c:ptCount val="1"/>
                <c:pt idx="0">
                  <c:v>Positive IgG</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3'!$A$6</c:f>
              <c:strCache>
                <c:ptCount val="1"/>
                <c:pt idx="0">
                  <c:v>Total</c:v>
                </c:pt>
              </c:strCache>
            </c:strRef>
          </c:cat>
          <c:val>
            <c:numRef>
              <c:f>'Analysis 3'!$C$6</c:f>
              <c:numCache>
                <c:formatCode>General</c:formatCode>
                <c:ptCount val="1"/>
                <c:pt idx="0">
                  <c:v>533</c:v>
                </c:pt>
              </c:numCache>
            </c:numRef>
          </c:val>
          <c:extLst>
            <c:ext xmlns:c16="http://schemas.microsoft.com/office/drawing/2014/chart" uri="{C3380CC4-5D6E-409C-BE32-E72D297353CC}">
              <c16:uniqueId val="{00000002-5510-4BD8-BCA3-0F80E351A9BB}"/>
            </c:ext>
          </c:extLst>
        </c:ser>
        <c:dLbls>
          <c:dLblPos val="outEnd"/>
          <c:showLegendKey val="0"/>
          <c:showVal val="1"/>
          <c:showCatName val="0"/>
          <c:showSerName val="0"/>
          <c:showPercent val="0"/>
          <c:showBubbleSize val="0"/>
        </c:dLbls>
        <c:gapWidth val="182"/>
        <c:axId val="477213391"/>
        <c:axId val="477209071"/>
      </c:barChart>
      <c:catAx>
        <c:axId val="477213391"/>
        <c:scaling>
          <c:orientation val="minMax"/>
        </c:scaling>
        <c:delete val="1"/>
        <c:axPos val="l"/>
        <c:numFmt formatCode="General" sourceLinked="1"/>
        <c:majorTickMark val="none"/>
        <c:minorTickMark val="none"/>
        <c:tickLblPos val="nextTo"/>
        <c:crossAx val="477209071"/>
        <c:crosses val="autoZero"/>
        <c:auto val="1"/>
        <c:lblAlgn val="ctr"/>
        <c:lblOffset val="100"/>
        <c:noMultiLvlLbl val="0"/>
      </c:catAx>
      <c:valAx>
        <c:axId val="477209071"/>
        <c:scaling>
          <c:orientation val="minMax"/>
        </c:scaling>
        <c:delete val="1"/>
        <c:axPos val="b"/>
        <c:numFmt formatCode="General" sourceLinked="1"/>
        <c:majorTickMark val="none"/>
        <c:minorTickMark val="none"/>
        <c:tickLblPos val="nextTo"/>
        <c:crossAx val="47721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4.xml"/><Relationship Id="rId18" Type="http://schemas.openxmlformats.org/officeDocument/2006/relationships/image" Target="../media/image11.sv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17" Type="http://schemas.openxmlformats.org/officeDocument/2006/relationships/image" Target="../media/image10.png"/><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hyperlink" Target="#Summary!A1"/><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4.svg"/><Relationship Id="rId3" Type="http://schemas.openxmlformats.org/officeDocument/2006/relationships/image" Target="../media/image3.svg"/><Relationship Id="rId7" Type="http://schemas.openxmlformats.org/officeDocument/2006/relationships/image" Target="../media/image5.svg"/><Relationship Id="rId12" Type="http://schemas.openxmlformats.org/officeDocument/2006/relationships/image" Target="../media/image1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9.svg"/><Relationship Id="rId5" Type="http://schemas.openxmlformats.org/officeDocument/2006/relationships/hyperlink" Target="#Dashboard!A1"/><Relationship Id="rId10" Type="http://schemas.openxmlformats.org/officeDocument/2006/relationships/image" Target="../media/image8.png"/><Relationship Id="rId4" Type="http://schemas.openxmlformats.org/officeDocument/2006/relationships/image" Target="../media/image12.emf"/><Relationship Id="rId9" Type="http://schemas.openxmlformats.org/officeDocument/2006/relationships/image" Target="../media/image7.sv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21771</xdr:colOff>
      <xdr:row>0</xdr:row>
      <xdr:rowOff>0</xdr:rowOff>
    </xdr:from>
    <xdr:to>
      <xdr:col>30</xdr:col>
      <xdr:colOff>96982</xdr:colOff>
      <xdr:row>42</xdr:row>
      <xdr:rowOff>152400</xdr:rowOff>
    </xdr:to>
    <xdr:sp macro="" textlink="">
      <xdr:nvSpPr>
        <xdr:cNvPr id="2" name="Rectangle: Rounded Corners 1">
          <a:extLst>
            <a:ext uri="{FF2B5EF4-FFF2-40B4-BE49-F238E27FC236}">
              <a16:creationId xmlns:a16="http://schemas.microsoft.com/office/drawing/2014/main" id="{9684D83F-E1D3-454F-880E-AC01B68E36CF}"/>
            </a:ext>
          </a:extLst>
        </xdr:cNvPr>
        <xdr:cNvSpPr/>
      </xdr:nvSpPr>
      <xdr:spPr>
        <a:xfrm>
          <a:off x="21771" y="0"/>
          <a:ext cx="18390920" cy="7716982"/>
        </a:xfrm>
        <a:prstGeom prst="roundRect">
          <a:avLst>
            <a:gd name="adj" fmla="val 1512"/>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370114</xdr:colOff>
      <xdr:row>8</xdr:row>
      <xdr:rowOff>144482</xdr:rowOff>
    </xdr:from>
    <xdr:to>
      <xdr:col>21</xdr:col>
      <xdr:colOff>83127</xdr:colOff>
      <xdr:row>24</xdr:row>
      <xdr:rowOff>152400</xdr:rowOff>
    </xdr:to>
    <xdr:sp macro="" textlink="">
      <xdr:nvSpPr>
        <xdr:cNvPr id="3" name="Rectangle: Rounded Corners 2">
          <a:extLst>
            <a:ext uri="{FF2B5EF4-FFF2-40B4-BE49-F238E27FC236}">
              <a16:creationId xmlns:a16="http://schemas.microsoft.com/office/drawing/2014/main" id="{65AB3662-4ADE-4CA2-B924-4138643BA6AD}"/>
            </a:ext>
          </a:extLst>
        </xdr:cNvPr>
        <xdr:cNvSpPr/>
      </xdr:nvSpPr>
      <xdr:spPr>
        <a:xfrm>
          <a:off x="7713023" y="1585355"/>
          <a:ext cx="5199413" cy="2889663"/>
        </a:xfrm>
        <a:prstGeom prst="roundRect">
          <a:avLst>
            <a:gd name="adj" fmla="val 68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180108</xdr:colOff>
      <xdr:row>0</xdr:row>
      <xdr:rowOff>165099</xdr:rowOff>
    </xdr:from>
    <xdr:to>
      <xdr:col>9</xdr:col>
      <xdr:colOff>457200</xdr:colOff>
      <xdr:row>7</xdr:row>
      <xdr:rowOff>177799</xdr:rowOff>
    </xdr:to>
    <xdr:sp macro="" textlink="">
      <xdr:nvSpPr>
        <xdr:cNvPr id="4" name="Rectangle: Rounded Corners 3">
          <a:extLst>
            <a:ext uri="{FF2B5EF4-FFF2-40B4-BE49-F238E27FC236}">
              <a16:creationId xmlns:a16="http://schemas.microsoft.com/office/drawing/2014/main" id="{742EB885-D901-45C9-9CE9-B4B2FC778397}"/>
            </a:ext>
          </a:extLst>
        </xdr:cNvPr>
        <xdr:cNvSpPr/>
      </xdr:nvSpPr>
      <xdr:spPr>
        <a:xfrm>
          <a:off x="180108" y="165099"/>
          <a:ext cx="5791201" cy="1273464"/>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325582</xdr:colOff>
      <xdr:row>2</xdr:row>
      <xdr:rowOff>24739</xdr:rowOff>
    </xdr:from>
    <xdr:to>
      <xdr:col>1</xdr:col>
      <xdr:colOff>571076</xdr:colOff>
      <xdr:row>6</xdr:row>
      <xdr:rowOff>177139</xdr:rowOff>
    </xdr:to>
    <xdr:pic>
      <xdr:nvPicPr>
        <xdr:cNvPr id="6" name="Picture 5" descr="Dengue - Free healthcare and medical icons">
          <a:extLst>
            <a:ext uri="{FF2B5EF4-FFF2-40B4-BE49-F238E27FC236}">
              <a16:creationId xmlns:a16="http://schemas.microsoft.com/office/drawing/2014/main" id="{181038F5-247C-4246-8818-E740B4E986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5582" y="384957"/>
          <a:ext cx="882803" cy="872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545273</xdr:colOff>
      <xdr:row>0</xdr:row>
      <xdr:rowOff>165099</xdr:rowOff>
    </xdr:from>
    <xdr:to>
      <xdr:col>14</xdr:col>
      <xdr:colOff>88074</xdr:colOff>
      <xdr:row>7</xdr:row>
      <xdr:rowOff>163285</xdr:rowOff>
    </xdr:to>
    <xdr:sp macro="" textlink="">
      <xdr:nvSpPr>
        <xdr:cNvPr id="7" name="Rectangle: Rounded Corners 6">
          <a:extLst>
            <a:ext uri="{FF2B5EF4-FFF2-40B4-BE49-F238E27FC236}">
              <a16:creationId xmlns:a16="http://schemas.microsoft.com/office/drawing/2014/main" id="{B7905D66-E3F4-4DE7-A514-D06629C71CF4}"/>
            </a:ext>
          </a:extLst>
        </xdr:cNvPr>
        <xdr:cNvSpPr/>
      </xdr:nvSpPr>
      <xdr:spPr>
        <a:xfrm>
          <a:off x="6059382" y="165099"/>
          <a:ext cx="2590801" cy="1258950"/>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0">
              <a:solidFill>
                <a:schemeClr val="tx1"/>
              </a:solidFill>
              <a:latin typeface="Segoe UI Light" panose="020B0502040204020203" pitchFamily="34" charset="0"/>
              <a:cs typeface="Segoe UI Light" panose="020B0502040204020203" pitchFamily="34" charset="0"/>
            </a:rPr>
            <a:t>Total</a:t>
          </a:r>
          <a:r>
            <a:rPr lang="en-US" sz="2800" b="1">
              <a:solidFill>
                <a:schemeClr val="tx1"/>
              </a:solidFill>
              <a:latin typeface="Segoe UI Light" panose="020B0502040204020203" pitchFamily="34" charset="0"/>
              <a:cs typeface="Segoe UI Light" panose="020B0502040204020203" pitchFamily="34" charset="0"/>
            </a:rPr>
            <a:t> </a:t>
          </a:r>
          <a:r>
            <a:rPr lang="en-US" sz="2800" b="0">
              <a:solidFill>
                <a:schemeClr val="tx1"/>
              </a:solidFill>
              <a:latin typeface="Segoe UI Light" panose="020B0502040204020203" pitchFamily="34" charset="0"/>
              <a:cs typeface="Segoe UI Light" panose="020B0502040204020203" pitchFamily="34" charset="0"/>
            </a:rPr>
            <a:t>Patient</a:t>
          </a:r>
        </a:p>
      </xdr:txBody>
    </xdr:sp>
    <xdr:clientData/>
  </xdr:twoCellAnchor>
  <xdr:twoCellAnchor>
    <xdr:from>
      <xdr:col>14</xdr:col>
      <xdr:colOff>153390</xdr:colOff>
      <xdr:row>0</xdr:row>
      <xdr:rowOff>165099</xdr:rowOff>
    </xdr:from>
    <xdr:to>
      <xdr:col>18</xdr:col>
      <xdr:colOff>305791</xdr:colOff>
      <xdr:row>7</xdr:row>
      <xdr:rowOff>174169</xdr:rowOff>
    </xdr:to>
    <xdr:sp macro="" textlink="">
      <xdr:nvSpPr>
        <xdr:cNvPr id="8" name="Rectangle: Rounded Corners 7">
          <a:extLst>
            <a:ext uri="{FF2B5EF4-FFF2-40B4-BE49-F238E27FC236}">
              <a16:creationId xmlns:a16="http://schemas.microsoft.com/office/drawing/2014/main" id="{22857BC3-3190-4616-ACFA-C0A57231C7E7}"/>
            </a:ext>
          </a:extLst>
        </xdr:cNvPr>
        <xdr:cNvSpPr/>
      </xdr:nvSpPr>
      <xdr:spPr>
        <a:xfrm>
          <a:off x="8715499" y="165099"/>
          <a:ext cx="2590801" cy="1269834"/>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tx1"/>
              </a:solidFill>
              <a:latin typeface="Segoe UI Light" panose="020B0502040204020203" pitchFamily="34" charset="0"/>
              <a:cs typeface="Segoe UI Light" panose="020B0502040204020203" pitchFamily="34" charset="0"/>
            </a:rPr>
            <a:t>Total Positive</a:t>
          </a:r>
        </a:p>
      </xdr:txBody>
    </xdr:sp>
    <xdr:clientData/>
  </xdr:twoCellAnchor>
  <xdr:twoCellAnchor>
    <xdr:from>
      <xdr:col>18</xdr:col>
      <xdr:colOff>381989</xdr:colOff>
      <xdr:row>0</xdr:row>
      <xdr:rowOff>152399</xdr:rowOff>
    </xdr:from>
    <xdr:to>
      <xdr:col>22</xdr:col>
      <xdr:colOff>534390</xdr:colOff>
      <xdr:row>7</xdr:row>
      <xdr:rowOff>165099</xdr:rowOff>
    </xdr:to>
    <xdr:sp macro="" textlink="">
      <xdr:nvSpPr>
        <xdr:cNvPr id="9" name="Rectangle: Rounded Corners 8">
          <a:extLst>
            <a:ext uri="{FF2B5EF4-FFF2-40B4-BE49-F238E27FC236}">
              <a16:creationId xmlns:a16="http://schemas.microsoft.com/office/drawing/2014/main" id="{82E8788A-2775-4814-989D-311909CC1C7E}"/>
            </a:ext>
          </a:extLst>
        </xdr:cNvPr>
        <xdr:cNvSpPr/>
      </xdr:nvSpPr>
      <xdr:spPr>
        <a:xfrm>
          <a:off x="11382498" y="152399"/>
          <a:ext cx="2590801" cy="1273464"/>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tx1"/>
              </a:solidFill>
              <a:latin typeface="Segoe UI Light" panose="020B0502040204020203" pitchFamily="34" charset="0"/>
              <a:cs typeface="Segoe UI Light" panose="020B0502040204020203" pitchFamily="34" charset="0"/>
            </a:rPr>
            <a:t>Average Age</a:t>
          </a:r>
        </a:p>
      </xdr:txBody>
    </xdr:sp>
    <xdr:clientData/>
  </xdr:twoCellAnchor>
  <xdr:twoCellAnchor>
    <xdr:from>
      <xdr:col>23</xdr:col>
      <xdr:colOff>27709</xdr:colOff>
      <xdr:row>0</xdr:row>
      <xdr:rowOff>163284</xdr:rowOff>
    </xdr:from>
    <xdr:to>
      <xdr:col>27</xdr:col>
      <xdr:colOff>142505</xdr:colOff>
      <xdr:row>7</xdr:row>
      <xdr:rowOff>165099</xdr:rowOff>
    </xdr:to>
    <xdr:sp macro="" textlink="">
      <xdr:nvSpPr>
        <xdr:cNvPr id="10" name="Rectangle: Rounded Corners 9">
          <a:extLst>
            <a:ext uri="{FF2B5EF4-FFF2-40B4-BE49-F238E27FC236}">
              <a16:creationId xmlns:a16="http://schemas.microsoft.com/office/drawing/2014/main" id="{2761379B-8888-4DFE-938D-FEEF996C8F54}"/>
            </a:ext>
          </a:extLst>
        </xdr:cNvPr>
        <xdr:cNvSpPr/>
      </xdr:nvSpPr>
      <xdr:spPr>
        <a:xfrm>
          <a:off x="14076218" y="163284"/>
          <a:ext cx="2553196" cy="1262579"/>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tx1"/>
              </a:solidFill>
              <a:latin typeface="Segoe UI Light" panose="020B0502040204020203" pitchFamily="34" charset="0"/>
              <a:cs typeface="Segoe UI Light" panose="020B0502040204020203" pitchFamily="34" charset="0"/>
            </a:rPr>
            <a:t>Total Area</a:t>
          </a:r>
        </a:p>
      </xdr:txBody>
    </xdr:sp>
    <xdr:clientData/>
  </xdr:twoCellAnchor>
  <xdr:twoCellAnchor editAs="oneCell">
    <xdr:from>
      <xdr:col>13</xdr:col>
      <xdr:colOff>153390</xdr:colOff>
      <xdr:row>1</xdr:row>
      <xdr:rowOff>124690</xdr:rowOff>
    </xdr:from>
    <xdr:to>
      <xdr:col>14</xdr:col>
      <xdr:colOff>88076</xdr:colOff>
      <xdr:row>4</xdr:row>
      <xdr:rowOff>113804</xdr:rowOff>
    </xdr:to>
    <xdr:pic>
      <xdr:nvPicPr>
        <xdr:cNvPr id="11" name="Graphic 10" descr="Medical">
          <a:extLst>
            <a:ext uri="{FF2B5EF4-FFF2-40B4-BE49-F238E27FC236}">
              <a16:creationId xmlns:a16="http://schemas.microsoft.com/office/drawing/2014/main" id="{438DEAB5-6EFD-481F-AD13-C21FD5E64CF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105899" y="304799"/>
          <a:ext cx="544286" cy="529441"/>
        </a:xfrm>
        <a:prstGeom prst="rect">
          <a:avLst/>
        </a:prstGeom>
      </xdr:spPr>
    </xdr:pic>
    <xdr:clientData/>
  </xdr:twoCellAnchor>
  <xdr:twoCellAnchor editAs="oneCell">
    <xdr:from>
      <xdr:col>17</xdr:col>
      <xdr:colOff>392877</xdr:colOff>
      <xdr:row>1</xdr:row>
      <xdr:rowOff>174170</xdr:rowOff>
    </xdr:from>
    <xdr:to>
      <xdr:col>18</xdr:col>
      <xdr:colOff>240477</xdr:colOff>
      <xdr:row>4</xdr:row>
      <xdr:rowOff>81146</xdr:rowOff>
    </xdr:to>
    <xdr:pic>
      <xdr:nvPicPr>
        <xdr:cNvPr id="12" name="Graphic 11" descr="Needle">
          <a:extLst>
            <a:ext uri="{FF2B5EF4-FFF2-40B4-BE49-F238E27FC236}">
              <a16:creationId xmlns:a16="http://schemas.microsoft.com/office/drawing/2014/main" id="{A64729D1-1074-4BEB-A8BD-158898A0678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83786" y="354279"/>
          <a:ext cx="457200" cy="447303"/>
        </a:xfrm>
        <a:prstGeom prst="rect">
          <a:avLst/>
        </a:prstGeom>
      </xdr:spPr>
    </xdr:pic>
    <xdr:clientData/>
  </xdr:twoCellAnchor>
  <xdr:twoCellAnchor editAs="oneCell">
    <xdr:from>
      <xdr:col>22</xdr:col>
      <xdr:colOff>55419</xdr:colOff>
      <xdr:row>1</xdr:row>
      <xdr:rowOff>174171</xdr:rowOff>
    </xdr:from>
    <xdr:to>
      <xdr:col>22</xdr:col>
      <xdr:colOff>534390</xdr:colOff>
      <xdr:row>4</xdr:row>
      <xdr:rowOff>102918</xdr:rowOff>
    </xdr:to>
    <xdr:pic>
      <xdr:nvPicPr>
        <xdr:cNvPr id="13" name="Graphic 12" descr="Man and woman">
          <a:extLst>
            <a:ext uri="{FF2B5EF4-FFF2-40B4-BE49-F238E27FC236}">
              <a16:creationId xmlns:a16="http://schemas.microsoft.com/office/drawing/2014/main" id="{35C5F2C7-D64D-4396-8E60-7A92301735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3494328" y="354280"/>
          <a:ext cx="478971" cy="469074"/>
        </a:xfrm>
        <a:prstGeom prst="rect">
          <a:avLst/>
        </a:prstGeom>
      </xdr:spPr>
    </xdr:pic>
    <xdr:clientData/>
  </xdr:twoCellAnchor>
  <xdr:twoCellAnchor editAs="oneCell">
    <xdr:from>
      <xdr:col>25</xdr:col>
      <xdr:colOff>588819</xdr:colOff>
      <xdr:row>1</xdr:row>
      <xdr:rowOff>59378</xdr:rowOff>
    </xdr:from>
    <xdr:to>
      <xdr:col>26</xdr:col>
      <xdr:colOff>599703</xdr:colOff>
      <xdr:row>4</xdr:row>
      <xdr:rowOff>124690</xdr:rowOff>
    </xdr:to>
    <xdr:pic>
      <xdr:nvPicPr>
        <xdr:cNvPr id="14" name="Graphic 13" descr="Map with pin">
          <a:extLst>
            <a:ext uri="{FF2B5EF4-FFF2-40B4-BE49-F238E27FC236}">
              <a16:creationId xmlns:a16="http://schemas.microsoft.com/office/drawing/2014/main" id="{6ECFC1A7-3DB1-449C-9602-CF571CAF635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5856528" y="239487"/>
          <a:ext cx="620484" cy="605639"/>
        </a:xfrm>
        <a:prstGeom prst="rect">
          <a:avLst/>
        </a:prstGeom>
      </xdr:spPr>
    </xdr:pic>
    <xdr:clientData/>
  </xdr:twoCellAnchor>
  <xdr:oneCellAnchor>
    <xdr:from>
      <xdr:col>13</xdr:col>
      <xdr:colOff>217714</xdr:colOff>
      <xdr:row>6</xdr:row>
      <xdr:rowOff>10886</xdr:rowOff>
    </xdr:from>
    <xdr:ext cx="184731" cy="264560"/>
    <xdr:sp macro="" textlink="">
      <xdr:nvSpPr>
        <xdr:cNvPr id="15" name="TextBox 14">
          <a:extLst>
            <a:ext uri="{FF2B5EF4-FFF2-40B4-BE49-F238E27FC236}">
              <a16:creationId xmlns:a16="http://schemas.microsoft.com/office/drawing/2014/main" id="{5FA7C2AE-F98E-4CCF-A976-585BEBDE68B0}"/>
            </a:ext>
          </a:extLst>
        </xdr:cNvPr>
        <xdr:cNvSpPr txBox="1"/>
      </xdr:nvSpPr>
      <xdr:spPr>
        <a:xfrm>
          <a:off x="8172994" y="110816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98961</xdr:colOff>
      <xdr:row>4</xdr:row>
      <xdr:rowOff>81147</xdr:rowOff>
    </xdr:from>
    <xdr:ext cx="2242457" cy="598714"/>
    <xdr:sp macro="" textlink="'KPI''s'!B1">
      <xdr:nvSpPr>
        <xdr:cNvPr id="16" name="TextBox 15">
          <a:extLst>
            <a:ext uri="{FF2B5EF4-FFF2-40B4-BE49-F238E27FC236}">
              <a16:creationId xmlns:a16="http://schemas.microsoft.com/office/drawing/2014/main" id="{5B8EB993-5A99-49E8-B182-6E2641AFE8DD}"/>
            </a:ext>
          </a:extLst>
        </xdr:cNvPr>
        <xdr:cNvSpPr txBox="1"/>
      </xdr:nvSpPr>
      <xdr:spPr>
        <a:xfrm>
          <a:off x="6222670" y="801583"/>
          <a:ext cx="2242457" cy="59871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B50CB3B-5E76-4521-B14E-C4BFCA8F684D}" type="TxLink">
            <a:rPr lang="en-US" sz="3200" b="0" i="0" u="none" strike="noStrike">
              <a:solidFill>
                <a:srgbClr val="000000"/>
              </a:solidFill>
              <a:latin typeface="Britannic Bold" panose="020B0903060703020204" pitchFamily="34" charset="0"/>
              <a:cs typeface="Calibri"/>
            </a:rPr>
            <a:pPr algn="ctr"/>
            <a:t>1000</a:t>
          </a:fld>
          <a:endParaRPr lang="en-US" sz="3200">
            <a:latin typeface="Britannic Bold" panose="020B0903060703020204" pitchFamily="34" charset="0"/>
          </a:endParaRPr>
        </a:p>
      </xdr:txBody>
    </xdr:sp>
    <xdr:clientData/>
  </xdr:oneCellAnchor>
  <xdr:oneCellAnchor>
    <xdr:from>
      <xdr:col>14</xdr:col>
      <xdr:colOff>305790</xdr:colOff>
      <xdr:row>4</xdr:row>
      <xdr:rowOff>70262</xdr:rowOff>
    </xdr:from>
    <xdr:ext cx="2286000" cy="653142"/>
    <xdr:sp macro="" textlink="'KPI''s'!B3">
      <xdr:nvSpPr>
        <xdr:cNvPr id="17" name="TextBox 16">
          <a:extLst>
            <a:ext uri="{FF2B5EF4-FFF2-40B4-BE49-F238E27FC236}">
              <a16:creationId xmlns:a16="http://schemas.microsoft.com/office/drawing/2014/main" id="{A02BF79A-1DEF-4AE4-888D-851B76E8772E}"/>
            </a:ext>
          </a:extLst>
        </xdr:cNvPr>
        <xdr:cNvSpPr txBox="1"/>
      </xdr:nvSpPr>
      <xdr:spPr>
        <a:xfrm>
          <a:off x="8867899" y="790698"/>
          <a:ext cx="2286000" cy="65314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3073B3D-FD50-441D-9EDA-B3352D960EE4}" type="TxLink">
            <a:rPr lang="en-US" sz="3200" b="0" i="0" u="none" strike="noStrike">
              <a:solidFill>
                <a:srgbClr val="000000"/>
              </a:solidFill>
              <a:latin typeface="Britannic Bold" panose="020B0903060703020204" pitchFamily="34" charset="0"/>
              <a:cs typeface="Calibri"/>
            </a:rPr>
            <a:pPr algn="ctr"/>
            <a:t>533</a:t>
          </a:fld>
          <a:endParaRPr lang="en-US" sz="3200">
            <a:latin typeface="Britannic Bold" panose="020B0903060703020204" pitchFamily="34" charset="0"/>
          </a:endParaRPr>
        </a:p>
      </xdr:txBody>
    </xdr:sp>
    <xdr:clientData/>
  </xdr:oneCellAnchor>
  <xdr:oneCellAnchor>
    <xdr:from>
      <xdr:col>18</xdr:col>
      <xdr:colOff>534389</xdr:colOff>
      <xdr:row>4</xdr:row>
      <xdr:rowOff>70260</xdr:rowOff>
    </xdr:from>
    <xdr:ext cx="2264229" cy="549730"/>
    <xdr:sp macro="" textlink="'KPI''s'!B5">
      <xdr:nvSpPr>
        <xdr:cNvPr id="18" name="TextBox 17">
          <a:extLst>
            <a:ext uri="{FF2B5EF4-FFF2-40B4-BE49-F238E27FC236}">
              <a16:creationId xmlns:a16="http://schemas.microsoft.com/office/drawing/2014/main" id="{3CC4C5AA-E9E3-432F-BFDC-5FCA72EB2DCA}"/>
            </a:ext>
          </a:extLst>
        </xdr:cNvPr>
        <xdr:cNvSpPr txBox="1"/>
      </xdr:nvSpPr>
      <xdr:spPr>
        <a:xfrm>
          <a:off x="11534898" y="790696"/>
          <a:ext cx="2264229" cy="54973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7B1F348-50C3-4022-8F7B-6FE9E817D16D}" type="TxLink">
            <a:rPr lang="en-US" sz="3200" b="0" i="0" u="none" strike="noStrike">
              <a:solidFill>
                <a:srgbClr val="000000"/>
              </a:solidFill>
              <a:latin typeface="Britannic Bold" panose="020B0903060703020204" pitchFamily="34" charset="0"/>
              <a:cs typeface="Calibri"/>
            </a:rPr>
            <a:pPr algn="ctr"/>
            <a:t>35.924</a:t>
          </a:fld>
          <a:endParaRPr lang="en-US" sz="3200">
            <a:latin typeface="Britannic Bold" panose="020B0903060703020204" pitchFamily="34" charset="0"/>
          </a:endParaRPr>
        </a:p>
      </xdr:txBody>
    </xdr:sp>
    <xdr:clientData/>
  </xdr:oneCellAnchor>
  <xdr:oneCellAnchor>
    <xdr:from>
      <xdr:col>23</xdr:col>
      <xdr:colOff>110836</xdr:colOff>
      <xdr:row>4</xdr:row>
      <xdr:rowOff>59375</xdr:rowOff>
    </xdr:from>
    <xdr:ext cx="2339439" cy="564079"/>
    <xdr:sp macro="" textlink="'KPI''s'!B7">
      <xdr:nvSpPr>
        <xdr:cNvPr id="19" name="TextBox 18">
          <a:extLst>
            <a:ext uri="{FF2B5EF4-FFF2-40B4-BE49-F238E27FC236}">
              <a16:creationId xmlns:a16="http://schemas.microsoft.com/office/drawing/2014/main" id="{8BD05974-9879-4B85-85A1-8E688923DA49}"/>
            </a:ext>
          </a:extLst>
        </xdr:cNvPr>
        <xdr:cNvSpPr txBox="1"/>
      </xdr:nvSpPr>
      <xdr:spPr>
        <a:xfrm>
          <a:off x="14159345" y="779811"/>
          <a:ext cx="2339439" cy="56407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B6D5BB1-3AF8-4F42-BFFA-729ABA2936DC}" type="TxLink">
            <a:rPr lang="en-US" sz="3600" b="0" i="0" u="none" strike="noStrike">
              <a:solidFill>
                <a:srgbClr val="000000"/>
              </a:solidFill>
              <a:latin typeface="Britannic Bold" panose="020B0903060703020204" pitchFamily="34" charset="0"/>
              <a:cs typeface="Calibri"/>
            </a:rPr>
            <a:pPr algn="ctr"/>
            <a:t>36</a:t>
          </a:fld>
          <a:endParaRPr lang="en-US" sz="3600">
            <a:latin typeface="Britannic Bold" panose="020B0903060703020204" pitchFamily="34" charset="0"/>
          </a:endParaRPr>
        </a:p>
      </xdr:txBody>
    </xdr:sp>
    <xdr:clientData/>
  </xdr:oneCellAnchor>
  <xdr:twoCellAnchor editAs="oneCell">
    <xdr:from>
      <xdr:col>2</xdr:col>
      <xdr:colOff>552913</xdr:colOff>
      <xdr:row>14</xdr:row>
      <xdr:rowOff>27131</xdr:rowOff>
    </xdr:from>
    <xdr:to>
      <xdr:col>5</xdr:col>
      <xdr:colOff>404757</xdr:colOff>
      <xdr:row>19</xdr:row>
      <xdr:rowOff>14793</xdr:rowOff>
    </xdr:to>
    <mc:AlternateContent xmlns:mc="http://schemas.openxmlformats.org/markup-compatibility/2006" xmlns:a14="http://schemas.microsoft.com/office/drawing/2010/main">
      <mc:Choice Requires="a14">
        <xdr:graphicFrame macro="">
          <xdr:nvGraphicFramePr>
            <xdr:cNvPr id="20" name="Result 1">
              <a:extLst>
                <a:ext uri="{FF2B5EF4-FFF2-40B4-BE49-F238E27FC236}">
                  <a16:creationId xmlns:a16="http://schemas.microsoft.com/office/drawing/2014/main" id="{0A88CDD6-4083-443F-84ED-800093325897}"/>
                </a:ext>
              </a:extLst>
            </xdr:cNvPr>
            <xdr:cNvGraphicFramePr/>
          </xdr:nvGraphicFramePr>
          <xdr:xfrm>
            <a:off x="0" y="0"/>
            <a:ext cx="0" cy="0"/>
          </xdr:xfrm>
          <a:graphic>
            <a:graphicData uri="http://schemas.microsoft.com/office/drawing/2010/slicer">
              <sle:slicer xmlns:sle="http://schemas.microsoft.com/office/drawing/2010/slicer" name="Result 1"/>
            </a:graphicData>
          </a:graphic>
        </xdr:graphicFrame>
      </mc:Choice>
      <mc:Fallback xmlns="">
        <xdr:sp macro="" textlink="">
          <xdr:nvSpPr>
            <xdr:cNvPr id="0" name=""/>
            <xdr:cNvSpPr>
              <a:spLocks noTextEdit="1"/>
            </xdr:cNvSpPr>
          </xdr:nvSpPr>
          <xdr:spPr>
            <a:xfrm>
              <a:off x="1799822" y="2548658"/>
              <a:ext cx="1680644" cy="888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550881</xdr:colOff>
      <xdr:row>8</xdr:row>
      <xdr:rowOff>113404</xdr:rowOff>
    </xdr:from>
    <xdr:to>
      <xdr:col>5</xdr:col>
      <xdr:colOff>398034</xdr:colOff>
      <xdr:row>13</xdr:row>
      <xdr:rowOff>100340</xdr:rowOff>
    </xdr:to>
    <mc:AlternateContent xmlns:mc="http://schemas.openxmlformats.org/markup-compatibility/2006" xmlns:a14="http://schemas.microsoft.com/office/drawing/2010/main">
      <mc:Choice Requires="a14">
        <xdr:graphicFrame macro="">
          <xdr:nvGraphicFramePr>
            <xdr:cNvPr id="21" name="Gender 1">
              <a:extLst>
                <a:ext uri="{FF2B5EF4-FFF2-40B4-BE49-F238E27FC236}">
                  <a16:creationId xmlns:a16="http://schemas.microsoft.com/office/drawing/2014/main" id="{15417027-D91D-4CA6-9DB8-805BE5AF6A1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797790" y="1554277"/>
              <a:ext cx="1675953" cy="887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548192</xdr:colOff>
      <xdr:row>19</xdr:row>
      <xdr:rowOff>107301</xdr:rowOff>
    </xdr:from>
    <xdr:to>
      <xdr:col>5</xdr:col>
      <xdr:colOff>404757</xdr:colOff>
      <xdr:row>24</xdr:row>
      <xdr:rowOff>127299</xdr:rowOff>
    </xdr:to>
    <mc:AlternateContent xmlns:mc="http://schemas.openxmlformats.org/markup-compatibility/2006" xmlns:a14="http://schemas.microsoft.com/office/drawing/2010/main">
      <mc:Choice Requires="a14">
        <xdr:graphicFrame macro="">
          <xdr:nvGraphicFramePr>
            <xdr:cNvPr id="22" name="AreaType 1">
              <a:extLst>
                <a:ext uri="{FF2B5EF4-FFF2-40B4-BE49-F238E27FC236}">
                  <a16:creationId xmlns:a16="http://schemas.microsoft.com/office/drawing/2014/main" id="{53C04EC8-4BDC-43D8-8B2A-94BA205C813D}"/>
                </a:ext>
              </a:extLst>
            </xdr:cNvPr>
            <xdr:cNvGraphicFramePr/>
          </xdr:nvGraphicFramePr>
          <xdr:xfrm>
            <a:off x="0" y="0"/>
            <a:ext cx="0" cy="0"/>
          </xdr:xfrm>
          <a:graphic>
            <a:graphicData uri="http://schemas.microsoft.com/office/drawing/2010/slicer">
              <sle:slicer xmlns:sle="http://schemas.microsoft.com/office/drawing/2010/slicer" name="AreaType 1"/>
            </a:graphicData>
          </a:graphic>
        </xdr:graphicFrame>
      </mc:Choice>
      <mc:Fallback xmlns="">
        <xdr:sp macro="" textlink="">
          <xdr:nvSpPr>
            <xdr:cNvPr id="0" name=""/>
            <xdr:cNvSpPr>
              <a:spLocks noTextEdit="1"/>
            </xdr:cNvSpPr>
          </xdr:nvSpPr>
          <xdr:spPr>
            <a:xfrm>
              <a:off x="1795101" y="3529374"/>
              <a:ext cx="1685365" cy="920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161364</xdr:colOff>
      <xdr:row>25</xdr:row>
      <xdr:rowOff>65077</xdr:rowOff>
    </xdr:from>
    <xdr:to>
      <xdr:col>5</xdr:col>
      <xdr:colOff>397747</xdr:colOff>
      <xdr:row>33</xdr:row>
      <xdr:rowOff>45225</xdr:rowOff>
    </xdr:to>
    <mc:AlternateContent xmlns:mc="http://schemas.openxmlformats.org/markup-compatibility/2006" xmlns:a14="http://schemas.microsoft.com/office/drawing/2010/main">
      <mc:Choice Requires="a14">
        <xdr:graphicFrame macro="">
          <xdr:nvGraphicFramePr>
            <xdr:cNvPr id="23" name="Area 1">
              <a:extLst>
                <a:ext uri="{FF2B5EF4-FFF2-40B4-BE49-F238E27FC236}">
                  <a16:creationId xmlns:a16="http://schemas.microsoft.com/office/drawing/2014/main" id="{67A565C3-595A-45A7-A3B2-474159C8000B}"/>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161364" y="4567804"/>
              <a:ext cx="3312092" cy="1421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169718</xdr:colOff>
      <xdr:row>17</xdr:row>
      <xdr:rowOff>132801</xdr:rowOff>
    </xdr:from>
    <xdr:to>
      <xdr:col>2</xdr:col>
      <xdr:colOff>446808</xdr:colOff>
      <xdr:row>24</xdr:row>
      <xdr:rowOff>121920</xdr:rowOff>
    </xdr:to>
    <mc:AlternateContent xmlns:mc="http://schemas.openxmlformats.org/markup-compatibility/2006" xmlns:a14="http://schemas.microsoft.com/office/drawing/2010/main">
      <mc:Choice Requires="a14">
        <xdr:graphicFrame macro="">
          <xdr:nvGraphicFramePr>
            <xdr:cNvPr id="24" name="HouseType 1">
              <a:extLst>
                <a:ext uri="{FF2B5EF4-FFF2-40B4-BE49-F238E27FC236}">
                  <a16:creationId xmlns:a16="http://schemas.microsoft.com/office/drawing/2014/main" id="{2778ABB4-3EC4-4EF8-B65E-5EF505622F46}"/>
                </a:ext>
              </a:extLst>
            </xdr:cNvPr>
            <xdr:cNvGraphicFramePr/>
          </xdr:nvGraphicFramePr>
          <xdr:xfrm>
            <a:off x="0" y="0"/>
            <a:ext cx="0" cy="0"/>
          </xdr:xfrm>
          <a:graphic>
            <a:graphicData uri="http://schemas.microsoft.com/office/drawing/2010/slicer">
              <sle:slicer xmlns:sle="http://schemas.microsoft.com/office/drawing/2010/slicer" name="HouseType 1"/>
            </a:graphicData>
          </a:graphic>
        </xdr:graphicFrame>
      </mc:Choice>
      <mc:Fallback xmlns="">
        <xdr:sp macro="" textlink="">
          <xdr:nvSpPr>
            <xdr:cNvPr id="0" name=""/>
            <xdr:cNvSpPr>
              <a:spLocks noTextEdit="1"/>
            </xdr:cNvSpPr>
          </xdr:nvSpPr>
          <xdr:spPr>
            <a:xfrm>
              <a:off x="169718" y="3194656"/>
              <a:ext cx="1523999" cy="1249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180786</xdr:colOff>
      <xdr:row>8</xdr:row>
      <xdr:rowOff>107458</xdr:rowOff>
    </xdr:from>
    <xdr:to>
      <xdr:col>2</xdr:col>
      <xdr:colOff>457201</xdr:colOff>
      <xdr:row>17</xdr:row>
      <xdr:rowOff>15973</xdr:rowOff>
    </xdr:to>
    <mc:AlternateContent xmlns:mc="http://schemas.openxmlformats.org/markup-compatibility/2006" xmlns:a14="http://schemas.microsoft.com/office/drawing/2010/main">
      <mc:Choice Requires="a14">
        <xdr:graphicFrame macro="">
          <xdr:nvGraphicFramePr>
            <xdr:cNvPr id="25" name="Age Type 1">
              <a:extLst>
                <a:ext uri="{FF2B5EF4-FFF2-40B4-BE49-F238E27FC236}">
                  <a16:creationId xmlns:a16="http://schemas.microsoft.com/office/drawing/2014/main" id="{E5228D63-848B-4EF6-BE30-2F59B8AE576C}"/>
                </a:ext>
              </a:extLst>
            </xdr:cNvPr>
            <xdr:cNvGraphicFramePr/>
          </xdr:nvGraphicFramePr>
          <xdr:xfrm>
            <a:off x="0" y="0"/>
            <a:ext cx="0" cy="0"/>
          </xdr:xfrm>
          <a:graphic>
            <a:graphicData uri="http://schemas.microsoft.com/office/drawing/2010/slicer">
              <sle:slicer xmlns:sle="http://schemas.microsoft.com/office/drawing/2010/slicer" name="Age Type 1"/>
            </a:graphicData>
          </a:graphic>
        </xdr:graphicFrame>
      </mc:Choice>
      <mc:Fallback xmlns="">
        <xdr:sp macro="" textlink="">
          <xdr:nvSpPr>
            <xdr:cNvPr id="0" name=""/>
            <xdr:cNvSpPr>
              <a:spLocks noTextEdit="1"/>
            </xdr:cNvSpPr>
          </xdr:nvSpPr>
          <xdr:spPr>
            <a:xfrm>
              <a:off x="180786" y="1548331"/>
              <a:ext cx="1523324" cy="1529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34</xdr:row>
      <xdr:rowOff>10885</xdr:rowOff>
    </xdr:from>
    <xdr:to>
      <xdr:col>5</xdr:col>
      <xdr:colOff>403412</xdr:colOff>
      <xdr:row>41</xdr:row>
      <xdr:rowOff>170329</xdr:rowOff>
    </xdr:to>
    <xdr:sp macro="" textlink="">
      <xdr:nvSpPr>
        <xdr:cNvPr id="26" name="Rectangle: Rounded Corners 25">
          <a:extLst>
            <a:ext uri="{FF2B5EF4-FFF2-40B4-BE49-F238E27FC236}">
              <a16:creationId xmlns:a16="http://schemas.microsoft.com/office/drawing/2014/main" id="{6173A17D-7243-467B-9F5C-353AAE01400D}"/>
            </a:ext>
          </a:extLst>
        </xdr:cNvPr>
        <xdr:cNvSpPr/>
      </xdr:nvSpPr>
      <xdr:spPr>
        <a:xfrm>
          <a:off x="152400" y="6228805"/>
          <a:ext cx="3329492" cy="1439604"/>
        </a:xfrm>
        <a:prstGeom prst="roundRect">
          <a:avLst>
            <a:gd name="adj" fmla="val 0"/>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ysClr val="windowText" lastClr="000000"/>
              </a:solidFill>
            </a:rPr>
            <a:t>Filtered Total Count</a:t>
          </a:r>
          <a:endParaRPr lang="en-US" sz="2800" b="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oneCellAnchor>
    <xdr:from>
      <xdr:col>0</xdr:col>
      <xdr:colOff>188899</xdr:colOff>
      <xdr:row>37</xdr:row>
      <xdr:rowOff>135752</xdr:rowOff>
    </xdr:from>
    <xdr:ext cx="3200400" cy="609600"/>
    <xdr:sp macro="" textlink="'KPI''s'!B9">
      <xdr:nvSpPr>
        <xdr:cNvPr id="27" name="TextBox 26">
          <a:extLst>
            <a:ext uri="{FF2B5EF4-FFF2-40B4-BE49-F238E27FC236}">
              <a16:creationId xmlns:a16="http://schemas.microsoft.com/office/drawing/2014/main" id="{BE549B58-25CE-49FD-923C-665123227605}"/>
            </a:ext>
          </a:extLst>
        </xdr:cNvPr>
        <xdr:cNvSpPr txBox="1"/>
      </xdr:nvSpPr>
      <xdr:spPr>
        <a:xfrm>
          <a:off x="188899" y="6902312"/>
          <a:ext cx="3200400" cy="6096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5F730B3-BB9A-4782-AB96-AB838D5488CE}" type="TxLink">
            <a:rPr lang="en-US" sz="3200" b="0" i="0" u="none" strike="noStrike">
              <a:solidFill>
                <a:srgbClr val="000000"/>
              </a:solidFill>
              <a:latin typeface="Britannic Bold" panose="020B0903060703020204" pitchFamily="34" charset="0"/>
              <a:cs typeface="Calibri"/>
            </a:rPr>
            <a:pPr algn="ctr"/>
            <a:t>533</a:t>
          </a:fld>
          <a:endParaRPr lang="en-US" sz="3200">
            <a:latin typeface="Britannic Bold" panose="020B0903060703020204" pitchFamily="34" charset="0"/>
          </a:endParaRPr>
        </a:p>
      </xdr:txBody>
    </xdr:sp>
    <xdr:clientData/>
  </xdr:oneCellAnchor>
  <xdr:twoCellAnchor>
    <xdr:from>
      <xdr:col>12</xdr:col>
      <xdr:colOff>484909</xdr:colOff>
      <xdr:row>9</xdr:row>
      <xdr:rowOff>35626</xdr:rowOff>
    </xdr:from>
    <xdr:to>
      <xdr:col>20</xdr:col>
      <xdr:colOff>554182</xdr:colOff>
      <xdr:row>24</xdr:row>
      <xdr:rowOff>83128</xdr:rowOff>
    </xdr:to>
    <xdr:graphicFrame macro="">
      <xdr:nvGraphicFramePr>
        <xdr:cNvPr id="29" name="top 10">
          <a:extLst>
            <a:ext uri="{FF2B5EF4-FFF2-40B4-BE49-F238E27FC236}">
              <a16:creationId xmlns:a16="http://schemas.microsoft.com/office/drawing/2014/main" id="{1E8DF7C3-2785-4313-BBD6-522AB63AD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360218</xdr:colOff>
      <xdr:row>25</xdr:row>
      <xdr:rowOff>116776</xdr:rowOff>
    </xdr:from>
    <xdr:to>
      <xdr:col>21</xdr:col>
      <xdr:colOff>83127</xdr:colOff>
      <xdr:row>42</xdr:row>
      <xdr:rowOff>1</xdr:rowOff>
    </xdr:to>
    <xdr:sp macro="" textlink="">
      <xdr:nvSpPr>
        <xdr:cNvPr id="30" name="Rectangle: Rounded Corners 29">
          <a:extLst>
            <a:ext uri="{FF2B5EF4-FFF2-40B4-BE49-F238E27FC236}">
              <a16:creationId xmlns:a16="http://schemas.microsoft.com/office/drawing/2014/main" id="{74D48C74-9C08-4C24-B05E-3E1E3E86EFF6}"/>
            </a:ext>
          </a:extLst>
        </xdr:cNvPr>
        <xdr:cNvSpPr/>
      </xdr:nvSpPr>
      <xdr:spPr>
        <a:xfrm>
          <a:off x="7703127" y="4619503"/>
          <a:ext cx="5209309" cy="2945080"/>
        </a:xfrm>
        <a:prstGeom prst="roundRect">
          <a:avLst>
            <a:gd name="adj" fmla="val 68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207818</xdr:colOff>
      <xdr:row>8</xdr:row>
      <xdr:rowOff>108857</xdr:rowOff>
    </xdr:from>
    <xdr:to>
      <xdr:col>29</xdr:col>
      <xdr:colOff>522515</xdr:colOff>
      <xdr:row>24</xdr:row>
      <xdr:rowOff>138546</xdr:rowOff>
    </xdr:to>
    <xdr:sp macro="" textlink="">
      <xdr:nvSpPr>
        <xdr:cNvPr id="31" name="Rectangle: Rounded Corners 30">
          <a:extLst>
            <a:ext uri="{FF2B5EF4-FFF2-40B4-BE49-F238E27FC236}">
              <a16:creationId xmlns:a16="http://schemas.microsoft.com/office/drawing/2014/main" id="{8B798A89-B0B8-43E3-9CDC-6C69C0180462}"/>
            </a:ext>
          </a:extLst>
        </xdr:cNvPr>
        <xdr:cNvSpPr/>
      </xdr:nvSpPr>
      <xdr:spPr>
        <a:xfrm>
          <a:off x="13039898" y="1571897"/>
          <a:ext cx="5191497" cy="2955769"/>
        </a:xfrm>
        <a:prstGeom prst="roundRect">
          <a:avLst>
            <a:gd name="adj" fmla="val 68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512618</xdr:colOff>
      <xdr:row>8</xdr:row>
      <xdr:rowOff>122711</xdr:rowOff>
    </xdr:from>
    <xdr:to>
      <xdr:col>12</xdr:col>
      <xdr:colOff>221674</xdr:colOff>
      <xdr:row>24</xdr:row>
      <xdr:rowOff>138546</xdr:rowOff>
    </xdr:to>
    <xdr:sp macro="" textlink="">
      <xdr:nvSpPr>
        <xdr:cNvPr id="32" name="Rectangle: Rounded Corners 31">
          <a:extLst>
            <a:ext uri="{FF2B5EF4-FFF2-40B4-BE49-F238E27FC236}">
              <a16:creationId xmlns:a16="http://schemas.microsoft.com/office/drawing/2014/main" id="{9D7B8044-ADC4-4CD6-A5F6-5F53C63E1628}"/>
            </a:ext>
          </a:extLst>
        </xdr:cNvPr>
        <xdr:cNvSpPr/>
      </xdr:nvSpPr>
      <xdr:spPr>
        <a:xfrm>
          <a:off x="3591098" y="1585751"/>
          <a:ext cx="3976256" cy="2941915"/>
        </a:xfrm>
        <a:prstGeom prst="roundRect">
          <a:avLst>
            <a:gd name="adj" fmla="val 68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207818</xdr:colOff>
      <xdr:row>25</xdr:row>
      <xdr:rowOff>83129</xdr:rowOff>
    </xdr:from>
    <xdr:to>
      <xdr:col>29</xdr:col>
      <xdr:colOff>540327</xdr:colOff>
      <xdr:row>42</xdr:row>
      <xdr:rowOff>13854</xdr:rowOff>
    </xdr:to>
    <xdr:sp macro="" textlink="">
      <xdr:nvSpPr>
        <xdr:cNvPr id="33" name="Rectangle: Rounded Corners 32">
          <a:extLst>
            <a:ext uri="{FF2B5EF4-FFF2-40B4-BE49-F238E27FC236}">
              <a16:creationId xmlns:a16="http://schemas.microsoft.com/office/drawing/2014/main" id="{51691419-3E82-4A52-89F2-0EBD1C4E176E}"/>
            </a:ext>
          </a:extLst>
        </xdr:cNvPr>
        <xdr:cNvSpPr/>
      </xdr:nvSpPr>
      <xdr:spPr>
        <a:xfrm>
          <a:off x="13037127" y="4585856"/>
          <a:ext cx="5209309" cy="2992580"/>
        </a:xfrm>
        <a:prstGeom prst="roundRect">
          <a:avLst>
            <a:gd name="adj" fmla="val 68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531420</xdr:colOff>
      <xdr:row>25</xdr:row>
      <xdr:rowOff>69273</xdr:rowOff>
    </xdr:from>
    <xdr:to>
      <xdr:col>12</xdr:col>
      <xdr:colOff>221673</xdr:colOff>
      <xdr:row>41</xdr:row>
      <xdr:rowOff>176150</xdr:rowOff>
    </xdr:to>
    <xdr:sp macro="" textlink="">
      <xdr:nvSpPr>
        <xdr:cNvPr id="34" name="Rectangle: Rounded Corners 33">
          <a:extLst>
            <a:ext uri="{FF2B5EF4-FFF2-40B4-BE49-F238E27FC236}">
              <a16:creationId xmlns:a16="http://schemas.microsoft.com/office/drawing/2014/main" id="{B01E1A73-2EBA-4336-B528-1BAD89ED0F8C}"/>
            </a:ext>
          </a:extLst>
        </xdr:cNvPr>
        <xdr:cNvSpPr/>
      </xdr:nvSpPr>
      <xdr:spPr>
        <a:xfrm>
          <a:off x="3609900" y="4641273"/>
          <a:ext cx="3957453" cy="3032957"/>
        </a:xfrm>
        <a:prstGeom prst="roundRect">
          <a:avLst>
            <a:gd name="adj" fmla="val 68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540327</xdr:colOff>
      <xdr:row>26</xdr:row>
      <xdr:rowOff>55420</xdr:rowOff>
    </xdr:from>
    <xdr:to>
      <xdr:col>29</xdr:col>
      <xdr:colOff>290946</xdr:colOff>
      <xdr:row>41</xdr:row>
      <xdr:rowOff>55418</xdr:rowOff>
    </xdr:to>
    <xdr:graphicFrame macro="">
      <xdr:nvGraphicFramePr>
        <xdr:cNvPr id="35" name=" Test Result by AreaType">
          <a:extLst>
            <a:ext uri="{FF2B5EF4-FFF2-40B4-BE49-F238E27FC236}">
              <a16:creationId xmlns:a16="http://schemas.microsoft.com/office/drawing/2014/main" id="{97FED419-AB56-4A8F-A710-6672F6A89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332510</xdr:colOff>
      <xdr:row>8</xdr:row>
      <xdr:rowOff>174172</xdr:rowOff>
    </xdr:from>
    <xdr:to>
      <xdr:col>29</xdr:col>
      <xdr:colOff>415636</xdr:colOff>
      <xdr:row>24</xdr:row>
      <xdr:rowOff>69273</xdr:rowOff>
    </xdr:to>
    <xdr:graphicFrame macro="">
      <xdr:nvGraphicFramePr>
        <xdr:cNvPr id="36" name="Cases by Age Group">
          <a:extLst>
            <a:ext uri="{FF2B5EF4-FFF2-40B4-BE49-F238E27FC236}">
              <a16:creationId xmlns:a16="http://schemas.microsoft.com/office/drawing/2014/main" id="{21E17C8C-F098-470A-858F-1A9D70F0C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13856</xdr:colOff>
      <xdr:row>9</xdr:row>
      <xdr:rowOff>83127</xdr:rowOff>
    </xdr:from>
    <xdr:to>
      <xdr:col>12</xdr:col>
      <xdr:colOff>138546</xdr:colOff>
      <xdr:row>24</xdr:row>
      <xdr:rowOff>13854</xdr:rowOff>
    </xdr:to>
    <xdr:graphicFrame macro="">
      <xdr:nvGraphicFramePr>
        <xdr:cNvPr id="37" name="Gender Based Patient">
          <a:extLst>
            <a:ext uri="{FF2B5EF4-FFF2-40B4-BE49-F238E27FC236}">
              <a16:creationId xmlns:a16="http://schemas.microsoft.com/office/drawing/2014/main" id="{4538E165-71D6-4E5B-A147-D1848E5F2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27709</xdr:colOff>
      <xdr:row>26</xdr:row>
      <xdr:rowOff>2</xdr:rowOff>
    </xdr:from>
    <xdr:to>
      <xdr:col>12</xdr:col>
      <xdr:colOff>152400</xdr:colOff>
      <xdr:row>41</xdr:row>
      <xdr:rowOff>55419</xdr:rowOff>
    </xdr:to>
    <xdr:graphicFrame macro="">
      <xdr:nvGraphicFramePr>
        <xdr:cNvPr id="38" name="Positive Cases by House Type">
          <a:extLst>
            <a:ext uri="{FF2B5EF4-FFF2-40B4-BE49-F238E27FC236}">
              <a16:creationId xmlns:a16="http://schemas.microsoft.com/office/drawing/2014/main" id="{998A7B7A-44B2-47E7-94FF-1D8F53171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27</xdr:col>
      <xdr:colOff>249382</xdr:colOff>
      <xdr:row>0</xdr:row>
      <xdr:rowOff>152400</xdr:rowOff>
    </xdr:from>
    <xdr:to>
      <xdr:col>29</xdr:col>
      <xdr:colOff>498764</xdr:colOff>
      <xdr:row>7</xdr:row>
      <xdr:rowOff>152401</xdr:rowOff>
    </xdr:to>
    <xdr:sp macro="" textlink="">
      <xdr:nvSpPr>
        <xdr:cNvPr id="40" name="Rectangle: Rounded Corners 39">
          <a:hlinkClick xmlns:r="http://schemas.openxmlformats.org/officeDocument/2006/relationships" r:id="rId15"/>
          <a:extLst>
            <a:ext uri="{FF2B5EF4-FFF2-40B4-BE49-F238E27FC236}">
              <a16:creationId xmlns:a16="http://schemas.microsoft.com/office/drawing/2014/main" id="{E6FE3704-C39C-447E-8628-A660C1276C12}"/>
            </a:ext>
          </a:extLst>
        </xdr:cNvPr>
        <xdr:cNvSpPr/>
      </xdr:nvSpPr>
      <xdr:spPr>
        <a:xfrm>
          <a:off x="16736291" y="152400"/>
          <a:ext cx="1468582" cy="1260765"/>
        </a:xfrm>
        <a:prstGeom prst="roundRect">
          <a:avLst>
            <a:gd name="adj" fmla="val 6889"/>
          </a:avLst>
        </a:prstGeom>
        <a:solidFill>
          <a:schemeClr val="tx2">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chemeClr val="tx1"/>
            </a:solidFill>
            <a:latin typeface="Aptos Black" panose="020B0004020202020204" pitchFamily="34" charset="0"/>
          </a:endParaRPr>
        </a:p>
        <a:p>
          <a:pPr algn="l"/>
          <a:endParaRPr lang="en-US" sz="1600" b="1">
            <a:solidFill>
              <a:schemeClr val="tx1"/>
            </a:solidFill>
            <a:latin typeface="Aptos Black" panose="020B0004020202020204" pitchFamily="34" charset="0"/>
          </a:endParaRPr>
        </a:p>
        <a:p>
          <a:pPr algn="l"/>
          <a:endParaRPr lang="en-US" sz="1600" b="1">
            <a:solidFill>
              <a:schemeClr val="tx1"/>
            </a:solidFill>
            <a:latin typeface="Aptos Black" panose="020B0004020202020204" pitchFamily="34" charset="0"/>
          </a:endParaRPr>
        </a:p>
        <a:p>
          <a:pPr algn="ctr"/>
          <a:r>
            <a:rPr lang="en-US" sz="1600" b="1">
              <a:solidFill>
                <a:schemeClr val="tx1"/>
              </a:solidFill>
              <a:latin typeface="Aptos Black" panose="020B0004020202020204" pitchFamily="34" charset="0"/>
            </a:rPr>
            <a:t>Summary</a:t>
          </a:r>
        </a:p>
      </xdr:txBody>
    </xdr:sp>
    <xdr:clientData/>
  </xdr:twoCellAnchor>
  <xdr:twoCellAnchor>
    <xdr:from>
      <xdr:col>12</xdr:col>
      <xdr:colOff>512619</xdr:colOff>
      <xdr:row>26</xdr:row>
      <xdr:rowOff>55420</xdr:rowOff>
    </xdr:from>
    <xdr:to>
      <xdr:col>20</xdr:col>
      <xdr:colOff>429490</xdr:colOff>
      <xdr:row>41</xdr:row>
      <xdr:rowOff>96983</xdr:rowOff>
    </xdr:to>
    <xdr:graphicFrame macro="">
      <xdr:nvGraphicFramePr>
        <xdr:cNvPr id="41" name="Test Type Count">
          <a:extLst>
            <a:ext uri="{FF2B5EF4-FFF2-40B4-BE49-F238E27FC236}">
              <a16:creationId xmlns:a16="http://schemas.microsoft.com/office/drawing/2014/main" id="{1E636777-DEAA-495D-A870-866C13F12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540326</xdr:colOff>
      <xdr:row>2</xdr:row>
      <xdr:rowOff>151245</xdr:rowOff>
    </xdr:from>
    <xdr:to>
      <xdr:col>9</xdr:col>
      <xdr:colOff>464126</xdr:colOff>
      <xdr:row>7</xdr:row>
      <xdr:rowOff>15670</xdr:rowOff>
    </xdr:to>
    <xdr:sp macro="" textlink="">
      <xdr:nvSpPr>
        <xdr:cNvPr id="39" name="TextBox 38">
          <a:extLst>
            <a:ext uri="{FF2B5EF4-FFF2-40B4-BE49-F238E27FC236}">
              <a16:creationId xmlns:a16="http://schemas.microsoft.com/office/drawing/2014/main" id="{94664DE5-D271-4089-88A2-CDFAF3C4BAC5}"/>
            </a:ext>
          </a:extLst>
        </xdr:cNvPr>
        <xdr:cNvSpPr txBox="1"/>
      </xdr:nvSpPr>
      <xdr:spPr>
        <a:xfrm>
          <a:off x="1177635" y="511463"/>
          <a:ext cx="4800600" cy="76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latin typeface="Mr Gabe" pitchFamily="2" charset="0"/>
              <a:cs typeface="Segoe UI" panose="020B0502040204020203" pitchFamily="34" charset="0"/>
            </a:rPr>
            <a:t>Dengue Report</a:t>
          </a:r>
          <a:r>
            <a:rPr lang="en-US" sz="3600" b="0" baseline="0">
              <a:latin typeface="Mr Gabe" pitchFamily="2" charset="0"/>
              <a:cs typeface="Segoe UI" panose="020B0502040204020203" pitchFamily="34" charset="0"/>
            </a:rPr>
            <a:t> Analysis</a:t>
          </a:r>
          <a:endParaRPr lang="en-US" sz="3600" b="0">
            <a:latin typeface="Mr Gabe" pitchFamily="2" charset="0"/>
            <a:cs typeface="Segoe UI" panose="020B0502040204020203" pitchFamily="34" charset="0"/>
          </a:endParaRPr>
        </a:p>
      </xdr:txBody>
    </xdr:sp>
    <xdr:clientData/>
  </xdr:twoCellAnchor>
  <xdr:twoCellAnchor editAs="oneCell">
    <xdr:from>
      <xdr:col>27</xdr:col>
      <xdr:colOff>526473</xdr:colOff>
      <xdr:row>1</xdr:row>
      <xdr:rowOff>13855</xdr:rowOff>
    </xdr:from>
    <xdr:to>
      <xdr:col>29</xdr:col>
      <xdr:colOff>124691</xdr:colOff>
      <xdr:row>5</xdr:row>
      <xdr:rowOff>110837</xdr:rowOff>
    </xdr:to>
    <xdr:pic>
      <xdr:nvPicPr>
        <xdr:cNvPr id="44" name="Graphic 43" descr="End outline">
          <a:extLst>
            <a:ext uri="{FF2B5EF4-FFF2-40B4-BE49-F238E27FC236}">
              <a16:creationId xmlns:a16="http://schemas.microsoft.com/office/drawing/2014/main" id="{0B9FAD58-4035-957C-B8B9-EE810BE6210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7013382" y="193964"/>
          <a:ext cx="817418" cy="8174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55418</xdr:rowOff>
    </xdr:from>
    <xdr:to>
      <xdr:col>30</xdr:col>
      <xdr:colOff>75211</xdr:colOff>
      <xdr:row>43</xdr:row>
      <xdr:rowOff>27709</xdr:rowOff>
    </xdr:to>
    <xdr:sp macro="" textlink="">
      <xdr:nvSpPr>
        <xdr:cNvPr id="2" name="Rectangle: Rounded Corners 1">
          <a:extLst>
            <a:ext uri="{FF2B5EF4-FFF2-40B4-BE49-F238E27FC236}">
              <a16:creationId xmlns:a16="http://schemas.microsoft.com/office/drawing/2014/main" id="{44EDC942-C531-49CF-8CEF-172F9C5F5BDD}"/>
            </a:ext>
          </a:extLst>
        </xdr:cNvPr>
        <xdr:cNvSpPr/>
      </xdr:nvSpPr>
      <xdr:spPr>
        <a:xfrm>
          <a:off x="0" y="55418"/>
          <a:ext cx="18390920" cy="7716982"/>
        </a:xfrm>
        <a:prstGeom prst="roundRect">
          <a:avLst>
            <a:gd name="adj" fmla="val 1512"/>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562098</xdr:colOff>
      <xdr:row>0</xdr:row>
      <xdr:rowOff>178954</xdr:rowOff>
    </xdr:from>
    <xdr:to>
      <xdr:col>14</xdr:col>
      <xdr:colOff>104899</xdr:colOff>
      <xdr:row>7</xdr:row>
      <xdr:rowOff>177140</xdr:rowOff>
    </xdr:to>
    <xdr:sp macro="" textlink="">
      <xdr:nvSpPr>
        <xdr:cNvPr id="3" name="Rectangle: Rounded Corners 2">
          <a:extLst>
            <a:ext uri="{FF2B5EF4-FFF2-40B4-BE49-F238E27FC236}">
              <a16:creationId xmlns:a16="http://schemas.microsoft.com/office/drawing/2014/main" id="{0E5294F1-765E-475A-BE07-089A4C553BDE}"/>
            </a:ext>
          </a:extLst>
        </xdr:cNvPr>
        <xdr:cNvSpPr/>
      </xdr:nvSpPr>
      <xdr:spPr>
        <a:xfrm>
          <a:off x="6076207" y="178954"/>
          <a:ext cx="2590801" cy="1258950"/>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0">
              <a:solidFill>
                <a:schemeClr val="tx1"/>
              </a:solidFill>
              <a:latin typeface="Segoe UI Light" panose="020B0502040204020203" pitchFamily="34" charset="0"/>
              <a:cs typeface="Segoe UI Light" panose="020B0502040204020203" pitchFamily="34" charset="0"/>
            </a:rPr>
            <a:t>Total</a:t>
          </a:r>
          <a:r>
            <a:rPr lang="en-US" sz="2800" b="1">
              <a:solidFill>
                <a:schemeClr val="tx1"/>
              </a:solidFill>
              <a:latin typeface="Segoe UI Light" panose="020B0502040204020203" pitchFamily="34" charset="0"/>
              <a:cs typeface="Segoe UI Light" panose="020B0502040204020203" pitchFamily="34" charset="0"/>
            </a:rPr>
            <a:t> </a:t>
          </a:r>
          <a:r>
            <a:rPr lang="en-US" sz="2800" b="0">
              <a:solidFill>
                <a:schemeClr val="tx1"/>
              </a:solidFill>
              <a:latin typeface="Segoe UI Light" panose="020B0502040204020203" pitchFamily="34" charset="0"/>
              <a:cs typeface="Segoe UI Light" panose="020B0502040204020203" pitchFamily="34" charset="0"/>
            </a:rPr>
            <a:t>Patient</a:t>
          </a:r>
        </a:p>
      </xdr:txBody>
    </xdr:sp>
    <xdr:clientData/>
  </xdr:twoCellAnchor>
  <xdr:twoCellAnchor>
    <xdr:from>
      <xdr:col>0</xdr:col>
      <xdr:colOff>166255</xdr:colOff>
      <xdr:row>1</xdr:row>
      <xdr:rowOff>12700</xdr:rowOff>
    </xdr:from>
    <xdr:to>
      <xdr:col>9</xdr:col>
      <xdr:colOff>471055</xdr:colOff>
      <xdr:row>8</xdr:row>
      <xdr:rowOff>25400</xdr:rowOff>
    </xdr:to>
    <xdr:sp macro="" textlink="">
      <xdr:nvSpPr>
        <xdr:cNvPr id="4" name="Rectangle: Rounded Corners 3">
          <a:extLst>
            <a:ext uri="{FF2B5EF4-FFF2-40B4-BE49-F238E27FC236}">
              <a16:creationId xmlns:a16="http://schemas.microsoft.com/office/drawing/2014/main" id="{E976A27A-C664-4AD0-8633-20D30EEFEFA5}"/>
            </a:ext>
          </a:extLst>
        </xdr:cNvPr>
        <xdr:cNvSpPr/>
      </xdr:nvSpPr>
      <xdr:spPr>
        <a:xfrm>
          <a:off x="166255" y="192809"/>
          <a:ext cx="5818909" cy="1273464"/>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346365</xdr:colOff>
      <xdr:row>2</xdr:row>
      <xdr:rowOff>166254</xdr:rowOff>
    </xdr:from>
    <xdr:to>
      <xdr:col>9</xdr:col>
      <xdr:colOff>96982</xdr:colOff>
      <xdr:row>7</xdr:row>
      <xdr:rowOff>30679</xdr:rowOff>
    </xdr:to>
    <xdr:sp macro="" textlink="">
      <xdr:nvSpPr>
        <xdr:cNvPr id="5" name="TextBox 4">
          <a:extLst>
            <a:ext uri="{FF2B5EF4-FFF2-40B4-BE49-F238E27FC236}">
              <a16:creationId xmlns:a16="http://schemas.microsoft.com/office/drawing/2014/main" id="{037A07B2-EC62-4527-A681-7919F03D5D12}"/>
            </a:ext>
          </a:extLst>
        </xdr:cNvPr>
        <xdr:cNvSpPr txBox="1"/>
      </xdr:nvSpPr>
      <xdr:spPr>
        <a:xfrm>
          <a:off x="983674" y="526472"/>
          <a:ext cx="4627417" cy="76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latin typeface="Mr Gabe" pitchFamily="2" charset="0"/>
              <a:cs typeface="Segoe UI" panose="020B0502040204020203" pitchFamily="34" charset="0"/>
            </a:rPr>
            <a:t>Dengue Report</a:t>
          </a:r>
          <a:r>
            <a:rPr lang="en-US" sz="3600" b="0" baseline="0">
              <a:latin typeface="Mr Gabe" pitchFamily="2" charset="0"/>
              <a:cs typeface="Segoe UI" panose="020B0502040204020203" pitchFamily="34" charset="0"/>
            </a:rPr>
            <a:t> Analysis</a:t>
          </a:r>
          <a:endParaRPr lang="en-US" sz="3600" b="0">
            <a:latin typeface="Mr Gabe" pitchFamily="2" charset="0"/>
            <a:cs typeface="Segoe UI" panose="020B0502040204020203" pitchFamily="34" charset="0"/>
          </a:endParaRPr>
        </a:p>
      </xdr:txBody>
    </xdr:sp>
    <xdr:clientData/>
  </xdr:twoCellAnchor>
  <xdr:twoCellAnchor editAs="oneCell">
    <xdr:from>
      <xdr:col>0</xdr:col>
      <xdr:colOff>270164</xdr:colOff>
      <xdr:row>2</xdr:row>
      <xdr:rowOff>135578</xdr:rowOff>
    </xdr:from>
    <xdr:to>
      <xdr:col>1</xdr:col>
      <xdr:colOff>350509</xdr:colOff>
      <xdr:row>6</xdr:row>
      <xdr:rowOff>124693</xdr:rowOff>
    </xdr:to>
    <xdr:pic>
      <xdr:nvPicPr>
        <xdr:cNvPr id="6" name="Picture 5" descr="Dengue - Free healthcare and medical icons">
          <a:extLst>
            <a:ext uri="{FF2B5EF4-FFF2-40B4-BE49-F238E27FC236}">
              <a16:creationId xmlns:a16="http://schemas.microsoft.com/office/drawing/2014/main" id="{CEED84FF-23A4-47A4-A206-1FA803CD87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0164" y="495796"/>
          <a:ext cx="717654" cy="709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153391</xdr:colOff>
      <xdr:row>1</xdr:row>
      <xdr:rowOff>166254</xdr:rowOff>
    </xdr:from>
    <xdr:to>
      <xdr:col>14</xdr:col>
      <xdr:colOff>88077</xdr:colOff>
      <xdr:row>4</xdr:row>
      <xdr:rowOff>155368</xdr:rowOff>
    </xdr:to>
    <xdr:pic>
      <xdr:nvPicPr>
        <xdr:cNvPr id="11" name="Graphic 10" descr="Medical">
          <a:extLst>
            <a:ext uri="{FF2B5EF4-FFF2-40B4-BE49-F238E27FC236}">
              <a16:creationId xmlns:a16="http://schemas.microsoft.com/office/drawing/2014/main" id="{C0F360F8-7607-46ED-A2D9-91EB938AA7B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105900" y="346363"/>
          <a:ext cx="544286" cy="529441"/>
        </a:xfrm>
        <a:prstGeom prst="rect">
          <a:avLst/>
        </a:prstGeom>
      </xdr:spPr>
    </xdr:pic>
    <xdr:clientData/>
  </xdr:twoCellAnchor>
  <xdr:oneCellAnchor>
    <xdr:from>
      <xdr:col>13</xdr:col>
      <xdr:colOff>217714</xdr:colOff>
      <xdr:row>6</xdr:row>
      <xdr:rowOff>10886</xdr:rowOff>
    </xdr:from>
    <xdr:ext cx="184731" cy="264560"/>
    <xdr:sp macro="" textlink="">
      <xdr:nvSpPr>
        <xdr:cNvPr id="15" name="TextBox 14">
          <a:extLst>
            <a:ext uri="{FF2B5EF4-FFF2-40B4-BE49-F238E27FC236}">
              <a16:creationId xmlns:a16="http://schemas.microsoft.com/office/drawing/2014/main" id="{3983E635-FC59-4693-9944-FAB5491043A7}"/>
            </a:ext>
          </a:extLst>
        </xdr:cNvPr>
        <xdr:cNvSpPr txBox="1"/>
      </xdr:nvSpPr>
      <xdr:spPr>
        <a:xfrm>
          <a:off x="8172994" y="110816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2</xdr:col>
      <xdr:colOff>580622</xdr:colOff>
      <xdr:row>14</xdr:row>
      <xdr:rowOff>96403</xdr:rowOff>
    </xdr:from>
    <xdr:to>
      <xdr:col>5</xdr:col>
      <xdr:colOff>432466</xdr:colOff>
      <xdr:row>19</xdr:row>
      <xdr:rowOff>84065</xdr:rowOff>
    </xdr:to>
    <mc:AlternateContent xmlns:mc="http://schemas.openxmlformats.org/markup-compatibility/2006">
      <mc:Choice xmlns:a14="http://schemas.microsoft.com/office/drawing/2010/main" Requires="a14">
        <xdr:graphicFrame macro="">
          <xdr:nvGraphicFramePr>
            <xdr:cNvPr id="20" name="Result 2">
              <a:extLst>
                <a:ext uri="{FF2B5EF4-FFF2-40B4-BE49-F238E27FC236}">
                  <a16:creationId xmlns:a16="http://schemas.microsoft.com/office/drawing/2014/main" id="{5FF60F38-559F-41E9-A16C-58E634785B70}"/>
                </a:ext>
              </a:extLst>
            </xdr:cNvPr>
            <xdr:cNvGraphicFramePr/>
          </xdr:nvGraphicFramePr>
          <xdr:xfrm>
            <a:off x="0" y="0"/>
            <a:ext cx="0" cy="0"/>
          </xdr:xfrm>
          <a:graphic>
            <a:graphicData uri="http://schemas.microsoft.com/office/drawing/2010/slicer">
              <sle:slicer xmlns:sle="http://schemas.microsoft.com/office/drawing/2010/slicer" name="Result 2"/>
            </a:graphicData>
          </a:graphic>
        </xdr:graphicFrame>
      </mc:Choice>
      <mc:Fallback>
        <xdr:sp macro="" textlink="">
          <xdr:nvSpPr>
            <xdr:cNvPr id="0" name=""/>
            <xdr:cNvSpPr>
              <a:spLocks noTextEdit="1"/>
            </xdr:cNvSpPr>
          </xdr:nvSpPr>
          <xdr:spPr>
            <a:xfrm>
              <a:off x="1827531" y="2617930"/>
              <a:ext cx="1680644" cy="888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578590</xdr:colOff>
      <xdr:row>9</xdr:row>
      <xdr:rowOff>2567</xdr:rowOff>
    </xdr:from>
    <xdr:to>
      <xdr:col>5</xdr:col>
      <xdr:colOff>425743</xdr:colOff>
      <xdr:row>13</xdr:row>
      <xdr:rowOff>169612</xdr:rowOff>
    </xdr:to>
    <mc:AlternateContent xmlns:mc="http://schemas.openxmlformats.org/markup-compatibility/2006">
      <mc:Choice xmlns:a14="http://schemas.microsoft.com/office/drawing/2010/main" Requires="a14">
        <xdr:graphicFrame macro="">
          <xdr:nvGraphicFramePr>
            <xdr:cNvPr id="21" name="Gender 2">
              <a:extLst>
                <a:ext uri="{FF2B5EF4-FFF2-40B4-BE49-F238E27FC236}">
                  <a16:creationId xmlns:a16="http://schemas.microsoft.com/office/drawing/2014/main" id="{966BCE73-D9B2-4B95-9D46-8D23EDF1D193}"/>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825499" y="1623549"/>
              <a:ext cx="1675953" cy="887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575901</xdr:colOff>
      <xdr:row>19</xdr:row>
      <xdr:rowOff>176573</xdr:rowOff>
    </xdr:from>
    <xdr:to>
      <xdr:col>5</xdr:col>
      <xdr:colOff>432466</xdr:colOff>
      <xdr:row>25</xdr:row>
      <xdr:rowOff>16462</xdr:rowOff>
    </xdr:to>
    <mc:AlternateContent xmlns:mc="http://schemas.openxmlformats.org/markup-compatibility/2006">
      <mc:Choice xmlns:a14="http://schemas.microsoft.com/office/drawing/2010/main" Requires="a14">
        <xdr:graphicFrame macro="">
          <xdr:nvGraphicFramePr>
            <xdr:cNvPr id="22" name="AreaType 2">
              <a:extLst>
                <a:ext uri="{FF2B5EF4-FFF2-40B4-BE49-F238E27FC236}">
                  <a16:creationId xmlns:a16="http://schemas.microsoft.com/office/drawing/2014/main" id="{5E1D5DDE-4DF2-4EC0-8F4B-40BEA4B2C6B6}"/>
                </a:ext>
              </a:extLst>
            </xdr:cNvPr>
            <xdr:cNvGraphicFramePr/>
          </xdr:nvGraphicFramePr>
          <xdr:xfrm>
            <a:off x="0" y="0"/>
            <a:ext cx="0" cy="0"/>
          </xdr:xfrm>
          <a:graphic>
            <a:graphicData uri="http://schemas.microsoft.com/office/drawing/2010/slicer">
              <sle:slicer xmlns:sle="http://schemas.microsoft.com/office/drawing/2010/slicer" name="AreaType 2"/>
            </a:graphicData>
          </a:graphic>
        </xdr:graphicFrame>
      </mc:Choice>
      <mc:Fallback>
        <xdr:sp macro="" textlink="">
          <xdr:nvSpPr>
            <xdr:cNvPr id="0" name=""/>
            <xdr:cNvSpPr>
              <a:spLocks noTextEdit="1"/>
            </xdr:cNvSpPr>
          </xdr:nvSpPr>
          <xdr:spPr>
            <a:xfrm>
              <a:off x="1822810" y="3598646"/>
              <a:ext cx="1685365" cy="920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193965</xdr:colOff>
      <xdr:row>25</xdr:row>
      <xdr:rowOff>134349</xdr:rowOff>
    </xdr:from>
    <xdr:to>
      <xdr:col>5</xdr:col>
      <xdr:colOff>429492</xdr:colOff>
      <xdr:row>33</xdr:row>
      <xdr:rowOff>114497</xdr:rowOff>
    </xdr:to>
    <mc:AlternateContent xmlns:mc="http://schemas.openxmlformats.org/markup-compatibility/2006">
      <mc:Choice xmlns:a14="http://schemas.microsoft.com/office/drawing/2010/main" Requires="a14">
        <xdr:graphicFrame macro="">
          <xdr:nvGraphicFramePr>
            <xdr:cNvPr id="23" name="Area 2">
              <a:extLst>
                <a:ext uri="{FF2B5EF4-FFF2-40B4-BE49-F238E27FC236}">
                  <a16:creationId xmlns:a16="http://schemas.microsoft.com/office/drawing/2014/main" id="{CFE18F1D-AA97-4D8B-A2D3-C5A12974738C}"/>
                </a:ext>
              </a:extLst>
            </xdr:cNvPr>
            <xdr:cNvGraphicFramePr/>
          </xdr:nvGraphicFramePr>
          <xdr:xfrm>
            <a:off x="0" y="0"/>
            <a:ext cx="0" cy="0"/>
          </xdr:xfrm>
          <a:graphic>
            <a:graphicData uri="http://schemas.microsoft.com/office/drawing/2010/slicer">
              <sle:slicer xmlns:sle="http://schemas.microsoft.com/office/drawing/2010/slicer" name="Area 2"/>
            </a:graphicData>
          </a:graphic>
        </xdr:graphicFrame>
      </mc:Choice>
      <mc:Fallback>
        <xdr:sp macro="" textlink="">
          <xdr:nvSpPr>
            <xdr:cNvPr id="0" name=""/>
            <xdr:cNvSpPr>
              <a:spLocks noTextEdit="1"/>
            </xdr:cNvSpPr>
          </xdr:nvSpPr>
          <xdr:spPr>
            <a:xfrm>
              <a:off x="193965" y="4637076"/>
              <a:ext cx="3311236" cy="1421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197427</xdr:colOff>
      <xdr:row>18</xdr:row>
      <xdr:rowOff>35819</xdr:rowOff>
    </xdr:from>
    <xdr:to>
      <xdr:col>2</xdr:col>
      <xdr:colOff>474517</xdr:colOff>
      <xdr:row>25</xdr:row>
      <xdr:rowOff>24938</xdr:rowOff>
    </xdr:to>
    <mc:AlternateContent xmlns:mc="http://schemas.openxmlformats.org/markup-compatibility/2006">
      <mc:Choice xmlns:a14="http://schemas.microsoft.com/office/drawing/2010/main" Requires="a14">
        <xdr:graphicFrame macro="">
          <xdr:nvGraphicFramePr>
            <xdr:cNvPr id="24" name="HouseType 2">
              <a:extLst>
                <a:ext uri="{FF2B5EF4-FFF2-40B4-BE49-F238E27FC236}">
                  <a16:creationId xmlns:a16="http://schemas.microsoft.com/office/drawing/2014/main" id="{D2C645DD-C0B9-4865-A1BD-1EE5B47ACA10}"/>
                </a:ext>
              </a:extLst>
            </xdr:cNvPr>
            <xdr:cNvGraphicFramePr/>
          </xdr:nvGraphicFramePr>
          <xdr:xfrm>
            <a:off x="0" y="0"/>
            <a:ext cx="0" cy="0"/>
          </xdr:xfrm>
          <a:graphic>
            <a:graphicData uri="http://schemas.microsoft.com/office/drawing/2010/slicer">
              <sle:slicer xmlns:sle="http://schemas.microsoft.com/office/drawing/2010/slicer" name="HouseType 2"/>
            </a:graphicData>
          </a:graphic>
        </xdr:graphicFrame>
      </mc:Choice>
      <mc:Fallback>
        <xdr:sp macro="" textlink="">
          <xdr:nvSpPr>
            <xdr:cNvPr id="0" name=""/>
            <xdr:cNvSpPr>
              <a:spLocks noTextEdit="1"/>
            </xdr:cNvSpPr>
          </xdr:nvSpPr>
          <xdr:spPr>
            <a:xfrm>
              <a:off x="197427" y="3277783"/>
              <a:ext cx="1523999" cy="1249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194641</xdr:colOff>
      <xdr:row>9</xdr:row>
      <xdr:rowOff>10475</xdr:rowOff>
    </xdr:from>
    <xdr:to>
      <xdr:col>2</xdr:col>
      <xdr:colOff>471056</xdr:colOff>
      <xdr:row>17</xdr:row>
      <xdr:rowOff>99099</xdr:rowOff>
    </xdr:to>
    <mc:AlternateContent xmlns:mc="http://schemas.openxmlformats.org/markup-compatibility/2006">
      <mc:Choice xmlns:a14="http://schemas.microsoft.com/office/drawing/2010/main" Requires="a14">
        <xdr:graphicFrame macro="">
          <xdr:nvGraphicFramePr>
            <xdr:cNvPr id="25" name="Age Type 2">
              <a:extLst>
                <a:ext uri="{FF2B5EF4-FFF2-40B4-BE49-F238E27FC236}">
                  <a16:creationId xmlns:a16="http://schemas.microsoft.com/office/drawing/2014/main" id="{2263C3DE-2857-4E5F-AC00-756BD7AADFFF}"/>
                </a:ext>
              </a:extLst>
            </xdr:cNvPr>
            <xdr:cNvGraphicFramePr/>
          </xdr:nvGraphicFramePr>
          <xdr:xfrm>
            <a:off x="0" y="0"/>
            <a:ext cx="0" cy="0"/>
          </xdr:xfrm>
          <a:graphic>
            <a:graphicData uri="http://schemas.microsoft.com/office/drawing/2010/slicer">
              <sle:slicer xmlns:sle="http://schemas.microsoft.com/office/drawing/2010/slicer" name="Age Type 2"/>
            </a:graphicData>
          </a:graphic>
        </xdr:graphicFrame>
      </mc:Choice>
      <mc:Fallback>
        <xdr:sp macro="" textlink="">
          <xdr:nvSpPr>
            <xdr:cNvPr id="0" name=""/>
            <xdr:cNvSpPr>
              <a:spLocks noTextEdit="1"/>
            </xdr:cNvSpPr>
          </xdr:nvSpPr>
          <xdr:spPr>
            <a:xfrm>
              <a:off x="194641" y="1631457"/>
              <a:ext cx="1523324" cy="1529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207818</xdr:colOff>
      <xdr:row>34</xdr:row>
      <xdr:rowOff>110837</xdr:rowOff>
    </xdr:from>
    <xdr:to>
      <xdr:col>5</xdr:col>
      <xdr:colOff>403412</xdr:colOff>
      <xdr:row>41</xdr:row>
      <xdr:rowOff>170329</xdr:rowOff>
    </xdr:to>
    <xdr:sp macro="" textlink="">
      <xdr:nvSpPr>
        <xdr:cNvPr id="26" name="Rectangle: Rounded Corners 25">
          <a:extLst>
            <a:ext uri="{FF2B5EF4-FFF2-40B4-BE49-F238E27FC236}">
              <a16:creationId xmlns:a16="http://schemas.microsoft.com/office/drawing/2014/main" id="{FD722E6E-67C2-4DAC-936C-6B1E3B572937}"/>
            </a:ext>
          </a:extLst>
        </xdr:cNvPr>
        <xdr:cNvSpPr/>
      </xdr:nvSpPr>
      <xdr:spPr>
        <a:xfrm>
          <a:off x="207818" y="6234546"/>
          <a:ext cx="3271303" cy="1320256"/>
        </a:xfrm>
        <a:prstGeom prst="roundRect">
          <a:avLst>
            <a:gd name="adj" fmla="val 0"/>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ysClr val="windowText" lastClr="000000"/>
              </a:solidFill>
            </a:rPr>
            <a:t>Filtered Total Count</a:t>
          </a:r>
          <a:endParaRPr lang="en-US" sz="2800" b="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oneCellAnchor>
    <xdr:from>
      <xdr:col>0</xdr:col>
      <xdr:colOff>374073</xdr:colOff>
      <xdr:row>37</xdr:row>
      <xdr:rowOff>135752</xdr:rowOff>
    </xdr:from>
    <xdr:ext cx="3015226" cy="609600"/>
    <xdr:sp macro="" textlink="'KPI''s'!B9">
      <xdr:nvSpPr>
        <xdr:cNvPr id="27" name="TextBox 26">
          <a:extLst>
            <a:ext uri="{FF2B5EF4-FFF2-40B4-BE49-F238E27FC236}">
              <a16:creationId xmlns:a16="http://schemas.microsoft.com/office/drawing/2014/main" id="{2A383366-5C2E-4638-A8BA-C45C8A4C6B68}"/>
            </a:ext>
          </a:extLst>
        </xdr:cNvPr>
        <xdr:cNvSpPr txBox="1"/>
      </xdr:nvSpPr>
      <xdr:spPr>
        <a:xfrm>
          <a:off x="374073" y="6799788"/>
          <a:ext cx="3015226" cy="6096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5F730B3-BB9A-4782-AB96-AB838D5488CE}" type="TxLink">
            <a:rPr lang="en-US" sz="3200" b="0" i="0" u="none" strike="noStrike">
              <a:solidFill>
                <a:srgbClr val="000000"/>
              </a:solidFill>
              <a:latin typeface="Britannic Bold" panose="020B0903060703020204" pitchFamily="34" charset="0"/>
              <a:cs typeface="Calibri"/>
            </a:rPr>
            <a:pPr algn="ctr"/>
            <a:t>533</a:t>
          </a:fld>
          <a:endParaRPr lang="en-US" sz="3200">
            <a:latin typeface="Britannic Bold" panose="020B0903060703020204" pitchFamily="34" charset="0"/>
          </a:endParaRPr>
        </a:p>
      </xdr:txBody>
    </xdr:sp>
    <xdr:clientData/>
  </xdr:oneCellAnchor>
  <xdr:twoCellAnchor>
    <xdr:from>
      <xdr:col>5</xdr:col>
      <xdr:colOff>595747</xdr:colOff>
      <xdr:row>8</xdr:row>
      <xdr:rowOff>172193</xdr:rowOff>
    </xdr:from>
    <xdr:to>
      <xdr:col>20</xdr:col>
      <xdr:colOff>402773</xdr:colOff>
      <xdr:row>24</xdr:row>
      <xdr:rowOff>0</xdr:rowOff>
    </xdr:to>
    <xdr:sp macro="" textlink="">
      <xdr:nvSpPr>
        <xdr:cNvPr id="30" name="Rectangle: Rounded Corners 29">
          <a:extLst>
            <a:ext uri="{FF2B5EF4-FFF2-40B4-BE49-F238E27FC236}">
              <a16:creationId xmlns:a16="http://schemas.microsoft.com/office/drawing/2014/main" id="{7A0E8E84-B814-41A4-ACD1-BFB6A58DBC6B}"/>
            </a:ext>
          </a:extLst>
        </xdr:cNvPr>
        <xdr:cNvSpPr/>
      </xdr:nvSpPr>
      <xdr:spPr>
        <a:xfrm>
          <a:off x="3671456" y="1613066"/>
          <a:ext cx="8951026" cy="2709552"/>
        </a:xfrm>
        <a:prstGeom prst="roundRect">
          <a:avLst>
            <a:gd name="adj" fmla="val 6889"/>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tx1"/>
              </a:solidFill>
            </a:rPr>
            <a:t>Diagnostic Summary Based on Test Combinations and Outcomes</a:t>
          </a:r>
        </a:p>
      </xdr:txBody>
    </xdr:sp>
    <xdr:clientData/>
  </xdr:twoCellAnchor>
  <xdr:twoCellAnchor>
    <xdr:from>
      <xdr:col>5</xdr:col>
      <xdr:colOff>595746</xdr:colOff>
      <xdr:row>24</xdr:row>
      <xdr:rowOff>166254</xdr:rowOff>
    </xdr:from>
    <xdr:to>
      <xdr:col>20</xdr:col>
      <xdr:colOff>381000</xdr:colOff>
      <xdr:row>41</xdr:row>
      <xdr:rowOff>152399</xdr:rowOff>
    </xdr:to>
    <xdr:sp macro="" textlink="">
      <xdr:nvSpPr>
        <xdr:cNvPr id="33" name="Rectangle: Rounded Corners 32">
          <a:extLst>
            <a:ext uri="{FF2B5EF4-FFF2-40B4-BE49-F238E27FC236}">
              <a16:creationId xmlns:a16="http://schemas.microsoft.com/office/drawing/2014/main" id="{8251C768-28C6-4EDC-BFC6-E4D18B4D1618}"/>
            </a:ext>
          </a:extLst>
        </xdr:cNvPr>
        <xdr:cNvSpPr/>
      </xdr:nvSpPr>
      <xdr:spPr>
        <a:xfrm>
          <a:off x="3671455" y="4488872"/>
          <a:ext cx="8929254" cy="3048000"/>
        </a:xfrm>
        <a:prstGeom prst="roundRect">
          <a:avLst>
            <a:gd name="adj" fmla="val 6889"/>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solidFill>
            </a:rPr>
            <a:t>Insights</a:t>
          </a:r>
        </a:p>
      </xdr:txBody>
    </xdr:sp>
    <xdr:clientData/>
  </xdr:twoCellAnchor>
  <xdr:twoCellAnchor editAs="oneCell">
    <xdr:from>
      <xdr:col>6</xdr:col>
      <xdr:colOff>359228</xdr:colOff>
      <xdr:row>13</xdr:row>
      <xdr:rowOff>10886</xdr:rowOff>
    </xdr:from>
    <xdr:to>
      <xdr:col>20</xdr:col>
      <xdr:colOff>96982</xdr:colOff>
      <xdr:row>22</xdr:row>
      <xdr:rowOff>174172</xdr:rowOff>
    </xdr:to>
    <xdr:pic>
      <xdr:nvPicPr>
        <xdr:cNvPr id="39" name="Picture 38">
          <a:extLst>
            <a:ext uri="{FF2B5EF4-FFF2-40B4-BE49-F238E27FC236}">
              <a16:creationId xmlns:a16="http://schemas.microsoft.com/office/drawing/2014/main" id="{057D4397-D289-4A16-996B-5EC8E247240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44537" y="2352304"/>
          <a:ext cx="8272154" cy="1784268"/>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544286</xdr:colOff>
      <xdr:row>8</xdr:row>
      <xdr:rowOff>152400</xdr:rowOff>
    </xdr:from>
    <xdr:to>
      <xdr:col>29</xdr:col>
      <xdr:colOff>540327</xdr:colOff>
      <xdr:row>41</xdr:row>
      <xdr:rowOff>152400</xdr:rowOff>
    </xdr:to>
    <xdr:sp macro="" textlink="">
      <xdr:nvSpPr>
        <xdr:cNvPr id="40" name="Rectangle: Rounded Corners 39">
          <a:extLst>
            <a:ext uri="{FF2B5EF4-FFF2-40B4-BE49-F238E27FC236}">
              <a16:creationId xmlns:a16="http://schemas.microsoft.com/office/drawing/2014/main" id="{6460F0FF-AD30-4ED6-9F7E-25E8EED5F639}"/>
            </a:ext>
          </a:extLst>
        </xdr:cNvPr>
        <xdr:cNvSpPr/>
      </xdr:nvSpPr>
      <xdr:spPr>
        <a:xfrm>
          <a:off x="12768943" y="1632857"/>
          <a:ext cx="5482441" cy="6106886"/>
        </a:xfrm>
        <a:prstGeom prst="roundRect">
          <a:avLst>
            <a:gd name="adj" fmla="val 6889"/>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grdgregrttttttttttttttttttttttttttttttttttttttttttttttttttttttttttttttttttt</a:t>
          </a:r>
        </a:p>
      </xdr:txBody>
    </xdr:sp>
    <xdr:clientData/>
  </xdr:twoCellAnchor>
  <xdr:oneCellAnchor>
    <xdr:from>
      <xdr:col>6</xdr:col>
      <xdr:colOff>32658</xdr:colOff>
      <xdr:row>27</xdr:row>
      <xdr:rowOff>32657</xdr:rowOff>
    </xdr:from>
    <xdr:ext cx="8871856" cy="2677885"/>
    <xdr:sp macro="" textlink="">
      <xdr:nvSpPr>
        <xdr:cNvPr id="41" name="TextBox 40">
          <a:extLst>
            <a:ext uri="{FF2B5EF4-FFF2-40B4-BE49-F238E27FC236}">
              <a16:creationId xmlns:a16="http://schemas.microsoft.com/office/drawing/2014/main" id="{8B3376CF-4B5D-AEE8-3A1F-4E844521C3B7}"/>
            </a:ext>
          </a:extLst>
        </xdr:cNvPr>
        <xdr:cNvSpPr txBox="1"/>
      </xdr:nvSpPr>
      <xdr:spPr>
        <a:xfrm>
          <a:off x="3722915" y="5029200"/>
          <a:ext cx="8871856" cy="2677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t>🔬 </a:t>
          </a:r>
          <a:r>
            <a:rPr lang="en-US" sz="1600" b="1"/>
            <a:t>NS1 is the most reliable test</a:t>
          </a:r>
          <a:r>
            <a:rPr lang="en-US" sz="1600"/>
            <a:t> – 57% of NS1-positive patients tested positive overall.</a:t>
          </a:r>
          <a:br>
            <a:rPr lang="en-US" sz="1600"/>
          </a:br>
          <a:r>
            <a:rPr lang="en-US" sz="1600"/>
            <a:t>🧪 Most common diagnostic pattern: </a:t>
          </a:r>
          <a:r>
            <a:rPr lang="en-US" sz="1600" b="1"/>
            <a:t>NS1(+), IgG(+), IgM(-)</a:t>
          </a:r>
          <a:r>
            <a:rPr lang="en-US" sz="1600"/>
            <a:t> → </a:t>
          </a:r>
          <a:r>
            <a:rPr lang="en-US" sz="1600" i="1"/>
            <a:t>Early secondary infection</a:t>
          </a:r>
          <a:br>
            <a:rPr lang="en-US" sz="1600"/>
          </a:br>
          <a:r>
            <a:rPr lang="en-US" sz="1600"/>
            <a:t>👩‍⚕️ </a:t>
          </a:r>
          <a:r>
            <a:rPr lang="en-US" sz="1600" b="1"/>
            <a:t>Females are more frequently affected</a:t>
          </a:r>
          <a:r>
            <a:rPr lang="en-US" sz="1600"/>
            <a:t>, especially in the </a:t>
          </a:r>
          <a:r>
            <a:rPr lang="en-US" sz="1600" b="1"/>
            <a:t>Young Adult (19–30)</a:t>
          </a:r>
          <a:r>
            <a:rPr lang="en-US" sz="1600"/>
            <a:t> and </a:t>
          </a:r>
          <a:r>
            <a:rPr lang="en-US" sz="1600" b="1"/>
            <a:t>Adult (31–50)</a:t>
          </a:r>
          <a:r>
            <a:rPr lang="en-US" sz="1600"/>
            <a:t> groups.</a:t>
          </a:r>
          <a:br>
            <a:rPr lang="en-US" sz="1600"/>
          </a:br>
          <a:r>
            <a:rPr lang="en-US" sz="1600"/>
            <a:t>🎯 A higher number of </a:t>
          </a:r>
          <a:r>
            <a:rPr lang="en-US" sz="1600" b="1"/>
            <a:t>positive cases are observed in “Adult” age groups</a:t>
          </a:r>
          <a:r>
            <a:rPr lang="en-US" sz="1600"/>
            <a:t>.</a:t>
          </a:r>
        </a:p>
        <a:p>
          <a:r>
            <a:rPr lang="en-US" sz="1600"/>
            <a:t>🏘️ </a:t>
          </a:r>
          <a:r>
            <a:rPr lang="en-US" sz="1600" b="1"/>
            <a:t>Buildings</a:t>
          </a:r>
          <a:r>
            <a:rPr lang="en-US" sz="1600"/>
            <a:t> are the most affected house type, followed by </a:t>
          </a:r>
          <a:r>
            <a:rPr lang="en-US" sz="1600" b="1"/>
            <a:t>Tinsheds</a:t>
          </a:r>
          <a:r>
            <a:rPr lang="en-US" sz="1600"/>
            <a:t>, highlighting indoor transmission risks.</a:t>
          </a:r>
          <a:br>
            <a:rPr lang="en-US" sz="1600"/>
          </a:br>
          <a:r>
            <a:rPr lang="en-US" sz="1600"/>
            <a:t>🌍 </a:t>
          </a:r>
          <a:r>
            <a:rPr lang="en-US" sz="1600" b="1"/>
            <a:t>Undeveloped areas</a:t>
          </a:r>
          <a:r>
            <a:rPr lang="en-US" sz="1600"/>
            <a:t> show a relatively higher number of positive outcomes.</a:t>
          </a:r>
        </a:p>
        <a:p>
          <a:r>
            <a:rPr lang="en-US" sz="1600"/>
            <a:t>📍 </a:t>
          </a:r>
          <a:r>
            <a:rPr lang="en-US" sz="1600" b="1"/>
            <a:t>Jatrabari is the most affected area (6%)</a:t>
          </a:r>
          <a:r>
            <a:rPr lang="en-US" sz="1600"/>
            <a:t>, followed by </a:t>
          </a:r>
          <a:r>
            <a:rPr lang="en-US" sz="1600" b="1"/>
            <a:t>Demra</a:t>
          </a:r>
          <a:r>
            <a:rPr lang="en-US" sz="1600"/>
            <a:t>, </a:t>
          </a:r>
          <a:r>
            <a:rPr lang="en-US" sz="1600" b="1"/>
            <a:t>Bangshal</a:t>
          </a:r>
          <a:r>
            <a:rPr lang="en-US" sz="1600"/>
            <a:t>, </a:t>
          </a:r>
          <a:r>
            <a:rPr lang="en-US" sz="1600" b="1"/>
            <a:t>Tejgaon</a:t>
          </a:r>
          <a:r>
            <a:rPr lang="en-US" sz="1600"/>
            <a:t>, and </a:t>
          </a:r>
          <a:r>
            <a:rPr lang="en-US" sz="1600" b="1"/>
            <a:t>Mohammadpur</a:t>
          </a:r>
          <a:r>
            <a:rPr lang="en-US" sz="1600"/>
            <a:t>.</a:t>
          </a:r>
          <a:br>
            <a:rPr lang="en-US" sz="1600"/>
          </a:br>
          <a:endParaRPr lang="en-US" sz="1100"/>
        </a:p>
      </xdr:txBody>
    </xdr:sp>
    <xdr:clientData/>
  </xdr:oneCellAnchor>
  <xdr:oneCellAnchor>
    <xdr:from>
      <xdr:col>23</xdr:col>
      <xdr:colOff>272143</xdr:colOff>
      <xdr:row>9</xdr:row>
      <xdr:rowOff>10887</xdr:rowOff>
    </xdr:from>
    <xdr:ext cx="2580771" cy="468013"/>
    <xdr:sp macro="" textlink="">
      <xdr:nvSpPr>
        <xdr:cNvPr id="42" name="TextBox 41">
          <a:extLst>
            <a:ext uri="{FF2B5EF4-FFF2-40B4-BE49-F238E27FC236}">
              <a16:creationId xmlns:a16="http://schemas.microsoft.com/office/drawing/2014/main" id="{7F52C017-9853-6797-1329-E2D8923772C3}"/>
            </a:ext>
          </a:extLst>
        </xdr:cNvPr>
        <xdr:cNvSpPr txBox="1"/>
      </xdr:nvSpPr>
      <xdr:spPr>
        <a:xfrm>
          <a:off x="14320652" y="1631869"/>
          <a:ext cx="25807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t>Recommendations</a:t>
          </a:r>
        </a:p>
      </xdr:txBody>
    </xdr:sp>
    <xdr:clientData/>
  </xdr:oneCellAnchor>
  <xdr:oneCellAnchor>
    <xdr:from>
      <xdr:col>21</xdr:col>
      <xdr:colOff>97971</xdr:colOff>
      <xdr:row>12</xdr:row>
      <xdr:rowOff>97970</xdr:rowOff>
    </xdr:from>
    <xdr:ext cx="5072743" cy="4931230"/>
    <xdr:sp macro="" textlink="">
      <xdr:nvSpPr>
        <xdr:cNvPr id="43" name="TextBox 42">
          <a:extLst>
            <a:ext uri="{FF2B5EF4-FFF2-40B4-BE49-F238E27FC236}">
              <a16:creationId xmlns:a16="http://schemas.microsoft.com/office/drawing/2014/main" id="{4225FAF0-822A-2377-0502-E6F0B2619AD4}"/>
            </a:ext>
          </a:extLst>
        </xdr:cNvPr>
        <xdr:cNvSpPr txBox="1"/>
      </xdr:nvSpPr>
      <xdr:spPr>
        <a:xfrm>
          <a:off x="12932228" y="2318656"/>
          <a:ext cx="5072743" cy="49312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Prioritize NS1 Testing</a:t>
          </a:r>
          <a:br>
            <a:rPr lang="en-US" sz="1600"/>
          </a:br>
          <a:r>
            <a:rPr lang="en-US" sz="1600"/>
            <a:t>NS1 shows strong correlation with positive results — early detection can significantly improve outbreak response.</a:t>
          </a:r>
        </a:p>
        <a:p>
          <a:endParaRPr lang="en-US" sz="1600"/>
        </a:p>
        <a:p>
          <a:r>
            <a:rPr lang="en-US" sz="1600" b="1"/>
            <a:t>Target Adult Awareness Campaigns</a:t>
          </a:r>
          <a:br>
            <a:rPr lang="en-US" sz="1600"/>
          </a:br>
          <a:r>
            <a:rPr lang="en-US" sz="1600"/>
            <a:t>Most positive cases fall in Adult and Young Adult groups; health messaging should focus on these age brackets.</a:t>
          </a:r>
        </a:p>
        <a:p>
          <a:endParaRPr lang="en-US" sz="1600"/>
        </a:p>
        <a:p>
          <a:r>
            <a:rPr lang="en-US" sz="1600" b="1"/>
            <a:t>Strengthen Vector Control in Undeveloped Areas</a:t>
          </a:r>
          <a:br>
            <a:rPr lang="en-US" sz="1600"/>
          </a:br>
          <a:r>
            <a:rPr lang="en-US" sz="1600"/>
            <a:t>Higher infection rates in undeveloped zones indicate a need for improved sanitation and mosquito control efforts.</a:t>
          </a:r>
        </a:p>
        <a:p>
          <a:endParaRPr lang="en-US" sz="1600" b="1"/>
        </a:p>
        <a:p>
          <a:r>
            <a:rPr lang="en-US" sz="1600" b="1"/>
            <a:t>Conduct Indoor Prevention Drives</a:t>
          </a:r>
          <a:br>
            <a:rPr lang="en-US" sz="1600"/>
          </a:br>
          <a:r>
            <a:rPr lang="en-US" sz="1600"/>
            <a:t>Buildings are the most affected house type — encourage indoor mosquito protection (nets, sprays, screens).</a:t>
          </a:r>
        </a:p>
        <a:p>
          <a:endParaRPr lang="en-US" sz="1600"/>
        </a:p>
        <a:p>
          <a:r>
            <a:rPr lang="en-US" sz="1600" b="1"/>
            <a:t>Focus Surveillance in Top-Risk Zones</a:t>
          </a:r>
          <a:br>
            <a:rPr lang="en-US" sz="1600"/>
          </a:br>
          <a:r>
            <a:rPr lang="en-US" sz="1600"/>
            <a:t>Jatrabari, Demra, and Bangshal should be prioritized for active monitoring and localized health interventions.</a:t>
          </a:r>
        </a:p>
        <a:p>
          <a:endParaRPr lang="en-US" sz="1100"/>
        </a:p>
      </xdr:txBody>
    </xdr:sp>
    <xdr:clientData/>
  </xdr:oneCellAnchor>
  <xdr:twoCellAnchor>
    <xdr:from>
      <xdr:col>27</xdr:col>
      <xdr:colOff>304800</xdr:colOff>
      <xdr:row>1</xdr:row>
      <xdr:rowOff>41564</xdr:rowOff>
    </xdr:from>
    <xdr:to>
      <xdr:col>29</xdr:col>
      <xdr:colOff>540328</xdr:colOff>
      <xdr:row>8</xdr:row>
      <xdr:rowOff>0</xdr:rowOff>
    </xdr:to>
    <xdr:sp macro="" textlink="">
      <xdr:nvSpPr>
        <xdr:cNvPr id="34" name="Rectangle: Rounded Corners 33">
          <a:hlinkClick xmlns:r="http://schemas.openxmlformats.org/officeDocument/2006/relationships" r:id="rId5"/>
          <a:extLst>
            <a:ext uri="{FF2B5EF4-FFF2-40B4-BE49-F238E27FC236}">
              <a16:creationId xmlns:a16="http://schemas.microsoft.com/office/drawing/2014/main" id="{A5E8CA7A-226F-F466-CECA-E3B757B53CF9}"/>
            </a:ext>
          </a:extLst>
        </xdr:cNvPr>
        <xdr:cNvSpPr/>
      </xdr:nvSpPr>
      <xdr:spPr>
        <a:xfrm>
          <a:off x="16791709" y="221673"/>
          <a:ext cx="1454728" cy="1219200"/>
        </a:xfrm>
        <a:prstGeom prst="roundRect">
          <a:avLst/>
        </a:prstGeom>
        <a:solidFill>
          <a:schemeClr val="tx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			</a:t>
          </a:r>
        </a:p>
        <a:p>
          <a:pPr algn="l"/>
          <a:endParaRPr lang="en-US" sz="1200">
            <a:solidFill>
              <a:sysClr val="windowText" lastClr="000000"/>
            </a:solidFill>
          </a:endParaRPr>
        </a:p>
        <a:p>
          <a:pPr algn="ctr"/>
          <a:r>
            <a:rPr lang="en-US" sz="1200" b="1">
              <a:solidFill>
                <a:sysClr val="windowText" lastClr="000000"/>
              </a:solidFill>
              <a:latin typeface="+mj-lt"/>
            </a:rPr>
            <a:t>   </a:t>
          </a:r>
          <a:r>
            <a:rPr lang="en-US" sz="1400" b="1">
              <a:solidFill>
                <a:sysClr val="windowText" lastClr="000000"/>
              </a:solidFill>
              <a:latin typeface="+mj-lt"/>
            </a:rPr>
            <a:t>Dashboard</a:t>
          </a:r>
          <a:r>
            <a:rPr lang="en-US" sz="1200">
              <a:solidFill>
                <a:sysClr val="windowText" lastClr="000000"/>
              </a:solidFill>
            </a:rPr>
            <a:t>	</a:t>
          </a:r>
        </a:p>
      </xdr:txBody>
    </xdr:sp>
    <xdr:clientData/>
  </xdr:twoCellAnchor>
  <xdr:twoCellAnchor>
    <xdr:from>
      <xdr:col>14</xdr:col>
      <xdr:colOff>211779</xdr:colOff>
      <xdr:row>1</xdr:row>
      <xdr:rowOff>12700</xdr:rowOff>
    </xdr:from>
    <xdr:to>
      <xdr:col>18</xdr:col>
      <xdr:colOff>364180</xdr:colOff>
      <xdr:row>8</xdr:row>
      <xdr:rowOff>21770</xdr:rowOff>
    </xdr:to>
    <xdr:sp macro="" textlink="">
      <xdr:nvSpPr>
        <xdr:cNvPr id="28" name="Rectangle: Rounded Corners 27">
          <a:extLst>
            <a:ext uri="{FF2B5EF4-FFF2-40B4-BE49-F238E27FC236}">
              <a16:creationId xmlns:a16="http://schemas.microsoft.com/office/drawing/2014/main" id="{56BCAC83-8D46-41FF-9705-466FC632F347}"/>
            </a:ext>
          </a:extLst>
        </xdr:cNvPr>
        <xdr:cNvSpPr/>
      </xdr:nvSpPr>
      <xdr:spPr>
        <a:xfrm>
          <a:off x="8773888" y="192809"/>
          <a:ext cx="2590801" cy="1269834"/>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tx1"/>
              </a:solidFill>
              <a:latin typeface="Segoe UI Light" panose="020B0502040204020203" pitchFamily="34" charset="0"/>
              <a:cs typeface="Segoe UI Light" panose="020B0502040204020203" pitchFamily="34" charset="0"/>
            </a:rPr>
            <a:t>Total Positive</a:t>
          </a:r>
        </a:p>
      </xdr:txBody>
    </xdr:sp>
    <xdr:clientData/>
  </xdr:twoCellAnchor>
  <xdr:twoCellAnchor>
    <xdr:from>
      <xdr:col>18</xdr:col>
      <xdr:colOff>440378</xdr:colOff>
      <xdr:row>1</xdr:row>
      <xdr:rowOff>0</xdr:rowOff>
    </xdr:from>
    <xdr:to>
      <xdr:col>22</xdr:col>
      <xdr:colOff>592779</xdr:colOff>
      <xdr:row>8</xdr:row>
      <xdr:rowOff>12700</xdr:rowOff>
    </xdr:to>
    <xdr:sp macro="" textlink="">
      <xdr:nvSpPr>
        <xdr:cNvPr id="29" name="Rectangle: Rounded Corners 28">
          <a:extLst>
            <a:ext uri="{FF2B5EF4-FFF2-40B4-BE49-F238E27FC236}">
              <a16:creationId xmlns:a16="http://schemas.microsoft.com/office/drawing/2014/main" id="{C17714B8-A8C3-4681-8BE1-524E474B1527}"/>
            </a:ext>
          </a:extLst>
        </xdr:cNvPr>
        <xdr:cNvSpPr/>
      </xdr:nvSpPr>
      <xdr:spPr>
        <a:xfrm>
          <a:off x="11440887" y="180109"/>
          <a:ext cx="2590801" cy="1273464"/>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tx1"/>
              </a:solidFill>
              <a:latin typeface="Segoe UI Light" panose="020B0502040204020203" pitchFamily="34" charset="0"/>
              <a:cs typeface="Segoe UI Light" panose="020B0502040204020203" pitchFamily="34" charset="0"/>
            </a:rPr>
            <a:t>Average Age</a:t>
          </a:r>
        </a:p>
      </xdr:txBody>
    </xdr:sp>
    <xdr:clientData/>
  </xdr:twoCellAnchor>
  <xdr:twoCellAnchor>
    <xdr:from>
      <xdr:col>23</xdr:col>
      <xdr:colOff>86098</xdr:colOff>
      <xdr:row>1</xdr:row>
      <xdr:rowOff>10885</xdr:rowOff>
    </xdr:from>
    <xdr:to>
      <xdr:col>27</xdr:col>
      <xdr:colOff>200894</xdr:colOff>
      <xdr:row>8</xdr:row>
      <xdr:rowOff>12700</xdr:rowOff>
    </xdr:to>
    <xdr:sp macro="" textlink="">
      <xdr:nvSpPr>
        <xdr:cNvPr id="31" name="Rectangle: Rounded Corners 30">
          <a:extLst>
            <a:ext uri="{FF2B5EF4-FFF2-40B4-BE49-F238E27FC236}">
              <a16:creationId xmlns:a16="http://schemas.microsoft.com/office/drawing/2014/main" id="{B5CF1AFE-FF22-401E-A443-9838FBADCD91}"/>
            </a:ext>
          </a:extLst>
        </xdr:cNvPr>
        <xdr:cNvSpPr/>
      </xdr:nvSpPr>
      <xdr:spPr>
        <a:xfrm>
          <a:off x="14134607" y="190994"/>
          <a:ext cx="2553196" cy="1262579"/>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tx1"/>
              </a:solidFill>
              <a:latin typeface="Segoe UI Light" panose="020B0502040204020203" pitchFamily="34" charset="0"/>
              <a:cs typeface="Segoe UI Light" panose="020B0502040204020203" pitchFamily="34" charset="0"/>
            </a:rPr>
            <a:t>Total Area</a:t>
          </a:r>
        </a:p>
      </xdr:txBody>
    </xdr:sp>
    <xdr:clientData/>
  </xdr:twoCellAnchor>
  <xdr:twoCellAnchor editAs="oneCell">
    <xdr:from>
      <xdr:col>17</xdr:col>
      <xdr:colOff>451266</xdr:colOff>
      <xdr:row>2</xdr:row>
      <xdr:rowOff>21771</xdr:rowOff>
    </xdr:from>
    <xdr:to>
      <xdr:col>18</xdr:col>
      <xdr:colOff>298866</xdr:colOff>
      <xdr:row>4</xdr:row>
      <xdr:rowOff>108856</xdr:rowOff>
    </xdr:to>
    <xdr:pic>
      <xdr:nvPicPr>
        <xdr:cNvPr id="35" name="Graphic 34" descr="Needle">
          <a:extLst>
            <a:ext uri="{FF2B5EF4-FFF2-40B4-BE49-F238E27FC236}">
              <a16:creationId xmlns:a16="http://schemas.microsoft.com/office/drawing/2014/main" id="{DC888670-5C28-40A0-AAAE-F5984E52804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842175" y="381989"/>
          <a:ext cx="457200" cy="447303"/>
        </a:xfrm>
        <a:prstGeom prst="rect">
          <a:avLst/>
        </a:prstGeom>
      </xdr:spPr>
    </xdr:pic>
    <xdr:clientData/>
  </xdr:twoCellAnchor>
  <xdr:twoCellAnchor editAs="oneCell">
    <xdr:from>
      <xdr:col>22</xdr:col>
      <xdr:colOff>113808</xdr:colOff>
      <xdr:row>2</xdr:row>
      <xdr:rowOff>21772</xdr:rowOff>
    </xdr:from>
    <xdr:to>
      <xdr:col>22</xdr:col>
      <xdr:colOff>592779</xdr:colOff>
      <xdr:row>4</xdr:row>
      <xdr:rowOff>130628</xdr:rowOff>
    </xdr:to>
    <xdr:pic>
      <xdr:nvPicPr>
        <xdr:cNvPr id="36" name="Graphic 35" descr="Man and woman">
          <a:extLst>
            <a:ext uri="{FF2B5EF4-FFF2-40B4-BE49-F238E27FC236}">
              <a16:creationId xmlns:a16="http://schemas.microsoft.com/office/drawing/2014/main" id="{CD33D9B6-4517-4DDB-8EE6-18B271FA499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552717" y="381990"/>
          <a:ext cx="478971" cy="469074"/>
        </a:xfrm>
        <a:prstGeom prst="rect">
          <a:avLst/>
        </a:prstGeom>
      </xdr:spPr>
    </xdr:pic>
    <xdr:clientData/>
  </xdr:twoCellAnchor>
  <xdr:twoCellAnchor editAs="oneCell">
    <xdr:from>
      <xdr:col>26</xdr:col>
      <xdr:colOff>37608</xdr:colOff>
      <xdr:row>1</xdr:row>
      <xdr:rowOff>87088</xdr:rowOff>
    </xdr:from>
    <xdr:to>
      <xdr:col>27</xdr:col>
      <xdr:colOff>48492</xdr:colOff>
      <xdr:row>4</xdr:row>
      <xdr:rowOff>152400</xdr:rowOff>
    </xdr:to>
    <xdr:pic>
      <xdr:nvPicPr>
        <xdr:cNvPr id="37" name="Graphic 36" descr="Map with pin">
          <a:extLst>
            <a:ext uri="{FF2B5EF4-FFF2-40B4-BE49-F238E27FC236}">
              <a16:creationId xmlns:a16="http://schemas.microsoft.com/office/drawing/2014/main" id="{E97F415B-71D7-4289-9AE6-6C2EDB6DF9A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5914917" y="267197"/>
          <a:ext cx="620484" cy="605639"/>
        </a:xfrm>
        <a:prstGeom prst="rect">
          <a:avLst/>
        </a:prstGeom>
      </xdr:spPr>
    </xdr:pic>
    <xdr:clientData/>
  </xdr:twoCellAnchor>
  <xdr:oneCellAnchor>
    <xdr:from>
      <xdr:col>10</xdr:col>
      <xdr:colOff>157350</xdr:colOff>
      <xdr:row>4</xdr:row>
      <xdr:rowOff>108857</xdr:rowOff>
    </xdr:from>
    <xdr:ext cx="2242457" cy="598714"/>
    <xdr:sp macro="" textlink="'KPI''s'!B1">
      <xdr:nvSpPr>
        <xdr:cNvPr id="38" name="TextBox 37">
          <a:extLst>
            <a:ext uri="{FF2B5EF4-FFF2-40B4-BE49-F238E27FC236}">
              <a16:creationId xmlns:a16="http://schemas.microsoft.com/office/drawing/2014/main" id="{C1265257-6CB4-4537-8C34-CA9B6C95CA7C}"/>
            </a:ext>
          </a:extLst>
        </xdr:cNvPr>
        <xdr:cNvSpPr txBox="1"/>
      </xdr:nvSpPr>
      <xdr:spPr>
        <a:xfrm>
          <a:off x="6281059" y="829293"/>
          <a:ext cx="2242457" cy="59871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B50CB3B-5E76-4521-B14E-C4BFCA8F684D}" type="TxLink">
            <a:rPr lang="en-US" sz="3200" b="0" i="0" u="none" strike="noStrike">
              <a:solidFill>
                <a:srgbClr val="000000"/>
              </a:solidFill>
              <a:latin typeface="Britannic Bold" panose="020B0903060703020204" pitchFamily="34" charset="0"/>
              <a:cs typeface="Calibri"/>
            </a:rPr>
            <a:pPr algn="ctr"/>
            <a:t>1000</a:t>
          </a:fld>
          <a:endParaRPr lang="en-US" sz="3200">
            <a:latin typeface="Britannic Bold" panose="020B0903060703020204" pitchFamily="34" charset="0"/>
          </a:endParaRPr>
        </a:p>
      </xdr:txBody>
    </xdr:sp>
    <xdr:clientData/>
  </xdr:oneCellAnchor>
  <xdr:oneCellAnchor>
    <xdr:from>
      <xdr:col>14</xdr:col>
      <xdr:colOff>364179</xdr:colOff>
      <xdr:row>4</xdr:row>
      <xdr:rowOff>97972</xdr:rowOff>
    </xdr:from>
    <xdr:ext cx="2286000" cy="653142"/>
    <xdr:sp macro="" textlink="'KPI''s'!B3">
      <xdr:nvSpPr>
        <xdr:cNvPr id="44" name="TextBox 43">
          <a:extLst>
            <a:ext uri="{FF2B5EF4-FFF2-40B4-BE49-F238E27FC236}">
              <a16:creationId xmlns:a16="http://schemas.microsoft.com/office/drawing/2014/main" id="{0CA9E25D-3920-48AF-8EE6-11B6B3C717B4}"/>
            </a:ext>
          </a:extLst>
        </xdr:cNvPr>
        <xdr:cNvSpPr txBox="1"/>
      </xdr:nvSpPr>
      <xdr:spPr>
        <a:xfrm>
          <a:off x="8926288" y="818408"/>
          <a:ext cx="2286000" cy="65314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3073B3D-FD50-441D-9EDA-B3352D960EE4}" type="TxLink">
            <a:rPr lang="en-US" sz="3200" b="0" i="0" u="none" strike="noStrike">
              <a:solidFill>
                <a:srgbClr val="000000"/>
              </a:solidFill>
              <a:latin typeface="Britannic Bold" panose="020B0903060703020204" pitchFamily="34" charset="0"/>
              <a:cs typeface="Calibri"/>
            </a:rPr>
            <a:pPr algn="ctr"/>
            <a:t>533</a:t>
          </a:fld>
          <a:endParaRPr lang="en-US" sz="3200">
            <a:latin typeface="Britannic Bold" panose="020B0903060703020204" pitchFamily="34" charset="0"/>
          </a:endParaRPr>
        </a:p>
      </xdr:txBody>
    </xdr:sp>
    <xdr:clientData/>
  </xdr:oneCellAnchor>
  <xdr:oneCellAnchor>
    <xdr:from>
      <xdr:col>18</xdr:col>
      <xdr:colOff>592778</xdr:colOff>
      <xdr:row>4</xdr:row>
      <xdr:rowOff>97970</xdr:rowOff>
    </xdr:from>
    <xdr:ext cx="2264229" cy="549730"/>
    <xdr:sp macro="" textlink="'KPI''s'!B5">
      <xdr:nvSpPr>
        <xdr:cNvPr id="45" name="TextBox 44">
          <a:extLst>
            <a:ext uri="{FF2B5EF4-FFF2-40B4-BE49-F238E27FC236}">
              <a16:creationId xmlns:a16="http://schemas.microsoft.com/office/drawing/2014/main" id="{3107FF73-8EBE-479C-A451-9B5799402462}"/>
            </a:ext>
          </a:extLst>
        </xdr:cNvPr>
        <xdr:cNvSpPr txBox="1"/>
      </xdr:nvSpPr>
      <xdr:spPr>
        <a:xfrm>
          <a:off x="11593287" y="818406"/>
          <a:ext cx="2264229" cy="54973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7B1F348-50C3-4022-8F7B-6FE9E817D16D}" type="TxLink">
            <a:rPr lang="en-US" sz="3200" b="0" i="0" u="none" strike="noStrike">
              <a:solidFill>
                <a:srgbClr val="000000"/>
              </a:solidFill>
              <a:latin typeface="Britannic Bold" panose="020B0903060703020204" pitchFamily="34" charset="0"/>
              <a:cs typeface="Calibri"/>
            </a:rPr>
            <a:pPr algn="ctr"/>
            <a:t>35.924</a:t>
          </a:fld>
          <a:endParaRPr lang="en-US" sz="3200">
            <a:latin typeface="Britannic Bold" panose="020B0903060703020204" pitchFamily="34" charset="0"/>
          </a:endParaRPr>
        </a:p>
      </xdr:txBody>
    </xdr:sp>
    <xdr:clientData/>
  </xdr:oneCellAnchor>
  <xdr:oneCellAnchor>
    <xdr:from>
      <xdr:col>23</xdr:col>
      <xdr:colOff>169225</xdr:colOff>
      <xdr:row>4</xdr:row>
      <xdr:rowOff>87085</xdr:rowOff>
    </xdr:from>
    <xdr:ext cx="2339439" cy="564079"/>
    <xdr:sp macro="" textlink="'KPI''s'!B7">
      <xdr:nvSpPr>
        <xdr:cNvPr id="46" name="TextBox 45">
          <a:extLst>
            <a:ext uri="{FF2B5EF4-FFF2-40B4-BE49-F238E27FC236}">
              <a16:creationId xmlns:a16="http://schemas.microsoft.com/office/drawing/2014/main" id="{44F71F01-FA63-420A-B1C3-A4FBC8894E6D}"/>
            </a:ext>
          </a:extLst>
        </xdr:cNvPr>
        <xdr:cNvSpPr txBox="1"/>
      </xdr:nvSpPr>
      <xdr:spPr>
        <a:xfrm>
          <a:off x="14217734" y="807521"/>
          <a:ext cx="2339439" cy="56407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B6D5BB1-3AF8-4F42-BFFA-729ABA2936DC}" type="TxLink">
            <a:rPr lang="en-US" sz="3600" b="0" i="0" u="none" strike="noStrike">
              <a:solidFill>
                <a:srgbClr val="000000"/>
              </a:solidFill>
              <a:latin typeface="Britannic Bold" panose="020B0903060703020204" pitchFamily="34" charset="0"/>
              <a:cs typeface="Calibri"/>
            </a:rPr>
            <a:pPr algn="ctr"/>
            <a:t>36</a:t>
          </a:fld>
          <a:endParaRPr lang="en-US" sz="3600">
            <a:latin typeface="Britannic Bold" panose="020B0903060703020204" pitchFamily="34" charset="0"/>
          </a:endParaRPr>
        </a:p>
      </xdr:txBody>
    </xdr:sp>
    <xdr:clientData/>
  </xdr:oneCellAnchor>
  <xdr:twoCellAnchor editAs="oneCell">
    <xdr:from>
      <xdr:col>28</xdr:col>
      <xdr:colOff>0</xdr:colOff>
      <xdr:row>1</xdr:row>
      <xdr:rowOff>138547</xdr:rowOff>
    </xdr:from>
    <xdr:to>
      <xdr:col>29</xdr:col>
      <xdr:colOff>221672</xdr:colOff>
      <xdr:row>6</xdr:row>
      <xdr:rowOff>69273</xdr:rowOff>
    </xdr:to>
    <xdr:pic>
      <xdr:nvPicPr>
        <xdr:cNvPr id="50" name="Graphic 49" descr="Beginning outline">
          <a:extLst>
            <a:ext uri="{FF2B5EF4-FFF2-40B4-BE49-F238E27FC236}">
              <a16:creationId xmlns:a16="http://schemas.microsoft.com/office/drawing/2014/main" id="{3E41017D-E9FC-D526-0D36-BE1006E25A4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7096509" y="318656"/>
          <a:ext cx="831272" cy="8312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236220</xdr:colOff>
      <xdr:row>6</xdr:row>
      <xdr:rowOff>163830</xdr:rowOff>
    </xdr:from>
    <xdr:to>
      <xdr:col>11</xdr:col>
      <xdr:colOff>541020</xdr:colOff>
      <xdr:row>21</xdr:row>
      <xdr:rowOff>163830</xdr:rowOff>
    </xdr:to>
    <xdr:graphicFrame macro="">
      <xdr:nvGraphicFramePr>
        <xdr:cNvPr id="2" name="Test Type Count">
          <a:extLst>
            <a:ext uri="{FF2B5EF4-FFF2-40B4-BE49-F238E27FC236}">
              <a16:creationId xmlns:a16="http://schemas.microsoft.com/office/drawing/2014/main" id="{4C597D9A-79D6-0C80-9732-A15E96FE4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3.541967245372" createdVersion="8" refreshedVersion="8" minRefreshableVersion="3" recordCount="1000" xr:uid="{0ABD3A86-C70F-495F-82C8-970DE1DC2D23}">
  <cacheSource type="worksheet">
    <worksheetSource name="Table1"/>
  </cacheSource>
  <cacheFields count="14">
    <cacheField name="Gender" numFmtId="0">
      <sharedItems count="2">
        <s v="Female"/>
        <s v="Male"/>
      </sharedItems>
    </cacheField>
    <cacheField name="Age" numFmtId="0">
      <sharedItems containsSemiMixedTypes="0" containsString="0" containsNumber="1" containsInteger="1" minValue="8" maxValue="65"/>
    </cacheField>
    <cacheField name="Age Type" numFmtId="0">
      <sharedItems count="4">
        <s v="Adult (31-50)"/>
        <s v="Child (0-18)"/>
        <s v="Young Adult (19-30)"/>
        <s v="Senior (51+)"/>
      </sharedItems>
    </cacheField>
    <cacheField name="NS1" numFmtId="0">
      <sharedItems containsSemiMixedTypes="0" containsString="0" containsNumber="1" containsInteger="1" minValue="0" maxValue="1" count="2">
        <n v="0"/>
        <n v="1"/>
      </sharedItems>
    </cacheField>
    <cacheField name="IgG" numFmtId="0">
      <sharedItems containsSemiMixedTypes="0" containsString="0" containsNumber="1" containsInteger="1" minValue="0" maxValue="1" count="2">
        <n v="0"/>
        <n v="1"/>
      </sharedItems>
    </cacheField>
    <cacheField name="IgM" numFmtId="0">
      <sharedItems containsSemiMixedTypes="0" containsString="0" containsNumber="1" containsInteger="1" minValue="0" maxValue="1" count="2">
        <n v="0"/>
        <n v="1"/>
      </sharedItems>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acheField>
    <cacheField name="Outcome" numFmtId="0">
      <sharedItems containsSemiMixedTypes="0" containsString="0" containsNumber="1" containsInteger="1" minValue="0" maxValue="1"/>
    </cacheField>
    <cacheField name="Result" numFmtId="0">
      <sharedItems count="2">
        <s v="Negative"/>
        <s v="Positive"/>
      </sharedItems>
    </cacheField>
    <cacheField name="Combined Test Type" numFmtId="0">
      <sharedItems count="6">
        <s v="All Negative"/>
        <s v="NS1(-), IgM(+), IgG(-)"/>
        <s v="NS1(+), IgM(-), IgG(+)"/>
        <s v="NS1(+), IgM(+), IgG(+)"/>
        <s v="NS1(-), IgM(-), IgG(+)"/>
        <s v="NS1(-), IgM(+), IgG(+)"/>
      </sharedItems>
    </cacheField>
    <cacheField name="Diagnostic Meaning" numFmtId="0">
      <sharedItems/>
    </cacheField>
  </cacheFields>
  <extLst>
    <ext xmlns:x14="http://schemas.microsoft.com/office/spreadsheetml/2009/9/main" uri="{725AE2AE-9491-48be-B2B4-4EB974FC3084}">
      <x14:pivotCacheDefinition pivotCacheId="488965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5"/>
    <x v="0"/>
    <x v="0"/>
    <x v="0"/>
    <x v="0"/>
    <x v="0"/>
    <x v="0"/>
    <x v="0"/>
    <s v="Dhaka"/>
    <n v="0"/>
    <x v="0"/>
    <x v="0"/>
    <s v="Likely not infected / tested too early"/>
  </r>
  <r>
    <x v="1"/>
    <n v="17"/>
    <x v="1"/>
    <x v="0"/>
    <x v="0"/>
    <x v="1"/>
    <x v="1"/>
    <x v="1"/>
    <x v="0"/>
    <s v="Dhaka"/>
    <n v="0"/>
    <x v="0"/>
    <x v="1"/>
    <s v="Recent dengue"/>
  </r>
  <r>
    <x v="0"/>
    <n v="29"/>
    <x v="2"/>
    <x v="0"/>
    <x v="0"/>
    <x v="0"/>
    <x v="2"/>
    <x v="0"/>
    <x v="1"/>
    <s v="Dhaka"/>
    <n v="0"/>
    <x v="0"/>
    <x v="0"/>
    <s v="Likely not infected / tested too early"/>
  </r>
  <r>
    <x v="0"/>
    <n v="63"/>
    <x v="3"/>
    <x v="1"/>
    <x v="1"/>
    <x v="0"/>
    <x v="3"/>
    <x v="1"/>
    <x v="1"/>
    <s v="Dhaka"/>
    <n v="1"/>
    <x v="1"/>
    <x v="2"/>
    <s v="Early secondary infection"/>
  </r>
  <r>
    <x v="1"/>
    <n v="22"/>
    <x v="2"/>
    <x v="0"/>
    <x v="0"/>
    <x v="0"/>
    <x v="4"/>
    <x v="0"/>
    <x v="0"/>
    <s v="Dhaka"/>
    <n v="0"/>
    <x v="0"/>
    <x v="0"/>
    <s v="Likely not infected / tested too early"/>
  </r>
  <r>
    <x v="0"/>
    <n v="36"/>
    <x v="0"/>
    <x v="0"/>
    <x v="0"/>
    <x v="1"/>
    <x v="5"/>
    <x v="1"/>
    <x v="1"/>
    <s v="Dhaka"/>
    <n v="0"/>
    <x v="0"/>
    <x v="1"/>
    <s v="Recent dengue"/>
  </r>
  <r>
    <x v="0"/>
    <n v="15"/>
    <x v="1"/>
    <x v="0"/>
    <x v="0"/>
    <x v="1"/>
    <x v="6"/>
    <x v="0"/>
    <x v="0"/>
    <s v="Dhaka"/>
    <n v="0"/>
    <x v="0"/>
    <x v="1"/>
    <s v="Recent dengue"/>
  </r>
  <r>
    <x v="1"/>
    <n v="26"/>
    <x v="2"/>
    <x v="0"/>
    <x v="0"/>
    <x v="0"/>
    <x v="6"/>
    <x v="1"/>
    <x v="1"/>
    <s v="Dhaka"/>
    <n v="0"/>
    <x v="0"/>
    <x v="0"/>
    <s v="Likely not infected / tested too early"/>
  </r>
  <r>
    <x v="0"/>
    <n v="31"/>
    <x v="0"/>
    <x v="0"/>
    <x v="0"/>
    <x v="1"/>
    <x v="5"/>
    <x v="0"/>
    <x v="2"/>
    <s v="Dhaka"/>
    <n v="0"/>
    <x v="0"/>
    <x v="1"/>
    <s v="Recent dengue"/>
  </r>
  <r>
    <x v="0"/>
    <n v="10"/>
    <x v="1"/>
    <x v="0"/>
    <x v="0"/>
    <x v="1"/>
    <x v="7"/>
    <x v="1"/>
    <x v="2"/>
    <s v="Dhaka"/>
    <n v="0"/>
    <x v="0"/>
    <x v="1"/>
    <s v="Recent dengue"/>
  </r>
  <r>
    <x v="0"/>
    <n v="31"/>
    <x v="0"/>
    <x v="1"/>
    <x v="1"/>
    <x v="0"/>
    <x v="8"/>
    <x v="0"/>
    <x v="0"/>
    <s v="Dhaka"/>
    <n v="1"/>
    <x v="1"/>
    <x v="2"/>
    <s v="Early secondary infection"/>
  </r>
  <r>
    <x v="1"/>
    <n v="10"/>
    <x v="1"/>
    <x v="0"/>
    <x v="0"/>
    <x v="0"/>
    <x v="5"/>
    <x v="1"/>
    <x v="2"/>
    <s v="Dhaka"/>
    <n v="0"/>
    <x v="0"/>
    <x v="0"/>
    <s v="Likely not infected / tested too early"/>
  </r>
  <r>
    <x v="0"/>
    <n v="13"/>
    <x v="1"/>
    <x v="1"/>
    <x v="1"/>
    <x v="0"/>
    <x v="9"/>
    <x v="0"/>
    <x v="0"/>
    <s v="Dhaka"/>
    <n v="1"/>
    <x v="1"/>
    <x v="2"/>
    <s v="Early secondary infection"/>
  </r>
  <r>
    <x v="0"/>
    <n v="43"/>
    <x v="0"/>
    <x v="1"/>
    <x v="1"/>
    <x v="0"/>
    <x v="10"/>
    <x v="1"/>
    <x v="0"/>
    <s v="Dhaka"/>
    <n v="1"/>
    <x v="1"/>
    <x v="2"/>
    <s v="Early secondary infection"/>
  </r>
  <r>
    <x v="1"/>
    <n v="52"/>
    <x v="3"/>
    <x v="0"/>
    <x v="0"/>
    <x v="0"/>
    <x v="11"/>
    <x v="0"/>
    <x v="1"/>
    <s v="Dhaka"/>
    <n v="0"/>
    <x v="0"/>
    <x v="0"/>
    <s v="Likely not infected / tested too early"/>
  </r>
  <r>
    <x v="0"/>
    <n v="12"/>
    <x v="1"/>
    <x v="1"/>
    <x v="1"/>
    <x v="1"/>
    <x v="12"/>
    <x v="1"/>
    <x v="2"/>
    <s v="Dhaka"/>
    <n v="1"/>
    <x v="1"/>
    <x v="3"/>
    <s v="Active secondary dengue (strong response)"/>
  </r>
  <r>
    <x v="1"/>
    <n v="18"/>
    <x v="2"/>
    <x v="0"/>
    <x v="0"/>
    <x v="1"/>
    <x v="13"/>
    <x v="0"/>
    <x v="2"/>
    <s v="Dhaka"/>
    <n v="0"/>
    <x v="0"/>
    <x v="1"/>
    <s v="Recent dengue"/>
  </r>
  <r>
    <x v="1"/>
    <n v="56"/>
    <x v="3"/>
    <x v="0"/>
    <x v="0"/>
    <x v="1"/>
    <x v="14"/>
    <x v="1"/>
    <x v="0"/>
    <s v="Dhaka"/>
    <n v="0"/>
    <x v="0"/>
    <x v="1"/>
    <s v="Recent dengue"/>
  </r>
  <r>
    <x v="1"/>
    <n v="9"/>
    <x v="1"/>
    <x v="1"/>
    <x v="1"/>
    <x v="1"/>
    <x v="0"/>
    <x v="0"/>
    <x v="2"/>
    <s v="Dhaka"/>
    <n v="1"/>
    <x v="1"/>
    <x v="3"/>
    <s v="Active secondary dengue (strong response)"/>
  </r>
  <r>
    <x v="1"/>
    <n v="27"/>
    <x v="2"/>
    <x v="1"/>
    <x v="1"/>
    <x v="0"/>
    <x v="0"/>
    <x v="1"/>
    <x v="2"/>
    <s v="Dhaka"/>
    <n v="1"/>
    <x v="1"/>
    <x v="2"/>
    <s v="Early secondary infection"/>
  </r>
  <r>
    <x v="0"/>
    <n v="31"/>
    <x v="0"/>
    <x v="0"/>
    <x v="1"/>
    <x v="0"/>
    <x v="15"/>
    <x v="0"/>
    <x v="2"/>
    <s v="Dhaka"/>
    <n v="1"/>
    <x v="1"/>
    <x v="4"/>
    <s v="Past dengue infection"/>
  </r>
  <r>
    <x v="0"/>
    <n v="23"/>
    <x v="2"/>
    <x v="0"/>
    <x v="0"/>
    <x v="0"/>
    <x v="16"/>
    <x v="1"/>
    <x v="1"/>
    <s v="Dhaka"/>
    <n v="0"/>
    <x v="0"/>
    <x v="0"/>
    <s v="Likely not infected / tested too early"/>
  </r>
  <r>
    <x v="0"/>
    <n v="37"/>
    <x v="0"/>
    <x v="0"/>
    <x v="0"/>
    <x v="1"/>
    <x v="17"/>
    <x v="0"/>
    <x v="2"/>
    <s v="Dhaka"/>
    <n v="0"/>
    <x v="0"/>
    <x v="1"/>
    <s v="Recent dengue"/>
  </r>
  <r>
    <x v="1"/>
    <n v="44"/>
    <x v="0"/>
    <x v="0"/>
    <x v="0"/>
    <x v="1"/>
    <x v="18"/>
    <x v="1"/>
    <x v="1"/>
    <s v="Dhaka"/>
    <n v="0"/>
    <x v="0"/>
    <x v="1"/>
    <s v="Recent dengue"/>
  </r>
  <r>
    <x v="0"/>
    <n v="17"/>
    <x v="1"/>
    <x v="1"/>
    <x v="1"/>
    <x v="0"/>
    <x v="9"/>
    <x v="0"/>
    <x v="0"/>
    <s v="Dhaka"/>
    <n v="1"/>
    <x v="1"/>
    <x v="2"/>
    <s v="Early secondary infection"/>
  </r>
  <r>
    <x v="0"/>
    <n v="64"/>
    <x v="3"/>
    <x v="1"/>
    <x v="1"/>
    <x v="1"/>
    <x v="15"/>
    <x v="1"/>
    <x v="1"/>
    <s v="Dhaka"/>
    <n v="1"/>
    <x v="1"/>
    <x v="3"/>
    <s v="Active secondary dengue (strong response)"/>
  </r>
  <r>
    <x v="0"/>
    <n v="65"/>
    <x v="3"/>
    <x v="0"/>
    <x v="0"/>
    <x v="0"/>
    <x v="4"/>
    <x v="0"/>
    <x v="2"/>
    <s v="Dhaka"/>
    <n v="0"/>
    <x v="0"/>
    <x v="0"/>
    <s v="Likely not infected / tested too early"/>
  </r>
  <r>
    <x v="0"/>
    <n v="60"/>
    <x v="3"/>
    <x v="0"/>
    <x v="0"/>
    <x v="0"/>
    <x v="9"/>
    <x v="1"/>
    <x v="1"/>
    <s v="Dhaka"/>
    <n v="0"/>
    <x v="0"/>
    <x v="0"/>
    <s v="Likely not infected / tested too early"/>
  </r>
  <r>
    <x v="0"/>
    <n v="44"/>
    <x v="0"/>
    <x v="1"/>
    <x v="1"/>
    <x v="1"/>
    <x v="8"/>
    <x v="0"/>
    <x v="2"/>
    <s v="Dhaka"/>
    <n v="1"/>
    <x v="1"/>
    <x v="3"/>
    <s v="Active secondary dengue (strong response)"/>
  </r>
  <r>
    <x v="0"/>
    <n v="13"/>
    <x v="1"/>
    <x v="0"/>
    <x v="1"/>
    <x v="0"/>
    <x v="10"/>
    <x v="1"/>
    <x v="0"/>
    <s v="Dhaka"/>
    <n v="1"/>
    <x v="1"/>
    <x v="4"/>
    <s v="Past dengue infection"/>
  </r>
  <r>
    <x v="0"/>
    <n v="35"/>
    <x v="0"/>
    <x v="0"/>
    <x v="0"/>
    <x v="0"/>
    <x v="19"/>
    <x v="0"/>
    <x v="0"/>
    <s v="Dhaka"/>
    <n v="0"/>
    <x v="0"/>
    <x v="0"/>
    <s v="Likely not infected / tested too early"/>
  </r>
  <r>
    <x v="1"/>
    <n v="13"/>
    <x v="1"/>
    <x v="1"/>
    <x v="1"/>
    <x v="1"/>
    <x v="15"/>
    <x v="1"/>
    <x v="2"/>
    <s v="Dhaka"/>
    <n v="1"/>
    <x v="1"/>
    <x v="3"/>
    <s v="Active secondary dengue (strong response)"/>
  </r>
  <r>
    <x v="0"/>
    <n v="39"/>
    <x v="0"/>
    <x v="0"/>
    <x v="0"/>
    <x v="1"/>
    <x v="20"/>
    <x v="0"/>
    <x v="0"/>
    <s v="Dhaka"/>
    <n v="0"/>
    <x v="0"/>
    <x v="1"/>
    <s v="Recent dengue"/>
  </r>
  <r>
    <x v="0"/>
    <n v="27"/>
    <x v="2"/>
    <x v="0"/>
    <x v="0"/>
    <x v="1"/>
    <x v="21"/>
    <x v="1"/>
    <x v="1"/>
    <s v="Dhaka"/>
    <n v="0"/>
    <x v="0"/>
    <x v="1"/>
    <s v="Recent dengue"/>
  </r>
  <r>
    <x v="1"/>
    <n v="11"/>
    <x v="1"/>
    <x v="1"/>
    <x v="1"/>
    <x v="1"/>
    <x v="22"/>
    <x v="0"/>
    <x v="2"/>
    <s v="Dhaka"/>
    <n v="1"/>
    <x v="1"/>
    <x v="3"/>
    <s v="Active secondary dengue (strong response)"/>
  </r>
  <r>
    <x v="0"/>
    <n v="46"/>
    <x v="0"/>
    <x v="1"/>
    <x v="1"/>
    <x v="1"/>
    <x v="19"/>
    <x v="1"/>
    <x v="1"/>
    <s v="Dhaka"/>
    <n v="1"/>
    <x v="1"/>
    <x v="3"/>
    <s v="Active secondary dengue (strong response)"/>
  </r>
  <r>
    <x v="1"/>
    <n v="10"/>
    <x v="1"/>
    <x v="1"/>
    <x v="1"/>
    <x v="0"/>
    <x v="23"/>
    <x v="0"/>
    <x v="2"/>
    <s v="Dhaka"/>
    <n v="1"/>
    <x v="1"/>
    <x v="2"/>
    <s v="Early secondary infection"/>
  </r>
  <r>
    <x v="0"/>
    <n v="13"/>
    <x v="1"/>
    <x v="0"/>
    <x v="0"/>
    <x v="1"/>
    <x v="24"/>
    <x v="1"/>
    <x v="0"/>
    <s v="Dhaka"/>
    <n v="0"/>
    <x v="0"/>
    <x v="1"/>
    <s v="Recent dengue"/>
  </r>
  <r>
    <x v="1"/>
    <n v="50"/>
    <x v="3"/>
    <x v="0"/>
    <x v="1"/>
    <x v="0"/>
    <x v="22"/>
    <x v="0"/>
    <x v="1"/>
    <s v="Dhaka"/>
    <n v="1"/>
    <x v="1"/>
    <x v="4"/>
    <s v="Past dengue infection"/>
  </r>
  <r>
    <x v="1"/>
    <n v="34"/>
    <x v="0"/>
    <x v="1"/>
    <x v="1"/>
    <x v="0"/>
    <x v="0"/>
    <x v="1"/>
    <x v="1"/>
    <s v="Dhaka"/>
    <n v="1"/>
    <x v="1"/>
    <x v="2"/>
    <s v="Early secondary infection"/>
  </r>
  <r>
    <x v="0"/>
    <n v="54"/>
    <x v="3"/>
    <x v="0"/>
    <x v="0"/>
    <x v="1"/>
    <x v="13"/>
    <x v="0"/>
    <x v="2"/>
    <s v="Dhaka"/>
    <n v="0"/>
    <x v="0"/>
    <x v="1"/>
    <s v="Recent dengue"/>
  </r>
  <r>
    <x v="0"/>
    <n v="16"/>
    <x v="1"/>
    <x v="0"/>
    <x v="0"/>
    <x v="1"/>
    <x v="19"/>
    <x v="1"/>
    <x v="1"/>
    <s v="Dhaka"/>
    <n v="0"/>
    <x v="0"/>
    <x v="1"/>
    <s v="Recent dengue"/>
  </r>
  <r>
    <x v="1"/>
    <n v="51"/>
    <x v="3"/>
    <x v="1"/>
    <x v="1"/>
    <x v="0"/>
    <x v="21"/>
    <x v="0"/>
    <x v="2"/>
    <s v="Dhaka"/>
    <n v="1"/>
    <x v="1"/>
    <x v="2"/>
    <s v="Early secondary infection"/>
  </r>
  <r>
    <x v="0"/>
    <n v="9"/>
    <x v="1"/>
    <x v="1"/>
    <x v="1"/>
    <x v="1"/>
    <x v="25"/>
    <x v="1"/>
    <x v="2"/>
    <s v="Dhaka"/>
    <n v="1"/>
    <x v="1"/>
    <x v="3"/>
    <s v="Active secondary dengue (strong response)"/>
  </r>
  <r>
    <x v="0"/>
    <n v="37"/>
    <x v="0"/>
    <x v="0"/>
    <x v="0"/>
    <x v="0"/>
    <x v="26"/>
    <x v="0"/>
    <x v="0"/>
    <s v="Dhaka"/>
    <n v="0"/>
    <x v="0"/>
    <x v="0"/>
    <s v="Likely not infected / tested too early"/>
  </r>
  <r>
    <x v="0"/>
    <n v="13"/>
    <x v="1"/>
    <x v="0"/>
    <x v="0"/>
    <x v="0"/>
    <x v="27"/>
    <x v="1"/>
    <x v="2"/>
    <s v="Dhaka"/>
    <n v="0"/>
    <x v="0"/>
    <x v="0"/>
    <s v="Likely not infected / tested too early"/>
  </r>
  <r>
    <x v="1"/>
    <n v="62"/>
    <x v="3"/>
    <x v="0"/>
    <x v="1"/>
    <x v="0"/>
    <x v="22"/>
    <x v="0"/>
    <x v="2"/>
    <s v="Dhaka"/>
    <n v="1"/>
    <x v="1"/>
    <x v="4"/>
    <s v="Past dengue infection"/>
  </r>
  <r>
    <x v="1"/>
    <n v="17"/>
    <x v="1"/>
    <x v="0"/>
    <x v="0"/>
    <x v="1"/>
    <x v="19"/>
    <x v="1"/>
    <x v="0"/>
    <s v="Dhaka"/>
    <n v="0"/>
    <x v="0"/>
    <x v="1"/>
    <s v="Recent dengue"/>
  </r>
  <r>
    <x v="0"/>
    <n v="35"/>
    <x v="0"/>
    <x v="0"/>
    <x v="0"/>
    <x v="1"/>
    <x v="14"/>
    <x v="0"/>
    <x v="2"/>
    <s v="Dhaka"/>
    <n v="0"/>
    <x v="0"/>
    <x v="1"/>
    <s v="Recent dengue"/>
  </r>
  <r>
    <x v="1"/>
    <n v="9"/>
    <x v="1"/>
    <x v="1"/>
    <x v="1"/>
    <x v="0"/>
    <x v="28"/>
    <x v="1"/>
    <x v="2"/>
    <s v="Dhaka"/>
    <n v="1"/>
    <x v="1"/>
    <x v="2"/>
    <s v="Early secondary infection"/>
  </r>
  <r>
    <x v="1"/>
    <n v="14"/>
    <x v="1"/>
    <x v="1"/>
    <x v="1"/>
    <x v="0"/>
    <x v="15"/>
    <x v="0"/>
    <x v="2"/>
    <s v="Dhaka"/>
    <n v="1"/>
    <x v="1"/>
    <x v="2"/>
    <s v="Early secondary infection"/>
  </r>
  <r>
    <x v="1"/>
    <n v="37"/>
    <x v="0"/>
    <x v="0"/>
    <x v="0"/>
    <x v="0"/>
    <x v="13"/>
    <x v="1"/>
    <x v="2"/>
    <s v="Dhaka"/>
    <n v="0"/>
    <x v="0"/>
    <x v="0"/>
    <s v="Likely not infected / tested too early"/>
  </r>
  <r>
    <x v="1"/>
    <n v="13"/>
    <x v="1"/>
    <x v="0"/>
    <x v="0"/>
    <x v="0"/>
    <x v="29"/>
    <x v="0"/>
    <x v="1"/>
    <s v="Dhaka"/>
    <n v="0"/>
    <x v="0"/>
    <x v="0"/>
    <s v="Likely not infected / tested too early"/>
  </r>
  <r>
    <x v="1"/>
    <n v="57"/>
    <x v="3"/>
    <x v="0"/>
    <x v="0"/>
    <x v="0"/>
    <x v="12"/>
    <x v="1"/>
    <x v="0"/>
    <s v="Dhaka"/>
    <n v="0"/>
    <x v="0"/>
    <x v="0"/>
    <s v="Likely not infected / tested too early"/>
  </r>
  <r>
    <x v="0"/>
    <n v="41"/>
    <x v="0"/>
    <x v="0"/>
    <x v="0"/>
    <x v="0"/>
    <x v="3"/>
    <x v="0"/>
    <x v="0"/>
    <s v="Dhaka"/>
    <n v="0"/>
    <x v="0"/>
    <x v="0"/>
    <s v="Likely not infected / tested too early"/>
  </r>
  <r>
    <x v="1"/>
    <n v="24"/>
    <x v="2"/>
    <x v="1"/>
    <x v="1"/>
    <x v="1"/>
    <x v="14"/>
    <x v="1"/>
    <x v="0"/>
    <s v="Dhaka"/>
    <n v="1"/>
    <x v="1"/>
    <x v="3"/>
    <s v="Active secondary dengue (strong response)"/>
  </r>
  <r>
    <x v="1"/>
    <n v="28"/>
    <x v="2"/>
    <x v="0"/>
    <x v="0"/>
    <x v="0"/>
    <x v="4"/>
    <x v="0"/>
    <x v="1"/>
    <s v="Dhaka"/>
    <n v="0"/>
    <x v="0"/>
    <x v="0"/>
    <s v="Likely not infected / tested too early"/>
  </r>
  <r>
    <x v="1"/>
    <n v="25"/>
    <x v="2"/>
    <x v="0"/>
    <x v="0"/>
    <x v="1"/>
    <x v="9"/>
    <x v="1"/>
    <x v="1"/>
    <s v="Dhaka"/>
    <n v="0"/>
    <x v="0"/>
    <x v="1"/>
    <s v="Recent dengue"/>
  </r>
  <r>
    <x v="1"/>
    <n v="44"/>
    <x v="0"/>
    <x v="0"/>
    <x v="0"/>
    <x v="1"/>
    <x v="24"/>
    <x v="0"/>
    <x v="2"/>
    <s v="Dhaka"/>
    <n v="0"/>
    <x v="0"/>
    <x v="1"/>
    <s v="Recent dengue"/>
  </r>
  <r>
    <x v="1"/>
    <n v="10"/>
    <x v="1"/>
    <x v="1"/>
    <x v="1"/>
    <x v="1"/>
    <x v="21"/>
    <x v="1"/>
    <x v="2"/>
    <s v="Dhaka"/>
    <n v="1"/>
    <x v="1"/>
    <x v="3"/>
    <s v="Active secondary dengue (strong response)"/>
  </r>
  <r>
    <x v="0"/>
    <n v="13"/>
    <x v="1"/>
    <x v="1"/>
    <x v="1"/>
    <x v="1"/>
    <x v="5"/>
    <x v="0"/>
    <x v="1"/>
    <s v="Dhaka"/>
    <n v="1"/>
    <x v="1"/>
    <x v="3"/>
    <s v="Active secondary dengue (strong response)"/>
  </r>
  <r>
    <x v="0"/>
    <n v="65"/>
    <x v="3"/>
    <x v="1"/>
    <x v="1"/>
    <x v="0"/>
    <x v="30"/>
    <x v="1"/>
    <x v="0"/>
    <s v="Dhaka"/>
    <n v="1"/>
    <x v="1"/>
    <x v="2"/>
    <s v="Early secondary infection"/>
  </r>
  <r>
    <x v="1"/>
    <n v="53"/>
    <x v="3"/>
    <x v="0"/>
    <x v="0"/>
    <x v="0"/>
    <x v="20"/>
    <x v="0"/>
    <x v="1"/>
    <s v="Dhaka"/>
    <n v="0"/>
    <x v="0"/>
    <x v="0"/>
    <s v="Likely not infected / tested too early"/>
  </r>
  <r>
    <x v="1"/>
    <n v="54"/>
    <x v="3"/>
    <x v="0"/>
    <x v="0"/>
    <x v="1"/>
    <x v="26"/>
    <x v="1"/>
    <x v="1"/>
    <s v="Dhaka"/>
    <n v="0"/>
    <x v="0"/>
    <x v="1"/>
    <s v="Recent dengue"/>
  </r>
  <r>
    <x v="0"/>
    <n v="59"/>
    <x v="3"/>
    <x v="0"/>
    <x v="0"/>
    <x v="1"/>
    <x v="31"/>
    <x v="0"/>
    <x v="0"/>
    <s v="Dhaka"/>
    <n v="0"/>
    <x v="0"/>
    <x v="1"/>
    <s v="Recent dengue"/>
  </r>
  <r>
    <x v="1"/>
    <n v="47"/>
    <x v="0"/>
    <x v="1"/>
    <x v="1"/>
    <x v="1"/>
    <x v="32"/>
    <x v="1"/>
    <x v="0"/>
    <s v="Dhaka"/>
    <n v="1"/>
    <x v="1"/>
    <x v="3"/>
    <s v="Active secondary dengue (strong response)"/>
  </r>
  <r>
    <x v="0"/>
    <n v="28"/>
    <x v="2"/>
    <x v="1"/>
    <x v="1"/>
    <x v="1"/>
    <x v="21"/>
    <x v="0"/>
    <x v="1"/>
    <s v="Dhaka"/>
    <n v="1"/>
    <x v="1"/>
    <x v="3"/>
    <s v="Active secondary dengue (strong response)"/>
  </r>
  <r>
    <x v="0"/>
    <n v="38"/>
    <x v="0"/>
    <x v="1"/>
    <x v="1"/>
    <x v="0"/>
    <x v="32"/>
    <x v="1"/>
    <x v="2"/>
    <s v="Dhaka"/>
    <n v="1"/>
    <x v="1"/>
    <x v="2"/>
    <s v="Early secondary infection"/>
  </r>
  <r>
    <x v="0"/>
    <n v="11"/>
    <x v="1"/>
    <x v="1"/>
    <x v="1"/>
    <x v="0"/>
    <x v="8"/>
    <x v="0"/>
    <x v="2"/>
    <s v="Dhaka"/>
    <n v="1"/>
    <x v="1"/>
    <x v="2"/>
    <s v="Early secondary infection"/>
  </r>
  <r>
    <x v="0"/>
    <n v="65"/>
    <x v="3"/>
    <x v="0"/>
    <x v="0"/>
    <x v="0"/>
    <x v="11"/>
    <x v="1"/>
    <x v="2"/>
    <s v="Dhaka"/>
    <n v="0"/>
    <x v="0"/>
    <x v="0"/>
    <s v="Likely not infected / tested too early"/>
  </r>
  <r>
    <x v="1"/>
    <n v="17"/>
    <x v="1"/>
    <x v="1"/>
    <x v="1"/>
    <x v="0"/>
    <x v="3"/>
    <x v="0"/>
    <x v="1"/>
    <s v="Dhaka"/>
    <n v="1"/>
    <x v="1"/>
    <x v="2"/>
    <s v="Early secondary infection"/>
  </r>
  <r>
    <x v="1"/>
    <n v="64"/>
    <x v="3"/>
    <x v="0"/>
    <x v="0"/>
    <x v="0"/>
    <x v="33"/>
    <x v="1"/>
    <x v="2"/>
    <s v="Dhaka"/>
    <n v="0"/>
    <x v="0"/>
    <x v="0"/>
    <s v="Likely not infected / tested too early"/>
  </r>
  <r>
    <x v="0"/>
    <n v="45"/>
    <x v="0"/>
    <x v="1"/>
    <x v="1"/>
    <x v="1"/>
    <x v="17"/>
    <x v="0"/>
    <x v="2"/>
    <s v="Dhaka"/>
    <n v="1"/>
    <x v="1"/>
    <x v="3"/>
    <s v="Active secondary dengue (strong response)"/>
  </r>
  <r>
    <x v="0"/>
    <n v="10"/>
    <x v="1"/>
    <x v="1"/>
    <x v="1"/>
    <x v="0"/>
    <x v="31"/>
    <x v="1"/>
    <x v="0"/>
    <s v="Dhaka"/>
    <n v="1"/>
    <x v="1"/>
    <x v="2"/>
    <s v="Early secondary infection"/>
  </r>
  <r>
    <x v="1"/>
    <n v="49"/>
    <x v="0"/>
    <x v="1"/>
    <x v="1"/>
    <x v="1"/>
    <x v="26"/>
    <x v="0"/>
    <x v="1"/>
    <s v="Dhaka"/>
    <n v="1"/>
    <x v="1"/>
    <x v="3"/>
    <s v="Active secondary dengue (strong response)"/>
  </r>
  <r>
    <x v="1"/>
    <n v="61"/>
    <x v="3"/>
    <x v="0"/>
    <x v="0"/>
    <x v="1"/>
    <x v="19"/>
    <x v="1"/>
    <x v="2"/>
    <s v="Dhaka"/>
    <n v="0"/>
    <x v="0"/>
    <x v="1"/>
    <s v="Recent dengue"/>
  </r>
  <r>
    <x v="0"/>
    <n v="61"/>
    <x v="3"/>
    <x v="1"/>
    <x v="1"/>
    <x v="1"/>
    <x v="21"/>
    <x v="0"/>
    <x v="1"/>
    <s v="Dhaka"/>
    <n v="1"/>
    <x v="1"/>
    <x v="3"/>
    <s v="Active secondary dengue (strong response)"/>
  </r>
  <r>
    <x v="1"/>
    <n v="21"/>
    <x v="2"/>
    <x v="0"/>
    <x v="0"/>
    <x v="1"/>
    <x v="5"/>
    <x v="1"/>
    <x v="0"/>
    <s v="Dhaka"/>
    <n v="0"/>
    <x v="0"/>
    <x v="1"/>
    <s v="Recent dengue"/>
  </r>
  <r>
    <x v="1"/>
    <n v="64"/>
    <x v="3"/>
    <x v="1"/>
    <x v="1"/>
    <x v="1"/>
    <x v="15"/>
    <x v="0"/>
    <x v="1"/>
    <s v="Dhaka"/>
    <n v="1"/>
    <x v="1"/>
    <x v="3"/>
    <s v="Active secondary dengue (strong response)"/>
  </r>
  <r>
    <x v="0"/>
    <n v="24"/>
    <x v="2"/>
    <x v="0"/>
    <x v="0"/>
    <x v="0"/>
    <x v="14"/>
    <x v="1"/>
    <x v="2"/>
    <s v="Dhaka"/>
    <n v="0"/>
    <x v="0"/>
    <x v="0"/>
    <s v="Likely not infected / tested too early"/>
  </r>
  <r>
    <x v="0"/>
    <n v="62"/>
    <x v="3"/>
    <x v="1"/>
    <x v="1"/>
    <x v="0"/>
    <x v="14"/>
    <x v="0"/>
    <x v="0"/>
    <s v="Dhaka"/>
    <n v="1"/>
    <x v="1"/>
    <x v="2"/>
    <s v="Early secondary infection"/>
  </r>
  <r>
    <x v="1"/>
    <n v="59"/>
    <x v="3"/>
    <x v="1"/>
    <x v="1"/>
    <x v="1"/>
    <x v="11"/>
    <x v="1"/>
    <x v="1"/>
    <s v="Dhaka"/>
    <n v="1"/>
    <x v="1"/>
    <x v="3"/>
    <s v="Active secondary dengue (strong response)"/>
  </r>
  <r>
    <x v="1"/>
    <n v="44"/>
    <x v="0"/>
    <x v="0"/>
    <x v="0"/>
    <x v="0"/>
    <x v="6"/>
    <x v="0"/>
    <x v="2"/>
    <s v="Dhaka"/>
    <n v="0"/>
    <x v="0"/>
    <x v="0"/>
    <s v="Likely not infected / tested too early"/>
  </r>
  <r>
    <x v="0"/>
    <n v="12"/>
    <x v="1"/>
    <x v="1"/>
    <x v="1"/>
    <x v="0"/>
    <x v="30"/>
    <x v="1"/>
    <x v="1"/>
    <s v="Dhaka"/>
    <n v="1"/>
    <x v="1"/>
    <x v="2"/>
    <s v="Early secondary infection"/>
  </r>
  <r>
    <x v="0"/>
    <n v="29"/>
    <x v="2"/>
    <x v="1"/>
    <x v="1"/>
    <x v="1"/>
    <x v="13"/>
    <x v="0"/>
    <x v="2"/>
    <s v="Dhaka"/>
    <n v="1"/>
    <x v="1"/>
    <x v="3"/>
    <s v="Active secondary dengue (strong response)"/>
  </r>
  <r>
    <x v="1"/>
    <n v="38"/>
    <x v="0"/>
    <x v="0"/>
    <x v="0"/>
    <x v="0"/>
    <x v="18"/>
    <x v="1"/>
    <x v="0"/>
    <s v="Dhaka"/>
    <n v="0"/>
    <x v="0"/>
    <x v="0"/>
    <s v="Likely not infected / tested too early"/>
  </r>
  <r>
    <x v="0"/>
    <n v="45"/>
    <x v="0"/>
    <x v="1"/>
    <x v="1"/>
    <x v="0"/>
    <x v="27"/>
    <x v="0"/>
    <x v="0"/>
    <s v="Dhaka"/>
    <n v="1"/>
    <x v="1"/>
    <x v="2"/>
    <s v="Early secondary infection"/>
  </r>
  <r>
    <x v="0"/>
    <n v="54"/>
    <x v="3"/>
    <x v="1"/>
    <x v="1"/>
    <x v="1"/>
    <x v="26"/>
    <x v="1"/>
    <x v="0"/>
    <s v="Dhaka"/>
    <n v="1"/>
    <x v="1"/>
    <x v="3"/>
    <s v="Active secondary dengue (strong response)"/>
  </r>
  <r>
    <x v="0"/>
    <n v="50"/>
    <x v="3"/>
    <x v="1"/>
    <x v="1"/>
    <x v="1"/>
    <x v="29"/>
    <x v="0"/>
    <x v="2"/>
    <s v="Dhaka"/>
    <n v="1"/>
    <x v="1"/>
    <x v="3"/>
    <s v="Active secondary dengue (strong response)"/>
  </r>
  <r>
    <x v="0"/>
    <n v="39"/>
    <x v="0"/>
    <x v="1"/>
    <x v="1"/>
    <x v="0"/>
    <x v="22"/>
    <x v="1"/>
    <x v="0"/>
    <s v="Dhaka"/>
    <n v="1"/>
    <x v="1"/>
    <x v="2"/>
    <s v="Early secondary infection"/>
  </r>
  <r>
    <x v="0"/>
    <n v="53"/>
    <x v="3"/>
    <x v="0"/>
    <x v="0"/>
    <x v="0"/>
    <x v="29"/>
    <x v="0"/>
    <x v="1"/>
    <s v="Dhaka"/>
    <n v="0"/>
    <x v="0"/>
    <x v="0"/>
    <s v="Likely not infected / tested too early"/>
  </r>
  <r>
    <x v="1"/>
    <n v="64"/>
    <x v="3"/>
    <x v="1"/>
    <x v="1"/>
    <x v="1"/>
    <x v="0"/>
    <x v="1"/>
    <x v="0"/>
    <s v="Dhaka"/>
    <n v="1"/>
    <x v="1"/>
    <x v="3"/>
    <s v="Active secondary dengue (strong response)"/>
  </r>
  <r>
    <x v="0"/>
    <n v="60"/>
    <x v="3"/>
    <x v="1"/>
    <x v="1"/>
    <x v="1"/>
    <x v="33"/>
    <x v="0"/>
    <x v="1"/>
    <s v="Dhaka"/>
    <n v="1"/>
    <x v="1"/>
    <x v="3"/>
    <s v="Active secondary dengue (strong response)"/>
  </r>
  <r>
    <x v="0"/>
    <n v="45"/>
    <x v="0"/>
    <x v="0"/>
    <x v="0"/>
    <x v="1"/>
    <x v="23"/>
    <x v="1"/>
    <x v="1"/>
    <s v="Dhaka"/>
    <n v="0"/>
    <x v="0"/>
    <x v="1"/>
    <s v="Recent dengue"/>
  </r>
  <r>
    <x v="1"/>
    <n v="32"/>
    <x v="0"/>
    <x v="0"/>
    <x v="0"/>
    <x v="0"/>
    <x v="27"/>
    <x v="0"/>
    <x v="1"/>
    <s v="Dhaka"/>
    <n v="0"/>
    <x v="0"/>
    <x v="0"/>
    <s v="Likely not infected / tested too early"/>
  </r>
  <r>
    <x v="0"/>
    <n v="26"/>
    <x v="2"/>
    <x v="0"/>
    <x v="0"/>
    <x v="0"/>
    <x v="22"/>
    <x v="1"/>
    <x v="0"/>
    <s v="Dhaka"/>
    <n v="0"/>
    <x v="0"/>
    <x v="0"/>
    <s v="Likely not infected / tested too early"/>
  </r>
  <r>
    <x v="0"/>
    <n v="58"/>
    <x v="3"/>
    <x v="1"/>
    <x v="1"/>
    <x v="1"/>
    <x v="34"/>
    <x v="0"/>
    <x v="0"/>
    <s v="Dhaka"/>
    <n v="1"/>
    <x v="1"/>
    <x v="3"/>
    <s v="Active secondary dengue (strong response)"/>
  </r>
  <r>
    <x v="0"/>
    <n v="23"/>
    <x v="2"/>
    <x v="1"/>
    <x v="1"/>
    <x v="0"/>
    <x v="20"/>
    <x v="1"/>
    <x v="2"/>
    <s v="Dhaka"/>
    <n v="1"/>
    <x v="1"/>
    <x v="2"/>
    <s v="Early secondary infection"/>
  </r>
  <r>
    <x v="1"/>
    <n v="30"/>
    <x v="0"/>
    <x v="0"/>
    <x v="0"/>
    <x v="1"/>
    <x v="11"/>
    <x v="0"/>
    <x v="2"/>
    <s v="Dhaka"/>
    <n v="0"/>
    <x v="0"/>
    <x v="1"/>
    <s v="Recent dengue"/>
  </r>
  <r>
    <x v="0"/>
    <n v="62"/>
    <x v="3"/>
    <x v="0"/>
    <x v="0"/>
    <x v="0"/>
    <x v="34"/>
    <x v="1"/>
    <x v="2"/>
    <s v="Dhaka"/>
    <n v="0"/>
    <x v="0"/>
    <x v="0"/>
    <s v="Likely not infected / tested too early"/>
  </r>
  <r>
    <x v="0"/>
    <n v="34"/>
    <x v="0"/>
    <x v="0"/>
    <x v="0"/>
    <x v="0"/>
    <x v="24"/>
    <x v="0"/>
    <x v="1"/>
    <s v="Dhaka"/>
    <n v="0"/>
    <x v="0"/>
    <x v="0"/>
    <s v="Likely not infected / tested too early"/>
  </r>
  <r>
    <x v="0"/>
    <n v="58"/>
    <x v="3"/>
    <x v="0"/>
    <x v="0"/>
    <x v="0"/>
    <x v="5"/>
    <x v="1"/>
    <x v="1"/>
    <s v="Dhaka"/>
    <n v="0"/>
    <x v="0"/>
    <x v="0"/>
    <s v="Likely not infected / tested too early"/>
  </r>
  <r>
    <x v="0"/>
    <n v="51"/>
    <x v="3"/>
    <x v="0"/>
    <x v="0"/>
    <x v="1"/>
    <x v="12"/>
    <x v="0"/>
    <x v="0"/>
    <s v="Dhaka"/>
    <n v="0"/>
    <x v="0"/>
    <x v="1"/>
    <s v="Recent dengue"/>
  </r>
  <r>
    <x v="0"/>
    <n v="50"/>
    <x v="3"/>
    <x v="1"/>
    <x v="1"/>
    <x v="0"/>
    <x v="21"/>
    <x v="1"/>
    <x v="2"/>
    <s v="Dhaka"/>
    <n v="1"/>
    <x v="1"/>
    <x v="2"/>
    <s v="Early secondary infection"/>
  </r>
  <r>
    <x v="0"/>
    <n v="9"/>
    <x v="1"/>
    <x v="0"/>
    <x v="0"/>
    <x v="0"/>
    <x v="1"/>
    <x v="0"/>
    <x v="2"/>
    <s v="Dhaka"/>
    <n v="0"/>
    <x v="0"/>
    <x v="0"/>
    <s v="Likely not infected / tested too early"/>
  </r>
  <r>
    <x v="0"/>
    <n v="8"/>
    <x v="1"/>
    <x v="0"/>
    <x v="0"/>
    <x v="1"/>
    <x v="31"/>
    <x v="1"/>
    <x v="1"/>
    <s v="Dhaka"/>
    <n v="0"/>
    <x v="0"/>
    <x v="1"/>
    <s v="Recent dengue"/>
  </r>
  <r>
    <x v="1"/>
    <n v="45"/>
    <x v="0"/>
    <x v="1"/>
    <x v="1"/>
    <x v="1"/>
    <x v="15"/>
    <x v="0"/>
    <x v="0"/>
    <s v="Dhaka"/>
    <n v="1"/>
    <x v="1"/>
    <x v="3"/>
    <s v="Active secondary dengue (strong response)"/>
  </r>
  <r>
    <x v="1"/>
    <n v="27"/>
    <x v="2"/>
    <x v="1"/>
    <x v="1"/>
    <x v="1"/>
    <x v="8"/>
    <x v="1"/>
    <x v="1"/>
    <s v="Dhaka"/>
    <n v="1"/>
    <x v="1"/>
    <x v="3"/>
    <s v="Active secondary dengue (strong response)"/>
  </r>
  <r>
    <x v="0"/>
    <n v="31"/>
    <x v="0"/>
    <x v="1"/>
    <x v="1"/>
    <x v="1"/>
    <x v="26"/>
    <x v="0"/>
    <x v="0"/>
    <s v="Dhaka"/>
    <n v="1"/>
    <x v="1"/>
    <x v="3"/>
    <s v="Active secondary dengue (strong response)"/>
  </r>
  <r>
    <x v="0"/>
    <n v="44"/>
    <x v="0"/>
    <x v="0"/>
    <x v="0"/>
    <x v="0"/>
    <x v="4"/>
    <x v="1"/>
    <x v="1"/>
    <s v="Dhaka"/>
    <n v="0"/>
    <x v="0"/>
    <x v="0"/>
    <s v="Likely not infected / tested too early"/>
  </r>
  <r>
    <x v="0"/>
    <n v="39"/>
    <x v="0"/>
    <x v="1"/>
    <x v="1"/>
    <x v="0"/>
    <x v="30"/>
    <x v="0"/>
    <x v="2"/>
    <s v="Dhaka"/>
    <n v="1"/>
    <x v="1"/>
    <x v="2"/>
    <s v="Early secondary infection"/>
  </r>
  <r>
    <x v="0"/>
    <n v="9"/>
    <x v="1"/>
    <x v="1"/>
    <x v="1"/>
    <x v="0"/>
    <x v="35"/>
    <x v="1"/>
    <x v="2"/>
    <s v="Dhaka"/>
    <n v="1"/>
    <x v="1"/>
    <x v="2"/>
    <s v="Early secondary infection"/>
  </r>
  <r>
    <x v="1"/>
    <n v="51"/>
    <x v="3"/>
    <x v="1"/>
    <x v="1"/>
    <x v="0"/>
    <x v="20"/>
    <x v="0"/>
    <x v="1"/>
    <s v="Dhaka"/>
    <n v="1"/>
    <x v="1"/>
    <x v="2"/>
    <s v="Early secondary infection"/>
  </r>
  <r>
    <x v="1"/>
    <n v="24"/>
    <x v="2"/>
    <x v="0"/>
    <x v="0"/>
    <x v="0"/>
    <x v="4"/>
    <x v="1"/>
    <x v="1"/>
    <s v="Dhaka"/>
    <n v="0"/>
    <x v="0"/>
    <x v="0"/>
    <s v="Likely not infected / tested too early"/>
  </r>
  <r>
    <x v="1"/>
    <n v="46"/>
    <x v="0"/>
    <x v="1"/>
    <x v="1"/>
    <x v="0"/>
    <x v="21"/>
    <x v="0"/>
    <x v="2"/>
    <s v="Dhaka"/>
    <n v="1"/>
    <x v="1"/>
    <x v="2"/>
    <s v="Early secondary infection"/>
  </r>
  <r>
    <x v="1"/>
    <n v="39"/>
    <x v="0"/>
    <x v="1"/>
    <x v="1"/>
    <x v="0"/>
    <x v="2"/>
    <x v="1"/>
    <x v="0"/>
    <s v="Dhaka"/>
    <n v="1"/>
    <x v="1"/>
    <x v="2"/>
    <s v="Early secondary infection"/>
  </r>
  <r>
    <x v="0"/>
    <n v="14"/>
    <x v="1"/>
    <x v="1"/>
    <x v="1"/>
    <x v="0"/>
    <x v="17"/>
    <x v="0"/>
    <x v="0"/>
    <s v="Dhaka"/>
    <n v="1"/>
    <x v="1"/>
    <x v="2"/>
    <s v="Early secondary infection"/>
  </r>
  <r>
    <x v="1"/>
    <n v="42"/>
    <x v="0"/>
    <x v="1"/>
    <x v="1"/>
    <x v="0"/>
    <x v="35"/>
    <x v="1"/>
    <x v="1"/>
    <s v="Dhaka"/>
    <n v="1"/>
    <x v="1"/>
    <x v="2"/>
    <s v="Early secondary infection"/>
  </r>
  <r>
    <x v="1"/>
    <n v="37"/>
    <x v="0"/>
    <x v="1"/>
    <x v="1"/>
    <x v="0"/>
    <x v="15"/>
    <x v="0"/>
    <x v="2"/>
    <s v="Dhaka"/>
    <n v="1"/>
    <x v="1"/>
    <x v="2"/>
    <s v="Early secondary infection"/>
  </r>
  <r>
    <x v="1"/>
    <n v="31"/>
    <x v="0"/>
    <x v="1"/>
    <x v="1"/>
    <x v="0"/>
    <x v="16"/>
    <x v="1"/>
    <x v="0"/>
    <s v="Dhaka"/>
    <n v="1"/>
    <x v="1"/>
    <x v="2"/>
    <s v="Early secondary infection"/>
  </r>
  <r>
    <x v="1"/>
    <n v="57"/>
    <x v="3"/>
    <x v="0"/>
    <x v="0"/>
    <x v="0"/>
    <x v="14"/>
    <x v="0"/>
    <x v="2"/>
    <s v="Dhaka"/>
    <n v="0"/>
    <x v="0"/>
    <x v="0"/>
    <s v="Likely not infected / tested too early"/>
  </r>
  <r>
    <x v="0"/>
    <n v="30"/>
    <x v="0"/>
    <x v="0"/>
    <x v="0"/>
    <x v="1"/>
    <x v="28"/>
    <x v="1"/>
    <x v="0"/>
    <s v="Dhaka"/>
    <n v="0"/>
    <x v="0"/>
    <x v="1"/>
    <s v="Recent dengue"/>
  </r>
  <r>
    <x v="0"/>
    <n v="57"/>
    <x v="3"/>
    <x v="1"/>
    <x v="1"/>
    <x v="1"/>
    <x v="3"/>
    <x v="0"/>
    <x v="2"/>
    <s v="Dhaka"/>
    <n v="1"/>
    <x v="1"/>
    <x v="3"/>
    <s v="Active secondary dengue (strong response)"/>
  </r>
  <r>
    <x v="1"/>
    <n v="17"/>
    <x v="1"/>
    <x v="0"/>
    <x v="0"/>
    <x v="0"/>
    <x v="10"/>
    <x v="1"/>
    <x v="1"/>
    <s v="Dhaka"/>
    <n v="0"/>
    <x v="0"/>
    <x v="0"/>
    <s v="Likely not infected / tested too early"/>
  </r>
  <r>
    <x v="0"/>
    <n v="56"/>
    <x v="3"/>
    <x v="0"/>
    <x v="0"/>
    <x v="0"/>
    <x v="32"/>
    <x v="0"/>
    <x v="2"/>
    <s v="Dhaka"/>
    <n v="0"/>
    <x v="0"/>
    <x v="0"/>
    <s v="Likely not infected / tested too early"/>
  </r>
  <r>
    <x v="1"/>
    <n v="54"/>
    <x v="3"/>
    <x v="0"/>
    <x v="0"/>
    <x v="0"/>
    <x v="19"/>
    <x v="1"/>
    <x v="1"/>
    <s v="Dhaka"/>
    <n v="0"/>
    <x v="0"/>
    <x v="0"/>
    <s v="Likely not infected / tested too early"/>
  </r>
  <r>
    <x v="0"/>
    <n v="22"/>
    <x v="2"/>
    <x v="0"/>
    <x v="0"/>
    <x v="1"/>
    <x v="24"/>
    <x v="0"/>
    <x v="1"/>
    <s v="Dhaka"/>
    <n v="0"/>
    <x v="0"/>
    <x v="1"/>
    <s v="Recent dengue"/>
  </r>
  <r>
    <x v="0"/>
    <n v="63"/>
    <x v="3"/>
    <x v="1"/>
    <x v="1"/>
    <x v="1"/>
    <x v="26"/>
    <x v="1"/>
    <x v="1"/>
    <s v="Dhaka"/>
    <n v="1"/>
    <x v="1"/>
    <x v="3"/>
    <s v="Active secondary dengue (strong response)"/>
  </r>
  <r>
    <x v="1"/>
    <n v="54"/>
    <x v="3"/>
    <x v="0"/>
    <x v="0"/>
    <x v="1"/>
    <x v="0"/>
    <x v="0"/>
    <x v="2"/>
    <s v="Dhaka"/>
    <n v="0"/>
    <x v="0"/>
    <x v="1"/>
    <s v="Recent dengue"/>
  </r>
  <r>
    <x v="1"/>
    <n v="61"/>
    <x v="3"/>
    <x v="1"/>
    <x v="1"/>
    <x v="1"/>
    <x v="18"/>
    <x v="1"/>
    <x v="2"/>
    <s v="Dhaka"/>
    <n v="1"/>
    <x v="1"/>
    <x v="3"/>
    <s v="Active secondary dengue (strong response)"/>
  </r>
  <r>
    <x v="0"/>
    <n v="47"/>
    <x v="0"/>
    <x v="1"/>
    <x v="1"/>
    <x v="1"/>
    <x v="15"/>
    <x v="0"/>
    <x v="2"/>
    <s v="Dhaka"/>
    <n v="1"/>
    <x v="1"/>
    <x v="3"/>
    <s v="Active secondary dengue (strong response)"/>
  </r>
  <r>
    <x v="1"/>
    <n v="18"/>
    <x v="2"/>
    <x v="0"/>
    <x v="0"/>
    <x v="1"/>
    <x v="3"/>
    <x v="1"/>
    <x v="1"/>
    <s v="Dhaka"/>
    <n v="0"/>
    <x v="0"/>
    <x v="1"/>
    <s v="Recent dengue"/>
  </r>
  <r>
    <x v="0"/>
    <n v="24"/>
    <x v="2"/>
    <x v="1"/>
    <x v="1"/>
    <x v="0"/>
    <x v="21"/>
    <x v="0"/>
    <x v="1"/>
    <s v="Dhaka"/>
    <n v="1"/>
    <x v="1"/>
    <x v="2"/>
    <s v="Early secondary infection"/>
  </r>
  <r>
    <x v="0"/>
    <n v="60"/>
    <x v="3"/>
    <x v="0"/>
    <x v="0"/>
    <x v="1"/>
    <x v="22"/>
    <x v="1"/>
    <x v="1"/>
    <s v="Dhaka"/>
    <n v="0"/>
    <x v="0"/>
    <x v="1"/>
    <s v="Recent dengue"/>
  </r>
  <r>
    <x v="0"/>
    <n v="47"/>
    <x v="0"/>
    <x v="1"/>
    <x v="1"/>
    <x v="1"/>
    <x v="13"/>
    <x v="0"/>
    <x v="1"/>
    <s v="Dhaka"/>
    <n v="1"/>
    <x v="1"/>
    <x v="3"/>
    <s v="Active secondary dengue (strong response)"/>
  </r>
  <r>
    <x v="0"/>
    <n v="19"/>
    <x v="2"/>
    <x v="1"/>
    <x v="1"/>
    <x v="0"/>
    <x v="2"/>
    <x v="1"/>
    <x v="0"/>
    <s v="Dhaka"/>
    <n v="1"/>
    <x v="1"/>
    <x v="2"/>
    <s v="Early secondary infection"/>
  </r>
  <r>
    <x v="1"/>
    <n v="55"/>
    <x v="3"/>
    <x v="1"/>
    <x v="1"/>
    <x v="0"/>
    <x v="16"/>
    <x v="0"/>
    <x v="2"/>
    <s v="Dhaka"/>
    <n v="1"/>
    <x v="1"/>
    <x v="2"/>
    <s v="Early secondary infection"/>
  </r>
  <r>
    <x v="0"/>
    <n v="49"/>
    <x v="0"/>
    <x v="1"/>
    <x v="1"/>
    <x v="0"/>
    <x v="2"/>
    <x v="1"/>
    <x v="0"/>
    <s v="Dhaka"/>
    <n v="1"/>
    <x v="1"/>
    <x v="2"/>
    <s v="Early secondary infection"/>
  </r>
  <r>
    <x v="1"/>
    <n v="32"/>
    <x v="0"/>
    <x v="0"/>
    <x v="1"/>
    <x v="0"/>
    <x v="35"/>
    <x v="0"/>
    <x v="2"/>
    <s v="Dhaka"/>
    <n v="1"/>
    <x v="1"/>
    <x v="4"/>
    <s v="Past dengue infection"/>
  </r>
  <r>
    <x v="0"/>
    <n v="8"/>
    <x v="1"/>
    <x v="1"/>
    <x v="1"/>
    <x v="0"/>
    <x v="26"/>
    <x v="1"/>
    <x v="2"/>
    <s v="Dhaka"/>
    <n v="1"/>
    <x v="1"/>
    <x v="2"/>
    <s v="Early secondary infection"/>
  </r>
  <r>
    <x v="0"/>
    <n v="14"/>
    <x v="1"/>
    <x v="0"/>
    <x v="0"/>
    <x v="0"/>
    <x v="29"/>
    <x v="0"/>
    <x v="2"/>
    <s v="Dhaka"/>
    <n v="0"/>
    <x v="0"/>
    <x v="0"/>
    <s v="Likely not infected / tested too early"/>
  </r>
  <r>
    <x v="1"/>
    <n v="28"/>
    <x v="2"/>
    <x v="0"/>
    <x v="0"/>
    <x v="1"/>
    <x v="28"/>
    <x v="1"/>
    <x v="1"/>
    <s v="Dhaka"/>
    <n v="0"/>
    <x v="0"/>
    <x v="1"/>
    <s v="Recent dengue"/>
  </r>
  <r>
    <x v="0"/>
    <n v="11"/>
    <x v="1"/>
    <x v="1"/>
    <x v="1"/>
    <x v="1"/>
    <x v="20"/>
    <x v="0"/>
    <x v="1"/>
    <s v="Dhaka"/>
    <n v="1"/>
    <x v="1"/>
    <x v="3"/>
    <s v="Active secondary dengue (strong response)"/>
  </r>
  <r>
    <x v="1"/>
    <n v="29"/>
    <x v="2"/>
    <x v="0"/>
    <x v="0"/>
    <x v="0"/>
    <x v="35"/>
    <x v="1"/>
    <x v="0"/>
    <s v="Dhaka"/>
    <n v="0"/>
    <x v="0"/>
    <x v="0"/>
    <s v="Likely not infected / tested too early"/>
  </r>
  <r>
    <x v="0"/>
    <n v="62"/>
    <x v="3"/>
    <x v="0"/>
    <x v="0"/>
    <x v="1"/>
    <x v="11"/>
    <x v="0"/>
    <x v="1"/>
    <s v="Dhaka"/>
    <n v="0"/>
    <x v="0"/>
    <x v="1"/>
    <s v="Recent dengue"/>
  </r>
  <r>
    <x v="0"/>
    <n v="65"/>
    <x v="3"/>
    <x v="1"/>
    <x v="1"/>
    <x v="1"/>
    <x v="2"/>
    <x v="1"/>
    <x v="1"/>
    <s v="Dhaka"/>
    <n v="1"/>
    <x v="1"/>
    <x v="3"/>
    <s v="Active secondary dengue (strong response)"/>
  </r>
  <r>
    <x v="0"/>
    <n v="43"/>
    <x v="0"/>
    <x v="1"/>
    <x v="1"/>
    <x v="1"/>
    <x v="19"/>
    <x v="0"/>
    <x v="1"/>
    <s v="Dhaka"/>
    <n v="1"/>
    <x v="1"/>
    <x v="3"/>
    <s v="Active secondary dengue (strong response)"/>
  </r>
  <r>
    <x v="0"/>
    <n v="59"/>
    <x v="3"/>
    <x v="1"/>
    <x v="1"/>
    <x v="0"/>
    <x v="25"/>
    <x v="1"/>
    <x v="2"/>
    <s v="Dhaka"/>
    <n v="1"/>
    <x v="1"/>
    <x v="2"/>
    <s v="Early secondary infection"/>
  </r>
  <r>
    <x v="0"/>
    <n v="29"/>
    <x v="2"/>
    <x v="1"/>
    <x v="1"/>
    <x v="1"/>
    <x v="1"/>
    <x v="0"/>
    <x v="2"/>
    <s v="Dhaka"/>
    <n v="1"/>
    <x v="1"/>
    <x v="3"/>
    <s v="Active secondary dengue (strong response)"/>
  </r>
  <r>
    <x v="1"/>
    <n v="17"/>
    <x v="1"/>
    <x v="0"/>
    <x v="0"/>
    <x v="0"/>
    <x v="31"/>
    <x v="1"/>
    <x v="0"/>
    <s v="Dhaka"/>
    <n v="0"/>
    <x v="0"/>
    <x v="0"/>
    <s v="Likely not infected / tested too early"/>
  </r>
  <r>
    <x v="0"/>
    <n v="41"/>
    <x v="0"/>
    <x v="1"/>
    <x v="1"/>
    <x v="1"/>
    <x v="11"/>
    <x v="0"/>
    <x v="1"/>
    <s v="Dhaka"/>
    <n v="1"/>
    <x v="1"/>
    <x v="3"/>
    <s v="Active secondary dengue (strong response)"/>
  </r>
  <r>
    <x v="0"/>
    <n v="8"/>
    <x v="1"/>
    <x v="1"/>
    <x v="1"/>
    <x v="1"/>
    <x v="29"/>
    <x v="1"/>
    <x v="0"/>
    <s v="Dhaka"/>
    <n v="1"/>
    <x v="1"/>
    <x v="3"/>
    <s v="Active secondary dengue (strong response)"/>
  </r>
  <r>
    <x v="0"/>
    <n v="29"/>
    <x v="2"/>
    <x v="1"/>
    <x v="1"/>
    <x v="0"/>
    <x v="13"/>
    <x v="0"/>
    <x v="2"/>
    <s v="Dhaka"/>
    <n v="1"/>
    <x v="1"/>
    <x v="2"/>
    <s v="Early secondary infection"/>
  </r>
  <r>
    <x v="0"/>
    <n v="54"/>
    <x v="3"/>
    <x v="1"/>
    <x v="1"/>
    <x v="0"/>
    <x v="32"/>
    <x v="1"/>
    <x v="2"/>
    <s v="Dhaka"/>
    <n v="1"/>
    <x v="1"/>
    <x v="2"/>
    <s v="Early secondary infection"/>
  </r>
  <r>
    <x v="0"/>
    <n v="53"/>
    <x v="3"/>
    <x v="0"/>
    <x v="0"/>
    <x v="1"/>
    <x v="1"/>
    <x v="0"/>
    <x v="0"/>
    <s v="Dhaka"/>
    <n v="0"/>
    <x v="0"/>
    <x v="1"/>
    <s v="Recent dengue"/>
  </r>
  <r>
    <x v="1"/>
    <n v="16"/>
    <x v="1"/>
    <x v="1"/>
    <x v="1"/>
    <x v="1"/>
    <x v="27"/>
    <x v="1"/>
    <x v="0"/>
    <s v="Dhaka"/>
    <n v="1"/>
    <x v="1"/>
    <x v="3"/>
    <s v="Active secondary dengue (strong response)"/>
  </r>
  <r>
    <x v="1"/>
    <n v="43"/>
    <x v="0"/>
    <x v="0"/>
    <x v="0"/>
    <x v="1"/>
    <x v="13"/>
    <x v="0"/>
    <x v="0"/>
    <s v="Dhaka"/>
    <n v="0"/>
    <x v="0"/>
    <x v="1"/>
    <s v="Recent dengue"/>
  </r>
  <r>
    <x v="1"/>
    <n v="54"/>
    <x v="3"/>
    <x v="0"/>
    <x v="0"/>
    <x v="0"/>
    <x v="18"/>
    <x v="1"/>
    <x v="1"/>
    <s v="Dhaka"/>
    <n v="0"/>
    <x v="0"/>
    <x v="0"/>
    <s v="Likely not infected / tested too early"/>
  </r>
  <r>
    <x v="1"/>
    <n v="41"/>
    <x v="0"/>
    <x v="0"/>
    <x v="0"/>
    <x v="0"/>
    <x v="21"/>
    <x v="0"/>
    <x v="2"/>
    <s v="Dhaka"/>
    <n v="0"/>
    <x v="0"/>
    <x v="0"/>
    <s v="Likely not infected / tested too early"/>
  </r>
  <r>
    <x v="1"/>
    <n v="42"/>
    <x v="0"/>
    <x v="0"/>
    <x v="0"/>
    <x v="0"/>
    <x v="33"/>
    <x v="1"/>
    <x v="1"/>
    <s v="Dhaka"/>
    <n v="0"/>
    <x v="0"/>
    <x v="0"/>
    <s v="Likely not infected / tested too early"/>
  </r>
  <r>
    <x v="0"/>
    <n v="45"/>
    <x v="0"/>
    <x v="1"/>
    <x v="1"/>
    <x v="1"/>
    <x v="7"/>
    <x v="0"/>
    <x v="1"/>
    <s v="Dhaka"/>
    <n v="1"/>
    <x v="1"/>
    <x v="3"/>
    <s v="Active secondary dengue (strong response)"/>
  </r>
  <r>
    <x v="1"/>
    <n v="13"/>
    <x v="1"/>
    <x v="1"/>
    <x v="1"/>
    <x v="1"/>
    <x v="32"/>
    <x v="1"/>
    <x v="1"/>
    <s v="Dhaka"/>
    <n v="1"/>
    <x v="1"/>
    <x v="3"/>
    <s v="Active secondary dengue (strong response)"/>
  </r>
  <r>
    <x v="0"/>
    <n v="10"/>
    <x v="1"/>
    <x v="1"/>
    <x v="1"/>
    <x v="0"/>
    <x v="27"/>
    <x v="0"/>
    <x v="0"/>
    <s v="Dhaka"/>
    <n v="1"/>
    <x v="1"/>
    <x v="2"/>
    <s v="Early secondary infection"/>
  </r>
  <r>
    <x v="1"/>
    <n v="18"/>
    <x v="2"/>
    <x v="1"/>
    <x v="1"/>
    <x v="0"/>
    <x v="13"/>
    <x v="1"/>
    <x v="0"/>
    <s v="Dhaka"/>
    <n v="1"/>
    <x v="1"/>
    <x v="2"/>
    <s v="Early secondary infection"/>
  </r>
  <r>
    <x v="0"/>
    <n v="9"/>
    <x v="1"/>
    <x v="1"/>
    <x v="1"/>
    <x v="0"/>
    <x v="14"/>
    <x v="0"/>
    <x v="2"/>
    <s v="Dhaka"/>
    <n v="1"/>
    <x v="1"/>
    <x v="2"/>
    <s v="Early secondary infection"/>
  </r>
  <r>
    <x v="0"/>
    <n v="63"/>
    <x v="3"/>
    <x v="0"/>
    <x v="0"/>
    <x v="1"/>
    <x v="25"/>
    <x v="1"/>
    <x v="2"/>
    <s v="Dhaka"/>
    <n v="0"/>
    <x v="0"/>
    <x v="1"/>
    <s v="Recent dengue"/>
  </r>
  <r>
    <x v="1"/>
    <n v="36"/>
    <x v="0"/>
    <x v="1"/>
    <x v="1"/>
    <x v="0"/>
    <x v="5"/>
    <x v="0"/>
    <x v="0"/>
    <s v="Dhaka"/>
    <n v="1"/>
    <x v="1"/>
    <x v="2"/>
    <s v="Early secondary infection"/>
  </r>
  <r>
    <x v="1"/>
    <n v="15"/>
    <x v="1"/>
    <x v="0"/>
    <x v="0"/>
    <x v="1"/>
    <x v="14"/>
    <x v="1"/>
    <x v="0"/>
    <s v="Dhaka"/>
    <n v="0"/>
    <x v="0"/>
    <x v="1"/>
    <s v="Recent dengue"/>
  </r>
  <r>
    <x v="1"/>
    <n v="30"/>
    <x v="0"/>
    <x v="0"/>
    <x v="0"/>
    <x v="0"/>
    <x v="2"/>
    <x v="0"/>
    <x v="1"/>
    <s v="Dhaka"/>
    <n v="0"/>
    <x v="0"/>
    <x v="0"/>
    <s v="Likely not infected / tested too early"/>
  </r>
  <r>
    <x v="0"/>
    <n v="40"/>
    <x v="0"/>
    <x v="1"/>
    <x v="1"/>
    <x v="0"/>
    <x v="16"/>
    <x v="1"/>
    <x v="0"/>
    <s v="Dhaka"/>
    <n v="1"/>
    <x v="1"/>
    <x v="2"/>
    <s v="Early secondary infection"/>
  </r>
  <r>
    <x v="1"/>
    <n v="45"/>
    <x v="0"/>
    <x v="1"/>
    <x v="1"/>
    <x v="0"/>
    <x v="2"/>
    <x v="0"/>
    <x v="2"/>
    <s v="Dhaka"/>
    <n v="1"/>
    <x v="1"/>
    <x v="2"/>
    <s v="Early secondary infection"/>
  </r>
  <r>
    <x v="0"/>
    <n v="14"/>
    <x v="1"/>
    <x v="0"/>
    <x v="0"/>
    <x v="1"/>
    <x v="13"/>
    <x v="1"/>
    <x v="1"/>
    <s v="Dhaka"/>
    <n v="0"/>
    <x v="0"/>
    <x v="1"/>
    <s v="Recent dengue"/>
  </r>
  <r>
    <x v="0"/>
    <n v="9"/>
    <x v="1"/>
    <x v="1"/>
    <x v="1"/>
    <x v="0"/>
    <x v="5"/>
    <x v="0"/>
    <x v="2"/>
    <s v="Dhaka"/>
    <n v="1"/>
    <x v="1"/>
    <x v="2"/>
    <s v="Early secondary infection"/>
  </r>
  <r>
    <x v="0"/>
    <n v="42"/>
    <x v="0"/>
    <x v="0"/>
    <x v="0"/>
    <x v="1"/>
    <x v="33"/>
    <x v="1"/>
    <x v="1"/>
    <s v="Dhaka"/>
    <n v="0"/>
    <x v="0"/>
    <x v="1"/>
    <s v="Recent dengue"/>
  </r>
  <r>
    <x v="0"/>
    <n v="17"/>
    <x v="1"/>
    <x v="0"/>
    <x v="0"/>
    <x v="0"/>
    <x v="7"/>
    <x v="0"/>
    <x v="0"/>
    <s v="Dhaka"/>
    <n v="0"/>
    <x v="0"/>
    <x v="0"/>
    <s v="Likely not infected / tested too early"/>
  </r>
  <r>
    <x v="0"/>
    <n v="49"/>
    <x v="0"/>
    <x v="0"/>
    <x v="0"/>
    <x v="0"/>
    <x v="19"/>
    <x v="1"/>
    <x v="0"/>
    <s v="Dhaka"/>
    <n v="0"/>
    <x v="0"/>
    <x v="0"/>
    <s v="Likely not infected / tested too early"/>
  </r>
  <r>
    <x v="1"/>
    <n v="14"/>
    <x v="1"/>
    <x v="0"/>
    <x v="0"/>
    <x v="0"/>
    <x v="32"/>
    <x v="0"/>
    <x v="1"/>
    <s v="Dhaka"/>
    <n v="0"/>
    <x v="0"/>
    <x v="0"/>
    <s v="Likely not infected / tested too early"/>
  </r>
  <r>
    <x v="0"/>
    <n v="41"/>
    <x v="0"/>
    <x v="0"/>
    <x v="0"/>
    <x v="0"/>
    <x v="17"/>
    <x v="1"/>
    <x v="0"/>
    <s v="Dhaka"/>
    <n v="0"/>
    <x v="0"/>
    <x v="0"/>
    <s v="Likely not infected / tested too early"/>
  </r>
  <r>
    <x v="0"/>
    <n v="27"/>
    <x v="2"/>
    <x v="1"/>
    <x v="1"/>
    <x v="1"/>
    <x v="35"/>
    <x v="0"/>
    <x v="1"/>
    <s v="Dhaka"/>
    <n v="1"/>
    <x v="1"/>
    <x v="3"/>
    <s v="Active secondary dengue (strong response)"/>
  </r>
  <r>
    <x v="1"/>
    <n v="38"/>
    <x v="0"/>
    <x v="1"/>
    <x v="1"/>
    <x v="0"/>
    <x v="32"/>
    <x v="1"/>
    <x v="0"/>
    <s v="Dhaka"/>
    <n v="1"/>
    <x v="1"/>
    <x v="2"/>
    <s v="Early secondary infection"/>
  </r>
  <r>
    <x v="0"/>
    <n v="14"/>
    <x v="1"/>
    <x v="1"/>
    <x v="1"/>
    <x v="0"/>
    <x v="34"/>
    <x v="0"/>
    <x v="1"/>
    <s v="Dhaka"/>
    <n v="1"/>
    <x v="1"/>
    <x v="2"/>
    <s v="Early secondary infection"/>
  </r>
  <r>
    <x v="1"/>
    <n v="28"/>
    <x v="2"/>
    <x v="0"/>
    <x v="0"/>
    <x v="1"/>
    <x v="32"/>
    <x v="1"/>
    <x v="2"/>
    <s v="Dhaka"/>
    <n v="0"/>
    <x v="0"/>
    <x v="1"/>
    <s v="Recent dengue"/>
  </r>
  <r>
    <x v="1"/>
    <n v="35"/>
    <x v="0"/>
    <x v="1"/>
    <x v="1"/>
    <x v="1"/>
    <x v="35"/>
    <x v="0"/>
    <x v="0"/>
    <s v="Dhaka"/>
    <n v="1"/>
    <x v="1"/>
    <x v="3"/>
    <s v="Active secondary dengue (strong response)"/>
  </r>
  <r>
    <x v="1"/>
    <n v="59"/>
    <x v="3"/>
    <x v="0"/>
    <x v="0"/>
    <x v="1"/>
    <x v="35"/>
    <x v="1"/>
    <x v="0"/>
    <s v="Dhaka"/>
    <n v="0"/>
    <x v="0"/>
    <x v="1"/>
    <s v="Recent dengue"/>
  </r>
  <r>
    <x v="0"/>
    <n v="58"/>
    <x v="3"/>
    <x v="1"/>
    <x v="1"/>
    <x v="1"/>
    <x v="25"/>
    <x v="0"/>
    <x v="0"/>
    <s v="Dhaka"/>
    <n v="1"/>
    <x v="1"/>
    <x v="3"/>
    <s v="Active secondary dengue (strong response)"/>
  </r>
  <r>
    <x v="1"/>
    <n v="40"/>
    <x v="0"/>
    <x v="0"/>
    <x v="0"/>
    <x v="1"/>
    <x v="30"/>
    <x v="1"/>
    <x v="0"/>
    <s v="Dhaka"/>
    <n v="0"/>
    <x v="0"/>
    <x v="1"/>
    <s v="Recent dengue"/>
  </r>
  <r>
    <x v="1"/>
    <n v="25"/>
    <x v="2"/>
    <x v="0"/>
    <x v="0"/>
    <x v="1"/>
    <x v="2"/>
    <x v="0"/>
    <x v="2"/>
    <s v="Dhaka"/>
    <n v="0"/>
    <x v="0"/>
    <x v="1"/>
    <s v="Recent dengue"/>
  </r>
  <r>
    <x v="1"/>
    <n v="63"/>
    <x v="3"/>
    <x v="0"/>
    <x v="0"/>
    <x v="1"/>
    <x v="22"/>
    <x v="1"/>
    <x v="1"/>
    <s v="Dhaka"/>
    <n v="0"/>
    <x v="0"/>
    <x v="1"/>
    <s v="Recent dengue"/>
  </r>
  <r>
    <x v="0"/>
    <n v="48"/>
    <x v="0"/>
    <x v="1"/>
    <x v="1"/>
    <x v="0"/>
    <x v="24"/>
    <x v="0"/>
    <x v="0"/>
    <s v="Dhaka"/>
    <n v="1"/>
    <x v="1"/>
    <x v="2"/>
    <s v="Early secondary infection"/>
  </r>
  <r>
    <x v="1"/>
    <n v="15"/>
    <x v="1"/>
    <x v="1"/>
    <x v="1"/>
    <x v="1"/>
    <x v="9"/>
    <x v="1"/>
    <x v="2"/>
    <s v="Dhaka"/>
    <n v="1"/>
    <x v="1"/>
    <x v="3"/>
    <s v="Active secondary dengue (strong response)"/>
  </r>
  <r>
    <x v="1"/>
    <n v="60"/>
    <x v="3"/>
    <x v="0"/>
    <x v="0"/>
    <x v="1"/>
    <x v="31"/>
    <x v="0"/>
    <x v="1"/>
    <s v="Dhaka"/>
    <n v="0"/>
    <x v="0"/>
    <x v="1"/>
    <s v="Recent dengue"/>
  </r>
  <r>
    <x v="0"/>
    <n v="13"/>
    <x v="1"/>
    <x v="0"/>
    <x v="0"/>
    <x v="1"/>
    <x v="26"/>
    <x v="1"/>
    <x v="2"/>
    <s v="Dhaka"/>
    <n v="0"/>
    <x v="0"/>
    <x v="1"/>
    <s v="Recent dengue"/>
  </r>
  <r>
    <x v="0"/>
    <n v="58"/>
    <x v="3"/>
    <x v="0"/>
    <x v="0"/>
    <x v="1"/>
    <x v="16"/>
    <x v="0"/>
    <x v="2"/>
    <s v="Dhaka"/>
    <n v="0"/>
    <x v="0"/>
    <x v="1"/>
    <s v="Recent dengue"/>
  </r>
  <r>
    <x v="1"/>
    <n v="53"/>
    <x v="3"/>
    <x v="1"/>
    <x v="1"/>
    <x v="1"/>
    <x v="5"/>
    <x v="1"/>
    <x v="1"/>
    <s v="Dhaka"/>
    <n v="1"/>
    <x v="1"/>
    <x v="3"/>
    <s v="Active secondary dengue (strong response)"/>
  </r>
  <r>
    <x v="1"/>
    <n v="61"/>
    <x v="3"/>
    <x v="1"/>
    <x v="1"/>
    <x v="1"/>
    <x v="31"/>
    <x v="0"/>
    <x v="2"/>
    <s v="Dhaka"/>
    <n v="1"/>
    <x v="1"/>
    <x v="3"/>
    <s v="Active secondary dengue (strong response)"/>
  </r>
  <r>
    <x v="0"/>
    <n v="44"/>
    <x v="0"/>
    <x v="0"/>
    <x v="0"/>
    <x v="1"/>
    <x v="31"/>
    <x v="1"/>
    <x v="1"/>
    <s v="Dhaka"/>
    <n v="0"/>
    <x v="0"/>
    <x v="1"/>
    <s v="Recent dengue"/>
  </r>
  <r>
    <x v="0"/>
    <n v="40"/>
    <x v="0"/>
    <x v="0"/>
    <x v="0"/>
    <x v="0"/>
    <x v="30"/>
    <x v="0"/>
    <x v="2"/>
    <s v="Dhaka"/>
    <n v="0"/>
    <x v="0"/>
    <x v="0"/>
    <s v="Likely not infected / tested too early"/>
  </r>
  <r>
    <x v="1"/>
    <n v="49"/>
    <x v="0"/>
    <x v="0"/>
    <x v="0"/>
    <x v="0"/>
    <x v="5"/>
    <x v="1"/>
    <x v="2"/>
    <s v="Dhaka"/>
    <n v="0"/>
    <x v="0"/>
    <x v="0"/>
    <s v="Likely not infected / tested too early"/>
  </r>
  <r>
    <x v="1"/>
    <n v="56"/>
    <x v="3"/>
    <x v="1"/>
    <x v="1"/>
    <x v="0"/>
    <x v="10"/>
    <x v="0"/>
    <x v="0"/>
    <s v="Dhaka"/>
    <n v="1"/>
    <x v="1"/>
    <x v="2"/>
    <s v="Early secondary infection"/>
  </r>
  <r>
    <x v="0"/>
    <n v="28"/>
    <x v="2"/>
    <x v="0"/>
    <x v="0"/>
    <x v="1"/>
    <x v="32"/>
    <x v="1"/>
    <x v="0"/>
    <s v="Dhaka"/>
    <n v="0"/>
    <x v="0"/>
    <x v="1"/>
    <s v="Recent dengue"/>
  </r>
  <r>
    <x v="1"/>
    <n v="40"/>
    <x v="0"/>
    <x v="0"/>
    <x v="0"/>
    <x v="0"/>
    <x v="33"/>
    <x v="0"/>
    <x v="2"/>
    <s v="Dhaka"/>
    <n v="0"/>
    <x v="0"/>
    <x v="0"/>
    <s v="Likely not infected / tested too early"/>
  </r>
  <r>
    <x v="1"/>
    <n v="25"/>
    <x v="2"/>
    <x v="1"/>
    <x v="1"/>
    <x v="0"/>
    <x v="35"/>
    <x v="1"/>
    <x v="2"/>
    <s v="Dhaka"/>
    <n v="1"/>
    <x v="1"/>
    <x v="2"/>
    <s v="Early secondary infection"/>
  </r>
  <r>
    <x v="0"/>
    <n v="52"/>
    <x v="3"/>
    <x v="0"/>
    <x v="0"/>
    <x v="0"/>
    <x v="2"/>
    <x v="0"/>
    <x v="0"/>
    <s v="Dhaka"/>
    <n v="0"/>
    <x v="0"/>
    <x v="0"/>
    <s v="Likely not infected / tested too early"/>
  </r>
  <r>
    <x v="0"/>
    <n v="60"/>
    <x v="3"/>
    <x v="0"/>
    <x v="0"/>
    <x v="0"/>
    <x v="26"/>
    <x v="1"/>
    <x v="1"/>
    <s v="Dhaka"/>
    <n v="0"/>
    <x v="0"/>
    <x v="0"/>
    <s v="Likely not infected / tested too early"/>
  </r>
  <r>
    <x v="0"/>
    <n v="59"/>
    <x v="3"/>
    <x v="0"/>
    <x v="0"/>
    <x v="1"/>
    <x v="13"/>
    <x v="0"/>
    <x v="0"/>
    <s v="Dhaka"/>
    <n v="0"/>
    <x v="0"/>
    <x v="1"/>
    <s v="Recent dengue"/>
  </r>
  <r>
    <x v="0"/>
    <n v="35"/>
    <x v="0"/>
    <x v="1"/>
    <x v="1"/>
    <x v="0"/>
    <x v="18"/>
    <x v="1"/>
    <x v="0"/>
    <s v="Dhaka"/>
    <n v="1"/>
    <x v="1"/>
    <x v="2"/>
    <s v="Early secondary infection"/>
  </r>
  <r>
    <x v="0"/>
    <n v="48"/>
    <x v="0"/>
    <x v="1"/>
    <x v="1"/>
    <x v="1"/>
    <x v="30"/>
    <x v="0"/>
    <x v="1"/>
    <s v="Dhaka"/>
    <n v="1"/>
    <x v="1"/>
    <x v="3"/>
    <s v="Active secondary dengue (strong response)"/>
  </r>
  <r>
    <x v="1"/>
    <n v="31"/>
    <x v="0"/>
    <x v="1"/>
    <x v="1"/>
    <x v="1"/>
    <x v="2"/>
    <x v="1"/>
    <x v="1"/>
    <s v="Dhaka"/>
    <n v="1"/>
    <x v="1"/>
    <x v="3"/>
    <s v="Active secondary dengue (strong response)"/>
  </r>
  <r>
    <x v="1"/>
    <n v="33"/>
    <x v="0"/>
    <x v="1"/>
    <x v="1"/>
    <x v="0"/>
    <x v="23"/>
    <x v="0"/>
    <x v="2"/>
    <s v="Dhaka"/>
    <n v="1"/>
    <x v="1"/>
    <x v="2"/>
    <s v="Early secondary infection"/>
  </r>
  <r>
    <x v="0"/>
    <n v="39"/>
    <x v="0"/>
    <x v="1"/>
    <x v="1"/>
    <x v="1"/>
    <x v="6"/>
    <x v="1"/>
    <x v="0"/>
    <s v="Dhaka"/>
    <n v="1"/>
    <x v="1"/>
    <x v="3"/>
    <s v="Active secondary dengue (strong response)"/>
  </r>
  <r>
    <x v="1"/>
    <n v="34"/>
    <x v="0"/>
    <x v="0"/>
    <x v="0"/>
    <x v="0"/>
    <x v="20"/>
    <x v="0"/>
    <x v="1"/>
    <s v="Dhaka"/>
    <n v="0"/>
    <x v="0"/>
    <x v="0"/>
    <s v="Likely not infected / tested too early"/>
  </r>
  <r>
    <x v="0"/>
    <n v="33"/>
    <x v="0"/>
    <x v="1"/>
    <x v="1"/>
    <x v="1"/>
    <x v="32"/>
    <x v="1"/>
    <x v="1"/>
    <s v="Dhaka"/>
    <n v="1"/>
    <x v="1"/>
    <x v="3"/>
    <s v="Active secondary dengue (strong response)"/>
  </r>
  <r>
    <x v="0"/>
    <n v="18"/>
    <x v="2"/>
    <x v="0"/>
    <x v="1"/>
    <x v="1"/>
    <x v="32"/>
    <x v="0"/>
    <x v="2"/>
    <s v="Dhaka"/>
    <n v="1"/>
    <x v="1"/>
    <x v="5"/>
    <s v="Secondary dengue"/>
  </r>
  <r>
    <x v="0"/>
    <n v="43"/>
    <x v="0"/>
    <x v="1"/>
    <x v="1"/>
    <x v="1"/>
    <x v="15"/>
    <x v="1"/>
    <x v="1"/>
    <s v="Dhaka"/>
    <n v="1"/>
    <x v="1"/>
    <x v="3"/>
    <s v="Active secondary dengue (strong response)"/>
  </r>
  <r>
    <x v="1"/>
    <n v="61"/>
    <x v="3"/>
    <x v="0"/>
    <x v="0"/>
    <x v="1"/>
    <x v="8"/>
    <x v="0"/>
    <x v="0"/>
    <s v="Dhaka"/>
    <n v="0"/>
    <x v="0"/>
    <x v="1"/>
    <s v="Recent dengue"/>
  </r>
  <r>
    <x v="0"/>
    <n v="46"/>
    <x v="0"/>
    <x v="0"/>
    <x v="0"/>
    <x v="0"/>
    <x v="4"/>
    <x v="1"/>
    <x v="1"/>
    <s v="Dhaka"/>
    <n v="0"/>
    <x v="0"/>
    <x v="0"/>
    <s v="Likely not infected / tested too early"/>
  </r>
  <r>
    <x v="1"/>
    <n v="59"/>
    <x v="3"/>
    <x v="1"/>
    <x v="1"/>
    <x v="1"/>
    <x v="12"/>
    <x v="0"/>
    <x v="1"/>
    <s v="Dhaka"/>
    <n v="1"/>
    <x v="1"/>
    <x v="3"/>
    <s v="Active secondary dengue (strong response)"/>
  </r>
  <r>
    <x v="0"/>
    <n v="55"/>
    <x v="3"/>
    <x v="1"/>
    <x v="1"/>
    <x v="1"/>
    <x v="11"/>
    <x v="1"/>
    <x v="0"/>
    <s v="Dhaka"/>
    <n v="1"/>
    <x v="1"/>
    <x v="3"/>
    <s v="Active secondary dengue (strong response)"/>
  </r>
  <r>
    <x v="1"/>
    <n v="25"/>
    <x v="2"/>
    <x v="0"/>
    <x v="0"/>
    <x v="1"/>
    <x v="0"/>
    <x v="0"/>
    <x v="2"/>
    <s v="Dhaka"/>
    <n v="0"/>
    <x v="0"/>
    <x v="1"/>
    <s v="Recent dengue"/>
  </r>
  <r>
    <x v="0"/>
    <n v="53"/>
    <x v="3"/>
    <x v="0"/>
    <x v="0"/>
    <x v="1"/>
    <x v="15"/>
    <x v="1"/>
    <x v="2"/>
    <s v="Dhaka"/>
    <n v="0"/>
    <x v="0"/>
    <x v="1"/>
    <s v="Recent dengue"/>
  </r>
  <r>
    <x v="0"/>
    <n v="32"/>
    <x v="0"/>
    <x v="1"/>
    <x v="1"/>
    <x v="0"/>
    <x v="33"/>
    <x v="0"/>
    <x v="0"/>
    <s v="Dhaka"/>
    <n v="1"/>
    <x v="1"/>
    <x v="2"/>
    <s v="Early secondary infection"/>
  </r>
  <r>
    <x v="1"/>
    <n v="40"/>
    <x v="0"/>
    <x v="1"/>
    <x v="1"/>
    <x v="1"/>
    <x v="26"/>
    <x v="1"/>
    <x v="1"/>
    <s v="Dhaka"/>
    <n v="1"/>
    <x v="1"/>
    <x v="3"/>
    <s v="Active secondary dengue (strong response)"/>
  </r>
  <r>
    <x v="1"/>
    <n v="57"/>
    <x v="3"/>
    <x v="1"/>
    <x v="1"/>
    <x v="1"/>
    <x v="18"/>
    <x v="0"/>
    <x v="0"/>
    <s v="Dhaka"/>
    <n v="1"/>
    <x v="1"/>
    <x v="3"/>
    <s v="Active secondary dengue (strong response)"/>
  </r>
  <r>
    <x v="1"/>
    <n v="43"/>
    <x v="0"/>
    <x v="0"/>
    <x v="0"/>
    <x v="1"/>
    <x v="12"/>
    <x v="1"/>
    <x v="1"/>
    <s v="Dhaka"/>
    <n v="0"/>
    <x v="0"/>
    <x v="1"/>
    <s v="Recent dengue"/>
  </r>
  <r>
    <x v="1"/>
    <n v="43"/>
    <x v="0"/>
    <x v="0"/>
    <x v="0"/>
    <x v="1"/>
    <x v="23"/>
    <x v="0"/>
    <x v="0"/>
    <s v="Dhaka"/>
    <n v="0"/>
    <x v="0"/>
    <x v="1"/>
    <s v="Recent dengue"/>
  </r>
  <r>
    <x v="1"/>
    <n v="57"/>
    <x v="3"/>
    <x v="0"/>
    <x v="0"/>
    <x v="0"/>
    <x v="27"/>
    <x v="1"/>
    <x v="0"/>
    <s v="Dhaka"/>
    <n v="0"/>
    <x v="0"/>
    <x v="0"/>
    <s v="Likely not infected / tested too early"/>
  </r>
  <r>
    <x v="0"/>
    <n v="55"/>
    <x v="3"/>
    <x v="1"/>
    <x v="1"/>
    <x v="1"/>
    <x v="1"/>
    <x v="0"/>
    <x v="1"/>
    <s v="Dhaka"/>
    <n v="1"/>
    <x v="1"/>
    <x v="3"/>
    <s v="Active secondary dengue (strong response)"/>
  </r>
  <r>
    <x v="0"/>
    <n v="16"/>
    <x v="1"/>
    <x v="1"/>
    <x v="1"/>
    <x v="0"/>
    <x v="35"/>
    <x v="1"/>
    <x v="0"/>
    <s v="Dhaka"/>
    <n v="1"/>
    <x v="1"/>
    <x v="2"/>
    <s v="Early secondary infection"/>
  </r>
  <r>
    <x v="1"/>
    <n v="25"/>
    <x v="2"/>
    <x v="0"/>
    <x v="0"/>
    <x v="1"/>
    <x v="14"/>
    <x v="0"/>
    <x v="1"/>
    <s v="Dhaka"/>
    <n v="0"/>
    <x v="0"/>
    <x v="1"/>
    <s v="Recent dengue"/>
  </r>
  <r>
    <x v="0"/>
    <n v="28"/>
    <x v="2"/>
    <x v="1"/>
    <x v="1"/>
    <x v="0"/>
    <x v="35"/>
    <x v="1"/>
    <x v="1"/>
    <s v="Dhaka"/>
    <n v="1"/>
    <x v="1"/>
    <x v="2"/>
    <s v="Early secondary infection"/>
  </r>
  <r>
    <x v="0"/>
    <n v="41"/>
    <x v="0"/>
    <x v="0"/>
    <x v="0"/>
    <x v="0"/>
    <x v="34"/>
    <x v="0"/>
    <x v="1"/>
    <s v="Dhaka"/>
    <n v="0"/>
    <x v="0"/>
    <x v="0"/>
    <s v="Likely not infected / tested too early"/>
  </r>
  <r>
    <x v="1"/>
    <n v="52"/>
    <x v="3"/>
    <x v="1"/>
    <x v="1"/>
    <x v="1"/>
    <x v="21"/>
    <x v="1"/>
    <x v="1"/>
    <s v="Dhaka"/>
    <n v="1"/>
    <x v="1"/>
    <x v="3"/>
    <s v="Active secondary dengue (strong response)"/>
  </r>
  <r>
    <x v="1"/>
    <n v="46"/>
    <x v="0"/>
    <x v="1"/>
    <x v="1"/>
    <x v="0"/>
    <x v="16"/>
    <x v="0"/>
    <x v="2"/>
    <s v="Dhaka"/>
    <n v="1"/>
    <x v="1"/>
    <x v="2"/>
    <s v="Early secondary infection"/>
  </r>
  <r>
    <x v="0"/>
    <n v="55"/>
    <x v="3"/>
    <x v="0"/>
    <x v="0"/>
    <x v="1"/>
    <x v="19"/>
    <x v="1"/>
    <x v="0"/>
    <s v="Dhaka"/>
    <n v="0"/>
    <x v="0"/>
    <x v="1"/>
    <s v="Recent dengue"/>
  </r>
  <r>
    <x v="0"/>
    <n v="53"/>
    <x v="3"/>
    <x v="1"/>
    <x v="1"/>
    <x v="1"/>
    <x v="7"/>
    <x v="0"/>
    <x v="2"/>
    <s v="Dhaka"/>
    <n v="1"/>
    <x v="1"/>
    <x v="3"/>
    <s v="Active secondary dengue (strong response)"/>
  </r>
  <r>
    <x v="0"/>
    <n v="42"/>
    <x v="0"/>
    <x v="1"/>
    <x v="1"/>
    <x v="0"/>
    <x v="31"/>
    <x v="1"/>
    <x v="1"/>
    <s v="Dhaka"/>
    <n v="1"/>
    <x v="1"/>
    <x v="2"/>
    <s v="Early secondary infection"/>
  </r>
  <r>
    <x v="0"/>
    <n v="30"/>
    <x v="0"/>
    <x v="0"/>
    <x v="0"/>
    <x v="0"/>
    <x v="32"/>
    <x v="0"/>
    <x v="0"/>
    <s v="Dhaka"/>
    <n v="0"/>
    <x v="0"/>
    <x v="0"/>
    <s v="Likely not infected / tested too early"/>
  </r>
  <r>
    <x v="0"/>
    <n v="18"/>
    <x v="2"/>
    <x v="1"/>
    <x v="1"/>
    <x v="0"/>
    <x v="32"/>
    <x v="1"/>
    <x v="2"/>
    <s v="Dhaka"/>
    <n v="1"/>
    <x v="1"/>
    <x v="2"/>
    <s v="Early secondary infection"/>
  </r>
  <r>
    <x v="0"/>
    <n v="44"/>
    <x v="0"/>
    <x v="0"/>
    <x v="0"/>
    <x v="1"/>
    <x v="29"/>
    <x v="0"/>
    <x v="0"/>
    <s v="Dhaka"/>
    <n v="0"/>
    <x v="0"/>
    <x v="1"/>
    <s v="Recent dengue"/>
  </r>
  <r>
    <x v="0"/>
    <n v="21"/>
    <x v="2"/>
    <x v="1"/>
    <x v="1"/>
    <x v="1"/>
    <x v="33"/>
    <x v="1"/>
    <x v="2"/>
    <s v="Dhaka"/>
    <n v="1"/>
    <x v="1"/>
    <x v="3"/>
    <s v="Active secondary dengue (strong response)"/>
  </r>
  <r>
    <x v="1"/>
    <n v="56"/>
    <x v="3"/>
    <x v="0"/>
    <x v="0"/>
    <x v="0"/>
    <x v="10"/>
    <x v="0"/>
    <x v="0"/>
    <s v="Dhaka"/>
    <n v="0"/>
    <x v="0"/>
    <x v="0"/>
    <s v="Likely not infected / tested too early"/>
  </r>
  <r>
    <x v="1"/>
    <n v="50"/>
    <x v="3"/>
    <x v="1"/>
    <x v="1"/>
    <x v="0"/>
    <x v="30"/>
    <x v="1"/>
    <x v="0"/>
    <s v="Dhaka"/>
    <n v="1"/>
    <x v="1"/>
    <x v="2"/>
    <s v="Early secondary infection"/>
  </r>
  <r>
    <x v="0"/>
    <n v="12"/>
    <x v="1"/>
    <x v="1"/>
    <x v="1"/>
    <x v="0"/>
    <x v="20"/>
    <x v="0"/>
    <x v="2"/>
    <s v="Dhaka"/>
    <n v="1"/>
    <x v="1"/>
    <x v="2"/>
    <s v="Early secondary infection"/>
  </r>
  <r>
    <x v="1"/>
    <n v="43"/>
    <x v="0"/>
    <x v="0"/>
    <x v="0"/>
    <x v="0"/>
    <x v="5"/>
    <x v="1"/>
    <x v="1"/>
    <s v="Dhaka"/>
    <n v="0"/>
    <x v="0"/>
    <x v="0"/>
    <s v="Likely not infected / tested too early"/>
  </r>
  <r>
    <x v="0"/>
    <n v="42"/>
    <x v="0"/>
    <x v="1"/>
    <x v="1"/>
    <x v="0"/>
    <x v="10"/>
    <x v="0"/>
    <x v="0"/>
    <s v="Dhaka"/>
    <n v="1"/>
    <x v="1"/>
    <x v="2"/>
    <s v="Early secondary infection"/>
  </r>
  <r>
    <x v="0"/>
    <n v="38"/>
    <x v="0"/>
    <x v="0"/>
    <x v="1"/>
    <x v="0"/>
    <x v="15"/>
    <x v="1"/>
    <x v="1"/>
    <s v="Dhaka"/>
    <n v="1"/>
    <x v="1"/>
    <x v="4"/>
    <s v="Past dengue infection"/>
  </r>
  <r>
    <x v="1"/>
    <n v="62"/>
    <x v="3"/>
    <x v="1"/>
    <x v="1"/>
    <x v="0"/>
    <x v="26"/>
    <x v="0"/>
    <x v="2"/>
    <s v="Dhaka"/>
    <n v="1"/>
    <x v="1"/>
    <x v="2"/>
    <s v="Early secondary infection"/>
  </r>
  <r>
    <x v="0"/>
    <n v="32"/>
    <x v="0"/>
    <x v="0"/>
    <x v="0"/>
    <x v="0"/>
    <x v="31"/>
    <x v="1"/>
    <x v="2"/>
    <s v="Dhaka"/>
    <n v="0"/>
    <x v="0"/>
    <x v="0"/>
    <s v="Likely not infected / tested too early"/>
  </r>
  <r>
    <x v="1"/>
    <n v="19"/>
    <x v="2"/>
    <x v="1"/>
    <x v="1"/>
    <x v="0"/>
    <x v="32"/>
    <x v="0"/>
    <x v="0"/>
    <s v="Dhaka"/>
    <n v="1"/>
    <x v="1"/>
    <x v="2"/>
    <s v="Early secondary infection"/>
  </r>
  <r>
    <x v="0"/>
    <n v="19"/>
    <x v="2"/>
    <x v="1"/>
    <x v="1"/>
    <x v="1"/>
    <x v="8"/>
    <x v="1"/>
    <x v="1"/>
    <s v="Dhaka"/>
    <n v="1"/>
    <x v="1"/>
    <x v="3"/>
    <s v="Active secondary dengue (strong response)"/>
  </r>
  <r>
    <x v="1"/>
    <n v="40"/>
    <x v="0"/>
    <x v="1"/>
    <x v="1"/>
    <x v="1"/>
    <x v="22"/>
    <x v="0"/>
    <x v="1"/>
    <s v="Dhaka"/>
    <n v="1"/>
    <x v="1"/>
    <x v="3"/>
    <s v="Active secondary dengue (strong response)"/>
  </r>
  <r>
    <x v="0"/>
    <n v="10"/>
    <x v="1"/>
    <x v="0"/>
    <x v="0"/>
    <x v="1"/>
    <x v="10"/>
    <x v="1"/>
    <x v="2"/>
    <s v="Dhaka"/>
    <n v="0"/>
    <x v="0"/>
    <x v="1"/>
    <s v="Recent dengue"/>
  </r>
  <r>
    <x v="0"/>
    <n v="20"/>
    <x v="2"/>
    <x v="0"/>
    <x v="0"/>
    <x v="0"/>
    <x v="6"/>
    <x v="0"/>
    <x v="2"/>
    <s v="Dhaka"/>
    <n v="0"/>
    <x v="0"/>
    <x v="0"/>
    <s v="Likely not infected / tested too early"/>
  </r>
  <r>
    <x v="1"/>
    <n v="26"/>
    <x v="2"/>
    <x v="0"/>
    <x v="0"/>
    <x v="0"/>
    <x v="7"/>
    <x v="1"/>
    <x v="1"/>
    <s v="Dhaka"/>
    <n v="0"/>
    <x v="0"/>
    <x v="0"/>
    <s v="Likely not infected / tested too early"/>
  </r>
  <r>
    <x v="1"/>
    <n v="29"/>
    <x v="2"/>
    <x v="0"/>
    <x v="0"/>
    <x v="0"/>
    <x v="23"/>
    <x v="0"/>
    <x v="2"/>
    <s v="Dhaka"/>
    <n v="0"/>
    <x v="0"/>
    <x v="0"/>
    <s v="Likely not infected / tested too early"/>
  </r>
  <r>
    <x v="1"/>
    <n v="39"/>
    <x v="0"/>
    <x v="1"/>
    <x v="1"/>
    <x v="1"/>
    <x v="11"/>
    <x v="1"/>
    <x v="1"/>
    <s v="Dhaka"/>
    <n v="1"/>
    <x v="1"/>
    <x v="3"/>
    <s v="Active secondary dengue (strong response)"/>
  </r>
  <r>
    <x v="0"/>
    <n v="65"/>
    <x v="3"/>
    <x v="1"/>
    <x v="1"/>
    <x v="1"/>
    <x v="24"/>
    <x v="0"/>
    <x v="1"/>
    <s v="Dhaka"/>
    <n v="1"/>
    <x v="1"/>
    <x v="3"/>
    <s v="Active secondary dengue (strong response)"/>
  </r>
  <r>
    <x v="0"/>
    <n v="38"/>
    <x v="0"/>
    <x v="0"/>
    <x v="0"/>
    <x v="1"/>
    <x v="31"/>
    <x v="1"/>
    <x v="1"/>
    <s v="Dhaka"/>
    <n v="0"/>
    <x v="0"/>
    <x v="1"/>
    <s v="Recent dengue"/>
  </r>
  <r>
    <x v="1"/>
    <n v="14"/>
    <x v="1"/>
    <x v="0"/>
    <x v="0"/>
    <x v="0"/>
    <x v="31"/>
    <x v="0"/>
    <x v="2"/>
    <s v="Dhaka"/>
    <n v="0"/>
    <x v="0"/>
    <x v="0"/>
    <s v="Likely not infected / tested too early"/>
  </r>
  <r>
    <x v="0"/>
    <n v="62"/>
    <x v="3"/>
    <x v="0"/>
    <x v="0"/>
    <x v="0"/>
    <x v="8"/>
    <x v="1"/>
    <x v="2"/>
    <s v="Dhaka"/>
    <n v="0"/>
    <x v="0"/>
    <x v="0"/>
    <s v="Likely not infected / tested too early"/>
  </r>
  <r>
    <x v="0"/>
    <n v="37"/>
    <x v="0"/>
    <x v="0"/>
    <x v="0"/>
    <x v="1"/>
    <x v="22"/>
    <x v="0"/>
    <x v="1"/>
    <s v="Dhaka"/>
    <n v="0"/>
    <x v="0"/>
    <x v="1"/>
    <s v="Recent dengue"/>
  </r>
  <r>
    <x v="0"/>
    <n v="25"/>
    <x v="2"/>
    <x v="1"/>
    <x v="1"/>
    <x v="1"/>
    <x v="27"/>
    <x v="1"/>
    <x v="2"/>
    <s v="Dhaka"/>
    <n v="1"/>
    <x v="1"/>
    <x v="3"/>
    <s v="Active secondary dengue (strong response)"/>
  </r>
  <r>
    <x v="0"/>
    <n v="64"/>
    <x v="3"/>
    <x v="1"/>
    <x v="1"/>
    <x v="0"/>
    <x v="32"/>
    <x v="0"/>
    <x v="2"/>
    <s v="Dhaka"/>
    <n v="1"/>
    <x v="1"/>
    <x v="2"/>
    <s v="Early secondary infection"/>
  </r>
  <r>
    <x v="0"/>
    <n v="51"/>
    <x v="3"/>
    <x v="1"/>
    <x v="1"/>
    <x v="1"/>
    <x v="15"/>
    <x v="1"/>
    <x v="1"/>
    <s v="Dhaka"/>
    <n v="1"/>
    <x v="1"/>
    <x v="3"/>
    <s v="Active secondary dengue (strong response)"/>
  </r>
  <r>
    <x v="0"/>
    <n v="11"/>
    <x v="1"/>
    <x v="0"/>
    <x v="0"/>
    <x v="1"/>
    <x v="0"/>
    <x v="0"/>
    <x v="0"/>
    <s v="Dhaka"/>
    <n v="0"/>
    <x v="0"/>
    <x v="1"/>
    <s v="Recent dengue"/>
  </r>
  <r>
    <x v="1"/>
    <n v="20"/>
    <x v="2"/>
    <x v="1"/>
    <x v="1"/>
    <x v="1"/>
    <x v="23"/>
    <x v="1"/>
    <x v="0"/>
    <s v="Dhaka"/>
    <n v="1"/>
    <x v="1"/>
    <x v="3"/>
    <s v="Active secondary dengue (strong response)"/>
  </r>
  <r>
    <x v="1"/>
    <n v="8"/>
    <x v="1"/>
    <x v="0"/>
    <x v="0"/>
    <x v="0"/>
    <x v="29"/>
    <x v="0"/>
    <x v="2"/>
    <s v="Dhaka"/>
    <n v="0"/>
    <x v="0"/>
    <x v="0"/>
    <s v="Likely not infected / tested too early"/>
  </r>
  <r>
    <x v="1"/>
    <n v="27"/>
    <x v="2"/>
    <x v="1"/>
    <x v="1"/>
    <x v="1"/>
    <x v="26"/>
    <x v="1"/>
    <x v="2"/>
    <s v="Dhaka"/>
    <n v="1"/>
    <x v="1"/>
    <x v="3"/>
    <s v="Active secondary dengue (strong response)"/>
  </r>
  <r>
    <x v="0"/>
    <n v="44"/>
    <x v="0"/>
    <x v="1"/>
    <x v="1"/>
    <x v="1"/>
    <x v="3"/>
    <x v="0"/>
    <x v="0"/>
    <s v="Dhaka"/>
    <n v="1"/>
    <x v="1"/>
    <x v="3"/>
    <s v="Active secondary dengue (strong response)"/>
  </r>
  <r>
    <x v="0"/>
    <n v="28"/>
    <x v="2"/>
    <x v="1"/>
    <x v="1"/>
    <x v="0"/>
    <x v="5"/>
    <x v="1"/>
    <x v="2"/>
    <s v="Dhaka"/>
    <n v="1"/>
    <x v="1"/>
    <x v="2"/>
    <s v="Early secondary infection"/>
  </r>
  <r>
    <x v="1"/>
    <n v="38"/>
    <x v="0"/>
    <x v="0"/>
    <x v="0"/>
    <x v="0"/>
    <x v="18"/>
    <x v="0"/>
    <x v="2"/>
    <s v="Dhaka"/>
    <n v="0"/>
    <x v="0"/>
    <x v="0"/>
    <s v="Likely not infected / tested too early"/>
  </r>
  <r>
    <x v="1"/>
    <n v="27"/>
    <x v="2"/>
    <x v="0"/>
    <x v="0"/>
    <x v="0"/>
    <x v="32"/>
    <x v="1"/>
    <x v="2"/>
    <s v="Dhaka"/>
    <n v="0"/>
    <x v="0"/>
    <x v="0"/>
    <s v="Likely not infected / tested too early"/>
  </r>
  <r>
    <x v="1"/>
    <n v="36"/>
    <x v="0"/>
    <x v="1"/>
    <x v="1"/>
    <x v="0"/>
    <x v="31"/>
    <x v="0"/>
    <x v="0"/>
    <s v="Dhaka"/>
    <n v="1"/>
    <x v="1"/>
    <x v="2"/>
    <s v="Early secondary infection"/>
  </r>
  <r>
    <x v="0"/>
    <n v="65"/>
    <x v="3"/>
    <x v="0"/>
    <x v="0"/>
    <x v="1"/>
    <x v="2"/>
    <x v="1"/>
    <x v="0"/>
    <s v="Dhaka"/>
    <n v="0"/>
    <x v="0"/>
    <x v="1"/>
    <s v="Recent dengue"/>
  </r>
  <r>
    <x v="0"/>
    <n v="38"/>
    <x v="0"/>
    <x v="1"/>
    <x v="1"/>
    <x v="0"/>
    <x v="17"/>
    <x v="0"/>
    <x v="1"/>
    <s v="Dhaka"/>
    <n v="1"/>
    <x v="1"/>
    <x v="2"/>
    <s v="Early secondary infection"/>
  </r>
  <r>
    <x v="0"/>
    <n v="42"/>
    <x v="0"/>
    <x v="1"/>
    <x v="1"/>
    <x v="0"/>
    <x v="7"/>
    <x v="1"/>
    <x v="0"/>
    <s v="Dhaka"/>
    <n v="1"/>
    <x v="1"/>
    <x v="2"/>
    <s v="Early secondary infection"/>
  </r>
  <r>
    <x v="1"/>
    <n v="10"/>
    <x v="1"/>
    <x v="1"/>
    <x v="1"/>
    <x v="1"/>
    <x v="30"/>
    <x v="0"/>
    <x v="0"/>
    <s v="Dhaka"/>
    <n v="1"/>
    <x v="1"/>
    <x v="3"/>
    <s v="Active secondary dengue (strong response)"/>
  </r>
  <r>
    <x v="1"/>
    <n v="44"/>
    <x v="0"/>
    <x v="0"/>
    <x v="0"/>
    <x v="0"/>
    <x v="24"/>
    <x v="1"/>
    <x v="2"/>
    <s v="Dhaka"/>
    <n v="0"/>
    <x v="0"/>
    <x v="0"/>
    <s v="Likely not infected / tested too early"/>
  </r>
  <r>
    <x v="1"/>
    <n v="19"/>
    <x v="2"/>
    <x v="1"/>
    <x v="1"/>
    <x v="1"/>
    <x v="20"/>
    <x v="0"/>
    <x v="1"/>
    <s v="Dhaka"/>
    <n v="1"/>
    <x v="1"/>
    <x v="3"/>
    <s v="Active secondary dengue (strong response)"/>
  </r>
  <r>
    <x v="1"/>
    <n v="18"/>
    <x v="2"/>
    <x v="1"/>
    <x v="1"/>
    <x v="1"/>
    <x v="18"/>
    <x v="1"/>
    <x v="1"/>
    <s v="Dhaka"/>
    <n v="1"/>
    <x v="1"/>
    <x v="3"/>
    <s v="Active secondary dengue (strong response)"/>
  </r>
  <r>
    <x v="1"/>
    <n v="29"/>
    <x v="2"/>
    <x v="0"/>
    <x v="0"/>
    <x v="1"/>
    <x v="33"/>
    <x v="0"/>
    <x v="1"/>
    <s v="Dhaka"/>
    <n v="0"/>
    <x v="0"/>
    <x v="1"/>
    <s v="Recent dengue"/>
  </r>
  <r>
    <x v="1"/>
    <n v="58"/>
    <x v="3"/>
    <x v="1"/>
    <x v="1"/>
    <x v="1"/>
    <x v="31"/>
    <x v="1"/>
    <x v="1"/>
    <s v="Dhaka"/>
    <n v="1"/>
    <x v="1"/>
    <x v="3"/>
    <s v="Active secondary dengue (strong response)"/>
  </r>
  <r>
    <x v="0"/>
    <n v="45"/>
    <x v="0"/>
    <x v="1"/>
    <x v="1"/>
    <x v="1"/>
    <x v="10"/>
    <x v="0"/>
    <x v="1"/>
    <s v="Dhaka"/>
    <n v="1"/>
    <x v="1"/>
    <x v="3"/>
    <s v="Active secondary dengue (strong response)"/>
  </r>
  <r>
    <x v="0"/>
    <n v="40"/>
    <x v="0"/>
    <x v="1"/>
    <x v="1"/>
    <x v="0"/>
    <x v="33"/>
    <x v="1"/>
    <x v="1"/>
    <s v="Dhaka"/>
    <n v="1"/>
    <x v="1"/>
    <x v="2"/>
    <s v="Early secondary infection"/>
  </r>
  <r>
    <x v="0"/>
    <n v="20"/>
    <x v="2"/>
    <x v="0"/>
    <x v="0"/>
    <x v="0"/>
    <x v="20"/>
    <x v="0"/>
    <x v="0"/>
    <s v="Dhaka"/>
    <n v="0"/>
    <x v="0"/>
    <x v="0"/>
    <s v="Likely not infected / tested too early"/>
  </r>
  <r>
    <x v="1"/>
    <n v="41"/>
    <x v="0"/>
    <x v="0"/>
    <x v="0"/>
    <x v="0"/>
    <x v="16"/>
    <x v="1"/>
    <x v="0"/>
    <s v="Dhaka"/>
    <n v="0"/>
    <x v="0"/>
    <x v="0"/>
    <s v="Likely not infected / tested too early"/>
  </r>
  <r>
    <x v="1"/>
    <n v="23"/>
    <x v="2"/>
    <x v="1"/>
    <x v="1"/>
    <x v="0"/>
    <x v="20"/>
    <x v="0"/>
    <x v="0"/>
    <s v="Dhaka"/>
    <n v="1"/>
    <x v="1"/>
    <x v="2"/>
    <s v="Early secondary infection"/>
  </r>
  <r>
    <x v="1"/>
    <n v="29"/>
    <x v="2"/>
    <x v="0"/>
    <x v="0"/>
    <x v="0"/>
    <x v="34"/>
    <x v="1"/>
    <x v="0"/>
    <s v="Dhaka"/>
    <n v="0"/>
    <x v="0"/>
    <x v="0"/>
    <s v="Likely not infected / tested too early"/>
  </r>
  <r>
    <x v="1"/>
    <n v="48"/>
    <x v="0"/>
    <x v="1"/>
    <x v="1"/>
    <x v="1"/>
    <x v="19"/>
    <x v="0"/>
    <x v="0"/>
    <s v="Dhaka"/>
    <n v="1"/>
    <x v="1"/>
    <x v="3"/>
    <s v="Active secondary dengue (strong response)"/>
  </r>
  <r>
    <x v="0"/>
    <n v="17"/>
    <x v="1"/>
    <x v="0"/>
    <x v="0"/>
    <x v="0"/>
    <x v="32"/>
    <x v="1"/>
    <x v="0"/>
    <s v="Dhaka"/>
    <n v="0"/>
    <x v="0"/>
    <x v="0"/>
    <s v="Likely not infected / tested too early"/>
  </r>
  <r>
    <x v="0"/>
    <n v="62"/>
    <x v="3"/>
    <x v="0"/>
    <x v="0"/>
    <x v="0"/>
    <x v="3"/>
    <x v="0"/>
    <x v="2"/>
    <s v="Dhaka"/>
    <n v="0"/>
    <x v="0"/>
    <x v="0"/>
    <s v="Likely not infected / tested too early"/>
  </r>
  <r>
    <x v="0"/>
    <n v="34"/>
    <x v="0"/>
    <x v="1"/>
    <x v="1"/>
    <x v="0"/>
    <x v="3"/>
    <x v="1"/>
    <x v="2"/>
    <s v="Dhaka"/>
    <n v="1"/>
    <x v="1"/>
    <x v="2"/>
    <s v="Early secondary infection"/>
  </r>
  <r>
    <x v="0"/>
    <n v="8"/>
    <x v="1"/>
    <x v="1"/>
    <x v="1"/>
    <x v="0"/>
    <x v="2"/>
    <x v="0"/>
    <x v="2"/>
    <s v="Dhaka"/>
    <n v="1"/>
    <x v="1"/>
    <x v="2"/>
    <s v="Early secondary infection"/>
  </r>
  <r>
    <x v="1"/>
    <n v="22"/>
    <x v="2"/>
    <x v="0"/>
    <x v="0"/>
    <x v="0"/>
    <x v="4"/>
    <x v="1"/>
    <x v="0"/>
    <s v="Dhaka"/>
    <n v="0"/>
    <x v="0"/>
    <x v="0"/>
    <s v="Likely not infected / tested too early"/>
  </r>
  <r>
    <x v="1"/>
    <n v="23"/>
    <x v="2"/>
    <x v="0"/>
    <x v="0"/>
    <x v="1"/>
    <x v="29"/>
    <x v="0"/>
    <x v="1"/>
    <s v="Dhaka"/>
    <n v="0"/>
    <x v="0"/>
    <x v="1"/>
    <s v="Recent dengue"/>
  </r>
  <r>
    <x v="1"/>
    <n v="47"/>
    <x v="0"/>
    <x v="0"/>
    <x v="0"/>
    <x v="0"/>
    <x v="12"/>
    <x v="1"/>
    <x v="2"/>
    <s v="Dhaka"/>
    <n v="0"/>
    <x v="0"/>
    <x v="0"/>
    <s v="Likely not infected / tested too early"/>
  </r>
  <r>
    <x v="1"/>
    <n v="50"/>
    <x v="3"/>
    <x v="0"/>
    <x v="0"/>
    <x v="1"/>
    <x v="33"/>
    <x v="0"/>
    <x v="2"/>
    <s v="Dhaka"/>
    <n v="0"/>
    <x v="0"/>
    <x v="1"/>
    <s v="Recent dengue"/>
  </r>
  <r>
    <x v="1"/>
    <n v="15"/>
    <x v="1"/>
    <x v="0"/>
    <x v="0"/>
    <x v="0"/>
    <x v="26"/>
    <x v="1"/>
    <x v="0"/>
    <s v="Dhaka"/>
    <n v="0"/>
    <x v="0"/>
    <x v="0"/>
    <s v="Likely not infected / tested too early"/>
  </r>
  <r>
    <x v="1"/>
    <n v="11"/>
    <x v="1"/>
    <x v="1"/>
    <x v="1"/>
    <x v="0"/>
    <x v="32"/>
    <x v="0"/>
    <x v="2"/>
    <s v="Dhaka"/>
    <n v="1"/>
    <x v="1"/>
    <x v="2"/>
    <s v="Early secondary infection"/>
  </r>
  <r>
    <x v="0"/>
    <n v="46"/>
    <x v="0"/>
    <x v="1"/>
    <x v="1"/>
    <x v="0"/>
    <x v="14"/>
    <x v="1"/>
    <x v="0"/>
    <s v="Dhaka"/>
    <n v="1"/>
    <x v="1"/>
    <x v="2"/>
    <s v="Early secondary infection"/>
  </r>
  <r>
    <x v="0"/>
    <n v="52"/>
    <x v="3"/>
    <x v="1"/>
    <x v="1"/>
    <x v="0"/>
    <x v="21"/>
    <x v="0"/>
    <x v="2"/>
    <s v="Dhaka"/>
    <n v="1"/>
    <x v="1"/>
    <x v="2"/>
    <s v="Early secondary infection"/>
  </r>
  <r>
    <x v="1"/>
    <n v="44"/>
    <x v="0"/>
    <x v="0"/>
    <x v="0"/>
    <x v="1"/>
    <x v="24"/>
    <x v="1"/>
    <x v="2"/>
    <s v="Dhaka"/>
    <n v="0"/>
    <x v="0"/>
    <x v="1"/>
    <s v="Recent dengue"/>
  </r>
  <r>
    <x v="1"/>
    <n v="12"/>
    <x v="1"/>
    <x v="0"/>
    <x v="0"/>
    <x v="1"/>
    <x v="21"/>
    <x v="0"/>
    <x v="1"/>
    <s v="Dhaka"/>
    <n v="0"/>
    <x v="0"/>
    <x v="1"/>
    <s v="Recent dengue"/>
  </r>
  <r>
    <x v="0"/>
    <n v="30"/>
    <x v="0"/>
    <x v="0"/>
    <x v="0"/>
    <x v="0"/>
    <x v="5"/>
    <x v="1"/>
    <x v="0"/>
    <s v="Dhaka"/>
    <n v="0"/>
    <x v="0"/>
    <x v="0"/>
    <s v="Likely not infected / tested too early"/>
  </r>
  <r>
    <x v="1"/>
    <n v="41"/>
    <x v="0"/>
    <x v="0"/>
    <x v="0"/>
    <x v="0"/>
    <x v="9"/>
    <x v="0"/>
    <x v="1"/>
    <s v="Dhaka"/>
    <n v="0"/>
    <x v="0"/>
    <x v="0"/>
    <s v="Likely not infected / tested too early"/>
  </r>
  <r>
    <x v="1"/>
    <n v="62"/>
    <x v="3"/>
    <x v="1"/>
    <x v="1"/>
    <x v="0"/>
    <x v="5"/>
    <x v="1"/>
    <x v="2"/>
    <s v="Dhaka"/>
    <n v="1"/>
    <x v="1"/>
    <x v="2"/>
    <s v="Early secondary infection"/>
  </r>
  <r>
    <x v="1"/>
    <n v="42"/>
    <x v="0"/>
    <x v="1"/>
    <x v="1"/>
    <x v="0"/>
    <x v="28"/>
    <x v="0"/>
    <x v="1"/>
    <s v="Dhaka"/>
    <n v="1"/>
    <x v="1"/>
    <x v="2"/>
    <s v="Early secondary infection"/>
  </r>
  <r>
    <x v="0"/>
    <n v="38"/>
    <x v="0"/>
    <x v="1"/>
    <x v="1"/>
    <x v="0"/>
    <x v="5"/>
    <x v="1"/>
    <x v="0"/>
    <s v="Dhaka"/>
    <n v="1"/>
    <x v="1"/>
    <x v="2"/>
    <s v="Early secondary infection"/>
  </r>
  <r>
    <x v="1"/>
    <n v="46"/>
    <x v="0"/>
    <x v="0"/>
    <x v="0"/>
    <x v="0"/>
    <x v="29"/>
    <x v="0"/>
    <x v="2"/>
    <s v="Dhaka"/>
    <n v="0"/>
    <x v="0"/>
    <x v="0"/>
    <s v="Likely not infected / tested too early"/>
  </r>
  <r>
    <x v="1"/>
    <n v="44"/>
    <x v="0"/>
    <x v="0"/>
    <x v="0"/>
    <x v="0"/>
    <x v="26"/>
    <x v="1"/>
    <x v="1"/>
    <s v="Dhaka"/>
    <n v="0"/>
    <x v="0"/>
    <x v="0"/>
    <s v="Likely not infected / tested too early"/>
  </r>
  <r>
    <x v="0"/>
    <n v="48"/>
    <x v="0"/>
    <x v="1"/>
    <x v="1"/>
    <x v="0"/>
    <x v="10"/>
    <x v="0"/>
    <x v="1"/>
    <s v="Dhaka"/>
    <n v="1"/>
    <x v="1"/>
    <x v="2"/>
    <s v="Early secondary infection"/>
  </r>
  <r>
    <x v="1"/>
    <n v="42"/>
    <x v="0"/>
    <x v="0"/>
    <x v="0"/>
    <x v="1"/>
    <x v="15"/>
    <x v="1"/>
    <x v="0"/>
    <s v="Dhaka"/>
    <n v="0"/>
    <x v="0"/>
    <x v="1"/>
    <s v="Recent dengue"/>
  </r>
  <r>
    <x v="1"/>
    <n v="41"/>
    <x v="0"/>
    <x v="1"/>
    <x v="1"/>
    <x v="0"/>
    <x v="0"/>
    <x v="0"/>
    <x v="2"/>
    <s v="Dhaka"/>
    <n v="1"/>
    <x v="1"/>
    <x v="2"/>
    <s v="Early secondary infection"/>
  </r>
  <r>
    <x v="1"/>
    <n v="15"/>
    <x v="1"/>
    <x v="0"/>
    <x v="0"/>
    <x v="0"/>
    <x v="27"/>
    <x v="1"/>
    <x v="2"/>
    <s v="Dhaka"/>
    <n v="0"/>
    <x v="0"/>
    <x v="0"/>
    <s v="Likely not infected / tested too early"/>
  </r>
  <r>
    <x v="1"/>
    <n v="15"/>
    <x v="1"/>
    <x v="1"/>
    <x v="1"/>
    <x v="1"/>
    <x v="14"/>
    <x v="0"/>
    <x v="1"/>
    <s v="Dhaka"/>
    <n v="1"/>
    <x v="1"/>
    <x v="3"/>
    <s v="Active secondary dengue (strong response)"/>
  </r>
  <r>
    <x v="1"/>
    <n v="64"/>
    <x v="3"/>
    <x v="0"/>
    <x v="0"/>
    <x v="1"/>
    <x v="14"/>
    <x v="1"/>
    <x v="0"/>
    <s v="Dhaka"/>
    <n v="0"/>
    <x v="0"/>
    <x v="1"/>
    <s v="Recent dengue"/>
  </r>
  <r>
    <x v="1"/>
    <n v="16"/>
    <x v="1"/>
    <x v="1"/>
    <x v="1"/>
    <x v="0"/>
    <x v="33"/>
    <x v="0"/>
    <x v="0"/>
    <s v="Dhaka"/>
    <n v="1"/>
    <x v="1"/>
    <x v="2"/>
    <s v="Early secondary infection"/>
  </r>
  <r>
    <x v="1"/>
    <n v="19"/>
    <x v="2"/>
    <x v="1"/>
    <x v="1"/>
    <x v="0"/>
    <x v="17"/>
    <x v="1"/>
    <x v="0"/>
    <s v="Dhaka"/>
    <n v="1"/>
    <x v="1"/>
    <x v="2"/>
    <s v="Early secondary infection"/>
  </r>
  <r>
    <x v="1"/>
    <n v="56"/>
    <x v="3"/>
    <x v="0"/>
    <x v="0"/>
    <x v="0"/>
    <x v="34"/>
    <x v="0"/>
    <x v="0"/>
    <s v="Dhaka"/>
    <n v="0"/>
    <x v="0"/>
    <x v="0"/>
    <s v="Likely not infected / tested too early"/>
  </r>
  <r>
    <x v="0"/>
    <n v="65"/>
    <x v="3"/>
    <x v="1"/>
    <x v="1"/>
    <x v="1"/>
    <x v="26"/>
    <x v="1"/>
    <x v="2"/>
    <s v="Dhaka"/>
    <n v="1"/>
    <x v="1"/>
    <x v="3"/>
    <s v="Active secondary dengue (strong response)"/>
  </r>
  <r>
    <x v="1"/>
    <n v="57"/>
    <x v="3"/>
    <x v="1"/>
    <x v="1"/>
    <x v="1"/>
    <x v="34"/>
    <x v="0"/>
    <x v="2"/>
    <s v="Dhaka"/>
    <n v="1"/>
    <x v="1"/>
    <x v="3"/>
    <s v="Active secondary dengue (strong response)"/>
  </r>
  <r>
    <x v="1"/>
    <n v="24"/>
    <x v="2"/>
    <x v="0"/>
    <x v="0"/>
    <x v="0"/>
    <x v="4"/>
    <x v="1"/>
    <x v="2"/>
    <s v="Dhaka"/>
    <n v="0"/>
    <x v="0"/>
    <x v="0"/>
    <s v="Likely not infected / tested too early"/>
  </r>
  <r>
    <x v="1"/>
    <n v="38"/>
    <x v="0"/>
    <x v="0"/>
    <x v="0"/>
    <x v="1"/>
    <x v="34"/>
    <x v="0"/>
    <x v="1"/>
    <s v="Dhaka"/>
    <n v="0"/>
    <x v="0"/>
    <x v="1"/>
    <s v="Recent dengue"/>
  </r>
  <r>
    <x v="0"/>
    <n v="39"/>
    <x v="0"/>
    <x v="0"/>
    <x v="0"/>
    <x v="1"/>
    <x v="12"/>
    <x v="1"/>
    <x v="2"/>
    <s v="Dhaka"/>
    <n v="0"/>
    <x v="0"/>
    <x v="1"/>
    <s v="Recent dengue"/>
  </r>
  <r>
    <x v="0"/>
    <n v="64"/>
    <x v="3"/>
    <x v="0"/>
    <x v="0"/>
    <x v="0"/>
    <x v="27"/>
    <x v="0"/>
    <x v="2"/>
    <s v="Dhaka"/>
    <n v="0"/>
    <x v="0"/>
    <x v="0"/>
    <s v="Likely not infected / tested too early"/>
  </r>
  <r>
    <x v="1"/>
    <n v="39"/>
    <x v="0"/>
    <x v="1"/>
    <x v="1"/>
    <x v="1"/>
    <x v="3"/>
    <x v="1"/>
    <x v="0"/>
    <s v="Dhaka"/>
    <n v="1"/>
    <x v="1"/>
    <x v="3"/>
    <s v="Active secondary dengue (strong response)"/>
  </r>
  <r>
    <x v="1"/>
    <n v="33"/>
    <x v="0"/>
    <x v="1"/>
    <x v="1"/>
    <x v="0"/>
    <x v="16"/>
    <x v="0"/>
    <x v="1"/>
    <s v="Dhaka"/>
    <n v="1"/>
    <x v="1"/>
    <x v="2"/>
    <s v="Early secondary infection"/>
  </r>
  <r>
    <x v="1"/>
    <n v="49"/>
    <x v="0"/>
    <x v="1"/>
    <x v="1"/>
    <x v="0"/>
    <x v="3"/>
    <x v="1"/>
    <x v="0"/>
    <s v="Dhaka"/>
    <n v="1"/>
    <x v="1"/>
    <x v="2"/>
    <s v="Early secondary infection"/>
  </r>
  <r>
    <x v="0"/>
    <n v="22"/>
    <x v="2"/>
    <x v="1"/>
    <x v="1"/>
    <x v="1"/>
    <x v="21"/>
    <x v="0"/>
    <x v="2"/>
    <s v="Dhaka"/>
    <n v="1"/>
    <x v="1"/>
    <x v="3"/>
    <s v="Active secondary dengue (strong response)"/>
  </r>
  <r>
    <x v="0"/>
    <n v="29"/>
    <x v="2"/>
    <x v="0"/>
    <x v="0"/>
    <x v="0"/>
    <x v="17"/>
    <x v="1"/>
    <x v="0"/>
    <s v="Dhaka"/>
    <n v="0"/>
    <x v="0"/>
    <x v="0"/>
    <s v="Likely not infected / tested too early"/>
  </r>
  <r>
    <x v="0"/>
    <n v="22"/>
    <x v="2"/>
    <x v="1"/>
    <x v="1"/>
    <x v="0"/>
    <x v="8"/>
    <x v="0"/>
    <x v="0"/>
    <s v="Dhaka"/>
    <n v="1"/>
    <x v="1"/>
    <x v="2"/>
    <s v="Early secondary infection"/>
  </r>
  <r>
    <x v="0"/>
    <n v="13"/>
    <x v="1"/>
    <x v="1"/>
    <x v="1"/>
    <x v="0"/>
    <x v="29"/>
    <x v="1"/>
    <x v="1"/>
    <s v="Dhaka"/>
    <n v="1"/>
    <x v="1"/>
    <x v="2"/>
    <s v="Early secondary infection"/>
  </r>
  <r>
    <x v="0"/>
    <n v="11"/>
    <x v="1"/>
    <x v="1"/>
    <x v="1"/>
    <x v="0"/>
    <x v="32"/>
    <x v="0"/>
    <x v="0"/>
    <s v="Dhaka"/>
    <n v="1"/>
    <x v="1"/>
    <x v="2"/>
    <s v="Early secondary infection"/>
  </r>
  <r>
    <x v="1"/>
    <n v="41"/>
    <x v="0"/>
    <x v="1"/>
    <x v="1"/>
    <x v="1"/>
    <x v="31"/>
    <x v="1"/>
    <x v="0"/>
    <s v="Dhaka"/>
    <n v="1"/>
    <x v="1"/>
    <x v="3"/>
    <s v="Active secondary dengue (strong response)"/>
  </r>
  <r>
    <x v="1"/>
    <n v="61"/>
    <x v="3"/>
    <x v="1"/>
    <x v="1"/>
    <x v="1"/>
    <x v="23"/>
    <x v="0"/>
    <x v="1"/>
    <s v="Dhaka"/>
    <n v="1"/>
    <x v="1"/>
    <x v="3"/>
    <s v="Active secondary dengue (strong response)"/>
  </r>
  <r>
    <x v="1"/>
    <n v="60"/>
    <x v="3"/>
    <x v="0"/>
    <x v="0"/>
    <x v="1"/>
    <x v="0"/>
    <x v="1"/>
    <x v="2"/>
    <s v="Dhaka"/>
    <n v="0"/>
    <x v="0"/>
    <x v="1"/>
    <s v="Recent dengue"/>
  </r>
  <r>
    <x v="0"/>
    <n v="21"/>
    <x v="2"/>
    <x v="1"/>
    <x v="1"/>
    <x v="0"/>
    <x v="0"/>
    <x v="0"/>
    <x v="0"/>
    <s v="Dhaka"/>
    <n v="1"/>
    <x v="1"/>
    <x v="2"/>
    <s v="Early secondary infection"/>
  </r>
  <r>
    <x v="0"/>
    <n v="25"/>
    <x v="2"/>
    <x v="1"/>
    <x v="1"/>
    <x v="1"/>
    <x v="17"/>
    <x v="1"/>
    <x v="2"/>
    <s v="Dhaka"/>
    <n v="1"/>
    <x v="1"/>
    <x v="3"/>
    <s v="Active secondary dengue (strong response)"/>
  </r>
  <r>
    <x v="0"/>
    <n v="57"/>
    <x v="3"/>
    <x v="1"/>
    <x v="1"/>
    <x v="0"/>
    <x v="25"/>
    <x v="0"/>
    <x v="2"/>
    <s v="Dhaka"/>
    <n v="1"/>
    <x v="1"/>
    <x v="2"/>
    <s v="Early secondary infection"/>
  </r>
  <r>
    <x v="1"/>
    <n v="22"/>
    <x v="2"/>
    <x v="1"/>
    <x v="1"/>
    <x v="1"/>
    <x v="5"/>
    <x v="1"/>
    <x v="0"/>
    <s v="Dhaka"/>
    <n v="1"/>
    <x v="1"/>
    <x v="3"/>
    <s v="Active secondary dengue (strong response)"/>
  </r>
  <r>
    <x v="1"/>
    <n v="9"/>
    <x v="1"/>
    <x v="1"/>
    <x v="1"/>
    <x v="0"/>
    <x v="10"/>
    <x v="0"/>
    <x v="1"/>
    <s v="Dhaka"/>
    <n v="1"/>
    <x v="1"/>
    <x v="2"/>
    <s v="Early secondary infection"/>
  </r>
  <r>
    <x v="1"/>
    <n v="56"/>
    <x v="3"/>
    <x v="0"/>
    <x v="0"/>
    <x v="1"/>
    <x v="32"/>
    <x v="1"/>
    <x v="1"/>
    <s v="Dhaka"/>
    <n v="0"/>
    <x v="0"/>
    <x v="1"/>
    <s v="Recent dengue"/>
  </r>
  <r>
    <x v="0"/>
    <n v="44"/>
    <x v="0"/>
    <x v="1"/>
    <x v="1"/>
    <x v="0"/>
    <x v="29"/>
    <x v="0"/>
    <x v="0"/>
    <s v="Dhaka"/>
    <n v="1"/>
    <x v="1"/>
    <x v="2"/>
    <s v="Early secondary infection"/>
  </r>
  <r>
    <x v="0"/>
    <n v="59"/>
    <x v="3"/>
    <x v="1"/>
    <x v="1"/>
    <x v="0"/>
    <x v="14"/>
    <x v="1"/>
    <x v="0"/>
    <s v="Dhaka"/>
    <n v="1"/>
    <x v="1"/>
    <x v="2"/>
    <s v="Early secondary infection"/>
  </r>
  <r>
    <x v="0"/>
    <n v="40"/>
    <x v="0"/>
    <x v="0"/>
    <x v="0"/>
    <x v="0"/>
    <x v="33"/>
    <x v="0"/>
    <x v="0"/>
    <s v="Dhaka"/>
    <n v="0"/>
    <x v="0"/>
    <x v="0"/>
    <s v="Likely not infected / tested too early"/>
  </r>
  <r>
    <x v="0"/>
    <n v="64"/>
    <x v="3"/>
    <x v="1"/>
    <x v="1"/>
    <x v="0"/>
    <x v="15"/>
    <x v="1"/>
    <x v="2"/>
    <s v="Dhaka"/>
    <n v="1"/>
    <x v="1"/>
    <x v="2"/>
    <s v="Early secondary infection"/>
  </r>
  <r>
    <x v="1"/>
    <n v="62"/>
    <x v="3"/>
    <x v="1"/>
    <x v="1"/>
    <x v="0"/>
    <x v="25"/>
    <x v="0"/>
    <x v="1"/>
    <s v="Dhaka"/>
    <n v="1"/>
    <x v="1"/>
    <x v="2"/>
    <s v="Early secondary infection"/>
  </r>
  <r>
    <x v="0"/>
    <n v="40"/>
    <x v="0"/>
    <x v="1"/>
    <x v="1"/>
    <x v="1"/>
    <x v="4"/>
    <x v="1"/>
    <x v="0"/>
    <s v="Dhaka"/>
    <n v="1"/>
    <x v="1"/>
    <x v="3"/>
    <s v="Active secondary dengue (strong response)"/>
  </r>
  <r>
    <x v="0"/>
    <n v="26"/>
    <x v="2"/>
    <x v="1"/>
    <x v="1"/>
    <x v="1"/>
    <x v="24"/>
    <x v="0"/>
    <x v="2"/>
    <s v="Dhaka"/>
    <n v="1"/>
    <x v="1"/>
    <x v="3"/>
    <s v="Active secondary dengue (strong response)"/>
  </r>
  <r>
    <x v="1"/>
    <n v="47"/>
    <x v="0"/>
    <x v="1"/>
    <x v="1"/>
    <x v="1"/>
    <x v="19"/>
    <x v="1"/>
    <x v="0"/>
    <s v="Dhaka"/>
    <n v="1"/>
    <x v="1"/>
    <x v="3"/>
    <s v="Active secondary dengue (strong response)"/>
  </r>
  <r>
    <x v="1"/>
    <n v="56"/>
    <x v="3"/>
    <x v="0"/>
    <x v="0"/>
    <x v="0"/>
    <x v="21"/>
    <x v="0"/>
    <x v="1"/>
    <s v="Dhaka"/>
    <n v="0"/>
    <x v="0"/>
    <x v="0"/>
    <s v="Likely not infected / tested too early"/>
  </r>
  <r>
    <x v="0"/>
    <n v="19"/>
    <x v="2"/>
    <x v="1"/>
    <x v="1"/>
    <x v="1"/>
    <x v="31"/>
    <x v="1"/>
    <x v="1"/>
    <s v="Dhaka"/>
    <n v="1"/>
    <x v="1"/>
    <x v="3"/>
    <s v="Active secondary dengue (strong response)"/>
  </r>
  <r>
    <x v="1"/>
    <n v="17"/>
    <x v="1"/>
    <x v="0"/>
    <x v="0"/>
    <x v="1"/>
    <x v="3"/>
    <x v="0"/>
    <x v="0"/>
    <s v="Dhaka"/>
    <n v="0"/>
    <x v="0"/>
    <x v="1"/>
    <s v="Recent dengue"/>
  </r>
  <r>
    <x v="0"/>
    <n v="57"/>
    <x v="3"/>
    <x v="1"/>
    <x v="1"/>
    <x v="0"/>
    <x v="18"/>
    <x v="1"/>
    <x v="0"/>
    <s v="Dhaka"/>
    <n v="1"/>
    <x v="1"/>
    <x v="2"/>
    <s v="Early secondary infection"/>
  </r>
  <r>
    <x v="1"/>
    <n v="47"/>
    <x v="0"/>
    <x v="1"/>
    <x v="1"/>
    <x v="1"/>
    <x v="8"/>
    <x v="0"/>
    <x v="2"/>
    <s v="Dhaka"/>
    <n v="1"/>
    <x v="1"/>
    <x v="3"/>
    <s v="Active secondary dengue (strong response)"/>
  </r>
  <r>
    <x v="1"/>
    <n v="44"/>
    <x v="0"/>
    <x v="1"/>
    <x v="1"/>
    <x v="0"/>
    <x v="15"/>
    <x v="1"/>
    <x v="0"/>
    <s v="Dhaka"/>
    <n v="1"/>
    <x v="1"/>
    <x v="2"/>
    <s v="Early secondary infection"/>
  </r>
  <r>
    <x v="0"/>
    <n v="18"/>
    <x v="2"/>
    <x v="0"/>
    <x v="0"/>
    <x v="0"/>
    <x v="2"/>
    <x v="0"/>
    <x v="0"/>
    <s v="Dhaka"/>
    <n v="0"/>
    <x v="0"/>
    <x v="0"/>
    <s v="Likely not infected / tested too early"/>
  </r>
  <r>
    <x v="1"/>
    <n v="44"/>
    <x v="0"/>
    <x v="1"/>
    <x v="1"/>
    <x v="0"/>
    <x v="26"/>
    <x v="1"/>
    <x v="2"/>
    <s v="Dhaka"/>
    <n v="1"/>
    <x v="1"/>
    <x v="2"/>
    <s v="Early secondary infection"/>
  </r>
  <r>
    <x v="0"/>
    <n v="20"/>
    <x v="2"/>
    <x v="1"/>
    <x v="1"/>
    <x v="1"/>
    <x v="34"/>
    <x v="0"/>
    <x v="0"/>
    <s v="Dhaka"/>
    <n v="1"/>
    <x v="1"/>
    <x v="3"/>
    <s v="Active secondary dengue (strong response)"/>
  </r>
  <r>
    <x v="0"/>
    <n v="60"/>
    <x v="3"/>
    <x v="0"/>
    <x v="0"/>
    <x v="1"/>
    <x v="22"/>
    <x v="1"/>
    <x v="1"/>
    <s v="Dhaka"/>
    <n v="0"/>
    <x v="0"/>
    <x v="1"/>
    <s v="Recent dengue"/>
  </r>
  <r>
    <x v="1"/>
    <n v="61"/>
    <x v="3"/>
    <x v="0"/>
    <x v="0"/>
    <x v="0"/>
    <x v="29"/>
    <x v="0"/>
    <x v="1"/>
    <s v="Dhaka"/>
    <n v="0"/>
    <x v="0"/>
    <x v="0"/>
    <s v="Likely not infected / tested too early"/>
  </r>
  <r>
    <x v="0"/>
    <n v="47"/>
    <x v="0"/>
    <x v="0"/>
    <x v="0"/>
    <x v="0"/>
    <x v="19"/>
    <x v="1"/>
    <x v="1"/>
    <s v="Dhaka"/>
    <n v="0"/>
    <x v="0"/>
    <x v="0"/>
    <s v="Likely not infected / tested too early"/>
  </r>
  <r>
    <x v="0"/>
    <n v="15"/>
    <x v="1"/>
    <x v="1"/>
    <x v="1"/>
    <x v="1"/>
    <x v="9"/>
    <x v="0"/>
    <x v="2"/>
    <s v="Dhaka"/>
    <n v="1"/>
    <x v="1"/>
    <x v="3"/>
    <s v="Active secondary dengue (strong response)"/>
  </r>
  <r>
    <x v="1"/>
    <n v="58"/>
    <x v="3"/>
    <x v="0"/>
    <x v="0"/>
    <x v="1"/>
    <x v="17"/>
    <x v="1"/>
    <x v="1"/>
    <s v="Dhaka"/>
    <n v="0"/>
    <x v="0"/>
    <x v="1"/>
    <s v="Recent dengue"/>
  </r>
  <r>
    <x v="1"/>
    <n v="64"/>
    <x v="3"/>
    <x v="0"/>
    <x v="0"/>
    <x v="0"/>
    <x v="17"/>
    <x v="0"/>
    <x v="0"/>
    <s v="Dhaka"/>
    <n v="0"/>
    <x v="0"/>
    <x v="0"/>
    <s v="Likely not infected / tested too early"/>
  </r>
  <r>
    <x v="0"/>
    <n v="50"/>
    <x v="3"/>
    <x v="1"/>
    <x v="1"/>
    <x v="1"/>
    <x v="20"/>
    <x v="1"/>
    <x v="2"/>
    <s v="Dhaka"/>
    <n v="1"/>
    <x v="1"/>
    <x v="3"/>
    <s v="Active secondary dengue (strong response)"/>
  </r>
  <r>
    <x v="0"/>
    <n v="52"/>
    <x v="3"/>
    <x v="1"/>
    <x v="1"/>
    <x v="1"/>
    <x v="21"/>
    <x v="0"/>
    <x v="0"/>
    <s v="Dhaka"/>
    <n v="1"/>
    <x v="1"/>
    <x v="3"/>
    <s v="Active secondary dengue (strong response)"/>
  </r>
  <r>
    <x v="1"/>
    <n v="59"/>
    <x v="3"/>
    <x v="1"/>
    <x v="1"/>
    <x v="0"/>
    <x v="4"/>
    <x v="1"/>
    <x v="2"/>
    <s v="Dhaka"/>
    <n v="1"/>
    <x v="1"/>
    <x v="2"/>
    <s v="Early secondary infection"/>
  </r>
  <r>
    <x v="0"/>
    <n v="51"/>
    <x v="3"/>
    <x v="0"/>
    <x v="0"/>
    <x v="1"/>
    <x v="26"/>
    <x v="0"/>
    <x v="0"/>
    <s v="Dhaka"/>
    <n v="0"/>
    <x v="0"/>
    <x v="1"/>
    <s v="Recent dengue"/>
  </r>
  <r>
    <x v="1"/>
    <n v="16"/>
    <x v="1"/>
    <x v="0"/>
    <x v="0"/>
    <x v="1"/>
    <x v="10"/>
    <x v="1"/>
    <x v="0"/>
    <s v="Dhaka"/>
    <n v="0"/>
    <x v="0"/>
    <x v="1"/>
    <s v="Recent dengue"/>
  </r>
  <r>
    <x v="0"/>
    <n v="20"/>
    <x v="2"/>
    <x v="0"/>
    <x v="0"/>
    <x v="1"/>
    <x v="11"/>
    <x v="0"/>
    <x v="0"/>
    <s v="Dhaka"/>
    <n v="0"/>
    <x v="0"/>
    <x v="1"/>
    <s v="Recent dengue"/>
  </r>
  <r>
    <x v="1"/>
    <n v="48"/>
    <x v="0"/>
    <x v="1"/>
    <x v="1"/>
    <x v="1"/>
    <x v="8"/>
    <x v="1"/>
    <x v="2"/>
    <s v="Dhaka"/>
    <n v="1"/>
    <x v="1"/>
    <x v="3"/>
    <s v="Active secondary dengue (strong response)"/>
  </r>
  <r>
    <x v="1"/>
    <n v="31"/>
    <x v="0"/>
    <x v="0"/>
    <x v="0"/>
    <x v="0"/>
    <x v="6"/>
    <x v="0"/>
    <x v="2"/>
    <s v="Dhaka"/>
    <n v="0"/>
    <x v="0"/>
    <x v="0"/>
    <s v="Likely not infected / tested too early"/>
  </r>
  <r>
    <x v="1"/>
    <n v="53"/>
    <x v="3"/>
    <x v="1"/>
    <x v="1"/>
    <x v="1"/>
    <x v="15"/>
    <x v="1"/>
    <x v="1"/>
    <s v="Dhaka"/>
    <n v="1"/>
    <x v="1"/>
    <x v="3"/>
    <s v="Active secondary dengue (strong response)"/>
  </r>
  <r>
    <x v="0"/>
    <n v="42"/>
    <x v="0"/>
    <x v="1"/>
    <x v="1"/>
    <x v="0"/>
    <x v="9"/>
    <x v="0"/>
    <x v="0"/>
    <s v="Dhaka"/>
    <n v="1"/>
    <x v="1"/>
    <x v="2"/>
    <s v="Early secondary infection"/>
  </r>
  <r>
    <x v="0"/>
    <n v="9"/>
    <x v="1"/>
    <x v="1"/>
    <x v="1"/>
    <x v="1"/>
    <x v="35"/>
    <x v="1"/>
    <x v="0"/>
    <s v="Dhaka"/>
    <n v="1"/>
    <x v="1"/>
    <x v="3"/>
    <s v="Active secondary dengue (strong response)"/>
  </r>
  <r>
    <x v="0"/>
    <n v="8"/>
    <x v="1"/>
    <x v="1"/>
    <x v="1"/>
    <x v="1"/>
    <x v="5"/>
    <x v="0"/>
    <x v="1"/>
    <s v="Dhaka"/>
    <n v="1"/>
    <x v="1"/>
    <x v="3"/>
    <s v="Active secondary dengue (strong response)"/>
  </r>
  <r>
    <x v="0"/>
    <n v="17"/>
    <x v="1"/>
    <x v="0"/>
    <x v="0"/>
    <x v="1"/>
    <x v="5"/>
    <x v="1"/>
    <x v="0"/>
    <s v="Dhaka"/>
    <n v="0"/>
    <x v="0"/>
    <x v="1"/>
    <s v="Recent dengue"/>
  </r>
  <r>
    <x v="0"/>
    <n v="16"/>
    <x v="1"/>
    <x v="1"/>
    <x v="1"/>
    <x v="0"/>
    <x v="6"/>
    <x v="0"/>
    <x v="2"/>
    <s v="Dhaka"/>
    <n v="1"/>
    <x v="1"/>
    <x v="2"/>
    <s v="Early secondary infection"/>
  </r>
  <r>
    <x v="0"/>
    <n v="15"/>
    <x v="1"/>
    <x v="1"/>
    <x v="1"/>
    <x v="1"/>
    <x v="27"/>
    <x v="1"/>
    <x v="1"/>
    <s v="Dhaka"/>
    <n v="1"/>
    <x v="1"/>
    <x v="3"/>
    <s v="Active secondary dengue (strong response)"/>
  </r>
  <r>
    <x v="0"/>
    <n v="63"/>
    <x v="3"/>
    <x v="0"/>
    <x v="0"/>
    <x v="1"/>
    <x v="3"/>
    <x v="0"/>
    <x v="0"/>
    <s v="Dhaka"/>
    <n v="0"/>
    <x v="0"/>
    <x v="1"/>
    <s v="Recent dengue"/>
  </r>
  <r>
    <x v="1"/>
    <n v="35"/>
    <x v="0"/>
    <x v="1"/>
    <x v="1"/>
    <x v="1"/>
    <x v="26"/>
    <x v="1"/>
    <x v="1"/>
    <s v="Dhaka"/>
    <n v="1"/>
    <x v="1"/>
    <x v="3"/>
    <s v="Active secondary dengue (strong response)"/>
  </r>
  <r>
    <x v="1"/>
    <n v="51"/>
    <x v="3"/>
    <x v="0"/>
    <x v="0"/>
    <x v="0"/>
    <x v="26"/>
    <x v="0"/>
    <x v="0"/>
    <s v="Dhaka"/>
    <n v="0"/>
    <x v="0"/>
    <x v="0"/>
    <s v="Likely not infected / tested too early"/>
  </r>
  <r>
    <x v="1"/>
    <n v="33"/>
    <x v="0"/>
    <x v="0"/>
    <x v="0"/>
    <x v="0"/>
    <x v="12"/>
    <x v="1"/>
    <x v="1"/>
    <s v="Dhaka"/>
    <n v="0"/>
    <x v="0"/>
    <x v="0"/>
    <s v="Likely not infected / tested too early"/>
  </r>
  <r>
    <x v="0"/>
    <n v="17"/>
    <x v="1"/>
    <x v="1"/>
    <x v="1"/>
    <x v="1"/>
    <x v="32"/>
    <x v="0"/>
    <x v="1"/>
    <s v="Dhaka"/>
    <n v="1"/>
    <x v="1"/>
    <x v="3"/>
    <s v="Active secondary dengue (strong response)"/>
  </r>
  <r>
    <x v="0"/>
    <n v="50"/>
    <x v="3"/>
    <x v="0"/>
    <x v="0"/>
    <x v="1"/>
    <x v="25"/>
    <x v="1"/>
    <x v="0"/>
    <s v="Dhaka"/>
    <n v="0"/>
    <x v="0"/>
    <x v="1"/>
    <s v="Recent dengue"/>
  </r>
  <r>
    <x v="0"/>
    <n v="34"/>
    <x v="0"/>
    <x v="1"/>
    <x v="1"/>
    <x v="1"/>
    <x v="28"/>
    <x v="0"/>
    <x v="0"/>
    <s v="Dhaka"/>
    <n v="1"/>
    <x v="1"/>
    <x v="3"/>
    <s v="Active secondary dengue (strong response)"/>
  </r>
  <r>
    <x v="0"/>
    <n v="26"/>
    <x v="2"/>
    <x v="1"/>
    <x v="1"/>
    <x v="1"/>
    <x v="21"/>
    <x v="1"/>
    <x v="2"/>
    <s v="Dhaka"/>
    <n v="1"/>
    <x v="1"/>
    <x v="3"/>
    <s v="Active secondary dengue (strong response)"/>
  </r>
  <r>
    <x v="0"/>
    <n v="25"/>
    <x v="2"/>
    <x v="0"/>
    <x v="0"/>
    <x v="1"/>
    <x v="30"/>
    <x v="0"/>
    <x v="1"/>
    <s v="Dhaka"/>
    <n v="0"/>
    <x v="0"/>
    <x v="1"/>
    <s v="Recent dengue"/>
  </r>
  <r>
    <x v="1"/>
    <n v="58"/>
    <x v="3"/>
    <x v="0"/>
    <x v="0"/>
    <x v="0"/>
    <x v="5"/>
    <x v="1"/>
    <x v="2"/>
    <s v="Dhaka"/>
    <n v="0"/>
    <x v="0"/>
    <x v="0"/>
    <s v="Likely not infected / tested too early"/>
  </r>
  <r>
    <x v="0"/>
    <n v="29"/>
    <x v="2"/>
    <x v="1"/>
    <x v="1"/>
    <x v="1"/>
    <x v="22"/>
    <x v="0"/>
    <x v="1"/>
    <s v="Dhaka"/>
    <n v="1"/>
    <x v="1"/>
    <x v="3"/>
    <s v="Active secondary dengue (strong response)"/>
  </r>
  <r>
    <x v="1"/>
    <n v="38"/>
    <x v="0"/>
    <x v="0"/>
    <x v="0"/>
    <x v="0"/>
    <x v="27"/>
    <x v="1"/>
    <x v="2"/>
    <s v="Dhaka"/>
    <n v="0"/>
    <x v="0"/>
    <x v="0"/>
    <s v="Likely not infected / tested too early"/>
  </r>
  <r>
    <x v="0"/>
    <n v="17"/>
    <x v="1"/>
    <x v="1"/>
    <x v="1"/>
    <x v="0"/>
    <x v="26"/>
    <x v="0"/>
    <x v="0"/>
    <s v="Dhaka"/>
    <n v="1"/>
    <x v="1"/>
    <x v="2"/>
    <s v="Early secondary infection"/>
  </r>
  <r>
    <x v="0"/>
    <n v="59"/>
    <x v="3"/>
    <x v="0"/>
    <x v="0"/>
    <x v="1"/>
    <x v="3"/>
    <x v="1"/>
    <x v="0"/>
    <s v="Dhaka"/>
    <n v="0"/>
    <x v="0"/>
    <x v="1"/>
    <s v="Recent dengue"/>
  </r>
  <r>
    <x v="0"/>
    <n v="22"/>
    <x v="2"/>
    <x v="0"/>
    <x v="0"/>
    <x v="1"/>
    <x v="19"/>
    <x v="0"/>
    <x v="2"/>
    <s v="Dhaka"/>
    <n v="0"/>
    <x v="0"/>
    <x v="1"/>
    <s v="Recent dengue"/>
  </r>
  <r>
    <x v="0"/>
    <n v="18"/>
    <x v="2"/>
    <x v="1"/>
    <x v="1"/>
    <x v="0"/>
    <x v="5"/>
    <x v="1"/>
    <x v="1"/>
    <s v="Dhaka"/>
    <n v="1"/>
    <x v="1"/>
    <x v="2"/>
    <s v="Early secondary infection"/>
  </r>
  <r>
    <x v="0"/>
    <n v="45"/>
    <x v="0"/>
    <x v="0"/>
    <x v="0"/>
    <x v="0"/>
    <x v="31"/>
    <x v="0"/>
    <x v="2"/>
    <s v="Dhaka"/>
    <n v="0"/>
    <x v="0"/>
    <x v="0"/>
    <s v="Likely not infected / tested too early"/>
  </r>
  <r>
    <x v="0"/>
    <n v="9"/>
    <x v="1"/>
    <x v="1"/>
    <x v="1"/>
    <x v="0"/>
    <x v="25"/>
    <x v="1"/>
    <x v="2"/>
    <s v="Dhaka"/>
    <n v="1"/>
    <x v="1"/>
    <x v="2"/>
    <s v="Early secondary infection"/>
  </r>
  <r>
    <x v="1"/>
    <n v="50"/>
    <x v="3"/>
    <x v="0"/>
    <x v="0"/>
    <x v="1"/>
    <x v="2"/>
    <x v="0"/>
    <x v="1"/>
    <s v="Dhaka"/>
    <n v="0"/>
    <x v="0"/>
    <x v="1"/>
    <s v="Recent dengue"/>
  </r>
  <r>
    <x v="0"/>
    <n v="50"/>
    <x v="3"/>
    <x v="1"/>
    <x v="1"/>
    <x v="0"/>
    <x v="14"/>
    <x v="1"/>
    <x v="2"/>
    <s v="Dhaka"/>
    <n v="1"/>
    <x v="1"/>
    <x v="2"/>
    <s v="Early secondary infection"/>
  </r>
  <r>
    <x v="1"/>
    <n v="14"/>
    <x v="1"/>
    <x v="0"/>
    <x v="0"/>
    <x v="0"/>
    <x v="24"/>
    <x v="0"/>
    <x v="0"/>
    <s v="Dhaka"/>
    <n v="0"/>
    <x v="0"/>
    <x v="0"/>
    <s v="Likely not infected / tested too early"/>
  </r>
  <r>
    <x v="0"/>
    <n v="40"/>
    <x v="0"/>
    <x v="0"/>
    <x v="0"/>
    <x v="1"/>
    <x v="0"/>
    <x v="1"/>
    <x v="1"/>
    <s v="Dhaka"/>
    <n v="0"/>
    <x v="0"/>
    <x v="1"/>
    <s v="Recent dengue"/>
  </r>
  <r>
    <x v="0"/>
    <n v="62"/>
    <x v="3"/>
    <x v="0"/>
    <x v="0"/>
    <x v="1"/>
    <x v="1"/>
    <x v="0"/>
    <x v="0"/>
    <s v="Dhaka"/>
    <n v="0"/>
    <x v="0"/>
    <x v="1"/>
    <s v="Recent dengue"/>
  </r>
  <r>
    <x v="0"/>
    <n v="40"/>
    <x v="0"/>
    <x v="1"/>
    <x v="1"/>
    <x v="1"/>
    <x v="1"/>
    <x v="1"/>
    <x v="1"/>
    <s v="Dhaka"/>
    <n v="1"/>
    <x v="1"/>
    <x v="3"/>
    <s v="Active secondary dengue (strong response)"/>
  </r>
  <r>
    <x v="1"/>
    <n v="24"/>
    <x v="2"/>
    <x v="0"/>
    <x v="0"/>
    <x v="1"/>
    <x v="7"/>
    <x v="0"/>
    <x v="2"/>
    <s v="Dhaka"/>
    <n v="0"/>
    <x v="0"/>
    <x v="1"/>
    <s v="Recent dengue"/>
  </r>
  <r>
    <x v="1"/>
    <n v="21"/>
    <x v="2"/>
    <x v="0"/>
    <x v="0"/>
    <x v="1"/>
    <x v="21"/>
    <x v="1"/>
    <x v="1"/>
    <s v="Dhaka"/>
    <n v="0"/>
    <x v="0"/>
    <x v="1"/>
    <s v="Recent dengue"/>
  </r>
  <r>
    <x v="1"/>
    <n v="62"/>
    <x v="3"/>
    <x v="1"/>
    <x v="1"/>
    <x v="0"/>
    <x v="10"/>
    <x v="0"/>
    <x v="1"/>
    <s v="Dhaka"/>
    <n v="1"/>
    <x v="1"/>
    <x v="2"/>
    <s v="Early secondary infection"/>
  </r>
  <r>
    <x v="1"/>
    <n v="16"/>
    <x v="1"/>
    <x v="1"/>
    <x v="1"/>
    <x v="1"/>
    <x v="1"/>
    <x v="1"/>
    <x v="0"/>
    <s v="Dhaka"/>
    <n v="1"/>
    <x v="1"/>
    <x v="3"/>
    <s v="Active secondary dengue (strong response)"/>
  </r>
  <r>
    <x v="1"/>
    <n v="11"/>
    <x v="1"/>
    <x v="0"/>
    <x v="0"/>
    <x v="0"/>
    <x v="18"/>
    <x v="0"/>
    <x v="0"/>
    <s v="Dhaka"/>
    <n v="0"/>
    <x v="0"/>
    <x v="0"/>
    <s v="Likely not infected / tested too early"/>
  </r>
  <r>
    <x v="1"/>
    <n v="30"/>
    <x v="0"/>
    <x v="1"/>
    <x v="1"/>
    <x v="0"/>
    <x v="1"/>
    <x v="1"/>
    <x v="1"/>
    <s v="Dhaka"/>
    <n v="1"/>
    <x v="1"/>
    <x v="2"/>
    <s v="Early secondary infection"/>
  </r>
  <r>
    <x v="1"/>
    <n v="55"/>
    <x v="3"/>
    <x v="0"/>
    <x v="0"/>
    <x v="0"/>
    <x v="11"/>
    <x v="0"/>
    <x v="2"/>
    <s v="Dhaka"/>
    <n v="0"/>
    <x v="0"/>
    <x v="0"/>
    <s v="Likely not infected / tested too early"/>
  </r>
  <r>
    <x v="1"/>
    <n v="24"/>
    <x v="2"/>
    <x v="0"/>
    <x v="0"/>
    <x v="1"/>
    <x v="23"/>
    <x v="1"/>
    <x v="1"/>
    <s v="Dhaka"/>
    <n v="0"/>
    <x v="0"/>
    <x v="1"/>
    <s v="Recent dengue"/>
  </r>
  <r>
    <x v="0"/>
    <n v="54"/>
    <x v="3"/>
    <x v="0"/>
    <x v="0"/>
    <x v="1"/>
    <x v="35"/>
    <x v="0"/>
    <x v="1"/>
    <s v="Dhaka"/>
    <n v="0"/>
    <x v="0"/>
    <x v="1"/>
    <s v="Recent dengue"/>
  </r>
  <r>
    <x v="1"/>
    <n v="29"/>
    <x v="2"/>
    <x v="1"/>
    <x v="1"/>
    <x v="0"/>
    <x v="26"/>
    <x v="1"/>
    <x v="2"/>
    <s v="Dhaka"/>
    <n v="1"/>
    <x v="1"/>
    <x v="2"/>
    <s v="Early secondary infection"/>
  </r>
  <r>
    <x v="0"/>
    <n v="20"/>
    <x v="2"/>
    <x v="0"/>
    <x v="0"/>
    <x v="1"/>
    <x v="11"/>
    <x v="0"/>
    <x v="2"/>
    <s v="Dhaka"/>
    <n v="0"/>
    <x v="0"/>
    <x v="1"/>
    <s v="Recent dengue"/>
  </r>
  <r>
    <x v="1"/>
    <n v="57"/>
    <x v="3"/>
    <x v="1"/>
    <x v="1"/>
    <x v="1"/>
    <x v="28"/>
    <x v="1"/>
    <x v="2"/>
    <s v="Dhaka"/>
    <n v="1"/>
    <x v="1"/>
    <x v="3"/>
    <s v="Active secondary dengue (strong response)"/>
  </r>
  <r>
    <x v="1"/>
    <n v="62"/>
    <x v="3"/>
    <x v="0"/>
    <x v="0"/>
    <x v="1"/>
    <x v="29"/>
    <x v="0"/>
    <x v="1"/>
    <s v="Dhaka"/>
    <n v="0"/>
    <x v="0"/>
    <x v="1"/>
    <s v="Recent dengue"/>
  </r>
  <r>
    <x v="0"/>
    <n v="35"/>
    <x v="0"/>
    <x v="0"/>
    <x v="0"/>
    <x v="1"/>
    <x v="29"/>
    <x v="1"/>
    <x v="2"/>
    <s v="Dhaka"/>
    <n v="0"/>
    <x v="0"/>
    <x v="1"/>
    <s v="Recent dengue"/>
  </r>
  <r>
    <x v="0"/>
    <n v="22"/>
    <x v="2"/>
    <x v="1"/>
    <x v="1"/>
    <x v="1"/>
    <x v="0"/>
    <x v="0"/>
    <x v="1"/>
    <s v="Dhaka"/>
    <n v="1"/>
    <x v="1"/>
    <x v="3"/>
    <s v="Active secondary dengue (strong response)"/>
  </r>
  <r>
    <x v="1"/>
    <n v="14"/>
    <x v="1"/>
    <x v="1"/>
    <x v="1"/>
    <x v="1"/>
    <x v="30"/>
    <x v="1"/>
    <x v="0"/>
    <s v="Dhaka"/>
    <n v="1"/>
    <x v="1"/>
    <x v="3"/>
    <s v="Active secondary dengue (strong response)"/>
  </r>
  <r>
    <x v="0"/>
    <n v="40"/>
    <x v="0"/>
    <x v="1"/>
    <x v="1"/>
    <x v="0"/>
    <x v="29"/>
    <x v="0"/>
    <x v="0"/>
    <s v="Dhaka"/>
    <n v="1"/>
    <x v="1"/>
    <x v="2"/>
    <s v="Early secondary infection"/>
  </r>
  <r>
    <x v="0"/>
    <n v="46"/>
    <x v="0"/>
    <x v="1"/>
    <x v="1"/>
    <x v="0"/>
    <x v="15"/>
    <x v="1"/>
    <x v="1"/>
    <s v="Dhaka"/>
    <n v="1"/>
    <x v="1"/>
    <x v="2"/>
    <s v="Early secondary infection"/>
  </r>
  <r>
    <x v="0"/>
    <n v="21"/>
    <x v="2"/>
    <x v="0"/>
    <x v="0"/>
    <x v="1"/>
    <x v="6"/>
    <x v="0"/>
    <x v="2"/>
    <s v="Dhaka"/>
    <n v="0"/>
    <x v="0"/>
    <x v="1"/>
    <s v="Recent dengue"/>
  </r>
  <r>
    <x v="1"/>
    <n v="38"/>
    <x v="0"/>
    <x v="0"/>
    <x v="0"/>
    <x v="1"/>
    <x v="21"/>
    <x v="1"/>
    <x v="0"/>
    <s v="Dhaka"/>
    <n v="0"/>
    <x v="0"/>
    <x v="1"/>
    <s v="Recent dengue"/>
  </r>
  <r>
    <x v="1"/>
    <n v="23"/>
    <x v="2"/>
    <x v="1"/>
    <x v="1"/>
    <x v="1"/>
    <x v="32"/>
    <x v="0"/>
    <x v="0"/>
    <s v="Dhaka"/>
    <n v="1"/>
    <x v="1"/>
    <x v="3"/>
    <s v="Active secondary dengue (strong response)"/>
  </r>
  <r>
    <x v="0"/>
    <n v="15"/>
    <x v="1"/>
    <x v="0"/>
    <x v="0"/>
    <x v="0"/>
    <x v="0"/>
    <x v="1"/>
    <x v="1"/>
    <s v="Dhaka"/>
    <n v="0"/>
    <x v="0"/>
    <x v="0"/>
    <s v="Likely not infected / tested too early"/>
  </r>
  <r>
    <x v="0"/>
    <n v="21"/>
    <x v="2"/>
    <x v="0"/>
    <x v="0"/>
    <x v="0"/>
    <x v="14"/>
    <x v="0"/>
    <x v="1"/>
    <s v="Dhaka"/>
    <n v="0"/>
    <x v="0"/>
    <x v="0"/>
    <s v="Likely not infected / tested too early"/>
  </r>
  <r>
    <x v="0"/>
    <n v="31"/>
    <x v="0"/>
    <x v="0"/>
    <x v="0"/>
    <x v="0"/>
    <x v="11"/>
    <x v="1"/>
    <x v="1"/>
    <s v="Dhaka"/>
    <n v="0"/>
    <x v="0"/>
    <x v="0"/>
    <s v="Likely not infected / tested too early"/>
  </r>
  <r>
    <x v="0"/>
    <n v="43"/>
    <x v="0"/>
    <x v="1"/>
    <x v="1"/>
    <x v="0"/>
    <x v="23"/>
    <x v="0"/>
    <x v="2"/>
    <s v="Dhaka"/>
    <n v="1"/>
    <x v="1"/>
    <x v="2"/>
    <s v="Early secondary infection"/>
  </r>
  <r>
    <x v="1"/>
    <n v="29"/>
    <x v="2"/>
    <x v="1"/>
    <x v="1"/>
    <x v="0"/>
    <x v="20"/>
    <x v="1"/>
    <x v="2"/>
    <s v="Dhaka"/>
    <n v="1"/>
    <x v="1"/>
    <x v="2"/>
    <s v="Early secondary infection"/>
  </r>
  <r>
    <x v="0"/>
    <n v="58"/>
    <x v="3"/>
    <x v="0"/>
    <x v="0"/>
    <x v="1"/>
    <x v="19"/>
    <x v="0"/>
    <x v="0"/>
    <s v="Dhaka"/>
    <n v="0"/>
    <x v="0"/>
    <x v="1"/>
    <s v="Recent dengue"/>
  </r>
  <r>
    <x v="1"/>
    <n v="27"/>
    <x v="2"/>
    <x v="1"/>
    <x v="1"/>
    <x v="0"/>
    <x v="29"/>
    <x v="1"/>
    <x v="0"/>
    <s v="Dhaka"/>
    <n v="1"/>
    <x v="1"/>
    <x v="2"/>
    <s v="Early secondary infection"/>
  </r>
  <r>
    <x v="1"/>
    <n v="49"/>
    <x v="0"/>
    <x v="0"/>
    <x v="0"/>
    <x v="0"/>
    <x v="6"/>
    <x v="0"/>
    <x v="0"/>
    <s v="Dhaka"/>
    <n v="0"/>
    <x v="0"/>
    <x v="0"/>
    <s v="Likely not infected / tested too early"/>
  </r>
  <r>
    <x v="1"/>
    <n v="43"/>
    <x v="0"/>
    <x v="1"/>
    <x v="1"/>
    <x v="1"/>
    <x v="11"/>
    <x v="1"/>
    <x v="0"/>
    <s v="Dhaka"/>
    <n v="1"/>
    <x v="1"/>
    <x v="3"/>
    <s v="Active secondary dengue (strong response)"/>
  </r>
  <r>
    <x v="1"/>
    <n v="42"/>
    <x v="0"/>
    <x v="1"/>
    <x v="1"/>
    <x v="0"/>
    <x v="33"/>
    <x v="0"/>
    <x v="1"/>
    <s v="Dhaka"/>
    <n v="1"/>
    <x v="1"/>
    <x v="2"/>
    <s v="Early secondary infection"/>
  </r>
  <r>
    <x v="0"/>
    <n v="18"/>
    <x v="2"/>
    <x v="1"/>
    <x v="1"/>
    <x v="0"/>
    <x v="30"/>
    <x v="1"/>
    <x v="0"/>
    <s v="Dhaka"/>
    <n v="1"/>
    <x v="1"/>
    <x v="2"/>
    <s v="Early secondary infection"/>
  </r>
  <r>
    <x v="1"/>
    <n v="15"/>
    <x v="1"/>
    <x v="1"/>
    <x v="1"/>
    <x v="0"/>
    <x v="35"/>
    <x v="0"/>
    <x v="2"/>
    <s v="Dhaka"/>
    <n v="1"/>
    <x v="1"/>
    <x v="2"/>
    <s v="Early secondary infection"/>
  </r>
  <r>
    <x v="1"/>
    <n v="22"/>
    <x v="2"/>
    <x v="1"/>
    <x v="1"/>
    <x v="0"/>
    <x v="11"/>
    <x v="1"/>
    <x v="0"/>
    <s v="Dhaka"/>
    <n v="1"/>
    <x v="1"/>
    <x v="2"/>
    <s v="Early secondary infection"/>
  </r>
  <r>
    <x v="1"/>
    <n v="31"/>
    <x v="0"/>
    <x v="1"/>
    <x v="1"/>
    <x v="0"/>
    <x v="20"/>
    <x v="0"/>
    <x v="2"/>
    <s v="Dhaka"/>
    <n v="1"/>
    <x v="1"/>
    <x v="2"/>
    <s v="Early secondary infection"/>
  </r>
  <r>
    <x v="0"/>
    <n v="26"/>
    <x v="2"/>
    <x v="0"/>
    <x v="0"/>
    <x v="1"/>
    <x v="16"/>
    <x v="1"/>
    <x v="0"/>
    <s v="Dhaka"/>
    <n v="0"/>
    <x v="0"/>
    <x v="1"/>
    <s v="Recent dengue"/>
  </r>
  <r>
    <x v="1"/>
    <n v="11"/>
    <x v="1"/>
    <x v="1"/>
    <x v="1"/>
    <x v="1"/>
    <x v="0"/>
    <x v="0"/>
    <x v="2"/>
    <s v="Dhaka"/>
    <n v="1"/>
    <x v="1"/>
    <x v="3"/>
    <s v="Active secondary dengue (strong response)"/>
  </r>
  <r>
    <x v="1"/>
    <n v="47"/>
    <x v="0"/>
    <x v="1"/>
    <x v="1"/>
    <x v="1"/>
    <x v="0"/>
    <x v="1"/>
    <x v="2"/>
    <s v="Dhaka"/>
    <n v="1"/>
    <x v="1"/>
    <x v="3"/>
    <s v="Active secondary dengue (strong response)"/>
  </r>
  <r>
    <x v="0"/>
    <n v="20"/>
    <x v="2"/>
    <x v="0"/>
    <x v="0"/>
    <x v="1"/>
    <x v="23"/>
    <x v="0"/>
    <x v="0"/>
    <s v="Dhaka"/>
    <n v="0"/>
    <x v="0"/>
    <x v="1"/>
    <s v="Recent dengue"/>
  </r>
  <r>
    <x v="1"/>
    <n v="58"/>
    <x v="3"/>
    <x v="0"/>
    <x v="0"/>
    <x v="1"/>
    <x v="27"/>
    <x v="1"/>
    <x v="0"/>
    <s v="Dhaka"/>
    <n v="0"/>
    <x v="0"/>
    <x v="1"/>
    <s v="Recent dengue"/>
  </r>
  <r>
    <x v="1"/>
    <n v="62"/>
    <x v="3"/>
    <x v="1"/>
    <x v="1"/>
    <x v="0"/>
    <x v="27"/>
    <x v="0"/>
    <x v="1"/>
    <s v="Dhaka"/>
    <n v="1"/>
    <x v="1"/>
    <x v="2"/>
    <s v="Early secondary infection"/>
  </r>
  <r>
    <x v="0"/>
    <n v="27"/>
    <x v="2"/>
    <x v="0"/>
    <x v="0"/>
    <x v="1"/>
    <x v="20"/>
    <x v="1"/>
    <x v="1"/>
    <s v="Dhaka"/>
    <n v="0"/>
    <x v="0"/>
    <x v="1"/>
    <s v="Recent dengue"/>
  </r>
  <r>
    <x v="0"/>
    <n v="49"/>
    <x v="0"/>
    <x v="1"/>
    <x v="1"/>
    <x v="1"/>
    <x v="29"/>
    <x v="0"/>
    <x v="2"/>
    <s v="Dhaka"/>
    <n v="1"/>
    <x v="1"/>
    <x v="3"/>
    <s v="Active secondary dengue (strong response)"/>
  </r>
  <r>
    <x v="0"/>
    <n v="30"/>
    <x v="0"/>
    <x v="1"/>
    <x v="1"/>
    <x v="0"/>
    <x v="24"/>
    <x v="1"/>
    <x v="1"/>
    <s v="Dhaka"/>
    <n v="1"/>
    <x v="1"/>
    <x v="2"/>
    <s v="Early secondary infection"/>
  </r>
  <r>
    <x v="1"/>
    <n v="61"/>
    <x v="3"/>
    <x v="1"/>
    <x v="1"/>
    <x v="1"/>
    <x v="4"/>
    <x v="0"/>
    <x v="1"/>
    <s v="Dhaka"/>
    <n v="1"/>
    <x v="1"/>
    <x v="3"/>
    <s v="Active secondary dengue (strong response)"/>
  </r>
  <r>
    <x v="0"/>
    <n v="31"/>
    <x v="0"/>
    <x v="1"/>
    <x v="1"/>
    <x v="1"/>
    <x v="28"/>
    <x v="1"/>
    <x v="0"/>
    <s v="Dhaka"/>
    <n v="1"/>
    <x v="1"/>
    <x v="3"/>
    <s v="Active secondary dengue (strong response)"/>
  </r>
  <r>
    <x v="0"/>
    <n v="64"/>
    <x v="3"/>
    <x v="0"/>
    <x v="0"/>
    <x v="1"/>
    <x v="3"/>
    <x v="0"/>
    <x v="1"/>
    <s v="Dhaka"/>
    <n v="0"/>
    <x v="0"/>
    <x v="1"/>
    <s v="Recent dengue"/>
  </r>
  <r>
    <x v="0"/>
    <n v="37"/>
    <x v="0"/>
    <x v="0"/>
    <x v="0"/>
    <x v="1"/>
    <x v="8"/>
    <x v="1"/>
    <x v="1"/>
    <s v="Dhaka"/>
    <n v="0"/>
    <x v="0"/>
    <x v="1"/>
    <s v="Recent dengue"/>
  </r>
  <r>
    <x v="1"/>
    <n v="45"/>
    <x v="0"/>
    <x v="1"/>
    <x v="1"/>
    <x v="0"/>
    <x v="34"/>
    <x v="0"/>
    <x v="1"/>
    <s v="Dhaka"/>
    <n v="1"/>
    <x v="1"/>
    <x v="2"/>
    <s v="Early secondary infection"/>
  </r>
  <r>
    <x v="1"/>
    <n v="47"/>
    <x v="0"/>
    <x v="1"/>
    <x v="1"/>
    <x v="0"/>
    <x v="31"/>
    <x v="1"/>
    <x v="1"/>
    <s v="Dhaka"/>
    <n v="1"/>
    <x v="1"/>
    <x v="2"/>
    <s v="Early secondary infection"/>
  </r>
  <r>
    <x v="0"/>
    <n v="34"/>
    <x v="0"/>
    <x v="0"/>
    <x v="0"/>
    <x v="0"/>
    <x v="21"/>
    <x v="0"/>
    <x v="2"/>
    <s v="Dhaka"/>
    <n v="0"/>
    <x v="0"/>
    <x v="0"/>
    <s v="Likely not infected / tested too early"/>
  </r>
  <r>
    <x v="1"/>
    <n v="37"/>
    <x v="0"/>
    <x v="1"/>
    <x v="1"/>
    <x v="1"/>
    <x v="33"/>
    <x v="1"/>
    <x v="1"/>
    <s v="Dhaka"/>
    <n v="1"/>
    <x v="1"/>
    <x v="3"/>
    <s v="Active secondary dengue (strong response)"/>
  </r>
  <r>
    <x v="0"/>
    <n v="17"/>
    <x v="1"/>
    <x v="0"/>
    <x v="0"/>
    <x v="0"/>
    <x v="7"/>
    <x v="0"/>
    <x v="0"/>
    <s v="Dhaka"/>
    <n v="0"/>
    <x v="0"/>
    <x v="0"/>
    <s v="Likely not infected / tested too early"/>
  </r>
  <r>
    <x v="1"/>
    <n v="38"/>
    <x v="0"/>
    <x v="0"/>
    <x v="1"/>
    <x v="0"/>
    <x v="10"/>
    <x v="1"/>
    <x v="0"/>
    <s v="Dhaka"/>
    <n v="1"/>
    <x v="1"/>
    <x v="4"/>
    <s v="Past dengue infection"/>
  </r>
  <r>
    <x v="0"/>
    <n v="13"/>
    <x v="1"/>
    <x v="0"/>
    <x v="0"/>
    <x v="0"/>
    <x v="13"/>
    <x v="0"/>
    <x v="2"/>
    <s v="Dhaka"/>
    <n v="0"/>
    <x v="0"/>
    <x v="0"/>
    <s v="Likely not infected / tested too early"/>
  </r>
  <r>
    <x v="0"/>
    <n v="52"/>
    <x v="3"/>
    <x v="1"/>
    <x v="1"/>
    <x v="1"/>
    <x v="31"/>
    <x v="1"/>
    <x v="2"/>
    <s v="Dhaka"/>
    <n v="1"/>
    <x v="1"/>
    <x v="3"/>
    <s v="Active secondary dengue (strong response)"/>
  </r>
  <r>
    <x v="0"/>
    <n v="50"/>
    <x v="3"/>
    <x v="0"/>
    <x v="0"/>
    <x v="0"/>
    <x v="18"/>
    <x v="0"/>
    <x v="2"/>
    <s v="Dhaka"/>
    <n v="0"/>
    <x v="0"/>
    <x v="0"/>
    <s v="Likely not infected / tested too early"/>
  </r>
  <r>
    <x v="1"/>
    <n v="35"/>
    <x v="0"/>
    <x v="0"/>
    <x v="0"/>
    <x v="0"/>
    <x v="12"/>
    <x v="1"/>
    <x v="0"/>
    <s v="Dhaka"/>
    <n v="0"/>
    <x v="0"/>
    <x v="0"/>
    <s v="Likely not infected / tested too early"/>
  </r>
  <r>
    <x v="1"/>
    <n v="14"/>
    <x v="1"/>
    <x v="1"/>
    <x v="1"/>
    <x v="1"/>
    <x v="30"/>
    <x v="0"/>
    <x v="1"/>
    <s v="Dhaka"/>
    <n v="1"/>
    <x v="1"/>
    <x v="3"/>
    <s v="Active secondary dengue (strong response)"/>
  </r>
  <r>
    <x v="0"/>
    <n v="31"/>
    <x v="0"/>
    <x v="0"/>
    <x v="0"/>
    <x v="1"/>
    <x v="9"/>
    <x v="1"/>
    <x v="0"/>
    <s v="Dhaka"/>
    <n v="0"/>
    <x v="0"/>
    <x v="1"/>
    <s v="Recent dengue"/>
  </r>
  <r>
    <x v="0"/>
    <n v="23"/>
    <x v="2"/>
    <x v="1"/>
    <x v="1"/>
    <x v="0"/>
    <x v="13"/>
    <x v="0"/>
    <x v="2"/>
    <s v="Dhaka"/>
    <n v="1"/>
    <x v="1"/>
    <x v="2"/>
    <s v="Early secondary infection"/>
  </r>
  <r>
    <x v="1"/>
    <n v="32"/>
    <x v="0"/>
    <x v="0"/>
    <x v="0"/>
    <x v="0"/>
    <x v="29"/>
    <x v="1"/>
    <x v="2"/>
    <s v="Dhaka"/>
    <n v="0"/>
    <x v="0"/>
    <x v="0"/>
    <s v="Likely not infected / tested too early"/>
  </r>
  <r>
    <x v="1"/>
    <n v="39"/>
    <x v="0"/>
    <x v="1"/>
    <x v="1"/>
    <x v="0"/>
    <x v="4"/>
    <x v="0"/>
    <x v="2"/>
    <s v="Dhaka"/>
    <n v="1"/>
    <x v="1"/>
    <x v="2"/>
    <s v="Early secondary infection"/>
  </r>
  <r>
    <x v="0"/>
    <n v="53"/>
    <x v="3"/>
    <x v="0"/>
    <x v="0"/>
    <x v="0"/>
    <x v="27"/>
    <x v="1"/>
    <x v="0"/>
    <s v="Dhaka"/>
    <n v="0"/>
    <x v="0"/>
    <x v="0"/>
    <s v="Likely not infected / tested too early"/>
  </r>
  <r>
    <x v="1"/>
    <n v="29"/>
    <x v="2"/>
    <x v="0"/>
    <x v="0"/>
    <x v="1"/>
    <x v="13"/>
    <x v="0"/>
    <x v="1"/>
    <s v="Dhaka"/>
    <n v="0"/>
    <x v="0"/>
    <x v="1"/>
    <s v="Recent dengue"/>
  </r>
  <r>
    <x v="1"/>
    <n v="51"/>
    <x v="3"/>
    <x v="1"/>
    <x v="1"/>
    <x v="1"/>
    <x v="23"/>
    <x v="1"/>
    <x v="1"/>
    <s v="Dhaka"/>
    <n v="1"/>
    <x v="1"/>
    <x v="3"/>
    <s v="Active secondary dengue (strong response)"/>
  </r>
  <r>
    <x v="1"/>
    <n v="11"/>
    <x v="1"/>
    <x v="0"/>
    <x v="0"/>
    <x v="1"/>
    <x v="17"/>
    <x v="0"/>
    <x v="1"/>
    <s v="Dhaka"/>
    <n v="0"/>
    <x v="0"/>
    <x v="1"/>
    <s v="Recent dengue"/>
  </r>
  <r>
    <x v="0"/>
    <n v="29"/>
    <x v="2"/>
    <x v="1"/>
    <x v="1"/>
    <x v="1"/>
    <x v="33"/>
    <x v="1"/>
    <x v="0"/>
    <s v="Dhaka"/>
    <n v="1"/>
    <x v="1"/>
    <x v="3"/>
    <s v="Active secondary dengue (strong response)"/>
  </r>
  <r>
    <x v="1"/>
    <n v="45"/>
    <x v="0"/>
    <x v="1"/>
    <x v="1"/>
    <x v="0"/>
    <x v="12"/>
    <x v="0"/>
    <x v="0"/>
    <s v="Dhaka"/>
    <n v="1"/>
    <x v="1"/>
    <x v="2"/>
    <s v="Early secondary infection"/>
  </r>
  <r>
    <x v="1"/>
    <n v="19"/>
    <x v="2"/>
    <x v="0"/>
    <x v="0"/>
    <x v="0"/>
    <x v="31"/>
    <x v="1"/>
    <x v="0"/>
    <s v="Dhaka"/>
    <n v="0"/>
    <x v="0"/>
    <x v="0"/>
    <s v="Likely not infected / tested too early"/>
  </r>
  <r>
    <x v="1"/>
    <n v="24"/>
    <x v="2"/>
    <x v="1"/>
    <x v="1"/>
    <x v="0"/>
    <x v="30"/>
    <x v="0"/>
    <x v="2"/>
    <s v="Dhaka"/>
    <n v="1"/>
    <x v="1"/>
    <x v="2"/>
    <s v="Early secondary infection"/>
  </r>
  <r>
    <x v="1"/>
    <n v="48"/>
    <x v="0"/>
    <x v="0"/>
    <x v="0"/>
    <x v="0"/>
    <x v="26"/>
    <x v="1"/>
    <x v="0"/>
    <s v="Dhaka"/>
    <n v="0"/>
    <x v="0"/>
    <x v="0"/>
    <s v="Likely not infected / tested too early"/>
  </r>
  <r>
    <x v="0"/>
    <n v="53"/>
    <x v="3"/>
    <x v="1"/>
    <x v="1"/>
    <x v="0"/>
    <x v="24"/>
    <x v="0"/>
    <x v="2"/>
    <s v="Dhaka"/>
    <n v="1"/>
    <x v="1"/>
    <x v="2"/>
    <s v="Early secondary infection"/>
  </r>
  <r>
    <x v="0"/>
    <n v="33"/>
    <x v="0"/>
    <x v="1"/>
    <x v="1"/>
    <x v="0"/>
    <x v="22"/>
    <x v="1"/>
    <x v="2"/>
    <s v="Dhaka"/>
    <n v="1"/>
    <x v="1"/>
    <x v="2"/>
    <s v="Early secondary infection"/>
  </r>
  <r>
    <x v="1"/>
    <n v="41"/>
    <x v="0"/>
    <x v="1"/>
    <x v="1"/>
    <x v="1"/>
    <x v="9"/>
    <x v="0"/>
    <x v="2"/>
    <s v="Dhaka"/>
    <n v="1"/>
    <x v="1"/>
    <x v="3"/>
    <s v="Active secondary dengue (strong response)"/>
  </r>
  <r>
    <x v="0"/>
    <n v="35"/>
    <x v="0"/>
    <x v="0"/>
    <x v="0"/>
    <x v="1"/>
    <x v="5"/>
    <x v="1"/>
    <x v="0"/>
    <s v="Dhaka"/>
    <n v="0"/>
    <x v="0"/>
    <x v="1"/>
    <s v="Recent dengue"/>
  </r>
  <r>
    <x v="1"/>
    <n v="63"/>
    <x v="3"/>
    <x v="0"/>
    <x v="0"/>
    <x v="0"/>
    <x v="5"/>
    <x v="0"/>
    <x v="2"/>
    <s v="Dhaka"/>
    <n v="0"/>
    <x v="0"/>
    <x v="0"/>
    <s v="Likely not infected / tested too early"/>
  </r>
  <r>
    <x v="0"/>
    <n v="54"/>
    <x v="3"/>
    <x v="1"/>
    <x v="1"/>
    <x v="0"/>
    <x v="15"/>
    <x v="1"/>
    <x v="2"/>
    <s v="Dhaka"/>
    <n v="1"/>
    <x v="1"/>
    <x v="2"/>
    <s v="Early secondary infection"/>
  </r>
  <r>
    <x v="0"/>
    <n v="40"/>
    <x v="0"/>
    <x v="1"/>
    <x v="1"/>
    <x v="1"/>
    <x v="25"/>
    <x v="0"/>
    <x v="2"/>
    <s v="Dhaka"/>
    <n v="1"/>
    <x v="1"/>
    <x v="3"/>
    <s v="Active secondary dengue (strong response)"/>
  </r>
  <r>
    <x v="0"/>
    <n v="23"/>
    <x v="2"/>
    <x v="0"/>
    <x v="0"/>
    <x v="1"/>
    <x v="34"/>
    <x v="1"/>
    <x v="1"/>
    <s v="Dhaka"/>
    <n v="0"/>
    <x v="0"/>
    <x v="1"/>
    <s v="Recent dengue"/>
  </r>
  <r>
    <x v="0"/>
    <n v="55"/>
    <x v="3"/>
    <x v="0"/>
    <x v="0"/>
    <x v="0"/>
    <x v="9"/>
    <x v="0"/>
    <x v="1"/>
    <s v="Dhaka"/>
    <n v="0"/>
    <x v="0"/>
    <x v="0"/>
    <s v="Likely not infected / tested too early"/>
  </r>
  <r>
    <x v="0"/>
    <n v="32"/>
    <x v="0"/>
    <x v="0"/>
    <x v="0"/>
    <x v="0"/>
    <x v="24"/>
    <x v="1"/>
    <x v="1"/>
    <s v="Dhaka"/>
    <n v="0"/>
    <x v="0"/>
    <x v="0"/>
    <s v="Likely not infected / tested too early"/>
  </r>
  <r>
    <x v="1"/>
    <n v="13"/>
    <x v="1"/>
    <x v="0"/>
    <x v="0"/>
    <x v="1"/>
    <x v="4"/>
    <x v="0"/>
    <x v="2"/>
    <s v="Dhaka"/>
    <n v="0"/>
    <x v="0"/>
    <x v="1"/>
    <s v="Recent dengue"/>
  </r>
  <r>
    <x v="1"/>
    <n v="44"/>
    <x v="0"/>
    <x v="1"/>
    <x v="1"/>
    <x v="0"/>
    <x v="22"/>
    <x v="1"/>
    <x v="0"/>
    <s v="Dhaka"/>
    <n v="1"/>
    <x v="1"/>
    <x v="2"/>
    <s v="Early secondary infection"/>
  </r>
  <r>
    <x v="0"/>
    <n v="52"/>
    <x v="3"/>
    <x v="0"/>
    <x v="0"/>
    <x v="1"/>
    <x v="12"/>
    <x v="0"/>
    <x v="2"/>
    <s v="Dhaka"/>
    <n v="0"/>
    <x v="0"/>
    <x v="1"/>
    <s v="Recent dengue"/>
  </r>
  <r>
    <x v="1"/>
    <n v="65"/>
    <x v="3"/>
    <x v="0"/>
    <x v="0"/>
    <x v="0"/>
    <x v="14"/>
    <x v="1"/>
    <x v="1"/>
    <s v="Dhaka"/>
    <n v="0"/>
    <x v="0"/>
    <x v="0"/>
    <s v="Likely not infected / tested too early"/>
  </r>
  <r>
    <x v="1"/>
    <n v="55"/>
    <x v="3"/>
    <x v="0"/>
    <x v="0"/>
    <x v="0"/>
    <x v="19"/>
    <x v="0"/>
    <x v="1"/>
    <s v="Dhaka"/>
    <n v="0"/>
    <x v="0"/>
    <x v="0"/>
    <s v="Likely not infected / tested too early"/>
  </r>
  <r>
    <x v="0"/>
    <n v="17"/>
    <x v="1"/>
    <x v="0"/>
    <x v="0"/>
    <x v="1"/>
    <x v="0"/>
    <x v="1"/>
    <x v="1"/>
    <s v="Dhaka"/>
    <n v="0"/>
    <x v="0"/>
    <x v="1"/>
    <s v="Recent dengue"/>
  </r>
  <r>
    <x v="0"/>
    <n v="31"/>
    <x v="0"/>
    <x v="1"/>
    <x v="1"/>
    <x v="0"/>
    <x v="19"/>
    <x v="0"/>
    <x v="0"/>
    <s v="Dhaka"/>
    <n v="1"/>
    <x v="1"/>
    <x v="2"/>
    <s v="Early secondary infection"/>
  </r>
  <r>
    <x v="1"/>
    <n v="9"/>
    <x v="1"/>
    <x v="1"/>
    <x v="1"/>
    <x v="1"/>
    <x v="21"/>
    <x v="1"/>
    <x v="2"/>
    <s v="Dhaka"/>
    <n v="1"/>
    <x v="1"/>
    <x v="3"/>
    <s v="Active secondary dengue (strong response)"/>
  </r>
  <r>
    <x v="1"/>
    <n v="22"/>
    <x v="2"/>
    <x v="1"/>
    <x v="1"/>
    <x v="0"/>
    <x v="21"/>
    <x v="0"/>
    <x v="2"/>
    <s v="Dhaka"/>
    <n v="1"/>
    <x v="1"/>
    <x v="2"/>
    <s v="Early secondary infection"/>
  </r>
  <r>
    <x v="0"/>
    <n v="21"/>
    <x v="2"/>
    <x v="1"/>
    <x v="1"/>
    <x v="0"/>
    <x v="29"/>
    <x v="1"/>
    <x v="1"/>
    <s v="Dhaka"/>
    <n v="1"/>
    <x v="1"/>
    <x v="2"/>
    <s v="Early secondary infection"/>
  </r>
  <r>
    <x v="0"/>
    <n v="15"/>
    <x v="1"/>
    <x v="1"/>
    <x v="1"/>
    <x v="0"/>
    <x v="34"/>
    <x v="0"/>
    <x v="0"/>
    <s v="Dhaka"/>
    <n v="1"/>
    <x v="1"/>
    <x v="2"/>
    <s v="Early secondary infection"/>
  </r>
  <r>
    <x v="1"/>
    <n v="40"/>
    <x v="0"/>
    <x v="1"/>
    <x v="1"/>
    <x v="0"/>
    <x v="31"/>
    <x v="1"/>
    <x v="2"/>
    <s v="Dhaka"/>
    <n v="1"/>
    <x v="1"/>
    <x v="2"/>
    <s v="Early secondary infection"/>
  </r>
  <r>
    <x v="0"/>
    <n v="37"/>
    <x v="0"/>
    <x v="1"/>
    <x v="1"/>
    <x v="1"/>
    <x v="3"/>
    <x v="0"/>
    <x v="0"/>
    <s v="Dhaka"/>
    <n v="1"/>
    <x v="1"/>
    <x v="3"/>
    <s v="Active secondary dengue (strong response)"/>
  </r>
  <r>
    <x v="1"/>
    <n v="53"/>
    <x v="3"/>
    <x v="0"/>
    <x v="0"/>
    <x v="0"/>
    <x v="4"/>
    <x v="1"/>
    <x v="1"/>
    <s v="Dhaka"/>
    <n v="0"/>
    <x v="0"/>
    <x v="0"/>
    <s v="Likely not infected / tested too early"/>
  </r>
  <r>
    <x v="0"/>
    <n v="46"/>
    <x v="0"/>
    <x v="0"/>
    <x v="0"/>
    <x v="0"/>
    <x v="6"/>
    <x v="0"/>
    <x v="2"/>
    <s v="Dhaka"/>
    <n v="0"/>
    <x v="0"/>
    <x v="0"/>
    <s v="Likely not infected / tested too early"/>
  </r>
  <r>
    <x v="1"/>
    <n v="9"/>
    <x v="1"/>
    <x v="1"/>
    <x v="1"/>
    <x v="1"/>
    <x v="16"/>
    <x v="1"/>
    <x v="1"/>
    <s v="Dhaka"/>
    <n v="1"/>
    <x v="1"/>
    <x v="3"/>
    <s v="Active secondary dengue (strong response)"/>
  </r>
  <r>
    <x v="1"/>
    <n v="35"/>
    <x v="0"/>
    <x v="0"/>
    <x v="0"/>
    <x v="1"/>
    <x v="6"/>
    <x v="0"/>
    <x v="2"/>
    <s v="Dhaka"/>
    <n v="0"/>
    <x v="0"/>
    <x v="1"/>
    <s v="Recent dengue"/>
  </r>
  <r>
    <x v="0"/>
    <n v="18"/>
    <x v="2"/>
    <x v="0"/>
    <x v="0"/>
    <x v="1"/>
    <x v="18"/>
    <x v="1"/>
    <x v="1"/>
    <s v="Dhaka"/>
    <n v="0"/>
    <x v="0"/>
    <x v="1"/>
    <s v="Recent dengue"/>
  </r>
  <r>
    <x v="0"/>
    <n v="10"/>
    <x v="1"/>
    <x v="0"/>
    <x v="0"/>
    <x v="1"/>
    <x v="17"/>
    <x v="0"/>
    <x v="1"/>
    <s v="Dhaka"/>
    <n v="0"/>
    <x v="0"/>
    <x v="1"/>
    <s v="Recent dengue"/>
  </r>
  <r>
    <x v="0"/>
    <n v="13"/>
    <x v="1"/>
    <x v="1"/>
    <x v="1"/>
    <x v="1"/>
    <x v="0"/>
    <x v="1"/>
    <x v="2"/>
    <s v="Dhaka"/>
    <n v="1"/>
    <x v="1"/>
    <x v="3"/>
    <s v="Active secondary dengue (strong response)"/>
  </r>
  <r>
    <x v="0"/>
    <n v="19"/>
    <x v="2"/>
    <x v="1"/>
    <x v="1"/>
    <x v="0"/>
    <x v="33"/>
    <x v="0"/>
    <x v="2"/>
    <s v="Dhaka"/>
    <n v="1"/>
    <x v="1"/>
    <x v="2"/>
    <s v="Early secondary infection"/>
  </r>
  <r>
    <x v="1"/>
    <n v="37"/>
    <x v="0"/>
    <x v="0"/>
    <x v="0"/>
    <x v="1"/>
    <x v="13"/>
    <x v="1"/>
    <x v="1"/>
    <s v="Dhaka"/>
    <n v="0"/>
    <x v="0"/>
    <x v="1"/>
    <s v="Recent dengue"/>
  </r>
  <r>
    <x v="0"/>
    <n v="40"/>
    <x v="0"/>
    <x v="1"/>
    <x v="1"/>
    <x v="0"/>
    <x v="31"/>
    <x v="0"/>
    <x v="0"/>
    <s v="Dhaka"/>
    <n v="1"/>
    <x v="1"/>
    <x v="2"/>
    <s v="Early secondary infection"/>
  </r>
  <r>
    <x v="0"/>
    <n v="10"/>
    <x v="1"/>
    <x v="0"/>
    <x v="0"/>
    <x v="0"/>
    <x v="31"/>
    <x v="1"/>
    <x v="2"/>
    <s v="Dhaka"/>
    <n v="0"/>
    <x v="0"/>
    <x v="0"/>
    <s v="Likely not infected / tested too early"/>
  </r>
  <r>
    <x v="0"/>
    <n v="17"/>
    <x v="1"/>
    <x v="0"/>
    <x v="0"/>
    <x v="1"/>
    <x v="7"/>
    <x v="0"/>
    <x v="1"/>
    <s v="Dhaka"/>
    <n v="0"/>
    <x v="0"/>
    <x v="1"/>
    <s v="Recent dengue"/>
  </r>
  <r>
    <x v="0"/>
    <n v="47"/>
    <x v="0"/>
    <x v="1"/>
    <x v="1"/>
    <x v="0"/>
    <x v="24"/>
    <x v="1"/>
    <x v="0"/>
    <s v="Dhaka"/>
    <n v="1"/>
    <x v="1"/>
    <x v="2"/>
    <s v="Early secondary infection"/>
  </r>
  <r>
    <x v="1"/>
    <n v="51"/>
    <x v="3"/>
    <x v="0"/>
    <x v="0"/>
    <x v="0"/>
    <x v="20"/>
    <x v="0"/>
    <x v="1"/>
    <s v="Dhaka"/>
    <n v="0"/>
    <x v="0"/>
    <x v="0"/>
    <s v="Likely not infected / tested too early"/>
  </r>
  <r>
    <x v="1"/>
    <n v="33"/>
    <x v="0"/>
    <x v="1"/>
    <x v="1"/>
    <x v="1"/>
    <x v="34"/>
    <x v="1"/>
    <x v="0"/>
    <s v="Dhaka"/>
    <n v="1"/>
    <x v="1"/>
    <x v="3"/>
    <s v="Active secondary dengue (strong response)"/>
  </r>
  <r>
    <x v="1"/>
    <n v="51"/>
    <x v="3"/>
    <x v="1"/>
    <x v="1"/>
    <x v="1"/>
    <x v="5"/>
    <x v="0"/>
    <x v="1"/>
    <s v="Dhaka"/>
    <n v="1"/>
    <x v="1"/>
    <x v="3"/>
    <s v="Active secondary dengue (strong response)"/>
  </r>
  <r>
    <x v="0"/>
    <n v="60"/>
    <x v="3"/>
    <x v="0"/>
    <x v="0"/>
    <x v="1"/>
    <x v="19"/>
    <x v="1"/>
    <x v="0"/>
    <s v="Dhaka"/>
    <n v="0"/>
    <x v="0"/>
    <x v="1"/>
    <s v="Recent dengue"/>
  </r>
  <r>
    <x v="0"/>
    <n v="23"/>
    <x v="2"/>
    <x v="0"/>
    <x v="0"/>
    <x v="1"/>
    <x v="33"/>
    <x v="0"/>
    <x v="1"/>
    <s v="Dhaka"/>
    <n v="0"/>
    <x v="0"/>
    <x v="1"/>
    <s v="Recent dengue"/>
  </r>
  <r>
    <x v="0"/>
    <n v="8"/>
    <x v="1"/>
    <x v="0"/>
    <x v="0"/>
    <x v="0"/>
    <x v="5"/>
    <x v="1"/>
    <x v="1"/>
    <s v="Dhaka"/>
    <n v="0"/>
    <x v="0"/>
    <x v="0"/>
    <s v="Likely not infected / tested too early"/>
  </r>
  <r>
    <x v="1"/>
    <n v="52"/>
    <x v="3"/>
    <x v="0"/>
    <x v="0"/>
    <x v="1"/>
    <x v="0"/>
    <x v="0"/>
    <x v="0"/>
    <s v="Dhaka"/>
    <n v="0"/>
    <x v="0"/>
    <x v="1"/>
    <s v="Recent dengue"/>
  </r>
  <r>
    <x v="0"/>
    <n v="10"/>
    <x v="1"/>
    <x v="1"/>
    <x v="1"/>
    <x v="1"/>
    <x v="7"/>
    <x v="1"/>
    <x v="2"/>
    <s v="Dhaka"/>
    <n v="1"/>
    <x v="1"/>
    <x v="3"/>
    <s v="Active secondary dengue (strong response)"/>
  </r>
  <r>
    <x v="1"/>
    <n v="22"/>
    <x v="2"/>
    <x v="1"/>
    <x v="1"/>
    <x v="0"/>
    <x v="7"/>
    <x v="0"/>
    <x v="0"/>
    <s v="Dhaka"/>
    <n v="1"/>
    <x v="1"/>
    <x v="2"/>
    <s v="Early secondary infection"/>
  </r>
  <r>
    <x v="1"/>
    <n v="23"/>
    <x v="2"/>
    <x v="1"/>
    <x v="1"/>
    <x v="0"/>
    <x v="17"/>
    <x v="1"/>
    <x v="2"/>
    <s v="Dhaka"/>
    <n v="1"/>
    <x v="1"/>
    <x v="2"/>
    <s v="Early secondary infection"/>
  </r>
  <r>
    <x v="0"/>
    <n v="13"/>
    <x v="1"/>
    <x v="0"/>
    <x v="0"/>
    <x v="1"/>
    <x v="35"/>
    <x v="0"/>
    <x v="2"/>
    <s v="Dhaka"/>
    <n v="0"/>
    <x v="0"/>
    <x v="1"/>
    <s v="Recent dengue"/>
  </r>
  <r>
    <x v="0"/>
    <n v="22"/>
    <x v="2"/>
    <x v="0"/>
    <x v="0"/>
    <x v="0"/>
    <x v="8"/>
    <x v="1"/>
    <x v="0"/>
    <s v="Dhaka"/>
    <n v="0"/>
    <x v="0"/>
    <x v="0"/>
    <s v="Likely not infected / tested too early"/>
  </r>
  <r>
    <x v="1"/>
    <n v="64"/>
    <x v="3"/>
    <x v="1"/>
    <x v="1"/>
    <x v="1"/>
    <x v="15"/>
    <x v="0"/>
    <x v="0"/>
    <s v="Dhaka"/>
    <n v="1"/>
    <x v="1"/>
    <x v="3"/>
    <s v="Active secondary dengue (strong response)"/>
  </r>
  <r>
    <x v="0"/>
    <n v="9"/>
    <x v="1"/>
    <x v="0"/>
    <x v="0"/>
    <x v="0"/>
    <x v="25"/>
    <x v="1"/>
    <x v="2"/>
    <s v="Dhaka"/>
    <n v="0"/>
    <x v="0"/>
    <x v="0"/>
    <s v="Likely not infected / tested too early"/>
  </r>
  <r>
    <x v="0"/>
    <n v="26"/>
    <x v="2"/>
    <x v="0"/>
    <x v="0"/>
    <x v="0"/>
    <x v="25"/>
    <x v="0"/>
    <x v="2"/>
    <s v="Dhaka"/>
    <n v="0"/>
    <x v="0"/>
    <x v="0"/>
    <s v="Likely not infected / tested too early"/>
  </r>
  <r>
    <x v="1"/>
    <n v="32"/>
    <x v="0"/>
    <x v="0"/>
    <x v="0"/>
    <x v="0"/>
    <x v="15"/>
    <x v="1"/>
    <x v="2"/>
    <s v="Dhaka"/>
    <n v="0"/>
    <x v="0"/>
    <x v="0"/>
    <s v="Likely not infected / tested too early"/>
  </r>
  <r>
    <x v="0"/>
    <n v="48"/>
    <x v="0"/>
    <x v="0"/>
    <x v="0"/>
    <x v="1"/>
    <x v="30"/>
    <x v="0"/>
    <x v="0"/>
    <s v="Dhaka"/>
    <n v="0"/>
    <x v="0"/>
    <x v="1"/>
    <s v="Recent dengue"/>
  </r>
  <r>
    <x v="1"/>
    <n v="48"/>
    <x v="0"/>
    <x v="0"/>
    <x v="1"/>
    <x v="0"/>
    <x v="10"/>
    <x v="1"/>
    <x v="1"/>
    <s v="Dhaka"/>
    <n v="1"/>
    <x v="1"/>
    <x v="4"/>
    <s v="Past dengue infection"/>
  </r>
  <r>
    <x v="0"/>
    <n v="33"/>
    <x v="0"/>
    <x v="0"/>
    <x v="0"/>
    <x v="0"/>
    <x v="6"/>
    <x v="0"/>
    <x v="1"/>
    <s v="Dhaka"/>
    <n v="0"/>
    <x v="0"/>
    <x v="0"/>
    <s v="Likely not infected / tested too early"/>
  </r>
  <r>
    <x v="0"/>
    <n v="36"/>
    <x v="0"/>
    <x v="0"/>
    <x v="0"/>
    <x v="0"/>
    <x v="27"/>
    <x v="1"/>
    <x v="1"/>
    <s v="Dhaka"/>
    <n v="0"/>
    <x v="0"/>
    <x v="0"/>
    <s v="Likely not infected / tested too early"/>
  </r>
  <r>
    <x v="0"/>
    <n v="32"/>
    <x v="0"/>
    <x v="0"/>
    <x v="0"/>
    <x v="0"/>
    <x v="29"/>
    <x v="0"/>
    <x v="1"/>
    <s v="Dhaka"/>
    <n v="0"/>
    <x v="0"/>
    <x v="0"/>
    <s v="Likely not infected / tested too early"/>
  </r>
  <r>
    <x v="1"/>
    <n v="53"/>
    <x v="3"/>
    <x v="0"/>
    <x v="0"/>
    <x v="0"/>
    <x v="3"/>
    <x v="1"/>
    <x v="0"/>
    <s v="Dhaka"/>
    <n v="0"/>
    <x v="0"/>
    <x v="0"/>
    <s v="Likely not infected / tested too early"/>
  </r>
  <r>
    <x v="0"/>
    <n v="9"/>
    <x v="1"/>
    <x v="1"/>
    <x v="1"/>
    <x v="0"/>
    <x v="6"/>
    <x v="0"/>
    <x v="1"/>
    <s v="Dhaka"/>
    <n v="1"/>
    <x v="1"/>
    <x v="2"/>
    <s v="Early secondary infection"/>
  </r>
  <r>
    <x v="1"/>
    <n v="9"/>
    <x v="1"/>
    <x v="1"/>
    <x v="1"/>
    <x v="0"/>
    <x v="13"/>
    <x v="1"/>
    <x v="0"/>
    <s v="Dhaka"/>
    <n v="1"/>
    <x v="1"/>
    <x v="2"/>
    <s v="Early secondary infection"/>
  </r>
  <r>
    <x v="1"/>
    <n v="40"/>
    <x v="0"/>
    <x v="0"/>
    <x v="0"/>
    <x v="1"/>
    <x v="7"/>
    <x v="0"/>
    <x v="0"/>
    <s v="Dhaka"/>
    <n v="0"/>
    <x v="0"/>
    <x v="1"/>
    <s v="Recent dengue"/>
  </r>
  <r>
    <x v="0"/>
    <n v="55"/>
    <x v="3"/>
    <x v="1"/>
    <x v="1"/>
    <x v="1"/>
    <x v="20"/>
    <x v="1"/>
    <x v="2"/>
    <s v="Dhaka"/>
    <n v="1"/>
    <x v="1"/>
    <x v="3"/>
    <s v="Active secondary dengue (strong response)"/>
  </r>
  <r>
    <x v="1"/>
    <n v="34"/>
    <x v="0"/>
    <x v="0"/>
    <x v="0"/>
    <x v="1"/>
    <x v="14"/>
    <x v="0"/>
    <x v="2"/>
    <s v="Dhaka"/>
    <n v="0"/>
    <x v="0"/>
    <x v="1"/>
    <s v="Recent dengue"/>
  </r>
  <r>
    <x v="0"/>
    <n v="19"/>
    <x v="2"/>
    <x v="1"/>
    <x v="1"/>
    <x v="1"/>
    <x v="15"/>
    <x v="1"/>
    <x v="0"/>
    <s v="Dhaka"/>
    <n v="1"/>
    <x v="1"/>
    <x v="3"/>
    <s v="Active secondary dengue (strong response)"/>
  </r>
  <r>
    <x v="1"/>
    <n v="48"/>
    <x v="0"/>
    <x v="1"/>
    <x v="1"/>
    <x v="1"/>
    <x v="28"/>
    <x v="0"/>
    <x v="1"/>
    <s v="Dhaka"/>
    <n v="1"/>
    <x v="1"/>
    <x v="3"/>
    <s v="Active secondary dengue (strong response)"/>
  </r>
  <r>
    <x v="0"/>
    <n v="30"/>
    <x v="0"/>
    <x v="1"/>
    <x v="1"/>
    <x v="0"/>
    <x v="0"/>
    <x v="1"/>
    <x v="0"/>
    <s v="Dhaka"/>
    <n v="1"/>
    <x v="1"/>
    <x v="2"/>
    <s v="Early secondary infection"/>
  </r>
  <r>
    <x v="0"/>
    <n v="27"/>
    <x v="2"/>
    <x v="0"/>
    <x v="0"/>
    <x v="0"/>
    <x v="30"/>
    <x v="0"/>
    <x v="0"/>
    <s v="Dhaka"/>
    <n v="0"/>
    <x v="0"/>
    <x v="0"/>
    <s v="Likely not infected / tested too early"/>
  </r>
  <r>
    <x v="1"/>
    <n v="49"/>
    <x v="0"/>
    <x v="0"/>
    <x v="0"/>
    <x v="0"/>
    <x v="11"/>
    <x v="1"/>
    <x v="1"/>
    <s v="Dhaka"/>
    <n v="0"/>
    <x v="0"/>
    <x v="0"/>
    <s v="Likely not infected / tested too early"/>
  </r>
  <r>
    <x v="0"/>
    <n v="28"/>
    <x v="2"/>
    <x v="0"/>
    <x v="0"/>
    <x v="1"/>
    <x v="17"/>
    <x v="0"/>
    <x v="1"/>
    <s v="Dhaka"/>
    <n v="0"/>
    <x v="0"/>
    <x v="1"/>
    <s v="Recent dengue"/>
  </r>
  <r>
    <x v="0"/>
    <n v="29"/>
    <x v="2"/>
    <x v="1"/>
    <x v="1"/>
    <x v="1"/>
    <x v="24"/>
    <x v="1"/>
    <x v="2"/>
    <s v="Dhaka"/>
    <n v="1"/>
    <x v="1"/>
    <x v="3"/>
    <s v="Active secondary dengue (strong response)"/>
  </r>
  <r>
    <x v="1"/>
    <n v="65"/>
    <x v="3"/>
    <x v="1"/>
    <x v="1"/>
    <x v="0"/>
    <x v="8"/>
    <x v="0"/>
    <x v="2"/>
    <s v="Dhaka"/>
    <n v="1"/>
    <x v="1"/>
    <x v="2"/>
    <s v="Early secondary infection"/>
  </r>
  <r>
    <x v="1"/>
    <n v="36"/>
    <x v="0"/>
    <x v="0"/>
    <x v="0"/>
    <x v="1"/>
    <x v="27"/>
    <x v="1"/>
    <x v="0"/>
    <s v="Dhaka"/>
    <n v="0"/>
    <x v="0"/>
    <x v="1"/>
    <s v="Recent dengue"/>
  </r>
  <r>
    <x v="0"/>
    <n v="55"/>
    <x v="3"/>
    <x v="1"/>
    <x v="1"/>
    <x v="0"/>
    <x v="9"/>
    <x v="0"/>
    <x v="0"/>
    <s v="Dhaka"/>
    <n v="1"/>
    <x v="1"/>
    <x v="2"/>
    <s v="Early secondary infection"/>
  </r>
  <r>
    <x v="1"/>
    <n v="22"/>
    <x v="2"/>
    <x v="0"/>
    <x v="0"/>
    <x v="1"/>
    <x v="24"/>
    <x v="1"/>
    <x v="0"/>
    <s v="Dhaka"/>
    <n v="0"/>
    <x v="0"/>
    <x v="1"/>
    <s v="Recent dengue"/>
  </r>
  <r>
    <x v="1"/>
    <n v="26"/>
    <x v="2"/>
    <x v="1"/>
    <x v="1"/>
    <x v="0"/>
    <x v="6"/>
    <x v="0"/>
    <x v="2"/>
    <s v="Dhaka"/>
    <n v="1"/>
    <x v="1"/>
    <x v="2"/>
    <s v="Early secondary infection"/>
  </r>
  <r>
    <x v="1"/>
    <n v="31"/>
    <x v="0"/>
    <x v="1"/>
    <x v="1"/>
    <x v="0"/>
    <x v="21"/>
    <x v="1"/>
    <x v="2"/>
    <s v="Dhaka"/>
    <n v="1"/>
    <x v="1"/>
    <x v="2"/>
    <s v="Early secondary infection"/>
  </r>
  <r>
    <x v="0"/>
    <n v="50"/>
    <x v="3"/>
    <x v="0"/>
    <x v="0"/>
    <x v="0"/>
    <x v="29"/>
    <x v="0"/>
    <x v="0"/>
    <s v="Dhaka"/>
    <n v="0"/>
    <x v="0"/>
    <x v="0"/>
    <s v="Likely not infected / tested too early"/>
  </r>
  <r>
    <x v="1"/>
    <n v="25"/>
    <x v="2"/>
    <x v="0"/>
    <x v="0"/>
    <x v="0"/>
    <x v="18"/>
    <x v="1"/>
    <x v="2"/>
    <s v="Dhaka"/>
    <n v="0"/>
    <x v="0"/>
    <x v="0"/>
    <s v="Likely not infected / tested too early"/>
  </r>
  <r>
    <x v="0"/>
    <n v="34"/>
    <x v="0"/>
    <x v="1"/>
    <x v="1"/>
    <x v="0"/>
    <x v="6"/>
    <x v="0"/>
    <x v="0"/>
    <s v="Dhaka"/>
    <n v="1"/>
    <x v="1"/>
    <x v="2"/>
    <s v="Early secondary infection"/>
  </r>
  <r>
    <x v="0"/>
    <n v="54"/>
    <x v="3"/>
    <x v="0"/>
    <x v="0"/>
    <x v="0"/>
    <x v="0"/>
    <x v="1"/>
    <x v="2"/>
    <s v="Dhaka"/>
    <n v="0"/>
    <x v="0"/>
    <x v="0"/>
    <s v="Likely not infected / tested too early"/>
  </r>
  <r>
    <x v="0"/>
    <n v="35"/>
    <x v="0"/>
    <x v="1"/>
    <x v="1"/>
    <x v="0"/>
    <x v="23"/>
    <x v="0"/>
    <x v="0"/>
    <s v="Dhaka"/>
    <n v="1"/>
    <x v="1"/>
    <x v="2"/>
    <s v="Early secondary infection"/>
  </r>
  <r>
    <x v="1"/>
    <n v="29"/>
    <x v="2"/>
    <x v="1"/>
    <x v="1"/>
    <x v="1"/>
    <x v="10"/>
    <x v="1"/>
    <x v="0"/>
    <s v="Dhaka"/>
    <n v="1"/>
    <x v="1"/>
    <x v="3"/>
    <s v="Active secondary dengue (strong response)"/>
  </r>
  <r>
    <x v="0"/>
    <n v="18"/>
    <x v="2"/>
    <x v="1"/>
    <x v="1"/>
    <x v="0"/>
    <x v="29"/>
    <x v="0"/>
    <x v="1"/>
    <s v="Dhaka"/>
    <n v="1"/>
    <x v="1"/>
    <x v="2"/>
    <s v="Early secondary infection"/>
  </r>
  <r>
    <x v="0"/>
    <n v="12"/>
    <x v="1"/>
    <x v="1"/>
    <x v="1"/>
    <x v="1"/>
    <x v="35"/>
    <x v="1"/>
    <x v="2"/>
    <s v="Dhaka"/>
    <n v="1"/>
    <x v="1"/>
    <x v="3"/>
    <s v="Active secondary dengue (strong response)"/>
  </r>
  <r>
    <x v="0"/>
    <n v="19"/>
    <x v="2"/>
    <x v="0"/>
    <x v="0"/>
    <x v="0"/>
    <x v="22"/>
    <x v="0"/>
    <x v="1"/>
    <s v="Dhaka"/>
    <n v="0"/>
    <x v="0"/>
    <x v="0"/>
    <s v="Likely not infected / tested too early"/>
  </r>
  <r>
    <x v="0"/>
    <n v="38"/>
    <x v="0"/>
    <x v="1"/>
    <x v="1"/>
    <x v="0"/>
    <x v="9"/>
    <x v="1"/>
    <x v="1"/>
    <s v="Dhaka"/>
    <n v="1"/>
    <x v="1"/>
    <x v="2"/>
    <s v="Early secondary infection"/>
  </r>
  <r>
    <x v="1"/>
    <n v="46"/>
    <x v="0"/>
    <x v="0"/>
    <x v="0"/>
    <x v="0"/>
    <x v="24"/>
    <x v="0"/>
    <x v="1"/>
    <s v="Dhaka"/>
    <n v="0"/>
    <x v="0"/>
    <x v="0"/>
    <s v="Likely not infected / tested too early"/>
  </r>
  <r>
    <x v="0"/>
    <n v="9"/>
    <x v="1"/>
    <x v="1"/>
    <x v="1"/>
    <x v="0"/>
    <x v="7"/>
    <x v="1"/>
    <x v="0"/>
    <s v="Dhaka"/>
    <n v="1"/>
    <x v="1"/>
    <x v="2"/>
    <s v="Early secondary infection"/>
  </r>
  <r>
    <x v="0"/>
    <n v="42"/>
    <x v="0"/>
    <x v="1"/>
    <x v="1"/>
    <x v="1"/>
    <x v="13"/>
    <x v="0"/>
    <x v="0"/>
    <s v="Dhaka"/>
    <n v="1"/>
    <x v="1"/>
    <x v="3"/>
    <s v="Active secondary dengue (strong response)"/>
  </r>
  <r>
    <x v="1"/>
    <n v="23"/>
    <x v="2"/>
    <x v="0"/>
    <x v="0"/>
    <x v="1"/>
    <x v="2"/>
    <x v="1"/>
    <x v="0"/>
    <s v="Dhaka"/>
    <n v="0"/>
    <x v="0"/>
    <x v="1"/>
    <s v="Recent dengue"/>
  </r>
  <r>
    <x v="0"/>
    <n v="45"/>
    <x v="0"/>
    <x v="1"/>
    <x v="1"/>
    <x v="1"/>
    <x v="2"/>
    <x v="0"/>
    <x v="0"/>
    <s v="Dhaka"/>
    <n v="1"/>
    <x v="1"/>
    <x v="3"/>
    <s v="Active secondary dengue (strong response)"/>
  </r>
  <r>
    <x v="0"/>
    <n v="29"/>
    <x v="2"/>
    <x v="1"/>
    <x v="1"/>
    <x v="1"/>
    <x v="2"/>
    <x v="1"/>
    <x v="0"/>
    <s v="Dhaka"/>
    <n v="1"/>
    <x v="1"/>
    <x v="3"/>
    <s v="Active secondary dengue (strong response)"/>
  </r>
  <r>
    <x v="1"/>
    <n v="31"/>
    <x v="0"/>
    <x v="1"/>
    <x v="1"/>
    <x v="1"/>
    <x v="33"/>
    <x v="0"/>
    <x v="2"/>
    <s v="Dhaka"/>
    <n v="1"/>
    <x v="1"/>
    <x v="3"/>
    <s v="Active secondary dengue (strong response)"/>
  </r>
  <r>
    <x v="1"/>
    <n v="34"/>
    <x v="0"/>
    <x v="0"/>
    <x v="0"/>
    <x v="0"/>
    <x v="18"/>
    <x v="1"/>
    <x v="2"/>
    <s v="Dhaka"/>
    <n v="0"/>
    <x v="0"/>
    <x v="0"/>
    <s v="Likely not infected / tested too early"/>
  </r>
  <r>
    <x v="0"/>
    <n v="61"/>
    <x v="3"/>
    <x v="1"/>
    <x v="1"/>
    <x v="1"/>
    <x v="35"/>
    <x v="0"/>
    <x v="2"/>
    <s v="Dhaka"/>
    <n v="1"/>
    <x v="1"/>
    <x v="3"/>
    <s v="Active secondary dengue (strong response)"/>
  </r>
  <r>
    <x v="0"/>
    <n v="26"/>
    <x v="2"/>
    <x v="1"/>
    <x v="1"/>
    <x v="1"/>
    <x v="22"/>
    <x v="1"/>
    <x v="2"/>
    <s v="Dhaka"/>
    <n v="1"/>
    <x v="1"/>
    <x v="3"/>
    <s v="Active secondary dengue (strong response)"/>
  </r>
  <r>
    <x v="0"/>
    <n v="52"/>
    <x v="3"/>
    <x v="0"/>
    <x v="0"/>
    <x v="0"/>
    <x v="18"/>
    <x v="0"/>
    <x v="1"/>
    <s v="Dhaka"/>
    <n v="0"/>
    <x v="0"/>
    <x v="0"/>
    <s v="Likely not infected / tested too early"/>
  </r>
  <r>
    <x v="0"/>
    <n v="24"/>
    <x v="2"/>
    <x v="0"/>
    <x v="0"/>
    <x v="0"/>
    <x v="8"/>
    <x v="1"/>
    <x v="2"/>
    <s v="Dhaka"/>
    <n v="0"/>
    <x v="0"/>
    <x v="0"/>
    <s v="Likely not infected / tested too early"/>
  </r>
  <r>
    <x v="1"/>
    <n v="19"/>
    <x v="2"/>
    <x v="0"/>
    <x v="0"/>
    <x v="1"/>
    <x v="19"/>
    <x v="0"/>
    <x v="0"/>
    <s v="Dhaka"/>
    <n v="0"/>
    <x v="0"/>
    <x v="1"/>
    <s v="Recent dengue"/>
  </r>
  <r>
    <x v="0"/>
    <n v="47"/>
    <x v="0"/>
    <x v="1"/>
    <x v="1"/>
    <x v="0"/>
    <x v="30"/>
    <x v="1"/>
    <x v="2"/>
    <s v="Dhaka"/>
    <n v="1"/>
    <x v="1"/>
    <x v="2"/>
    <s v="Early secondary infection"/>
  </r>
  <r>
    <x v="0"/>
    <n v="14"/>
    <x v="1"/>
    <x v="1"/>
    <x v="1"/>
    <x v="1"/>
    <x v="10"/>
    <x v="0"/>
    <x v="2"/>
    <s v="Dhaka"/>
    <n v="1"/>
    <x v="1"/>
    <x v="3"/>
    <s v="Active secondary dengue (strong response)"/>
  </r>
  <r>
    <x v="1"/>
    <n v="62"/>
    <x v="3"/>
    <x v="1"/>
    <x v="1"/>
    <x v="0"/>
    <x v="19"/>
    <x v="1"/>
    <x v="2"/>
    <s v="Dhaka"/>
    <n v="1"/>
    <x v="1"/>
    <x v="2"/>
    <s v="Early secondary infection"/>
  </r>
  <r>
    <x v="1"/>
    <n v="53"/>
    <x v="3"/>
    <x v="1"/>
    <x v="1"/>
    <x v="1"/>
    <x v="0"/>
    <x v="0"/>
    <x v="2"/>
    <s v="Dhaka"/>
    <n v="1"/>
    <x v="1"/>
    <x v="3"/>
    <s v="Active secondary dengue (strong response)"/>
  </r>
  <r>
    <x v="1"/>
    <n v="49"/>
    <x v="0"/>
    <x v="0"/>
    <x v="0"/>
    <x v="1"/>
    <x v="29"/>
    <x v="1"/>
    <x v="2"/>
    <s v="Dhaka"/>
    <n v="0"/>
    <x v="0"/>
    <x v="1"/>
    <s v="Recent dengue"/>
  </r>
  <r>
    <x v="0"/>
    <n v="51"/>
    <x v="3"/>
    <x v="0"/>
    <x v="0"/>
    <x v="1"/>
    <x v="11"/>
    <x v="0"/>
    <x v="0"/>
    <s v="Dhaka"/>
    <n v="0"/>
    <x v="0"/>
    <x v="1"/>
    <s v="Recent dengue"/>
  </r>
  <r>
    <x v="0"/>
    <n v="61"/>
    <x v="3"/>
    <x v="0"/>
    <x v="0"/>
    <x v="0"/>
    <x v="17"/>
    <x v="1"/>
    <x v="0"/>
    <s v="Dhaka"/>
    <n v="0"/>
    <x v="0"/>
    <x v="0"/>
    <s v="Likely not infected / tested too early"/>
  </r>
  <r>
    <x v="0"/>
    <n v="35"/>
    <x v="0"/>
    <x v="1"/>
    <x v="1"/>
    <x v="0"/>
    <x v="17"/>
    <x v="0"/>
    <x v="0"/>
    <s v="Dhaka"/>
    <n v="1"/>
    <x v="1"/>
    <x v="2"/>
    <s v="Early secondary infection"/>
  </r>
  <r>
    <x v="0"/>
    <n v="45"/>
    <x v="0"/>
    <x v="0"/>
    <x v="0"/>
    <x v="1"/>
    <x v="32"/>
    <x v="1"/>
    <x v="2"/>
    <s v="Dhaka"/>
    <n v="0"/>
    <x v="0"/>
    <x v="1"/>
    <s v="Recent dengue"/>
  </r>
  <r>
    <x v="1"/>
    <n v="25"/>
    <x v="2"/>
    <x v="1"/>
    <x v="1"/>
    <x v="1"/>
    <x v="21"/>
    <x v="0"/>
    <x v="0"/>
    <s v="Dhaka"/>
    <n v="1"/>
    <x v="1"/>
    <x v="3"/>
    <s v="Active secondary dengue (strong response)"/>
  </r>
  <r>
    <x v="0"/>
    <n v="53"/>
    <x v="3"/>
    <x v="1"/>
    <x v="1"/>
    <x v="0"/>
    <x v="15"/>
    <x v="1"/>
    <x v="0"/>
    <s v="Dhaka"/>
    <n v="1"/>
    <x v="1"/>
    <x v="2"/>
    <s v="Early secondary infection"/>
  </r>
  <r>
    <x v="0"/>
    <n v="37"/>
    <x v="0"/>
    <x v="1"/>
    <x v="1"/>
    <x v="0"/>
    <x v="4"/>
    <x v="0"/>
    <x v="0"/>
    <s v="Dhaka"/>
    <n v="1"/>
    <x v="1"/>
    <x v="2"/>
    <s v="Early secondary infection"/>
  </r>
  <r>
    <x v="1"/>
    <n v="25"/>
    <x v="2"/>
    <x v="0"/>
    <x v="0"/>
    <x v="1"/>
    <x v="34"/>
    <x v="1"/>
    <x v="0"/>
    <s v="Dhaka"/>
    <n v="0"/>
    <x v="0"/>
    <x v="1"/>
    <s v="Recent dengue"/>
  </r>
  <r>
    <x v="1"/>
    <n v="38"/>
    <x v="0"/>
    <x v="1"/>
    <x v="1"/>
    <x v="1"/>
    <x v="20"/>
    <x v="0"/>
    <x v="2"/>
    <s v="Dhaka"/>
    <n v="1"/>
    <x v="1"/>
    <x v="3"/>
    <s v="Active secondary dengue (strong response)"/>
  </r>
  <r>
    <x v="0"/>
    <n v="50"/>
    <x v="3"/>
    <x v="1"/>
    <x v="1"/>
    <x v="0"/>
    <x v="34"/>
    <x v="1"/>
    <x v="1"/>
    <s v="Dhaka"/>
    <n v="1"/>
    <x v="1"/>
    <x v="2"/>
    <s v="Early secondary infection"/>
  </r>
  <r>
    <x v="1"/>
    <n v="30"/>
    <x v="0"/>
    <x v="1"/>
    <x v="1"/>
    <x v="1"/>
    <x v="30"/>
    <x v="0"/>
    <x v="0"/>
    <s v="Dhaka"/>
    <n v="1"/>
    <x v="1"/>
    <x v="3"/>
    <s v="Active secondary dengue (strong response)"/>
  </r>
  <r>
    <x v="0"/>
    <n v="20"/>
    <x v="2"/>
    <x v="0"/>
    <x v="0"/>
    <x v="0"/>
    <x v="1"/>
    <x v="1"/>
    <x v="0"/>
    <s v="Dhaka"/>
    <n v="0"/>
    <x v="0"/>
    <x v="0"/>
    <s v="Likely not infected / tested too early"/>
  </r>
  <r>
    <x v="1"/>
    <n v="44"/>
    <x v="0"/>
    <x v="1"/>
    <x v="1"/>
    <x v="0"/>
    <x v="13"/>
    <x v="0"/>
    <x v="1"/>
    <s v="Dhaka"/>
    <n v="1"/>
    <x v="1"/>
    <x v="2"/>
    <s v="Early secondary infection"/>
  </r>
  <r>
    <x v="0"/>
    <n v="57"/>
    <x v="3"/>
    <x v="0"/>
    <x v="0"/>
    <x v="1"/>
    <x v="26"/>
    <x v="1"/>
    <x v="0"/>
    <s v="Dhaka"/>
    <n v="0"/>
    <x v="0"/>
    <x v="1"/>
    <s v="Recent dengue"/>
  </r>
  <r>
    <x v="1"/>
    <n v="19"/>
    <x v="2"/>
    <x v="1"/>
    <x v="1"/>
    <x v="1"/>
    <x v="16"/>
    <x v="0"/>
    <x v="1"/>
    <s v="Dhaka"/>
    <n v="1"/>
    <x v="1"/>
    <x v="3"/>
    <s v="Active secondary dengue (strong response)"/>
  </r>
  <r>
    <x v="0"/>
    <n v="34"/>
    <x v="0"/>
    <x v="0"/>
    <x v="0"/>
    <x v="0"/>
    <x v="24"/>
    <x v="1"/>
    <x v="1"/>
    <s v="Dhaka"/>
    <n v="0"/>
    <x v="0"/>
    <x v="0"/>
    <s v="Likely not infected / tested too early"/>
  </r>
  <r>
    <x v="0"/>
    <n v="42"/>
    <x v="0"/>
    <x v="1"/>
    <x v="1"/>
    <x v="1"/>
    <x v="12"/>
    <x v="0"/>
    <x v="1"/>
    <s v="Dhaka"/>
    <n v="1"/>
    <x v="1"/>
    <x v="3"/>
    <s v="Active secondary dengue (strong response)"/>
  </r>
  <r>
    <x v="0"/>
    <n v="48"/>
    <x v="0"/>
    <x v="1"/>
    <x v="1"/>
    <x v="1"/>
    <x v="31"/>
    <x v="1"/>
    <x v="1"/>
    <s v="Dhaka"/>
    <n v="1"/>
    <x v="1"/>
    <x v="3"/>
    <s v="Active secondary dengue (strong response)"/>
  </r>
  <r>
    <x v="1"/>
    <n v="45"/>
    <x v="0"/>
    <x v="1"/>
    <x v="1"/>
    <x v="1"/>
    <x v="10"/>
    <x v="0"/>
    <x v="0"/>
    <s v="Dhaka"/>
    <n v="1"/>
    <x v="1"/>
    <x v="3"/>
    <s v="Active secondary dengue (strong response)"/>
  </r>
  <r>
    <x v="0"/>
    <n v="48"/>
    <x v="0"/>
    <x v="0"/>
    <x v="0"/>
    <x v="1"/>
    <x v="27"/>
    <x v="1"/>
    <x v="2"/>
    <s v="Dhaka"/>
    <n v="0"/>
    <x v="0"/>
    <x v="1"/>
    <s v="Recent dengue"/>
  </r>
  <r>
    <x v="0"/>
    <n v="50"/>
    <x v="3"/>
    <x v="1"/>
    <x v="1"/>
    <x v="0"/>
    <x v="6"/>
    <x v="0"/>
    <x v="1"/>
    <s v="Dhaka"/>
    <n v="1"/>
    <x v="1"/>
    <x v="2"/>
    <s v="Early secondary infection"/>
  </r>
  <r>
    <x v="0"/>
    <n v="37"/>
    <x v="0"/>
    <x v="0"/>
    <x v="0"/>
    <x v="1"/>
    <x v="7"/>
    <x v="1"/>
    <x v="0"/>
    <s v="Dhaka"/>
    <n v="0"/>
    <x v="0"/>
    <x v="1"/>
    <s v="Recent dengue"/>
  </r>
  <r>
    <x v="0"/>
    <n v="28"/>
    <x v="2"/>
    <x v="1"/>
    <x v="1"/>
    <x v="0"/>
    <x v="19"/>
    <x v="0"/>
    <x v="2"/>
    <s v="Dhaka"/>
    <n v="1"/>
    <x v="1"/>
    <x v="2"/>
    <s v="Early secondary infection"/>
  </r>
  <r>
    <x v="1"/>
    <n v="51"/>
    <x v="3"/>
    <x v="1"/>
    <x v="1"/>
    <x v="1"/>
    <x v="22"/>
    <x v="1"/>
    <x v="1"/>
    <s v="Dhaka"/>
    <n v="1"/>
    <x v="1"/>
    <x v="3"/>
    <s v="Active secondary dengue (strong response)"/>
  </r>
  <r>
    <x v="0"/>
    <n v="37"/>
    <x v="0"/>
    <x v="1"/>
    <x v="1"/>
    <x v="1"/>
    <x v="15"/>
    <x v="0"/>
    <x v="0"/>
    <s v="Dhaka"/>
    <n v="1"/>
    <x v="1"/>
    <x v="3"/>
    <s v="Active secondary dengue (strong response)"/>
  </r>
  <r>
    <x v="0"/>
    <n v="12"/>
    <x v="1"/>
    <x v="0"/>
    <x v="0"/>
    <x v="1"/>
    <x v="8"/>
    <x v="1"/>
    <x v="0"/>
    <s v="Dhaka"/>
    <n v="0"/>
    <x v="0"/>
    <x v="1"/>
    <s v="Recent dengue"/>
  </r>
  <r>
    <x v="1"/>
    <n v="65"/>
    <x v="3"/>
    <x v="1"/>
    <x v="1"/>
    <x v="0"/>
    <x v="15"/>
    <x v="0"/>
    <x v="1"/>
    <s v="Dhaka"/>
    <n v="1"/>
    <x v="1"/>
    <x v="2"/>
    <s v="Early secondary infection"/>
  </r>
  <r>
    <x v="0"/>
    <n v="44"/>
    <x v="0"/>
    <x v="1"/>
    <x v="1"/>
    <x v="0"/>
    <x v="9"/>
    <x v="1"/>
    <x v="0"/>
    <s v="Dhaka"/>
    <n v="1"/>
    <x v="1"/>
    <x v="2"/>
    <s v="Early secondary infection"/>
  </r>
  <r>
    <x v="1"/>
    <n v="52"/>
    <x v="3"/>
    <x v="1"/>
    <x v="1"/>
    <x v="0"/>
    <x v="6"/>
    <x v="0"/>
    <x v="0"/>
    <s v="Dhaka"/>
    <n v="1"/>
    <x v="1"/>
    <x v="2"/>
    <s v="Early secondary infection"/>
  </r>
  <r>
    <x v="0"/>
    <n v="10"/>
    <x v="1"/>
    <x v="1"/>
    <x v="1"/>
    <x v="1"/>
    <x v="26"/>
    <x v="1"/>
    <x v="2"/>
    <s v="Dhaka"/>
    <n v="1"/>
    <x v="1"/>
    <x v="3"/>
    <s v="Active secondary dengue (strong response)"/>
  </r>
  <r>
    <x v="1"/>
    <n v="16"/>
    <x v="1"/>
    <x v="1"/>
    <x v="1"/>
    <x v="0"/>
    <x v="22"/>
    <x v="0"/>
    <x v="0"/>
    <s v="Dhaka"/>
    <n v="1"/>
    <x v="1"/>
    <x v="2"/>
    <s v="Early secondary infection"/>
  </r>
  <r>
    <x v="0"/>
    <n v="17"/>
    <x v="1"/>
    <x v="1"/>
    <x v="1"/>
    <x v="0"/>
    <x v="20"/>
    <x v="1"/>
    <x v="1"/>
    <s v="Dhaka"/>
    <n v="1"/>
    <x v="1"/>
    <x v="2"/>
    <s v="Early secondary infection"/>
  </r>
  <r>
    <x v="0"/>
    <n v="63"/>
    <x v="3"/>
    <x v="0"/>
    <x v="0"/>
    <x v="1"/>
    <x v="25"/>
    <x v="0"/>
    <x v="1"/>
    <s v="Dhaka"/>
    <n v="0"/>
    <x v="0"/>
    <x v="1"/>
    <s v="Recent dengue"/>
  </r>
  <r>
    <x v="0"/>
    <n v="29"/>
    <x v="2"/>
    <x v="1"/>
    <x v="1"/>
    <x v="1"/>
    <x v="0"/>
    <x v="1"/>
    <x v="1"/>
    <s v="Dhaka"/>
    <n v="1"/>
    <x v="1"/>
    <x v="3"/>
    <s v="Active secondary dengue (strong response)"/>
  </r>
  <r>
    <x v="1"/>
    <n v="62"/>
    <x v="3"/>
    <x v="0"/>
    <x v="0"/>
    <x v="1"/>
    <x v="19"/>
    <x v="0"/>
    <x v="0"/>
    <s v="Dhaka"/>
    <n v="0"/>
    <x v="0"/>
    <x v="1"/>
    <s v="Recent dengue"/>
  </r>
  <r>
    <x v="0"/>
    <n v="16"/>
    <x v="1"/>
    <x v="0"/>
    <x v="0"/>
    <x v="0"/>
    <x v="7"/>
    <x v="1"/>
    <x v="2"/>
    <s v="Dhaka"/>
    <n v="0"/>
    <x v="0"/>
    <x v="0"/>
    <s v="Likely not infected / tested too early"/>
  </r>
  <r>
    <x v="1"/>
    <n v="8"/>
    <x v="1"/>
    <x v="0"/>
    <x v="0"/>
    <x v="0"/>
    <x v="4"/>
    <x v="0"/>
    <x v="0"/>
    <s v="Dhaka"/>
    <n v="0"/>
    <x v="0"/>
    <x v="0"/>
    <s v="Likely not infected / tested too early"/>
  </r>
  <r>
    <x v="0"/>
    <n v="10"/>
    <x v="1"/>
    <x v="1"/>
    <x v="1"/>
    <x v="0"/>
    <x v="33"/>
    <x v="1"/>
    <x v="2"/>
    <s v="Dhaka"/>
    <n v="1"/>
    <x v="1"/>
    <x v="2"/>
    <s v="Early secondary infection"/>
  </r>
  <r>
    <x v="0"/>
    <n v="40"/>
    <x v="0"/>
    <x v="1"/>
    <x v="1"/>
    <x v="0"/>
    <x v="13"/>
    <x v="0"/>
    <x v="2"/>
    <s v="Dhaka"/>
    <n v="1"/>
    <x v="1"/>
    <x v="2"/>
    <s v="Early secondary infection"/>
  </r>
  <r>
    <x v="0"/>
    <n v="51"/>
    <x v="3"/>
    <x v="0"/>
    <x v="0"/>
    <x v="1"/>
    <x v="1"/>
    <x v="1"/>
    <x v="1"/>
    <s v="Dhaka"/>
    <n v="0"/>
    <x v="0"/>
    <x v="1"/>
    <s v="Recent dengue"/>
  </r>
  <r>
    <x v="0"/>
    <n v="40"/>
    <x v="0"/>
    <x v="1"/>
    <x v="1"/>
    <x v="1"/>
    <x v="26"/>
    <x v="0"/>
    <x v="0"/>
    <s v="Dhaka"/>
    <n v="1"/>
    <x v="1"/>
    <x v="3"/>
    <s v="Active secondary dengue (strong response)"/>
  </r>
  <r>
    <x v="0"/>
    <n v="50"/>
    <x v="3"/>
    <x v="0"/>
    <x v="0"/>
    <x v="0"/>
    <x v="7"/>
    <x v="1"/>
    <x v="1"/>
    <s v="Dhaka"/>
    <n v="0"/>
    <x v="0"/>
    <x v="0"/>
    <s v="Likely not infected / tested too early"/>
  </r>
  <r>
    <x v="1"/>
    <n v="20"/>
    <x v="2"/>
    <x v="1"/>
    <x v="1"/>
    <x v="1"/>
    <x v="0"/>
    <x v="0"/>
    <x v="2"/>
    <s v="Dhaka"/>
    <n v="1"/>
    <x v="1"/>
    <x v="3"/>
    <s v="Active secondary dengue (strong response)"/>
  </r>
  <r>
    <x v="0"/>
    <n v="27"/>
    <x v="2"/>
    <x v="0"/>
    <x v="0"/>
    <x v="0"/>
    <x v="4"/>
    <x v="1"/>
    <x v="1"/>
    <s v="Dhaka"/>
    <n v="0"/>
    <x v="0"/>
    <x v="0"/>
    <s v="Likely not infected / tested too early"/>
  </r>
  <r>
    <x v="0"/>
    <n v="65"/>
    <x v="3"/>
    <x v="0"/>
    <x v="0"/>
    <x v="0"/>
    <x v="3"/>
    <x v="0"/>
    <x v="2"/>
    <s v="Dhaka"/>
    <n v="0"/>
    <x v="0"/>
    <x v="0"/>
    <s v="Likely not infected / tested too early"/>
  </r>
  <r>
    <x v="0"/>
    <n v="10"/>
    <x v="1"/>
    <x v="1"/>
    <x v="1"/>
    <x v="1"/>
    <x v="32"/>
    <x v="1"/>
    <x v="2"/>
    <s v="Dhaka"/>
    <n v="1"/>
    <x v="1"/>
    <x v="3"/>
    <s v="Active secondary dengue (strong response)"/>
  </r>
  <r>
    <x v="0"/>
    <n v="33"/>
    <x v="0"/>
    <x v="1"/>
    <x v="1"/>
    <x v="1"/>
    <x v="3"/>
    <x v="0"/>
    <x v="2"/>
    <s v="Dhaka"/>
    <n v="1"/>
    <x v="1"/>
    <x v="3"/>
    <s v="Active secondary dengue (strong response)"/>
  </r>
  <r>
    <x v="1"/>
    <n v="20"/>
    <x v="2"/>
    <x v="1"/>
    <x v="1"/>
    <x v="1"/>
    <x v="3"/>
    <x v="1"/>
    <x v="2"/>
    <s v="Dhaka"/>
    <n v="1"/>
    <x v="1"/>
    <x v="3"/>
    <s v="Active secondary dengue (strong response)"/>
  </r>
  <r>
    <x v="0"/>
    <n v="44"/>
    <x v="0"/>
    <x v="1"/>
    <x v="1"/>
    <x v="1"/>
    <x v="7"/>
    <x v="0"/>
    <x v="0"/>
    <s v="Dhaka"/>
    <n v="1"/>
    <x v="1"/>
    <x v="3"/>
    <s v="Active secondary dengue (strong response)"/>
  </r>
  <r>
    <x v="1"/>
    <n v="62"/>
    <x v="3"/>
    <x v="0"/>
    <x v="0"/>
    <x v="0"/>
    <x v="7"/>
    <x v="1"/>
    <x v="0"/>
    <s v="Dhaka"/>
    <n v="0"/>
    <x v="0"/>
    <x v="0"/>
    <s v="Likely not infected / tested too early"/>
  </r>
  <r>
    <x v="1"/>
    <n v="62"/>
    <x v="3"/>
    <x v="1"/>
    <x v="1"/>
    <x v="0"/>
    <x v="32"/>
    <x v="0"/>
    <x v="1"/>
    <s v="Dhaka"/>
    <n v="1"/>
    <x v="1"/>
    <x v="2"/>
    <s v="Early secondary infection"/>
  </r>
  <r>
    <x v="1"/>
    <n v="54"/>
    <x v="3"/>
    <x v="1"/>
    <x v="1"/>
    <x v="1"/>
    <x v="20"/>
    <x v="1"/>
    <x v="0"/>
    <s v="Dhaka"/>
    <n v="1"/>
    <x v="1"/>
    <x v="3"/>
    <s v="Active secondary dengue (strong response)"/>
  </r>
  <r>
    <x v="1"/>
    <n v="62"/>
    <x v="3"/>
    <x v="0"/>
    <x v="0"/>
    <x v="1"/>
    <x v="2"/>
    <x v="0"/>
    <x v="2"/>
    <s v="Dhaka"/>
    <n v="0"/>
    <x v="0"/>
    <x v="1"/>
    <s v="Recent dengue"/>
  </r>
  <r>
    <x v="1"/>
    <n v="58"/>
    <x v="3"/>
    <x v="1"/>
    <x v="1"/>
    <x v="0"/>
    <x v="7"/>
    <x v="1"/>
    <x v="0"/>
    <s v="Dhaka"/>
    <n v="1"/>
    <x v="1"/>
    <x v="2"/>
    <s v="Early secondary infection"/>
  </r>
  <r>
    <x v="1"/>
    <n v="10"/>
    <x v="1"/>
    <x v="1"/>
    <x v="1"/>
    <x v="1"/>
    <x v="8"/>
    <x v="0"/>
    <x v="1"/>
    <s v="Dhaka"/>
    <n v="1"/>
    <x v="1"/>
    <x v="3"/>
    <s v="Active secondary dengue (strong response)"/>
  </r>
  <r>
    <x v="0"/>
    <n v="47"/>
    <x v="0"/>
    <x v="0"/>
    <x v="0"/>
    <x v="1"/>
    <x v="21"/>
    <x v="1"/>
    <x v="0"/>
    <s v="Dhaka"/>
    <n v="0"/>
    <x v="0"/>
    <x v="1"/>
    <s v="Recent dengue"/>
  </r>
  <r>
    <x v="0"/>
    <n v="20"/>
    <x v="2"/>
    <x v="0"/>
    <x v="0"/>
    <x v="1"/>
    <x v="18"/>
    <x v="0"/>
    <x v="2"/>
    <s v="Dhaka"/>
    <n v="0"/>
    <x v="0"/>
    <x v="1"/>
    <s v="Recent dengue"/>
  </r>
  <r>
    <x v="1"/>
    <n v="60"/>
    <x v="3"/>
    <x v="0"/>
    <x v="0"/>
    <x v="1"/>
    <x v="18"/>
    <x v="1"/>
    <x v="0"/>
    <s v="Dhaka"/>
    <n v="0"/>
    <x v="0"/>
    <x v="1"/>
    <s v="Recent dengue"/>
  </r>
  <r>
    <x v="0"/>
    <n v="28"/>
    <x v="2"/>
    <x v="0"/>
    <x v="0"/>
    <x v="0"/>
    <x v="31"/>
    <x v="0"/>
    <x v="2"/>
    <s v="Dhaka"/>
    <n v="0"/>
    <x v="0"/>
    <x v="0"/>
    <s v="Likely not infected / tested too early"/>
  </r>
  <r>
    <x v="0"/>
    <n v="21"/>
    <x v="2"/>
    <x v="1"/>
    <x v="1"/>
    <x v="1"/>
    <x v="34"/>
    <x v="1"/>
    <x v="0"/>
    <s v="Dhaka"/>
    <n v="1"/>
    <x v="1"/>
    <x v="3"/>
    <s v="Active secondary dengue (strong response)"/>
  </r>
  <r>
    <x v="0"/>
    <n v="48"/>
    <x v="0"/>
    <x v="1"/>
    <x v="1"/>
    <x v="1"/>
    <x v="35"/>
    <x v="0"/>
    <x v="1"/>
    <s v="Dhaka"/>
    <n v="1"/>
    <x v="1"/>
    <x v="3"/>
    <s v="Active secondary dengue (strong response)"/>
  </r>
  <r>
    <x v="1"/>
    <n v="45"/>
    <x v="0"/>
    <x v="0"/>
    <x v="0"/>
    <x v="0"/>
    <x v="17"/>
    <x v="1"/>
    <x v="1"/>
    <s v="Dhaka"/>
    <n v="0"/>
    <x v="0"/>
    <x v="0"/>
    <s v="Likely not infected / tested too early"/>
  </r>
  <r>
    <x v="1"/>
    <n v="23"/>
    <x v="2"/>
    <x v="1"/>
    <x v="1"/>
    <x v="0"/>
    <x v="30"/>
    <x v="0"/>
    <x v="0"/>
    <s v="Dhaka"/>
    <n v="1"/>
    <x v="1"/>
    <x v="2"/>
    <s v="Early secondary infection"/>
  </r>
  <r>
    <x v="0"/>
    <n v="52"/>
    <x v="3"/>
    <x v="0"/>
    <x v="0"/>
    <x v="0"/>
    <x v="17"/>
    <x v="1"/>
    <x v="2"/>
    <s v="Dhaka"/>
    <n v="0"/>
    <x v="0"/>
    <x v="0"/>
    <s v="Likely not infected / tested too early"/>
  </r>
  <r>
    <x v="1"/>
    <n v="28"/>
    <x v="2"/>
    <x v="1"/>
    <x v="1"/>
    <x v="1"/>
    <x v="34"/>
    <x v="0"/>
    <x v="0"/>
    <s v="Dhaka"/>
    <n v="1"/>
    <x v="1"/>
    <x v="3"/>
    <s v="Active secondary dengue (strong response)"/>
  </r>
  <r>
    <x v="1"/>
    <n v="19"/>
    <x v="2"/>
    <x v="0"/>
    <x v="0"/>
    <x v="0"/>
    <x v="13"/>
    <x v="1"/>
    <x v="1"/>
    <s v="Dhaka"/>
    <n v="0"/>
    <x v="0"/>
    <x v="0"/>
    <s v="Likely not infected / tested too early"/>
  </r>
  <r>
    <x v="1"/>
    <n v="46"/>
    <x v="0"/>
    <x v="1"/>
    <x v="1"/>
    <x v="1"/>
    <x v="16"/>
    <x v="0"/>
    <x v="0"/>
    <s v="Dhaka"/>
    <n v="1"/>
    <x v="1"/>
    <x v="3"/>
    <s v="Active secondary dengue (strong response)"/>
  </r>
  <r>
    <x v="0"/>
    <n v="61"/>
    <x v="3"/>
    <x v="0"/>
    <x v="0"/>
    <x v="0"/>
    <x v="4"/>
    <x v="1"/>
    <x v="2"/>
    <s v="Dhaka"/>
    <n v="0"/>
    <x v="0"/>
    <x v="0"/>
    <s v="Likely not infected / tested too early"/>
  </r>
  <r>
    <x v="0"/>
    <n v="32"/>
    <x v="0"/>
    <x v="0"/>
    <x v="0"/>
    <x v="0"/>
    <x v="2"/>
    <x v="0"/>
    <x v="0"/>
    <s v="Dhaka"/>
    <n v="0"/>
    <x v="0"/>
    <x v="0"/>
    <s v="Likely not infected / tested too early"/>
  </r>
  <r>
    <x v="1"/>
    <n v="10"/>
    <x v="1"/>
    <x v="1"/>
    <x v="1"/>
    <x v="1"/>
    <x v="16"/>
    <x v="1"/>
    <x v="1"/>
    <s v="Dhaka"/>
    <n v="1"/>
    <x v="1"/>
    <x v="3"/>
    <s v="Active secondary dengue (strong response)"/>
  </r>
  <r>
    <x v="1"/>
    <n v="27"/>
    <x v="2"/>
    <x v="1"/>
    <x v="1"/>
    <x v="1"/>
    <x v="6"/>
    <x v="0"/>
    <x v="1"/>
    <s v="Dhaka"/>
    <n v="1"/>
    <x v="1"/>
    <x v="3"/>
    <s v="Active secondary dengue (strong response)"/>
  </r>
  <r>
    <x v="0"/>
    <n v="56"/>
    <x v="3"/>
    <x v="0"/>
    <x v="0"/>
    <x v="0"/>
    <x v="9"/>
    <x v="1"/>
    <x v="0"/>
    <s v="Dhaka"/>
    <n v="0"/>
    <x v="0"/>
    <x v="0"/>
    <s v="Likely not infected / tested too early"/>
  </r>
  <r>
    <x v="1"/>
    <n v="26"/>
    <x v="2"/>
    <x v="0"/>
    <x v="0"/>
    <x v="0"/>
    <x v="24"/>
    <x v="0"/>
    <x v="0"/>
    <s v="Dhaka"/>
    <n v="0"/>
    <x v="0"/>
    <x v="0"/>
    <s v="Likely not infected / tested too early"/>
  </r>
  <r>
    <x v="1"/>
    <n v="15"/>
    <x v="1"/>
    <x v="1"/>
    <x v="1"/>
    <x v="0"/>
    <x v="4"/>
    <x v="1"/>
    <x v="1"/>
    <s v="Dhaka"/>
    <n v="1"/>
    <x v="1"/>
    <x v="2"/>
    <s v="Early secondary infection"/>
  </r>
  <r>
    <x v="0"/>
    <n v="10"/>
    <x v="1"/>
    <x v="1"/>
    <x v="1"/>
    <x v="1"/>
    <x v="4"/>
    <x v="0"/>
    <x v="1"/>
    <s v="Dhaka"/>
    <n v="1"/>
    <x v="1"/>
    <x v="3"/>
    <s v="Active secondary dengue (strong response)"/>
  </r>
  <r>
    <x v="1"/>
    <n v="24"/>
    <x v="2"/>
    <x v="1"/>
    <x v="1"/>
    <x v="1"/>
    <x v="16"/>
    <x v="1"/>
    <x v="2"/>
    <s v="Dhaka"/>
    <n v="1"/>
    <x v="1"/>
    <x v="3"/>
    <s v="Active secondary dengue (strong response)"/>
  </r>
  <r>
    <x v="0"/>
    <n v="51"/>
    <x v="3"/>
    <x v="0"/>
    <x v="0"/>
    <x v="1"/>
    <x v="28"/>
    <x v="0"/>
    <x v="2"/>
    <s v="Dhaka"/>
    <n v="0"/>
    <x v="0"/>
    <x v="1"/>
    <s v="Recent dengue"/>
  </r>
  <r>
    <x v="0"/>
    <n v="41"/>
    <x v="0"/>
    <x v="0"/>
    <x v="0"/>
    <x v="1"/>
    <x v="2"/>
    <x v="1"/>
    <x v="1"/>
    <s v="Dhaka"/>
    <n v="0"/>
    <x v="0"/>
    <x v="1"/>
    <s v="Recent dengue"/>
  </r>
  <r>
    <x v="1"/>
    <n v="65"/>
    <x v="3"/>
    <x v="1"/>
    <x v="1"/>
    <x v="0"/>
    <x v="28"/>
    <x v="0"/>
    <x v="0"/>
    <s v="Dhaka"/>
    <n v="1"/>
    <x v="1"/>
    <x v="2"/>
    <s v="Early secondary infection"/>
  </r>
  <r>
    <x v="0"/>
    <n v="51"/>
    <x v="3"/>
    <x v="0"/>
    <x v="0"/>
    <x v="1"/>
    <x v="5"/>
    <x v="1"/>
    <x v="0"/>
    <s v="Dhaka"/>
    <n v="0"/>
    <x v="0"/>
    <x v="1"/>
    <s v="Recent dengue"/>
  </r>
  <r>
    <x v="1"/>
    <n v="18"/>
    <x v="2"/>
    <x v="0"/>
    <x v="0"/>
    <x v="0"/>
    <x v="6"/>
    <x v="0"/>
    <x v="0"/>
    <s v="Dhaka"/>
    <n v="0"/>
    <x v="0"/>
    <x v="0"/>
    <s v="Likely not infected / tested too early"/>
  </r>
  <r>
    <x v="1"/>
    <n v="31"/>
    <x v="0"/>
    <x v="0"/>
    <x v="0"/>
    <x v="1"/>
    <x v="24"/>
    <x v="1"/>
    <x v="0"/>
    <s v="Dhaka"/>
    <n v="0"/>
    <x v="0"/>
    <x v="1"/>
    <s v="Recent dengue"/>
  </r>
  <r>
    <x v="1"/>
    <n v="30"/>
    <x v="0"/>
    <x v="1"/>
    <x v="1"/>
    <x v="0"/>
    <x v="30"/>
    <x v="0"/>
    <x v="0"/>
    <s v="Dhaka"/>
    <n v="1"/>
    <x v="1"/>
    <x v="2"/>
    <s v="Early secondary infection"/>
  </r>
  <r>
    <x v="1"/>
    <n v="14"/>
    <x v="1"/>
    <x v="1"/>
    <x v="1"/>
    <x v="1"/>
    <x v="26"/>
    <x v="1"/>
    <x v="2"/>
    <s v="Dhaka"/>
    <n v="1"/>
    <x v="1"/>
    <x v="3"/>
    <s v="Active secondary dengue (strong response)"/>
  </r>
  <r>
    <x v="1"/>
    <n v="17"/>
    <x v="1"/>
    <x v="1"/>
    <x v="1"/>
    <x v="0"/>
    <x v="6"/>
    <x v="0"/>
    <x v="1"/>
    <s v="Dhaka"/>
    <n v="1"/>
    <x v="1"/>
    <x v="2"/>
    <s v="Early secondary infection"/>
  </r>
  <r>
    <x v="1"/>
    <n v="63"/>
    <x v="3"/>
    <x v="1"/>
    <x v="1"/>
    <x v="0"/>
    <x v="29"/>
    <x v="1"/>
    <x v="2"/>
    <s v="Dhaka"/>
    <n v="1"/>
    <x v="1"/>
    <x v="2"/>
    <s v="Early secondary infection"/>
  </r>
  <r>
    <x v="1"/>
    <n v="49"/>
    <x v="0"/>
    <x v="1"/>
    <x v="1"/>
    <x v="0"/>
    <x v="1"/>
    <x v="0"/>
    <x v="0"/>
    <s v="Dhaka"/>
    <n v="1"/>
    <x v="1"/>
    <x v="2"/>
    <s v="Early secondary infection"/>
  </r>
  <r>
    <x v="0"/>
    <n v="55"/>
    <x v="3"/>
    <x v="0"/>
    <x v="0"/>
    <x v="0"/>
    <x v="31"/>
    <x v="1"/>
    <x v="0"/>
    <s v="Dhaka"/>
    <n v="0"/>
    <x v="0"/>
    <x v="0"/>
    <s v="Likely not infected / tested too early"/>
  </r>
  <r>
    <x v="0"/>
    <n v="17"/>
    <x v="1"/>
    <x v="1"/>
    <x v="1"/>
    <x v="0"/>
    <x v="21"/>
    <x v="0"/>
    <x v="1"/>
    <s v="Dhaka"/>
    <n v="1"/>
    <x v="1"/>
    <x v="2"/>
    <s v="Early secondary infection"/>
  </r>
  <r>
    <x v="1"/>
    <n v="17"/>
    <x v="1"/>
    <x v="0"/>
    <x v="0"/>
    <x v="1"/>
    <x v="6"/>
    <x v="1"/>
    <x v="2"/>
    <s v="Dhaka"/>
    <n v="0"/>
    <x v="0"/>
    <x v="1"/>
    <s v="Recent dengue"/>
  </r>
  <r>
    <x v="1"/>
    <n v="55"/>
    <x v="3"/>
    <x v="1"/>
    <x v="1"/>
    <x v="1"/>
    <x v="16"/>
    <x v="0"/>
    <x v="0"/>
    <s v="Dhaka"/>
    <n v="1"/>
    <x v="1"/>
    <x v="3"/>
    <s v="Active secondary dengue (strong response)"/>
  </r>
  <r>
    <x v="0"/>
    <n v="57"/>
    <x v="3"/>
    <x v="1"/>
    <x v="1"/>
    <x v="0"/>
    <x v="27"/>
    <x v="1"/>
    <x v="1"/>
    <s v="Dhaka"/>
    <n v="1"/>
    <x v="1"/>
    <x v="2"/>
    <s v="Early secondary infection"/>
  </r>
  <r>
    <x v="1"/>
    <n v="45"/>
    <x v="0"/>
    <x v="0"/>
    <x v="0"/>
    <x v="0"/>
    <x v="9"/>
    <x v="0"/>
    <x v="2"/>
    <s v="Dhaka"/>
    <n v="0"/>
    <x v="0"/>
    <x v="0"/>
    <s v="Likely not infected / tested too early"/>
  </r>
  <r>
    <x v="0"/>
    <n v="37"/>
    <x v="0"/>
    <x v="0"/>
    <x v="0"/>
    <x v="0"/>
    <x v="10"/>
    <x v="1"/>
    <x v="0"/>
    <s v="Dhaka"/>
    <n v="0"/>
    <x v="0"/>
    <x v="0"/>
    <s v="Likely not infected / tested too early"/>
  </r>
  <r>
    <x v="1"/>
    <n v="47"/>
    <x v="0"/>
    <x v="1"/>
    <x v="1"/>
    <x v="1"/>
    <x v="16"/>
    <x v="0"/>
    <x v="1"/>
    <s v="Dhaka"/>
    <n v="1"/>
    <x v="1"/>
    <x v="3"/>
    <s v="Active secondary dengue (strong response)"/>
  </r>
  <r>
    <x v="0"/>
    <n v="49"/>
    <x v="0"/>
    <x v="1"/>
    <x v="1"/>
    <x v="1"/>
    <x v="12"/>
    <x v="1"/>
    <x v="2"/>
    <s v="Dhaka"/>
    <n v="1"/>
    <x v="1"/>
    <x v="3"/>
    <s v="Active secondary dengue (strong response)"/>
  </r>
  <r>
    <x v="0"/>
    <n v="32"/>
    <x v="0"/>
    <x v="1"/>
    <x v="1"/>
    <x v="0"/>
    <x v="13"/>
    <x v="0"/>
    <x v="2"/>
    <s v="Dhaka"/>
    <n v="1"/>
    <x v="1"/>
    <x v="2"/>
    <s v="Early secondary infection"/>
  </r>
  <r>
    <x v="1"/>
    <n v="33"/>
    <x v="0"/>
    <x v="1"/>
    <x v="1"/>
    <x v="0"/>
    <x v="14"/>
    <x v="1"/>
    <x v="0"/>
    <s v="Dhaka"/>
    <n v="1"/>
    <x v="1"/>
    <x v="2"/>
    <s v="Early secondary infection"/>
  </r>
  <r>
    <x v="0"/>
    <n v="25"/>
    <x v="2"/>
    <x v="0"/>
    <x v="0"/>
    <x v="0"/>
    <x v="16"/>
    <x v="0"/>
    <x v="1"/>
    <s v="Dhaka"/>
    <n v="0"/>
    <x v="0"/>
    <x v="0"/>
    <s v="Likely not infected / tested too early"/>
  </r>
  <r>
    <x v="1"/>
    <n v="24"/>
    <x v="2"/>
    <x v="0"/>
    <x v="0"/>
    <x v="0"/>
    <x v="28"/>
    <x v="1"/>
    <x v="0"/>
    <s v="Dhaka"/>
    <n v="0"/>
    <x v="0"/>
    <x v="0"/>
    <s v="Likely not infected / tested too early"/>
  </r>
  <r>
    <x v="1"/>
    <n v="22"/>
    <x v="2"/>
    <x v="0"/>
    <x v="0"/>
    <x v="0"/>
    <x v="32"/>
    <x v="0"/>
    <x v="0"/>
    <s v="Dhaka"/>
    <n v="0"/>
    <x v="0"/>
    <x v="0"/>
    <s v="Likely not infected / tested too early"/>
  </r>
  <r>
    <x v="0"/>
    <n v="52"/>
    <x v="3"/>
    <x v="1"/>
    <x v="1"/>
    <x v="1"/>
    <x v="3"/>
    <x v="1"/>
    <x v="0"/>
    <s v="Dhaka"/>
    <n v="1"/>
    <x v="1"/>
    <x v="3"/>
    <s v="Active secondary dengue (strong response)"/>
  </r>
  <r>
    <x v="0"/>
    <n v="16"/>
    <x v="1"/>
    <x v="1"/>
    <x v="1"/>
    <x v="0"/>
    <x v="8"/>
    <x v="0"/>
    <x v="2"/>
    <s v="Dhaka"/>
    <n v="1"/>
    <x v="1"/>
    <x v="2"/>
    <s v="Early secondary infection"/>
  </r>
  <r>
    <x v="0"/>
    <n v="19"/>
    <x v="2"/>
    <x v="0"/>
    <x v="0"/>
    <x v="0"/>
    <x v="5"/>
    <x v="1"/>
    <x v="0"/>
    <s v="Dhaka"/>
    <n v="0"/>
    <x v="0"/>
    <x v="0"/>
    <s v="Likely not infected / tested too early"/>
  </r>
  <r>
    <x v="0"/>
    <n v="31"/>
    <x v="0"/>
    <x v="0"/>
    <x v="0"/>
    <x v="1"/>
    <x v="6"/>
    <x v="0"/>
    <x v="1"/>
    <s v="Dhaka"/>
    <n v="0"/>
    <x v="0"/>
    <x v="1"/>
    <s v="Recent dengue"/>
  </r>
  <r>
    <x v="1"/>
    <n v="46"/>
    <x v="0"/>
    <x v="0"/>
    <x v="0"/>
    <x v="1"/>
    <x v="29"/>
    <x v="1"/>
    <x v="1"/>
    <s v="Dhaka"/>
    <n v="0"/>
    <x v="0"/>
    <x v="1"/>
    <s v="Recent dengue"/>
  </r>
  <r>
    <x v="1"/>
    <n v="61"/>
    <x v="3"/>
    <x v="1"/>
    <x v="1"/>
    <x v="0"/>
    <x v="18"/>
    <x v="0"/>
    <x v="2"/>
    <s v="Dhaka"/>
    <n v="1"/>
    <x v="1"/>
    <x v="2"/>
    <s v="Early secondary infection"/>
  </r>
  <r>
    <x v="0"/>
    <n v="35"/>
    <x v="0"/>
    <x v="0"/>
    <x v="0"/>
    <x v="0"/>
    <x v="18"/>
    <x v="1"/>
    <x v="2"/>
    <s v="Dhaka"/>
    <n v="0"/>
    <x v="0"/>
    <x v="0"/>
    <s v="Likely not infected / tested too early"/>
  </r>
  <r>
    <x v="0"/>
    <n v="44"/>
    <x v="0"/>
    <x v="1"/>
    <x v="1"/>
    <x v="1"/>
    <x v="8"/>
    <x v="0"/>
    <x v="1"/>
    <s v="Dhaka"/>
    <n v="1"/>
    <x v="1"/>
    <x v="3"/>
    <s v="Active secondary dengue (strong response)"/>
  </r>
  <r>
    <x v="0"/>
    <n v="12"/>
    <x v="1"/>
    <x v="0"/>
    <x v="0"/>
    <x v="1"/>
    <x v="20"/>
    <x v="1"/>
    <x v="2"/>
    <s v="Dhaka"/>
    <n v="0"/>
    <x v="0"/>
    <x v="1"/>
    <s v="Recent dengue"/>
  </r>
  <r>
    <x v="1"/>
    <n v="51"/>
    <x v="3"/>
    <x v="1"/>
    <x v="1"/>
    <x v="0"/>
    <x v="9"/>
    <x v="0"/>
    <x v="1"/>
    <s v="Dhaka"/>
    <n v="1"/>
    <x v="1"/>
    <x v="2"/>
    <s v="Early secondary infection"/>
  </r>
  <r>
    <x v="0"/>
    <n v="33"/>
    <x v="0"/>
    <x v="1"/>
    <x v="1"/>
    <x v="1"/>
    <x v="10"/>
    <x v="1"/>
    <x v="1"/>
    <s v="Dhaka"/>
    <n v="1"/>
    <x v="1"/>
    <x v="3"/>
    <s v="Active secondary dengue (strong response)"/>
  </r>
  <r>
    <x v="0"/>
    <n v="53"/>
    <x v="3"/>
    <x v="1"/>
    <x v="1"/>
    <x v="1"/>
    <x v="15"/>
    <x v="0"/>
    <x v="0"/>
    <s v="Dhaka"/>
    <n v="1"/>
    <x v="1"/>
    <x v="3"/>
    <s v="Active secondary dengue (strong response)"/>
  </r>
  <r>
    <x v="1"/>
    <n v="22"/>
    <x v="2"/>
    <x v="0"/>
    <x v="0"/>
    <x v="0"/>
    <x v="23"/>
    <x v="1"/>
    <x v="2"/>
    <s v="Dhaka"/>
    <n v="0"/>
    <x v="0"/>
    <x v="0"/>
    <s v="Likely not infected / tested too early"/>
  </r>
  <r>
    <x v="1"/>
    <n v="32"/>
    <x v="0"/>
    <x v="0"/>
    <x v="0"/>
    <x v="0"/>
    <x v="17"/>
    <x v="0"/>
    <x v="1"/>
    <s v="Dhaka"/>
    <n v="0"/>
    <x v="0"/>
    <x v="0"/>
    <s v="Likely not infected / tested too early"/>
  </r>
  <r>
    <x v="1"/>
    <n v="36"/>
    <x v="0"/>
    <x v="0"/>
    <x v="0"/>
    <x v="1"/>
    <x v="19"/>
    <x v="1"/>
    <x v="2"/>
    <s v="Dhaka"/>
    <n v="0"/>
    <x v="0"/>
    <x v="1"/>
    <s v="Recent dengue"/>
  </r>
  <r>
    <x v="0"/>
    <n v="14"/>
    <x v="1"/>
    <x v="0"/>
    <x v="0"/>
    <x v="0"/>
    <x v="6"/>
    <x v="0"/>
    <x v="2"/>
    <s v="Dhaka"/>
    <n v="0"/>
    <x v="0"/>
    <x v="0"/>
    <s v="Likely not infected / tested too early"/>
  </r>
  <r>
    <x v="1"/>
    <n v="18"/>
    <x v="2"/>
    <x v="1"/>
    <x v="1"/>
    <x v="0"/>
    <x v="21"/>
    <x v="1"/>
    <x v="1"/>
    <s v="Dhaka"/>
    <n v="1"/>
    <x v="1"/>
    <x v="2"/>
    <s v="Early secondary infection"/>
  </r>
  <r>
    <x v="1"/>
    <n v="52"/>
    <x v="3"/>
    <x v="1"/>
    <x v="1"/>
    <x v="1"/>
    <x v="29"/>
    <x v="0"/>
    <x v="0"/>
    <s v="Dhaka"/>
    <n v="1"/>
    <x v="1"/>
    <x v="3"/>
    <s v="Active secondary dengue (strong response)"/>
  </r>
  <r>
    <x v="0"/>
    <n v="62"/>
    <x v="3"/>
    <x v="0"/>
    <x v="0"/>
    <x v="1"/>
    <x v="13"/>
    <x v="1"/>
    <x v="0"/>
    <s v="Dhaka"/>
    <n v="0"/>
    <x v="0"/>
    <x v="1"/>
    <s v="Recent dengue"/>
  </r>
  <r>
    <x v="0"/>
    <n v="41"/>
    <x v="0"/>
    <x v="0"/>
    <x v="0"/>
    <x v="1"/>
    <x v="29"/>
    <x v="0"/>
    <x v="1"/>
    <s v="Dhaka"/>
    <n v="0"/>
    <x v="0"/>
    <x v="1"/>
    <s v="Recent dengue"/>
  </r>
  <r>
    <x v="0"/>
    <n v="25"/>
    <x v="2"/>
    <x v="0"/>
    <x v="0"/>
    <x v="1"/>
    <x v="8"/>
    <x v="1"/>
    <x v="1"/>
    <s v="Dhaka"/>
    <n v="0"/>
    <x v="0"/>
    <x v="1"/>
    <s v="Recent dengue"/>
  </r>
  <r>
    <x v="1"/>
    <n v="31"/>
    <x v="0"/>
    <x v="1"/>
    <x v="1"/>
    <x v="0"/>
    <x v="26"/>
    <x v="0"/>
    <x v="1"/>
    <s v="Dhaka"/>
    <n v="1"/>
    <x v="1"/>
    <x v="2"/>
    <s v="Early secondary infection"/>
  </r>
  <r>
    <x v="0"/>
    <n v="49"/>
    <x v="0"/>
    <x v="0"/>
    <x v="0"/>
    <x v="0"/>
    <x v="19"/>
    <x v="1"/>
    <x v="0"/>
    <s v="Dhaka"/>
    <n v="0"/>
    <x v="0"/>
    <x v="0"/>
    <s v="Likely not infected / tested too early"/>
  </r>
  <r>
    <x v="0"/>
    <n v="39"/>
    <x v="0"/>
    <x v="1"/>
    <x v="1"/>
    <x v="1"/>
    <x v="20"/>
    <x v="0"/>
    <x v="1"/>
    <s v="Dhaka"/>
    <n v="1"/>
    <x v="1"/>
    <x v="3"/>
    <s v="Active secondary dengue (strong response)"/>
  </r>
  <r>
    <x v="0"/>
    <n v="26"/>
    <x v="2"/>
    <x v="0"/>
    <x v="0"/>
    <x v="0"/>
    <x v="7"/>
    <x v="1"/>
    <x v="1"/>
    <s v="Dhaka"/>
    <n v="0"/>
    <x v="0"/>
    <x v="0"/>
    <s v="Likely not infected / tested too early"/>
  </r>
  <r>
    <x v="1"/>
    <n v="24"/>
    <x v="2"/>
    <x v="0"/>
    <x v="0"/>
    <x v="0"/>
    <x v="22"/>
    <x v="0"/>
    <x v="2"/>
    <s v="Dhaka"/>
    <n v="0"/>
    <x v="0"/>
    <x v="0"/>
    <s v="Likely not infected / tested too early"/>
  </r>
  <r>
    <x v="1"/>
    <n v="30"/>
    <x v="0"/>
    <x v="0"/>
    <x v="0"/>
    <x v="0"/>
    <x v="14"/>
    <x v="1"/>
    <x v="2"/>
    <s v="Dhaka"/>
    <n v="0"/>
    <x v="0"/>
    <x v="0"/>
    <s v="Likely not infected / tested too early"/>
  </r>
  <r>
    <x v="1"/>
    <n v="20"/>
    <x v="2"/>
    <x v="1"/>
    <x v="1"/>
    <x v="1"/>
    <x v="9"/>
    <x v="0"/>
    <x v="0"/>
    <s v="Dhaka"/>
    <n v="1"/>
    <x v="1"/>
    <x v="3"/>
    <s v="Active secondary dengue (strong response)"/>
  </r>
  <r>
    <x v="0"/>
    <n v="50"/>
    <x v="3"/>
    <x v="1"/>
    <x v="1"/>
    <x v="1"/>
    <x v="24"/>
    <x v="1"/>
    <x v="2"/>
    <s v="Dhaka"/>
    <n v="1"/>
    <x v="1"/>
    <x v="3"/>
    <s v="Active secondary dengue (strong response)"/>
  </r>
  <r>
    <x v="0"/>
    <n v="13"/>
    <x v="1"/>
    <x v="1"/>
    <x v="1"/>
    <x v="0"/>
    <x v="13"/>
    <x v="0"/>
    <x v="1"/>
    <s v="Dhaka"/>
    <n v="1"/>
    <x v="1"/>
    <x v="2"/>
    <s v="Early secondary infection"/>
  </r>
  <r>
    <x v="1"/>
    <n v="44"/>
    <x v="0"/>
    <x v="1"/>
    <x v="1"/>
    <x v="0"/>
    <x v="14"/>
    <x v="1"/>
    <x v="0"/>
    <s v="Dhaka"/>
    <n v="1"/>
    <x v="1"/>
    <x v="2"/>
    <s v="Early secondary infection"/>
  </r>
  <r>
    <x v="1"/>
    <n v="19"/>
    <x v="2"/>
    <x v="1"/>
    <x v="1"/>
    <x v="1"/>
    <x v="9"/>
    <x v="0"/>
    <x v="1"/>
    <s v="Dhaka"/>
    <n v="1"/>
    <x v="1"/>
    <x v="3"/>
    <s v="Active secondary dengue (strong response)"/>
  </r>
  <r>
    <x v="0"/>
    <n v="53"/>
    <x v="3"/>
    <x v="1"/>
    <x v="1"/>
    <x v="1"/>
    <x v="18"/>
    <x v="1"/>
    <x v="2"/>
    <s v="Dhaka"/>
    <n v="1"/>
    <x v="1"/>
    <x v="3"/>
    <s v="Active secondary dengue (strong response)"/>
  </r>
  <r>
    <x v="0"/>
    <n v="12"/>
    <x v="1"/>
    <x v="0"/>
    <x v="0"/>
    <x v="0"/>
    <x v="31"/>
    <x v="0"/>
    <x v="0"/>
    <s v="Dhaka"/>
    <n v="0"/>
    <x v="0"/>
    <x v="0"/>
    <s v="Likely not infected / tested too early"/>
  </r>
  <r>
    <x v="0"/>
    <n v="14"/>
    <x v="1"/>
    <x v="0"/>
    <x v="0"/>
    <x v="0"/>
    <x v="28"/>
    <x v="1"/>
    <x v="2"/>
    <s v="Dhaka"/>
    <n v="0"/>
    <x v="0"/>
    <x v="0"/>
    <s v="Likely not infected / tested too early"/>
  </r>
  <r>
    <x v="1"/>
    <n v="30"/>
    <x v="0"/>
    <x v="1"/>
    <x v="1"/>
    <x v="1"/>
    <x v="11"/>
    <x v="0"/>
    <x v="0"/>
    <s v="Dhaka"/>
    <n v="1"/>
    <x v="1"/>
    <x v="3"/>
    <s v="Active secondary dengue (strong response)"/>
  </r>
  <r>
    <x v="0"/>
    <n v="48"/>
    <x v="0"/>
    <x v="0"/>
    <x v="0"/>
    <x v="1"/>
    <x v="24"/>
    <x v="1"/>
    <x v="2"/>
    <s v="Dhaka"/>
    <n v="0"/>
    <x v="0"/>
    <x v="1"/>
    <s v="Recent dengue"/>
  </r>
  <r>
    <x v="1"/>
    <n v="31"/>
    <x v="0"/>
    <x v="0"/>
    <x v="0"/>
    <x v="0"/>
    <x v="24"/>
    <x v="0"/>
    <x v="0"/>
    <s v="Dhaka"/>
    <n v="0"/>
    <x v="0"/>
    <x v="0"/>
    <s v="Likely not infected / tested too early"/>
  </r>
  <r>
    <x v="1"/>
    <n v="16"/>
    <x v="1"/>
    <x v="1"/>
    <x v="1"/>
    <x v="0"/>
    <x v="26"/>
    <x v="1"/>
    <x v="0"/>
    <s v="Dhaka"/>
    <n v="1"/>
    <x v="1"/>
    <x v="2"/>
    <s v="Early secondary infection"/>
  </r>
  <r>
    <x v="1"/>
    <n v="38"/>
    <x v="0"/>
    <x v="1"/>
    <x v="1"/>
    <x v="1"/>
    <x v="5"/>
    <x v="0"/>
    <x v="2"/>
    <s v="Dhaka"/>
    <n v="1"/>
    <x v="1"/>
    <x v="3"/>
    <s v="Active secondary dengue (strong response)"/>
  </r>
  <r>
    <x v="0"/>
    <n v="24"/>
    <x v="2"/>
    <x v="1"/>
    <x v="1"/>
    <x v="1"/>
    <x v="23"/>
    <x v="1"/>
    <x v="1"/>
    <s v="Dhaka"/>
    <n v="1"/>
    <x v="1"/>
    <x v="3"/>
    <s v="Active secondary dengue (strong response)"/>
  </r>
  <r>
    <x v="0"/>
    <n v="28"/>
    <x v="2"/>
    <x v="0"/>
    <x v="0"/>
    <x v="1"/>
    <x v="8"/>
    <x v="0"/>
    <x v="2"/>
    <s v="Dhaka"/>
    <n v="0"/>
    <x v="0"/>
    <x v="1"/>
    <s v="Recent dengue"/>
  </r>
  <r>
    <x v="0"/>
    <n v="52"/>
    <x v="3"/>
    <x v="1"/>
    <x v="1"/>
    <x v="0"/>
    <x v="32"/>
    <x v="1"/>
    <x v="2"/>
    <s v="Dhaka"/>
    <n v="1"/>
    <x v="1"/>
    <x v="2"/>
    <s v="Early secondary infection"/>
  </r>
  <r>
    <x v="1"/>
    <n v="8"/>
    <x v="1"/>
    <x v="1"/>
    <x v="1"/>
    <x v="0"/>
    <x v="14"/>
    <x v="0"/>
    <x v="0"/>
    <s v="Dhaka"/>
    <n v="1"/>
    <x v="1"/>
    <x v="2"/>
    <s v="Early secondary infection"/>
  </r>
  <r>
    <x v="0"/>
    <n v="54"/>
    <x v="3"/>
    <x v="0"/>
    <x v="0"/>
    <x v="0"/>
    <x v="0"/>
    <x v="1"/>
    <x v="0"/>
    <s v="Dhaka"/>
    <n v="0"/>
    <x v="0"/>
    <x v="0"/>
    <s v="Likely not infected / tested too early"/>
  </r>
  <r>
    <x v="0"/>
    <n v="9"/>
    <x v="1"/>
    <x v="1"/>
    <x v="1"/>
    <x v="1"/>
    <x v="13"/>
    <x v="0"/>
    <x v="0"/>
    <s v="Dhaka"/>
    <n v="1"/>
    <x v="1"/>
    <x v="3"/>
    <s v="Active secondary dengue (strong response)"/>
  </r>
  <r>
    <x v="0"/>
    <n v="14"/>
    <x v="1"/>
    <x v="1"/>
    <x v="1"/>
    <x v="0"/>
    <x v="15"/>
    <x v="1"/>
    <x v="1"/>
    <s v="Dhaka"/>
    <n v="1"/>
    <x v="1"/>
    <x v="2"/>
    <s v="Early secondary infection"/>
  </r>
  <r>
    <x v="0"/>
    <n v="12"/>
    <x v="1"/>
    <x v="1"/>
    <x v="1"/>
    <x v="0"/>
    <x v="1"/>
    <x v="0"/>
    <x v="1"/>
    <s v="Dhaka"/>
    <n v="1"/>
    <x v="1"/>
    <x v="2"/>
    <s v="Early secondary infection"/>
  </r>
  <r>
    <x v="0"/>
    <n v="49"/>
    <x v="0"/>
    <x v="0"/>
    <x v="0"/>
    <x v="1"/>
    <x v="30"/>
    <x v="1"/>
    <x v="1"/>
    <s v="Dhaka"/>
    <n v="0"/>
    <x v="0"/>
    <x v="1"/>
    <s v="Recent dengue"/>
  </r>
  <r>
    <x v="1"/>
    <n v="46"/>
    <x v="0"/>
    <x v="0"/>
    <x v="0"/>
    <x v="0"/>
    <x v="15"/>
    <x v="0"/>
    <x v="1"/>
    <s v="Dhaka"/>
    <n v="0"/>
    <x v="0"/>
    <x v="0"/>
    <s v="Likely not infected / tested too early"/>
  </r>
  <r>
    <x v="1"/>
    <n v="35"/>
    <x v="0"/>
    <x v="0"/>
    <x v="0"/>
    <x v="1"/>
    <x v="26"/>
    <x v="1"/>
    <x v="0"/>
    <s v="Dhaka"/>
    <n v="0"/>
    <x v="0"/>
    <x v="1"/>
    <s v="Recent dengue"/>
  </r>
  <r>
    <x v="0"/>
    <n v="45"/>
    <x v="0"/>
    <x v="1"/>
    <x v="1"/>
    <x v="0"/>
    <x v="6"/>
    <x v="0"/>
    <x v="0"/>
    <s v="Dhaka"/>
    <n v="1"/>
    <x v="1"/>
    <x v="2"/>
    <s v="Early secondary infection"/>
  </r>
  <r>
    <x v="1"/>
    <n v="48"/>
    <x v="0"/>
    <x v="0"/>
    <x v="0"/>
    <x v="0"/>
    <x v="34"/>
    <x v="1"/>
    <x v="1"/>
    <s v="Dhaka"/>
    <n v="0"/>
    <x v="0"/>
    <x v="0"/>
    <s v="Likely not infected / tested too early"/>
  </r>
  <r>
    <x v="1"/>
    <n v="50"/>
    <x v="3"/>
    <x v="0"/>
    <x v="0"/>
    <x v="0"/>
    <x v="20"/>
    <x v="0"/>
    <x v="1"/>
    <s v="Dhaka"/>
    <n v="0"/>
    <x v="0"/>
    <x v="0"/>
    <s v="Likely not infected / tested too early"/>
  </r>
  <r>
    <x v="1"/>
    <n v="37"/>
    <x v="0"/>
    <x v="0"/>
    <x v="0"/>
    <x v="0"/>
    <x v="7"/>
    <x v="1"/>
    <x v="0"/>
    <s v="Dhaka"/>
    <n v="0"/>
    <x v="0"/>
    <x v="0"/>
    <s v="Likely not infected / tested too early"/>
  </r>
  <r>
    <x v="0"/>
    <n v="39"/>
    <x v="0"/>
    <x v="0"/>
    <x v="0"/>
    <x v="1"/>
    <x v="22"/>
    <x v="0"/>
    <x v="0"/>
    <s v="Dhaka"/>
    <n v="0"/>
    <x v="0"/>
    <x v="1"/>
    <s v="Recent dengue"/>
  </r>
  <r>
    <x v="1"/>
    <n v="56"/>
    <x v="3"/>
    <x v="1"/>
    <x v="1"/>
    <x v="0"/>
    <x v="13"/>
    <x v="1"/>
    <x v="0"/>
    <s v="Dhaka"/>
    <n v="1"/>
    <x v="1"/>
    <x v="2"/>
    <s v="Early secondary infection"/>
  </r>
  <r>
    <x v="0"/>
    <n v="11"/>
    <x v="1"/>
    <x v="0"/>
    <x v="0"/>
    <x v="1"/>
    <x v="1"/>
    <x v="0"/>
    <x v="2"/>
    <s v="Dhaka"/>
    <n v="0"/>
    <x v="0"/>
    <x v="1"/>
    <s v="Recent dengue"/>
  </r>
  <r>
    <x v="1"/>
    <n v="46"/>
    <x v="0"/>
    <x v="1"/>
    <x v="1"/>
    <x v="0"/>
    <x v="30"/>
    <x v="1"/>
    <x v="0"/>
    <s v="Dhaka"/>
    <n v="1"/>
    <x v="1"/>
    <x v="2"/>
    <s v="Early secondary infection"/>
  </r>
  <r>
    <x v="0"/>
    <n v="32"/>
    <x v="0"/>
    <x v="0"/>
    <x v="0"/>
    <x v="1"/>
    <x v="11"/>
    <x v="0"/>
    <x v="2"/>
    <s v="Dhaka"/>
    <n v="0"/>
    <x v="0"/>
    <x v="1"/>
    <s v="Recent dengue"/>
  </r>
  <r>
    <x v="1"/>
    <n v="65"/>
    <x v="3"/>
    <x v="0"/>
    <x v="0"/>
    <x v="0"/>
    <x v="35"/>
    <x v="1"/>
    <x v="2"/>
    <s v="Dhaka"/>
    <n v="0"/>
    <x v="0"/>
    <x v="0"/>
    <s v="Likely not infected / tested too early"/>
  </r>
  <r>
    <x v="1"/>
    <n v="55"/>
    <x v="3"/>
    <x v="1"/>
    <x v="1"/>
    <x v="1"/>
    <x v="21"/>
    <x v="0"/>
    <x v="1"/>
    <s v="Dhaka"/>
    <n v="1"/>
    <x v="1"/>
    <x v="3"/>
    <s v="Active secondary dengue (strong response)"/>
  </r>
  <r>
    <x v="1"/>
    <n v="34"/>
    <x v="0"/>
    <x v="0"/>
    <x v="0"/>
    <x v="1"/>
    <x v="24"/>
    <x v="1"/>
    <x v="1"/>
    <s v="Dhaka"/>
    <n v="0"/>
    <x v="0"/>
    <x v="1"/>
    <s v="Recent dengue"/>
  </r>
  <r>
    <x v="1"/>
    <n v="21"/>
    <x v="2"/>
    <x v="0"/>
    <x v="0"/>
    <x v="0"/>
    <x v="23"/>
    <x v="0"/>
    <x v="2"/>
    <s v="Dhaka"/>
    <n v="0"/>
    <x v="0"/>
    <x v="0"/>
    <s v="Likely not infected / tested too early"/>
  </r>
  <r>
    <x v="0"/>
    <n v="11"/>
    <x v="1"/>
    <x v="0"/>
    <x v="0"/>
    <x v="0"/>
    <x v="6"/>
    <x v="1"/>
    <x v="1"/>
    <s v="Dhaka"/>
    <n v="0"/>
    <x v="0"/>
    <x v="0"/>
    <s v="Likely not infected / tested too early"/>
  </r>
  <r>
    <x v="1"/>
    <n v="46"/>
    <x v="0"/>
    <x v="0"/>
    <x v="0"/>
    <x v="0"/>
    <x v="10"/>
    <x v="0"/>
    <x v="0"/>
    <s v="Dhaka"/>
    <n v="0"/>
    <x v="0"/>
    <x v="0"/>
    <s v="Likely not infected / tested too early"/>
  </r>
  <r>
    <x v="1"/>
    <n v="21"/>
    <x v="2"/>
    <x v="1"/>
    <x v="1"/>
    <x v="0"/>
    <x v="18"/>
    <x v="1"/>
    <x v="1"/>
    <s v="Dhaka"/>
    <n v="1"/>
    <x v="1"/>
    <x v="2"/>
    <s v="Early secondary infection"/>
  </r>
  <r>
    <x v="0"/>
    <n v="61"/>
    <x v="3"/>
    <x v="0"/>
    <x v="0"/>
    <x v="0"/>
    <x v="5"/>
    <x v="0"/>
    <x v="2"/>
    <s v="Dhaka"/>
    <n v="0"/>
    <x v="0"/>
    <x v="0"/>
    <s v="Likely not infected / tested too early"/>
  </r>
  <r>
    <x v="1"/>
    <n v="35"/>
    <x v="0"/>
    <x v="1"/>
    <x v="1"/>
    <x v="1"/>
    <x v="16"/>
    <x v="1"/>
    <x v="0"/>
    <s v="Dhaka"/>
    <n v="1"/>
    <x v="1"/>
    <x v="3"/>
    <s v="Active secondary dengue (strong response)"/>
  </r>
  <r>
    <x v="0"/>
    <n v="46"/>
    <x v="0"/>
    <x v="1"/>
    <x v="1"/>
    <x v="1"/>
    <x v="31"/>
    <x v="0"/>
    <x v="2"/>
    <s v="Dhaka"/>
    <n v="1"/>
    <x v="1"/>
    <x v="3"/>
    <s v="Active secondary dengue (strong response)"/>
  </r>
  <r>
    <x v="0"/>
    <n v="11"/>
    <x v="1"/>
    <x v="0"/>
    <x v="0"/>
    <x v="0"/>
    <x v="18"/>
    <x v="1"/>
    <x v="1"/>
    <s v="Dhaka"/>
    <n v="0"/>
    <x v="0"/>
    <x v="0"/>
    <s v="Likely not infected / tested too early"/>
  </r>
  <r>
    <x v="1"/>
    <n v="49"/>
    <x v="0"/>
    <x v="1"/>
    <x v="1"/>
    <x v="0"/>
    <x v="8"/>
    <x v="0"/>
    <x v="0"/>
    <s v="Dhaka"/>
    <n v="1"/>
    <x v="1"/>
    <x v="2"/>
    <s v="Early secondary infection"/>
  </r>
  <r>
    <x v="0"/>
    <n v="43"/>
    <x v="0"/>
    <x v="1"/>
    <x v="1"/>
    <x v="1"/>
    <x v="5"/>
    <x v="1"/>
    <x v="1"/>
    <s v="Dhaka"/>
    <n v="1"/>
    <x v="1"/>
    <x v="3"/>
    <s v="Active secondary dengue (strong response)"/>
  </r>
  <r>
    <x v="0"/>
    <n v="49"/>
    <x v="0"/>
    <x v="1"/>
    <x v="1"/>
    <x v="0"/>
    <x v="28"/>
    <x v="0"/>
    <x v="2"/>
    <s v="Dhaka"/>
    <n v="1"/>
    <x v="1"/>
    <x v="2"/>
    <s v="Early secondary infection"/>
  </r>
  <r>
    <x v="1"/>
    <n v="46"/>
    <x v="0"/>
    <x v="1"/>
    <x v="1"/>
    <x v="0"/>
    <x v="26"/>
    <x v="1"/>
    <x v="2"/>
    <s v="Dhaka"/>
    <n v="1"/>
    <x v="1"/>
    <x v="2"/>
    <s v="Early secondary infection"/>
  </r>
  <r>
    <x v="0"/>
    <n v="50"/>
    <x v="3"/>
    <x v="0"/>
    <x v="0"/>
    <x v="1"/>
    <x v="0"/>
    <x v="0"/>
    <x v="0"/>
    <s v="Dhaka"/>
    <n v="0"/>
    <x v="0"/>
    <x v="1"/>
    <s v="Recent dengue"/>
  </r>
  <r>
    <x v="1"/>
    <n v="20"/>
    <x v="2"/>
    <x v="0"/>
    <x v="0"/>
    <x v="0"/>
    <x v="9"/>
    <x v="1"/>
    <x v="0"/>
    <s v="Dhaka"/>
    <n v="0"/>
    <x v="0"/>
    <x v="0"/>
    <s v="Likely not infected / tested too early"/>
  </r>
  <r>
    <x v="1"/>
    <n v="58"/>
    <x v="3"/>
    <x v="1"/>
    <x v="1"/>
    <x v="1"/>
    <x v="8"/>
    <x v="0"/>
    <x v="2"/>
    <s v="Dhaka"/>
    <n v="1"/>
    <x v="1"/>
    <x v="3"/>
    <s v="Active secondary dengue (strong response)"/>
  </r>
  <r>
    <x v="0"/>
    <n v="46"/>
    <x v="0"/>
    <x v="0"/>
    <x v="0"/>
    <x v="0"/>
    <x v="28"/>
    <x v="1"/>
    <x v="2"/>
    <s v="Dhaka"/>
    <n v="0"/>
    <x v="0"/>
    <x v="0"/>
    <s v="Likely not infected / tested too early"/>
  </r>
  <r>
    <x v="1"/>
    <n v="24"/>
    <x v="2"/>
    <x v="0"/>
    <x v="0"/>
    <x v="1"/>
    <x v="9"/>
    <x v="0"/>
    <x v="0"/>
    <s v="Dhaka"/>
    <n v="0"/>
    <x v="0"/>
    <x v="1"/>
    <s v="Recent dengue"/>
  </r>
  <r>
    <x v="1"/>
    <n v="29"/>
    <x v="2"/>
    <x v="0"/>
    <x v="0"/>
    <x v="0"/>
    <x v="24"/>
    <x v="1"/>
    <x v="1"/>
    <s v="Dhaka"/>
    <n v="0"/>
    <x v="0"/>
    <x v="0"/>
    <s v="Likely not infected / tested too early"/>
  </r>
  <r>
    <x v="1"/>
    <n v="46"/>
    <x v="0"/>
    <x v="0"/>
    <x v="0"/>
    <x v="1"/>
    <x v="32"/>
    <x v="0"/>
    <x v="2"/>
    <s v="Dhaka"/>
    <n v="0"/>
    <x v="0"/>
    <x v="1"/>
    <s v="Recent dengue"/>
  </r>
  <r>
    <x v="1"/>
    <n v="42"/>
    <x v="0"/>
    <x v="1"/>
    <x v="1"/>
    <x v="1"/>
    <x v="33"/>
    <x v="1"/>
    <x v="0"/>
    <s v="Dhaka"/>
    <n v="1"/>
    <x v="1"/>
    <x v="3"/>
    <s v="Active secondary dengue (strong response)"/>
  </r>
  <r>
    <x v="0"/>
    <n v="56"/>
    <x v="3"/>
    <x v="0"/>
    <x v="0"/>
    <x v="0"/>
    <x v="24"/>
    <x v="0"/>
    <x v="1"/>
    <s v="Dhaka"/>
    <n v="0"/>
    <x v="0"/>
    <x v="0"/>
    <s v="Likely not infected / tested too early"/>
  </r>
  <r>
    <x v="1"/>
    <n v="8"/>
    <x v="1"/>
    <x v="0"/>
    <x v="0"/>
    <x v="0"/>
    <x v="2"/>
    <x v="1"/>
    <x v="2"/>
    <s v="Dhaka"/>
    <n v="0"/>
    <x v="0"/>
    <x v="0"/>
    <s v="Likely not infected / tested too early"/>
  </r>
  <r>
    <x v="1"/>
    <n v="13"/>
    <x v="1"/>
    <x v="0"/>
    <x v="0"/>
    <x v="0"/>
    <x v="23"/>
    <x v="0"/>
    <x v="0"/>
    <s v="Dhaka"/>
    <n v="0"/>
    <x v="0"/>
    <x v="0"/>
    <s v="Likely not infected / tested too early"/>
  </r>
  <r>
    <x v="1"/>
    <n v="10"/>
    <x v="1"/>
    <x v="1"/>
    <x v="1"/>
    <x v="0"/>
    <x v="11"/>
    <x v="1"/>
    <x v="2"/>
    <s v="Dhaka"/>
    <n v="1"/>
    <x v="1"/>
    <x v="2"/>
    <s v="Early secondary infection"/>
  </r>
  <r>
    <x v="1"/>
    <n v="34"/>
    <x v="0"/>
    <x v="0"/>
    <x v="0"/>
    <x v="1"/>
    <x v="34"/>
    <x v="0"/>
    <x v="1"/>
    <s v="Dhaka"/>
    <n v="0"/>
    <x v="0"/>
    <x v="1"/>
    <s v="Recent dengue"/>
  </r>
  <r>
    <x v="0"/>
    <n v="33"/>
    <x v="0"/>
    <x v="1"/>
    <x v="1"/>
    <x v="1"/>
    <x v="26"/>
    <x v="1"/>
    <x v="2"/>
    <s v="Dhaka"/>
    <n v="1"/>
    <x v="1"/>
    <x v="3"/>
    <s v="Active secondary dengue (strong response)"/>
  </r>
  <r>
    <x v="1"/>
    <n v="43"/>
    <x v="0"/>
    <x v="1"/>
    <x v="1"/>
    <x v="0"/>
    <x v="19"/>
    <x v="0"/>
    <x v="1"/>
    <s v="Dhaka"/>
    <n v="1"/>
    <x v="1"/>
    <x v="2"/>
    <s v="Early secondary infection"/>
  </r>
  <r>
    <x v="0"/>
    <n v="36"/>
    <x v="0"/>
    <x v="1"/>
    <x v="1"/>
    <x v="0"/>
    <x v="21"/>
    <x v="1"/>
    <x v="1"/>
    <s v="Dhaka"/>
    <n v="1"/>
    <x v="1"/>
    <x v="2"/>
    <s v="Early secondary infection"/>
  </r>
  <r>
    <x v="0"/>
    <n v="50"/>
    <x v="3"/>
    <x v="1"/>
    <x v="1"/>
    <x v="0"/>
    <x v="9"/>
    <x v="0"/>
    <x v="1"/>
    <s v="Dhaka"/>
    <n v="1"/>
    <x v="1"/>
    <x v="2"/>
    <s v="Early secondary infection"/>
  </r>
  <r>
    <x v="1"/>
    <n v="14"/>
    <x v="1"/>
    <x v="1"/>
    <x v="1"/>
    <x v="0"/>
    <x v="22"/>
    <x v="1"/>
    <x v="0"/>
    <s v="Dhaka"/>
    <n v="1"/>
    <x v="1"/>
    <x v="2"/>
    <s v="Early secondary infection"/>
  </r>
  <r>
    <x v="1"/>
    <n v="10"/>
    <x v="1"/>
    <x v="0"/>
    <x v="0"/>
    <x v="1"/>
    <x v="19"/>
    <x v="0"/>
    <x v="1"/>
    <s v="Dhaka"/>
    <n v="0"/>
    <x v="0"/>
    <x v="1"/>
    <s v="Recent dengue"/>
  </r>
  <r>
    <x v="1"/>
    <n v="50"/>
    <x v="3"/>
    <x v="1"/>
    <x v="1"/>
    <x v="0"/>
    <x v="18"/>
    <x v="1"/>
    <x v="1"/>
    <s v="Dhaka"/>
    <n v="1"/>
    <x v="1"/>
    <x v="2"/>
    <s v="Early secondary infection"/>
  </r>
  <r>
    <x v="1"/>
    <n v="62"/>
    <x v="3"/>
    <x v="1"/>
    <x v="1"/>
    <x v="0"/>
    <x v="11"/>
    <x v="0"/>
    <x v="1"/>
    <s v="Dhaka"/>
    <n v="1"/>
    <x v="1"/>
    <x v="2"/>
    <s v="Early secondary infection"/>
  </r>
  <r>
    <x v="0"/>
    <n v="11"/>
    <x v="1"/>
    <x v="0"/>
    <x v="0"/>
    <x v="0"/>
    <x v="21"/>
    <x v="1"/>
    <x v="0"/>
    <s v="Dhaka"/>
    <n v="0"/>
    <x v="0"/>
    <x v="0"/>
    <s v="Likely not infected / tested too early"/>
  </r>
  <r>
    <x v="1"/>
    <n v="40"/>
    <x v="0"/>
    <x v="1"/>
    <x v="1"/>
    <x v="1"/>
    <x v="30"/>
    <x v="0"/>
    <x v="0"/>
    <s v="Dhaka"/>
    <n v="1"/>
    <x v="1"/>
    <x v="3"/>
    <s v="Active secondary dengue (strong response)"/>
  </r>
  <r>
    <x v="1"/>
    <n v="50"/>
    <x v="3"/>
    <x v="1"/>
    <x v="1"/>
    <x v="1"/>
    <x v="1"/>
    <x v="1"/>
    <x v="0"/>
    <s v="Dhaka"/>
    <n v="1"/>
    <x v="1"/>
    <x v="3"/>
    <s v="Active secondary dengue (strong response)"/>
  </r>
  <r>
    <x v="1"/>
    <n v="17"/>
    <x v="1"/>
    <x v="0"/>
    <x v="0"/>
    <x v="0"/>
    <x v="20"/>
    <x v="0"/>
    <x v="1"/>
    <s v="Dhaka"/>
    <n v="0"/>
    <x v="0"/>
    <x v="0"/>
    <s v="Likely not infected / tested too early"/>
  </r>
  <r>
    <x v="0"/>
    <n v="31"/>
    <x v="0"/>
    <x v="1"/>
    <x v="1"/>
    <x v="1"/>
    <x v="33"/>
    <x v="1"/>
    <x v="0"/>
    <s v="Dhaka"/>
    <n v="1"/>
    <x v="1"/>
    <x v="3"/>
    <s v="Active secondary dengue (strong response)"/>
  </r>
  <r>
    <x v="0"/>
    <n v="53"/>
    <x v="3"/>
    <x v="1"/>
    <x v="1"/>
    <x v="1"/>
    <x v="3"/>
    <x v="0"/>
    <x v="0"/>
    <s v="Dhaka"/>
    <n v="1"/>
    <x v="1"/>
    <x v="3"/>
    <s v="Active secondary dengue (strong response)"/>
  </r>
  <r>
    <x v="1"/>
    <n v="29"/>
    <x v="2"/>
    <x v="0"/>
    <x v="0"/>
    <x v="1"/>
    <x v="24"/>
    <x v="1"/>
    <x v="1"/>
    <s v="Dhaka"/>
    <n v="0"/>
    <x v="0"/>
    <x v="1"/>
    <s v="Recent dengue"/>
  </r>
  <r>
    <x v="0"/>
    <n v="32"/>
    <x v="0"/>
    <x v="1"/>
    <x v="1"/>
    <x v="1"/>
    <x v="10"/>
    <x v="0"/>
    <x v="2"/>
    <s v="Dhaka"/>
    <n v="1"/>
    <x v="1"/>
    <x v="3"/>
    <s v="Active secondary dengue (strong response)"/>
  </r>
  <r>
    <x v="0"/>
    <n v="45"/>
    <x v="0"/>
    <x v="0"/>
    <x v="0"/>
    <x v="0"/>
    <x v="35"/>
    <x v="1"/>
    <x v="1"/>
    <s v="Dhaka"/>
    <n v="0"/>
    <x v="0"/>
    <x v="0"/>
    <s v="Likely not infected / tested too early"/>
  </r>
  <r>
    <x v="1"/>
    <n v="63"/>
    <x v="3"/>
    <x v="0"/>
    <x v="0"/>
    <x v="1"/>
    <x v="14"/>
    <x v="0"/>
    <x v="2"/>
    <s v="Dhaka"/>
    <n v="0"/>
    <x v="0"/>
    <x v="1"/>
    <s v="Recent dengue"/>
  </r>
  <r>
    <x v="1"/>
    <n v="22"/>
    <x v="2"/>
    <x v="1"/>
    <x v="1"/>
    <x v="1"/>
    <x v="29"/>
    <x v="1"/>
    <x v="1"/>
    <s v="Dhaka"/>
    <n v="1"/>
    <x v="1"/>
    <x v="3"/>
    <s v="Active secondary dengue (strong response)"/>
  </r>
  <r>
    <x v="1"/>
    <n v="46"/>
    <x v="0"/>
    <x v="0"/>
    <x v="0"/>
    <x v="0"/>
    <x v="2"/>
    <x v="0"/>
    <x v="2"/>
    <s v="Dhaka"/>
    <n v="0"/>
    <x v="0"/>
    <x v="0"/>
    <s v="Likely not infected / tested too early"/>
  </r>
  <r>
    <x v="1"/>
    <n v="31"/>
    <x v="0"/>
    <x v="1"/>
    <x v="1"/>
    <x v="0"/>
    <x v="12"/>
    <x v="1"/>
    <x v="1"/>
    <s v="Dhaka"/>
    <n v="1"/>
    <x v="1"/>
    <x v="2"/>
    <s v="Early secondary infection"/>
  </r>
  <r>
    <x v="1"/>
    <n v="42"/>
    <x v="0"/>
    <x v="1"/>
    <x v="1"/>
    <x v="1"/>
    <x v="34"/>
    <x v="0"/>
    <x v="2"/>
    <s v="Dhaka"/>
    <n v="1"/>
    <x v="1"/>
    <x v="3"/>
    <s v="Active secondary dengue (strong response)"/>
  </r>
  <r>
    <x v="1"/>
    <n v="54"/>
    <x v="3"/>
    <x v="0"/>
    <x v="0"/>
    <x v="0"/>
    <x v="17"/>
    <x v="1"/>
    <x v="1"/>
    <s v="Dhaka"/>
    <n v="0"/>
    <x v="0"/>
    <x v="0"/>
    <s v="Likely not infected / tested too early"/>
  </r>
  <r>
    <x v="0"/>
    <n v="27"/>
    <x v="2"/>
    <x v="0"/>
    <x v="0"/>
    <x v="1"/>
    <x v="19"/>
    <x v="0"/>
    <x v="1"/>
    <s v="Dhaka"/>
    <n v="0"/>
    <x v="0"/>
    <x v="1"/>
    <s v="Recent dengue"/>
  </r>
  <r>
    <x v="1"/>
    <n v="57"/>
    <x v="3"/>
    <x v="1"/>
    <x v="1"/>
    <x v="1"/>
    <x v="6"/>
    <x v="1"/>
    <x v="1"/>
    <s v="Dhaka"/>
    <n v="1"/>
    <x v="1"/>
    <x v="3"/>
    <s v="Active secondary dengue (strong response)"/>
  </r>
  <r>
    <x v="1"/>
    <n v="46"/>
    <x v="0"/>
    <x v="1"/>
    <x v="1"/>
    <x v="1"/>
    <x v="15"/>
    <x v="0"/>
    <x v="2"/>
    <s v="Dhaka"/>
    <n v="1"/>
    <x v="1"/>
    <x v="3"/>
    <s v="Active secondary dengue (strong response)"/>
  </r>
  <r>
    <x v="1"/>
    <n v="29"/>
    <x v="2"/>
    <x v="0"/>
    <x v="0"/>
    <x v="1"/>
    <x v="33"/>
    <x v="1"/>
    <x v="0"/>
    <s v="Dhaka"/>
    <n v="0"/>
    <x v="0"/>
    <x v="1"/>
    <s v="Recent dengue"/>
  </r>
  <r>
    <x v="1"/>
    <n v="34"/>
    <x v="0"/>
    <x v="1"/>
    <x v="1"/>
    <x v="0"/>
    <x v="8"/>
    <x v="0"/>
    <x v="1"/>
    <s v="Dhaka"/>
    <n v="1"/>
    <x v="1"/>
    <x v="2"/>
    <s v="Early secondary infection"/>
  </r>
  <r>
    <x v="0"/>
    <n v="41"/>
    <x v="0"/>
    <x v="1"/>
    <x v="1"/>
    <x v="1"/>
    <x v="19"/>
    <x v="1"/>
    <x v="1"/>
    <s v="Dhaka"/>
    <n v="1"/>
    <x v="1"/>
    <x v="3"/>
    <s v="Active secondary dengue (strong response)"/>
  </r>
  <r>
    <x v="0"/>
    <n v="10"/>
    <x v="1"/>
    <x v="0"/>
    <x v="0"/>
    <x v="1"/>
    <x v="6"/>
    <x v="0"/>
    <x v="0"/>
    <s v="Dhaka"/>
    <n v="0"/>
    <x v="0"/>
    <x v="1"/>
    <s v="Recent dengue"/>
  </r>
  <r>
    <x v="0"/>
    <n v="27"/>
    <x v="2"/>
    <x v="1"/>
    <x v="1"/>
    <x v="0"/>
    <x v="3"/>
    <x v="1"/>
    <x v="0"/>
    <s v="Dhaka"/>
    <n v="1"/>
    <x v="1"/>
    <x v="2"/>
    <s v="Early secondary infection"/>
  </r>
  <r>
    <x v="0"/>
    <n v="26"/>
    <x v="2"/>
    <x v="1"/>
    <x v="1"/>
    <x v="1"/>
    <x v="21"/>
    <x v="0"/>
    <x v="2"/>
    <s v="Dhaka"/>
    <n v="1"/>
    <x v="1"/>
    <x v="3"/>
    <s v="Active secondary dengue (strong response)"/>
  </r>
  <r>
    <x v="0"/>
    <n v="62"/>
    <x v="3"/>
    <x v="1"/>
    <x v="1"/>
    <x v="1"/>
    <x v="15"/>
    <x v="1"/>
    <x v="1"/>
    <s v="Dhaka"/>
    <n v="1"/>
    <x v="1"/>
    <x v="3"/>
    <s v="Active secondary dengue (strong response)"/>
  </r>
  <r>
    <x v="1"/>
    <n v="28"/>
    <x v="2"/>
    <x v="1"/>
    <x v="1"/>
    <x v="1"/>
    <x v="9"/>
    <x v="0"/>
    <x v="1"/>
    <s v="Dhaka"/>
    <n v="1"/>
    <x v="1"/>
    <x v="3"/>
    <s v="Active secondary dengue (strong response)"/>
  </r>
  <r>
    <x v="1"/>
    <n v="44"/>
    <x v="0"/>
    <x v="1"/>
    <x v="1"/>
    <x v="0"/>
    <x v="31"/>
    <x v="1"/>
    <x v="1"/>
    <s v="Dhaka"/>
    <n v="1"/>
    <x v="1"/>
    <x v="2"/>
    <s v="Early secondary infection"/>
  </r>
  <r>
    <x v="1"/>
    <n v="39"/>
    <x v="0"/>
    <x v="1"/>
    <x v="1"/>
    <x v="1"/>
    <x v="14"/>
    <x v="0"/>
    <x v="0"/>
    <s v="Dhaka"/>
    <n v="1"/>
    <x v="1"/>
    <x v="3"/>
    <s v="Active secondary dengue (strong response)"/>
  </r>
  <r>
    <x v="0"/>
    <n v="11"/>
    <x v="1"/>
    <x v="0"/>
    <x v="0"/>
    <x v="1"/>
    <x v="32"/>
    <x v="1"/>
    <x v="2"/>
    <s v="Dhaka"/>
    <n v="0"/>
    <x v="0"/>
    <x v="1"/>
    <s v="Recent dengue"/>
  </r>
  <r>
    <x v="0"/>
    <n v="51"/>
    <x v="3"/>
    <x v="0"/>
    <x v="0"/>
    <x v="1"/>
    <x v="30"/>
    <x v="0"/>
    <x v="1"/>
    <s v="Dhaka"/>
    <n v="0"/>
    <x v="0"/>
    <x v="1"/>
    <s v="Recent dengue"/>
  </r>
  <r>
    <x v="0"/>
    <n v="34"/>
    <x v="0"/>
    <x v="1"/>
    <x v="1"/>
    <x v="0"/>
    <x v="5"/>
    <x v="1"/>
    <x v="2"/>
    <s v="Dhaka"/>
    <n v="1"/>
    <x v="1"/>
    <x v="2"/>
    <s v="Early secondary infection"/>
  </r>
  <r>
    <x v="0"/>
    <n v="17"/>
    <x v="1"/>
    <x v="0"/>
    <x v="0"/>
    <x v="0"/>
    <x v="27"/>
    <x v="0"/>
    <x v="0"/>
    <s v="Dhaka"/>
    <n v="0"/>
    <x v="0"/>
    <x v="0"/>
    <s v="Likely not infected / tested too early"/>
  </r>
  <r>
    <x v="0"/>
    <n v="12"/>
    <x v="1"/>
    <x v="1"/>
    <x v="1"/>
    <x v="0"/>
    <x v="34"/>
    <x v="1"/>
    <x v="1"/>
    <s v="Dhaka"/>
    <n v="1"/>
    <x v="1"/>
    <x v="2"/>
    <s v="Early secondary infection"/>
  </r>
  <r>
    <x v="1"/>
    <n v="51"/>
    <x v="3"/>
    <x v="0"/>
    <x v="0"/>
    <x v="1"/>
    <x v="33"/>
    <x v="0"/>
    <x v="1"/>
    <s v="Dhaka"/>
    <n v="0"/>
    <x v="0"/>
    <x v="1"/>
    <s v="Recent dengue"/>
  </r>
  <r>
    <x v="0"/>
    <n v="49"/>
    <x v="0"/>
    <x v="0"/>
    <x v="0"/>
    <x v="1"/>
    <x v="12"/>
    <x v="1"/>
    <x v="2"/>
    <s v="Dhaka"/>
    <n v="0"/>
    <x v="0"/>
    <x v="1"/>
    <s v="Recent dengue"/>
  </r>
  <r>
    <x v="1"/>
    <n v="40"/>
    <x v="0"/>
    <x v="1"/>
    <x v="1"/>
    <x v="0"/>
    <x v="30"/>
    <x v="0"/>
    <x v="1"/>
    <s v="Dhaka"/>
    <n v="1"/>
    <x v="1"/>
    <x v="2"/>
    <s v="Early secondary infection"/>
  </r>
  <r>
    <x v="1"/>
    <n v="50"/>
    <x v="3"/>
    <x v="0"/>
    <x v="0"/>
    <x v="1"/>
    <x v="15"/>
    <x v="1"/>
    <x v="2"/>
    <s v="Dhaka"/>
    <n v="0"/>
    <x v="0"/>
    <x v="1"/>
    <s v="Recent dengue"/>
  </r>
  <r>
    <x v="0"/>
    <n v="31"/>
    <x v="0"/>
    <x v="1"/>
    <x v="1"/>
    <x v="1"/>
    <x v="7"/>
    <x v="0"/>
    <x v="0"/>
    <s v="Dhaka"/>
    <n v="1"/>
    <x v="1"/>
    <x v="3"/>
    <s v="Active secondary dengue (strong response)"/>
  </r>
  <r>
    <x v="1"/>
    <n v="49"/>
    <x v="0"/>
    <x v="1"/>
    <x v="1"/>
    <x v="1"/>
    <x v="30"/>
    <x v="1"/>
    <x v="0"/>
    <s v="Dhaka"/>
    <n v="1"/>
    <x v="1"/>
    <x v="3"/>
    <s v="Active secondary dengue (strong response)"/>
  </r>
  <r>
    <x v="1"/>
    <n v="35"/>
    <x v="0"/>
    <x v="1"/>
    <x v="1"/>
    <x v="0"/>
    <x v="10"/>
    <x v="0"/>
    <x v="2"/>
    <s v="Dhaka"/>
    <n v="1"/>
    <x v="1"/>
    <x v="2"/>
    <s v="Early secondary infection"/>
  </r>
  <r>
    <x v="0"/>
    <n v="16"/>
    <x v="1"/>
    <x v="1"/>
    <x v="1"/>
    <x v="0"/>
    <x v="20"/>
    <x v="1"/>
    <x v="2"/>
    <s v="Dhaka"/>
    <n v="1"/>
    <x v="1"/>
    <x v="2"/>
    <s v="Early secondary infection"/>
  </r>
  <r>
    <x v="0"/>
    <n v="37"/>
    <x v="0"/>
    <x v="0"/>
    <x v="0"/>
    <x v="0"/>
    <x v="11"/>
    <x v="0"/>
    <x v="1"/>
    <s v="Dhaka"/>
    <n v="0"/>
    <x v="0"/>
    <x v="0"/>
    <s v="Likely not infected / tested too early"/>
  </r>
  <r>
    <x v="0"/>
    <n v="48"/>
    <x v="0"/>
    <x v="0"/>
    <x v="0"/>
    <x v="0"/>
    <x v="18"/>
    <x v="1"/>
    <x v="1"/>
    <s v="Dhaka"/>
    <n v="0"/>
    <x v="0"/>
    <x v="0"/>
    <s v="Likely not infected / tested too early"/>
  </r>
  <r>
    <x v="1"/>
    <n v="11"/>
    <x v="1"/>
    <x v="0"/>
    <x v="0"/>
    <x v="0"/>
    <x v="20"/>
    <x v="0"/>
    <x v="2"/>
    <s v="Dhaka"/>
    <n v="0"/>
    <x v="0"/>
    <x v="0"/>
    <s v="Likely not infected / tested too early"/>
  </r>
  <r>
    <x v="1"/>
    <n v="21"/>
    <x v="2"/>
    <x v="1"/>
    <x v="1"/>
    <x v="1"/>
    <x v="12"/>
    <x v="1"/>
    <x v="1"/>
    <s v="Dhaka"/>
    <n v="1"/>
    <x v="1"/>
    <x v="3"/>
    <s v="Active secondary dengue (strong response)"/>
  </r>
  <r>
    <x v="1"/>
    <n v="45"/>
    <x v="0"/>
    <x v="1"/>
    <x v="1"/>
    <x v="0"/>
    <x v="12"/>
    <x v="0"/>
    <x v="1"/>
    <s v="Dhaka"/>
    <n v="1"/>
    <x v="1"/>
    <x v="2"/>
    <s v="Early secondary infection"/>
  </r>
  <r>
    <x v="1"/>
    <n v="53"/>
    <x v="3"/>
    <x v="0"/>
    <x v="0"/>
    <x v="1"/>
    <x v="20"/>
    <x v="1"/>
    <x v="1"/>
    <s v="Dhaka"/>
    <n v="0"/>
    <x v="0"/>
    <x v="1"/>
    <s v="Recent dengue"/>
  </r>
  <r>
    <x v="0"/>
    <n v="13"/>
    <x v="1"/>
    <x v="1"/>
    <x v="1"/>
    <x v="1"/>
    <x v="26"/>
    <x v="0"/>
    <x v="2"/>
    <s v="Dhaka"/>
    <n v="1"/>
    <x v="1"/>
    <x v="3"/>
    <s v="Active secondary dengue (strong response)"/>
  </r>
  <r>
    <x v="0"/>
    <n v="18"/>
    <x v="2"/>
    <x v="0"/>
    <x v="0"/>
    <x v="1"/>
    <x v="20"/>
    <x v="1"/>
    <x v="0"/>
    <s v="Dhaka"/>
    <n v="0"/>
    <x v="0"/>
    <x v="1"/>
    <s v="Recent dengue"/>
  </r>
  <r>
    <x v="1"/>
    <n v="34"/>
    <x v="0"/>
    <x v="1"/>
    <x v="1"/>
    <x v="1"/>
    <x v="23"/>
    <x v="0"/>
    <x v="1"/>
    <s v="Dhaka"/>
    <n v="1"/>
    <x v="1"/>
    <x v="3"/>
    <s v="Active secondary dengue (strong response)"/>
  </r>
  <r>
    <x v="1"/>
    <n v="22"/>
    <x v="2"/>
    <x v="0"/>
    <x v="0"/>
    <x v="0"/>
    <x v="17"/>
    <x v="1"/>
    <x v="1"/>
    <s v="Dhaka"/>
    <n v="0"/>
    <x v="0"/>
    <x v="0"/>
    <s v="Likely not infected / tested too early"/>
  </r>
  <r>
    <x v="1"/>
    <n v="39"/>
    <x v="0"/>
    <x v="1"/>
    <x v="1"/>
    <x v="1"/>
    <x v="32"/>
    <x v="0"/>
    <x v="1"/>
    <s v="Dhaka"/>
    <n v="1"/>
    <x v="1"/>
    <x v="3"/>
    <s v="Active secondary dengue (strong response)"/>
  </r>
  <r>
    <x v="1"/>
    <n v="21"/>
    <x v="2"/>
    <x v="0"/>
    <x v="0"/>
    <x v="0"/>
    <x v="24"/>
    <x v="1"/>
    <x v="2"/>
    <s v="Dhaka"/>
    <n v="0"/>
    <x v="0"/>
    <x v="0"/>
    <s v="Likely not infected / tested too early"/>
  </r>
  <r>
    <x v="1"/>
    <n v="64"/>
    <x v="3"/>
    <x v="0"/>
    <x v="0"/>
    <x v="0"/>
    <x v="2"/>
    <x v="0"/>
    <x v="0"/>
    <s v="Dhaka"/>
    <n v="0"/>
    <x v="0"/>
    <x v="0"/>
    <s v="Likely not infected / tested too early"/>
  </r>
  <r>
    <x v="0"/>
    <n v="53"/>
    <x v="3"/>
    <x v="0"/>
    <x v="0"/>
    <x v="0"/>
    <x v="2"/>
    <x v="1"/>
    <x v="1"/>
    <s v="Dhaka"/>
    <n v="0"/>
    <x v="0"/>
    <x v="0"/>
    <s v="Likely not infected / tested too early"/>
  </r>
  <r>
    <x v="0"/>
    <n v="21"/>
    <x v="2"/>
    <x v="1"/>
    <x v="1"/>
    <x v="1"/>
    <x v="3"/>
    <x v="0"/>
    <x v="0"/>
    <s v="Dhaka"/>
    <n v="1"/>
    <x v="1"/>
    <x v="3"/>
    <s v="Active secondary dengue (strong response)"/>
  </r>
  <r>
    <x v="0"/>
    <n v="40"/>
    <x v="0"/>
    <x v="1"/>
    <x v="1"/>
    <x v="1"/>
    <x v="15"/>
    <x v="1"/>
    <x v="0"/>
    <s v="Dhaka"/>
    <n v="1"/>
    <x v="1"/>
    <x v="3"/>
    <s v="Active secondary dengue (strong response)"/>
  </r>
  <r>
    <x v="1"/>
    <n v="39"/>
    <x v="0"/>
    <x v="1"/>
    <x v="1"/>
    <x v="1"/>
    <x v="5"/>
    <x v="0"/>
    <x v="0"/>
    <s v="Dhaka"/>
    <n v="1"/>
    <x v="1"/>
    <x v="3"/>
    <s v="Active secondary dengue (strong response)"/>
  </r>
  <r>
    <x v="0"/>
    <n v="47"/>
    <x v="0"/>
    <x v="1"/>
    <x v="1"/>
    <x v="1"/>
    <x v="5"/>
    <x v="1"/>
    <x v="2"/>
    <s v="Dhaka"/>
    <n v="1"/>
    <x v="1"/>
    <x v="3"/>
    <s v="Active secondary dengue (strong response)"/>
  </r>
  <r>
    <x v="1"/>
    <n v="52"/>
    <x v="3"/>
    <x v="0"/>
    <x v="0"/>
    <x v="1"/>
    <x v="10"/>
    <x v="0"/>
    <x v="1"/>
    <s v="Dhaka"/>
    <n v="0"/>
    <x v="0"/>
    <x v="1"/>
    <s v="Recent dengue"/>
  </r>
  <r>
    <x v="0"/>
    <n v="17"/>
    <x v="1"/>
    <x v="1"/>
    <x v="1"/>
    <x v="1"/>
    <x v="10"/>
    <x v="1"/>
    <x v="0"/>
    <s v="Dhaka"/>
    <n v="1"/>
    <x v="1"/>
    <x v="3"/>
    <s v="Active secondary dengue (strong response)"/>
  </r>
  <r>
    <x v="1"/>
    <n v="65"/>
    <x v="3"/>
    <x v="0"/>
    <x v="0"/>
    <x v="0"/>
    <x v="13"/>
    <x v="0"/>
    <x v="2"/>
    <s v="Dhaka"/>
    <n v="0"/>
    <x v="0"/>
    <x v="0"/>
    <s v="Likely not infected / tested too early"/>
  </r>
  <r>
    <x v="1"/>
    <n v="32"/>
    <x v="0"/>
    <x v="0"/>
    <x v="0"/>
    <x v="1"/>
    <x v="1"/>
    <x v="1"/>
    <x v="2"/>
    <s v="Dhaka"/>
    <n v="0"/>
    <x v="0"/>
    <x v="1"/>
    <s v="Recent dengue"/>
  </r>
  <r>
    <x v="1"/>
    <n v="8"/>
    <x v="1"/>
    <x v="1"/>
    <x v="1"/>
    <x v="0"/>
    <x v="26"/>
    <x v="0"/>
    <x v="0"/>
    <s v="Dhaka"/>
    <n v="1"/>
    <x v="1"/>
    <x v="2"/>
    <s v="Early secondary infection"/>
  </r>
  <r>
    <x v="0"/>
    <n v="55"/>
    <x v="3"/>
    <x v="0"/>
    <x v="0"/>
    <x v="1"/>
    <x v="17"/>
    <x v="1"/>
    <x v="0"/>
    <s v="Dhaka"/>
    <n v="0"/>
    <x v="0"/>
    <x v="1"/>
    <s v="Recent dengue"/>
  </r>
  <r>
    <x v="1"/>
    <n v="47"/>
    <x v="0"/>
    <x v="0"/>
    <x v="0"/>
    <x v="0"/>
    <x v="33"/>
    <x v="0"/>
    <x v="1"/>
    <s v="Dhaka"/>
    <n v="0"/>
    <x v="0"/>
    <x v="0"/>
    <s v="Likely not infected / tested too early"/>
  </r>
  <r>
    <x v="1"/>
    <n v="47"/>
    <x v="0"/>
    <x v="0"/>
    <x v="0"/>
    <x v="0"/>
    <x v="14"/>
    <x v="1"/>
    <x v="1"/>
    <s v="Dhaka"/>
    <n v="0"/>
    <x v="0"/>
    <x v="0"/>
    <s v="Likely not infected / tested too early"/>
  </r>
  <r>
    <x v="1"/>
    <n v="47"/>
    <x v="0"/>
    <x v="0"/>
    <x v="0"/>
    <x v="0"/>
    <x v="35"/>
    <x v="0"/>
    <x v="0"/>
    <s v="Dhaka"/>
    <n v="0"/>
    <x v="0"/>
    <x v="0"/>
    <s v="Likely not infected / tested too early"/>
  </r>
  <r>
    <x v="0"/>
    <n v="26"/>
    <x v="2"/>
    <x v="1"/>
    <x v="1"/>
    <x v="0"/>
    <x v="28"/>
    <x v="1"/>
    <x v="1"/>
    <s v="Dhaka"/>
    <n v="1"/>
    <x v="1"/>
    <x v="2"/>
    <s v="Early secondary infection"/>
  </r>
  <r>
    <x v="1"/>
    <n v="36"/>
    <x v="0"/>
    <x v="0"/>
    <x v="0"/>
    <x v="0"/>
    <x v="20"/>
    <x v="0"/>
    <x v="1"/>
    <s v="Dhaka"/>
    <n v="0"/>
    <x v="0"/>
    <x v="0"/>
    <s v="Likely not infected / tested too early"/>
  </r>
  <r>
    <x v="1"/>
    <n v="45"/>
    <x v="0"/>
    <x v="1"/>
    <x v="1"/>
    <x v="0"/>
    <x v="30"/>
    <x v="1"/>
    <x v="0"/>
    <s v="Dhaka"/>
    <n v="1"/>
    <x v="1"/>
    <x v="2"/>
    <s v="Early secondary infection"/>
  </r>
  <r>
    <x v="0"/>
    <n v="24"/>
    <x v="2"/>
    <x v="0"/>
    <x v="0"/>
    <x v="0"/>
    <x v="0"/>
    <x v="0"/>
    <x v="0"/>
    <s v="Dhaka"/>
    <n v="0"/>
    <x v="0"/>
    <x v="0"/>
    <s v="Likely not infected / tested too early"/>
  </r>
  <r>
    <x v="0"/>
    <n v="15"/>
    <x v="1"/>
    <x v="0"/>
    <x v="0"/>
    <x v="1"/>
    <x v="10"/>
    <x v="1"/>
    <x v="0"/>
    <s v="Dhaka"/>
    <n v="0"/>
    <x v="0"/>
    <x v="1"/>
    <s v="Recent dengue"/>
  </r>
  <r>
    <x v="1"/>
    <n v="32"/>
    <x v="0"/>
    <x v="1"/>
    <x v="1"/>
    <x v="0"/>
    <x v="20"/>
    <x v="0"/>
    <x v="2"/>
    <s v="Dhaka"/>
    <n v="1"/>
    <x v="1"/>
    <x v="2"/>
    <s v="Early secondary infection"/>
  </r>
  <r>
    <x v="0"/>
    <n v="28"/>
    <x v="2"/>
    <x v="1"/>
    <x v="1"/>
    <x v="0"/>
    <x v="0"/>
    <x v="1"/>
    <x v="2"/>
    <s v="Dhaka"/>
    <n v="1"/>
    <x v="1"/>
    <x v="2"/>
    <s v="Early secondary infection"/>
  </r>
  <r>
    <x v="1"/>
    <n v="53"/>
    <x v="3"/>
    <x v="1"/>
    <x v="1"/>
    <x v="1"/>
    <x v="35"/>
    <x v="0"/>
    <x v="0"/>
    <s v="Dhaka"/>
    <n v="1"/>
    <x v="1"/>
    <x v="3"/>
    <s v="Active secondary dengue (strong response)"/>
  </r>
  <r>
    <x v="1"/>
    <n v="58"/>
    <x v="3"/>
    <x v="1"/>
    <x v="1"/>
    <x v="0"/>
    <x v="1"/>
    <x v="1"/>
    <x v="2"/>
    <s v="Dhaka"/>
    <n v="1"/>
    <x v="1"/>
    <x v="2"/>
    <s v="Early secondary infection"/>
  </r>
  <r>
    <x v="0"/>
    <n v="8"/>
    <x v="1"/>
    <x v="0"/>
    <x v="0"/>
    <x v="1"/>
    <x v="8"/>
    <x v="0"/>
    <x v="2"/>
    <s v="Dhaka"/>
    <n v="0"/>
    <x v="0"/>
    <x v="1"/>
    <s v="Recent dengue"/>
  </r>
  <r>
    <x v="1"/>
    <n v="35"/>
    <x v="0"/>
    <x v="0"/>
    <x v="0"/>
    <x v="1"/>
    <x v="1"/>
    <x v="1"/>
    <x v="2"/>
    <s v="Dhaka"/>
    <n v="0"/>
    <x v="0"/>
    <x v="1"/>
    <s v="Recent dengue"/>
  </r>
  <r>
    <x v="1"/>
    <n v="44"/>
    <x v="0"/>
    <x v="1"/>
    <x v="1"/>
    <x v="1"/>
    <x v="31"/>
    <x v="0"/>
    <x v="1"/>
    <s v="Dhaka"/>
    <n v="1"/>
    <x v="1"/>
    <x v="3"/>
    <s v="Active secondary dengue (strong response)"/>
  </r>
  <r>
    <x v="0"/>
    <n v="30"/>
    <x v="0"/>
    <x v="1"/>
    <x v="1"/>
    <x v="1"/>
    <x v="2"/>
    <x v="1"/>
    <x v="1"/>
    <s v="Dhaka"/>
    <n v="1"/>
    <x v="1"/>
    <x v="3"/>
    <s v="Active secondary dengue (strong response)"/>
  </r>
  <r>
    <x v="1"/>
    <n v="16"/>
    <x v="1"/>
    <x v="0"/>
    <x v="0"/>
    <x v="1"/>
    <x v="29"/>
    <x v="0"/>
    <x v="1"/>
    <s v="Dhaka"/>
    <n v="0"/>
    <x v="0"/>
    <x v="1"/>
    <s v="Recent dengue"/>
  </r>
  <r>
    <x v="1"/>
    <n v="54"/>
    <x v="3"/>
    <x v="1"/>
    <x v="1"/>
    <x v="1"/>
    <x v="1"/>
    <x v="1"/>
    <x v="0"/>
    <s v="Dhaka"/>
    <n v="1"/>
    <x v="1"/>
    <x v="3"/>
    <s v="Active secondary dengue (strong response)"/>
  </r>
  <r>
    <x v="1"/>
    <n v="54"/>
    <x v="3"/>
    <x v="1"/>
    <x v="1"/>
    <x v="1"/>
    <x v="22"/>
    <x v="0"/>
    <x v="2"/>
    <s v="Dhaka"/>
    <n v="1"/>
    <x v="1"/>
    <x v="3"/>
    <s v="Active secondary dengue (strong response)"/>
  </r>
  <r>
    <x v="1"/>
    <n v="18"/>
    <x v="2"/>
    <x v="1"/>
    <x v="1"/>
    <x v="1"/>
    <x v="0"/>
    <x v="1"/>
    <x v="0"/>
    <s v="Dhaka"/>
    <n v="1"/>
    <x v="1"/>
    <x v="3"/>
    <s v="Active secondary dengue (strong response)"/>
  </r>
  <r>
    <x v="0"/>
    <n v="19"/>
    <x v="2"/>
    <x v="1"/>
    <x v="1"/>
    <x v="1"/>
    <x v="25"/>
    <x v="0"/>
    <x v="2"/>
    <s v="Dhaka"/>
    <n v="1"/>
    <x v="1"/>
    <x v="3"/>
    <s v="Active secondary dengue (strong response)"/>
  </r>
  <r>
    <x v="0"/>
    <n v="47"/>
    <x v="0"/>
    <x v="0"/>
    <x v="0"/>
    <x v="1"/>
    <x v="6"/>
    <x v="1"/>
    <x v="2"/>
    <s v="Dhaka"/>
    <n v="0"/>
    <x v="0"/>
    <x v="1"/>
    <s v="Recent dengue"/>
  </r>
  <r>
    <x v="0"/>
    <n v="38"/>
    <x v="0"/>
    <x v="0"/>
    <x v="0"/>
    <x v="1"/>
    <x v="6"/>
    <x v="0"/>
    <x v="1"/>
    <s v="Dhaka"/>
    <n v="0"/>
    <x v="0"/>
    <x v="1"/>
    <s v="Recent dengue"/>
  </r>
  <r>
    <x v="1"/>
    <n v="20"/>
    <x v="2"/>
    <x v="0"/>
    <x v="0"/>
    <x v="0"/>
    <x v="20"/>
    <x v="1"/>
    <x v="0"/>
    <s v="Dhaka"/>
    <n v="0"/>
    <x v="0"/>
    <x v="0"/>
    <s v="Likely not infected / tested too early"/>
  </r>
  <r>
    <x v="1"/>
    <n v="65"/>
    <x v="3"/>
    <x v="1"/>
    <x v="1"/>
    <x v="0"/>
    <x v="10"/>
    <x v="0"/>
    <x v="2"/>
    <s v="Dhaka"/>
    <n v="1"/>
    <x v="1"/>
    <x v="2"/>
    <s v="Early secondary infection"/>
  </r>
  <r>
    <x v="0"/>
    <n v="29"/>
    <x v="2"/>
    <x v="1"/>
    <x v="1"/>
    <x v="0"/>
    <x v="21"/>
    <x v="1"/>
    <x v="0"/>
    <s v="Dhaka"/>
    <n v="1"/>
    <x v="1"/>
    <x v="2"/>
    <s v="Early secondary infection"/>
  </r>
  <r>
    <x v="0"/>
    <n v="8"/>
    <x v="1"/>
    <x v="0"/>
    <x v="0"/>
    <x v="0"/>
    <x v="27"/>
    <x v="0"/>
    <x v="0"/>
    <s v="Dhaka"/>
    <n v="0"/>
    <x v="0"/>
    <x v="0"/>
    <s v="Likely not infected / tested too early"/>
  </r>
  <r>
    <x v="0"/>
    <n v="45"/>
    <x v="0"/>
    <x v="1"/>
    <x v="1"/>
    <x v="1"/>
    <x v="5"/>
    <x v="1"/>
    <x v="0"/>
    <s v="Dhaka"/>
    <n v="1"/>
    <x v="1"/>
    <x v="3"/>
    <s v="Active secondary dengue (strong response)"/>
  </r>
  <r>
    <x v="0"/>
    <n v="9"/>
    <x v="1"/>
    <x v="1"/>
    <x v="1"/>
    <x v="0"/>
    <x v="23"/>
    <x v="0"/>
    <x v="0"/>
    <s v="Dhaka"/>
    <n v="1"/>
    <x v="1"/>
    <x v="2"/>
    <s v="Early secondary infection"/>
  </r>
  <r>
    <x v="1"/>
    <n v="27"/>
    <x v="2"/>
    <x v="0"/>
    <x v="0"/>
    <x v="0"/>
    <x v="28"/>
    <x v="1"/>
    <x v="0"/>
    <s v="Dhaka"/>
    <n v="0"/>
    <x v="0"/>
    <x v="0"/>
    <s v="Likely not infected / tested too early"/>
  </r>
  <r>
    <x v="1"/>
    <n v="59"/>
    <x v="3"/>
    <x v="1"/>
    <x v="1"/>
    <x v="1"/>
    <x v="31"/>
    <x v="0"/>
    <x v="1"/>
    <s v="Dhaka"/>
    <n v="1"/>
    <x v="1"/>
    <x v="3"/>
    <s v="Active secondary dengue (strong response)"/>
  </r>
  <r>
    <x v="0"/>
    <n v="16"/>
    <x v="1"/>
    <x v="1"/>
    <x v="1"/>
    <x v="0"/>
    <x v="2"/>
    <x v="1"/>
    <x v="2"/>
    <s v="Dhaka"/>
    <n v="1"/>
    <x v="1"/>
    <x v="2"/>
    <s v="Early secondary infection"/>
  </r>
  <r>
    <x v="0"/>
    <n v="8"/>
    <x v="1"/>
    <x v="0"/>
    <x v="0"/>
    <x v="0"/>
    <x v="34"/>
    <x v="0"/>
    <x v="1"/>
    <s v="Dhaka"/>
    <n v="0"/>
    <x v="0"/>
    <x v="0"/>
    <s v="Likely not infected / tested too early"/>
  </r>
  <r>
    <x v="0"/>
    <n v="36"/>
    <x v="0"/>
    <x v="1"/>
    <x v="1"/>
    <x v="0"/>
    <x v="28"/>
    <x v="1"/>
    <x v="2"/>
    <s v="Dhaka"/>
    <n v="1"/>
    <x v="1"/>
    <x v="2"/>
    <s v="Early secondary infection"/>
  </r>
  <r>
    <x v="1"/>
    <n v="38"/>
    <x v="0"/>
    <x v="0"/>
    <x v="0"/>
    <x v="1"/>
    <x v="19"/>
    <x v="0"/>
    <x v="0"/>
    <s v="Dhaka"/>
    <n v="0"/>
    <x v="0"/>
    <x v="1"/>
    <s v="Recent dengue"/>
  </r>
  <r>
    <x v="0"/>
    <n v="56"/>
    <x v="3"/>
    <x v="1"/>
    <x v="1"/>
    <x v="1"/>
    <x v="17"/>
    <x v="1"/>
    <x v="0"/>
    <s v="Dhaka"/>
    <n v="1"/>
    <x v="1"/>
    <x v="3"/>
    <s v="Active secondary dengue (strong response)"/>
  </r>
  <r>
    <x v="1"/>
    <n v="35"/>
    <x v="0"/>
    <x v="1"/>
    <x v="1"/>
    <x v="0"/>
    <x v="0"/>
    <x v="0"/>
    <x v="1"/>
    <s v="Dhaka"/>
    <n v="1"/>
    <x v="1"/>
    <x v="2"/>
    <s v="Early secondary infection"/>
  </r>
  <r>
    <x v="0"/>
    <n v="18"/>
    <x v="2"/>
    <x v="1"/>
    <x v="1"/>
    <x v="0"/>
    <x v="30"/>
    <x v="1"/>
    <x v="2"/>
    <s v="Dhaka"/>
    <n v="1"/>
    <x v="1"/>
    <x v="2"/>
    <s v="Early secondary infection"/>
  </r>
  <r>
    <x v="0"/>
    <n v="13"/>
    <x v="1"/>
    <x v="1"/>
    <x v="1"/>
    <x v="0"/>
    <x v="24"/>
    <x v="0"/>
    <x v="1"/>
    <s v="Dhaka"/>
    <n v="1"/>
    <x v="1"/>
    <x v="2"/>
    <s v="Early secondary infection"/>
  </r>
  <r>
    <x v="1"/>
    <n v="23"/>
    <x v="2"/>
    <x v="0"/>
    <x v="1"/>
    <x v="0"/>
    <x v="10"/>
    <x v="1"/>
    <x v="0"/>
    <s v="Dhaka"/>
    <n v="1"/>
    <x v="1"/>
    <x v="4"/>
    <s v="Past dengue infection"/>
  </r>
  <r>
    <x v="0"/>
    <n v="14"/>
    <x v="1"/>
    <x v="1"/>
    <x v="1"/>
    <x v="1"/>
    <x v="29"/>
    <x v="0"/>
    <x v="0"/>
    <s v="Dhaka"/>
    <n v="1"/>
    <x v="1"/>
    <x v="3"/>
    <s v="Active secondary dengue (strong response)"/>
  </r>
  <r>
    <x v="0"/>
    <n v="21"/>
    <x v="2"/>
    <x v="1"/>
    <x v="1"/>
    <x v="0"/>
    <x v="13"/>
    <x v="1"/>
    <x v="1"/>
    <s v="Dhaka"/>
    <n v="1"/>
    <x v="1"/>
    <x v="2"/>
    <s v="Early secondary infection"/>
  </r>
  <r>
    <x v="1"/>
    <n v="39"/>
    <x v="0"/>
    <x v="1"/>
    <x v="1"/>
    <x v="1"/>
    <x v="26"/>
    <x v="0"/>
    <x v="1"/>
    <s v="Dhaka"/>
    <n v="1"/>
    <x v="1"/>
    <x v="3"/>
    <s v="Active secondary dengue (strong response)"/>
  </r>
  <r>
    <x v="0"/>
    <n v="39"/>
    <x v="0"/>
    <x v="1"/>
    <x v="1"/>
    <x v="1"/>
    <x v="0"/>
    <x v="1"/>
    <x v="0"/>
    <s v="Dhaka"/>
    <n v="1"/>
    <x v="1"/>
    <x v="3"/>
    <s v="Active secondary dengue (strong response)"/>
  </r>
  <r>
    <x v="1"/>
    <n v="34"/>
    <x v="0"/>
    <x v="0"/>
    <x v="0"/>
    <x v="0"/>
    <x v="2"/>
    <x v="0"/>
    <x v="1"/>
    <s v="Dhaka"/>
    <n v="0"/>
    <x v="0"/>
    <x v="0"/>
    <s v="Likely not infected / tested too early"/>
  </r>
  <r>
    <x v="0"/>
    <n v="36"/>
    <x v="0"/>
    <x v="1"/>
    <x v="1"/>
    <x v="1"/>
    <x v="19"/>
    <x v="1"/>
    <x v="0"/>
    <s v="Dhaka"/>
    <n v="1"/>
    <x v="1"/>
    <x v="3"/>
    <s v="Active secondary dengue (strong response)"/>
  </r>
  <r>
    <x v="0"/>
    <n v="43"/>
    <x v="0"/>
    <x v="0"/>
    <x v="1"/>
    <x v="0"/>
    <x v="22"/>
    <x v="0"/>
    <x v="2"/>
    <s v="Dhaka"/>
    <n v="1"/>
    <x v="1"/>
    <x v="4"/>
    <s v="Past dengue infection"/>
  </r>
  <r>
    <x v="1"/>
    <n v="39"/>
    <x v="0"/>
    <x v="1"/>
    <x v="1"/>
    <x v="1"/>
    <x v="18"/>
    <x v="1"/>
    <x v="0"/>
    <s v="Dhaka"/>
    <n v="1"/>
    <x v="1"/>
    <x v="3"/>
    <s v="Active secondary dengue (strong response)"/>
  </r>
  <r>
    <x v="0"/>
    <n v="53"/>
    <x v="3"/>
    <x v="1"/>
    <x v="1"/>
    <x v="1"/>
    <x v="26"/>
    <x v="0"/>
    <x v="1"/>
    <s v="Dhaka"/>
    <n v="1"/>
    <x v="1"/>
    <x v="3"/>
    <s v="Active secondary dengue (strong response)"/>
  </r>
  <r>
    <x v="1"/>
    <n v="45"/>
    <x v="0"/>
    <x v="1"/>
    <x v="1"/>
    <x v="1"/>
    <x v="21"/>
    <x v="1"/>
    <x v="2"/>
    <s v="Dhaka"/>
    <n v="1"/>
    <x v="1"/>
    <x v="3"/>
    <s v="Active secondary dengue (strong response)"/>
  </r>
  <r>
    <x v="0"/>
    <n v="12"/>
    <x v="1"/>
    <x v="0"/>
    <x v="0"/>
    <x v="1"/>
    <x v="18"/>
    <x v="0"/>
    <x v="0"/>
    <s v="Dhaka"/>
    <n v="0"/>
    <x v="0"/>
    <x v="1"/>
    <s v="Recent dengue"/>
  </r>
  <r>
    <x v="0"/>
    <n v="28"/>
    <x v="2"/>
    <x v="1"/>
    <x v="1"/>
    <x v="0"/>
    <x v="3"/>
    <x v="1"/>
    <x v="1"/>
    <s v="Dhaka"/>
    <n v="1"/>
    <x v="1"/>
    <x v="2"/>
    <s v="Early secondary infection"/>
  </r>
  <r>
    <x v="1"/>
    <n v="14"/>
    <x v="1"/>
    <x v="1"/>
    <x v="1"/>
    <x v="0"/>
    <x v="23"/>
    <x v="0"/>
    <x v="0"/>
    <s v="Dhaka"/>
    <n v="1"/>
    <x v="1"/>
    <x v="2"/>
    <s v="Early secondary infection"/>
  </r>
  <r>
    <x v="1"/>
    <n v="10"/>
    <x v="1"/>
    <x v="0"/>
    <x v="0"/>
    <x v="0"/>
    <x v="34"/>
    <x v="1"/>
    <x v="0"/>
    <s v="Dhaka"/>
    <n v="0"/>
    <x v="0"/>
    <x v="0"/>
    <s v="Likely not infected / tested too early"/>
  </r>
  <r>
    <x v="1"/>
    <n v="64"/>
    <x v="3"/>
    <x v="1"/>
    <x v="1"/>
    <x v="0"/>
    <x v="15"/>
    <x v="0"/>
    <x v="1"/>
    <s v="Dhaka"/>
    <n v="1"/>
    <x v="1"/>
    <x v="2"/>
    <s v="Early secondary infection"/>
  </r>
  <r>
    <x v="1"/>
    <n v="8"/>
    <x v="1"/>
    <x v="1"/>
    <x v="1"/>
    <x v="0"/>
    <x v="15"/>
    <x v="1"/>
    <x v="2"/>
    <s v="Dhaka"/>
    <n v="1"/>
    <x v="1"/>
    <x v="2"/>
    <s v="Early secondary infection"/>
  </r>
  <r>
    <x v="0"/>
    <n v="43"/>
    <x v="0"/>
    <x v="0"/>
    <x v="0"/>
    <x v="1"/>
    <x v="23"/>
    <x v="0"/>
    <x v="1"/>
    <s v="Dhaka"/>
    <n v="0"/>
    <x v="0"/>
    <x v="1"/>
    <s v="Recent dengue"/>
  </r>
  <r>
    <x v="1"/>
    <n v="16"/>
    <x v="1"/>
    <x v="0"/>
    <x v="0"/>
    <x v="0"/>
    <x v="25"/>
    <x v="1"/>
    <x v="0"/>
    <s v="Dhaka"/>
    <n v="0"/>
    <x v="0"/>
    <x v="0"/>
    <s v="Likely not infected / tested too early"/>
  </r>
  <r>
    <x v="0"/>
    <n v="62"/>
    <x v="3"/>
    <x v="1"/>
    <x v="1"/>
    <x v="1"/>
    <x v="13"/>
    <x v="0"/>
    <x v="2"/>
    <s v="Dhaka"/>
    <n v="1"/>
    <x v="1"/>
    <x v="3"/>
    <s v="Active secondary dengue (strong response)"/>
  </r>
  <r>
    <x v="0"/>
    <n v="35"/>
    <x v="0"/>
    <x v="0"/>
    <x v="0"/>
    <x v="0"/>
    <x v="16"/>
    <x v="1"/>
    <x v="0"/>
    <s v="Dhaka"/>
    <n v="0"/>
    <x v="0"/>
    <x v="0"/>
    <s v="Likely not infected / tested too early"/>
  </r>
  <r>
    <x v="1"/>
    <n v="36"/>
    <x v="0"/>
    <x v="0"/>
    <x v="0"/>
    <x v="0"/>
    <x v="1"/>
    <x v="0"/>
    <x v="1"/>
    <s v="Dhaka"/>
    <n v="0"/>
    <x v="0"/>
    <x v="0"/>
    <s v="Likely not infected / tested too early"/>
  </r>
  <r>
    <x v="0"/>
    <n v="15"/>
    <x v="1"/>
    <x v="1"/>
    <x v="1"/>
    <x v="0"/>
    <x v="11"/>
    <x v="1"/>
    <x v="0"/>
    <s v="Dhaka"/>
    <n v="1"/>
    <x v="1"/>
    <x v="2"/>
    <s v="Early secondary infection"/>
  </r>
  <r>
    <x v="0"/>
    <n v="11"/>
    <x v="1"/>
    <x v="1"/>
    <x v="1"/>
    <x v="0"/>
    <x v="15"/>
    <x v="0"/>
    <x v="0"/>
    <s v="Dhaka"/>
    <n v="1"/>
    <x v="1"/>
    <x v="2"/>
    <s v="Early secondary infection"/>
  </r>
  <r>
    <x v="1"/>
    <n v="27"/>
    <x v="2"/>
    <x v="1"/>
    <x v="1"/>
    <x v="0"/>
    <x v="23"/>
    <x v="1"/>
    <x v="1"/>
    <s v="Dhaka"/>
    <n v="1"/>
    <x v="1"/>
    <x v="2"/>
    <s v="Early secondary infection"/>
  </r>
  <r>
    <x v="1"/>
    <n v="20"/>
    <x v="2"/>
    <x v="0"/>
    <x v="0"/>
    <x v="0"/>
    <x v="11"/>
    <x v="0"/>
    <x v="1"/>
    <s v="Dhaka"/>
    <n v="0"/>
    <x v="0"/>
    <x v="0"/>
    <s v="Likely not infected / tested too early"/>
  </r>
  <r>
    <x v="1"/>
    <n v="28"/>
    <x v="2"/>
    <x v="1"/>
    <x v="1"/>
    <x v="0"/>
    <x v="12"/>
    <x v="1"/>
    <x v="2"/>
    <s v="Dhaka"/>
    <n v="1"/>
    <x v="1"/>
    <x v="2"/>
    <s v="Early secondary infection"/>
  </r>
  <r>
    <x v="1"/>
    <n v="60"/>
    <x v="3"/>
    <x v="1"/>
    <x v="1"/>
    <x v="0"/>
    <x v="1"/>
    <x v="0"/>
    <x v="1"/>
    <s v="Dhaka"/>
    <n v="1"/>
    <x v="1"/>
    <x v="2"/>
    <s v="Early secondary infection"/>
  </r>
  <r>
    <x v="1"/>
    <n v="10"/>
    <x v="1"/>
    <x v="1"/>
    <x v="1"/>
    <x v="1"/>
    <x v="30"/>
    <x v="1"/>
    <x v="1"/>
    <s v="Dhaka"/>
    <n v="1"/>
    <x v="1"/>
    <x v="3"/>
    <s v="Active secondary dengue (strong response)"/>
  </r>
  <r>
    <x v="0"/>
    <n v="39"/>
    <x v="0"/>
    <x v="0"/>
    <x v="0"/>
    <x v="1"/>
    <x v="29"/>
    <x v="0"/>
    <x v="2"/>
    <s v="Dhaka"/>
    <n v="0"/>
    <x v="0"/>
    <x v="1"/>
    <s v="Recent dengue"/>
  </r>
  <r>
    <x v="1"/>
    <n v="52"/>
    <x v="3"/>
    <x v="0"/>
    <x v="0"/>
    <x v="1"/>
    <x v="34"/>
    <x v="1"/>
    <x v="2"/>
    <s v="Dhaka"/>
    <n v="0"/>
    <x v="0"/>
    <x v="1"/>
    <s v="Recent dengue"/>
  </r>
  <r>
    <x v="0"/>
    <n v="36"/>
    <x v="0"/>
    <x v="1"/>
    <x v="1"/>
    <x v="0"/>
    <x v="30"/>
    <x v="0"/>
    <x v="2"/>
    <s v="Dhaka"/>
    <n v="1"/>
    <x v="1"/>
    <x v="2"/>
    <s v="Early secondary infection"/>
  </r>
  <r>
    <x v="0"/>
    <n v="39"/>
    <x v="0"/>
    <x v="0"/>
    <x v="0"/>
    <x v="0"/>
    <x v="33"/>
    <x v="1"/>
    <x v="0"/>
    <s v="Dhaka"/>
    <n v="0"/>
    <x v="0"/>
    <x v="0"/>
    <s v="Likely not infected / tested too early"/>
  </r>
  <r>
    <x v="1"/>
    <n v="13"/>
    <x v="1"/>
    <x v="0"/>
    <x v="0"/>
    <x v="1"/>
    <x v="27"/>
    <x v="0"/>
    <x v="1"/>
    <s v="Dhaka"/>
    <n v="0"/>
    <x v="0"/>
    <x v="1"/>
    <s v="Recent dengue"/>
  </r>
  <r>
    <x v="0"/>
    <n v="42"/>
    <x v="0"/>
    <x v="0"/>
    <x v="0"/>
    <x v="0"/>
    <x v="0"/>
    <x v="1"/>
    <x v="2"/>
    <s v="Dhaka"/>
    <n v="0"/>
    <x v="0"/>
    <x v="0"/>
    <s v="Likely not infected / tested too early"/>
  </r>
  <r>
    <x v="1"/>
    <n v="30"/>
    <x v="0"/>
    <x v="1"/>
    <x v="1"/>
    <x v="1"/>
    <x v="26"/>
    <x v="0"/>
    <x v="0"/>
    <s v="Dhaka"/>
    <n v="1"/>
    <x v="1"/>
    <x v="3"/>
    <s v="Active secondary dengue (strong response)"/>
  </r>
  <r>
    <x v="1"/>
    <n v="33"/>
    <x v="0"/>
    <x v="0"/>
    <x v="0"/>
    <x v="0"/>
    <x v="23"/>
    <x v="1"/>
    <x v="2"/>
    <s v="Dhaka"/>
    <n v="0"/>
    <x v="0"/>
    <x v="0"/>
    <s v="Likely not infected / tested too early"/>
  </r>
  <r>
    <x v="0"/>
    <n v="61"/>
    <x v="3"/>
    <x v="1"/>
    <x v="1"/>
    <x v="1"/>
    <x v="18"/>
    <x v="0"/>
    <x v="0"/>
    <s v="Dhaka"/>
    <n v="1"/>
    <x v="1"/>
    <x v="3"/>
    <s v="Active secondary dengue (strong response)"/>
  </r>
  <r>
    <x v="0"/>
    <n v="47"/>
    <x v="0"/>
    <x v="1"/>
    <x v="1"/>
    <x v="1"/>
    <x v="6"/>
    <x v="1"/>
    <x v="0"/>
    <s v="Dhaka"/>
    <n v="1"/>
    <x v="1"/>
    <x v="3"/>
    <s v="Active secondary dengue (strong response)"/>
  </r>
  <r>
    <x v="0"/>
    <n v="52"/>
    <x v="3"/>
    <x v="0"/>
    <x v="0"/>
    <x v="1"/>
    <x v="29"/>
    <x v="0"/>
    <x v="1"/>
    <s v="Dhaka"/>
    <n v="0"/>
    <x v="0"/>
    <x v="1"/>
    <s v="Recent dengue"/>
  </r>
  <r>
    <x v="1"/>
    <n v="59"/>
    <x v="3"/>
    <x v="0"/>
    <x v="0"/>
    <x v="1"/>
    <x v="35"/>
    <x v="1"/>
    <x v="0"/>
    <s v="Dhaka"/>
    <n v="0"/>
    <x v="0"/>
    <x v="1"/>
    <s v="Recent dengue"/>
  </r>
  <r>
    <x v="0"/>
    <n v="29"/>
    <x v="2"/>
    <x v="0"/>
    <x v="0"/>
    <x v="0"/>
    <x v="27"/>
    <x v="0"/>
    <x v="0"/>
    <s v="Dhaka"/>
    <n v="0"/>
    <x v="0"/>
    <x v="0"/>
    <s v="Likely not infected / tested too early"/>
  </r>
  <r>
    <x v="0"/>
    <n v="50"/>
    <x v="3"/>
    <x v="1"/>
    <x v="1"/>
    <x v="1"/>
    <x v="21"/>
    <x v="1"/>
    <x v="2"/>
    <s v="Dhaka"/>
    <n v="1"/>
    <x v="1"/>
    <x v="3"/>
    <s v="Active secondary dengue (strong response)"/>
  </r>
  <r>
    <x v="0"/>
    <n v="56"/>
    <x v="3"/>
    <x v="1"/>
    <x v="1"/>
    <x v="0"/>
    <x v="27"/>
    <x v="0"/>
    <x v="0"/>
    <s v="Dhaka"/>
    <n v="1"/>
    <x v="1"/>
    <x v="2"/>
    <s v="Early secondary infection"/>
  </r>
  <r>
    <x v="1"/>
    <n v="55"/>
    <x v="3"/>
    <x v="1"/>
    <x v="1"/>
    <x v="0"/>
    <x v="24"/>
    <x v="1"/>
    <x v="0"/>
    <s v="Dhaka"/>
    <n v="1"/>
    <x v="1"/>
    <x v="2"/>
    <s v="Early secondary infection"/>
  </r>
  <r>
    <x v="0"/>
    <n v="44"/>
    <x v="0"/>
    <x v="1"/>
    <x v="1"/>
    <x v="1"/>
    <x v="16"/>
    <x v="0"/>
    <x v="0"/>
    <s v="Dhaka"/>
    <n v="1"/>
    <x v="1"/>
    <x v="3"/>
    <s v="Active secondary dengue (strong response)"/>
  </r>
  <r>
    <x v="1"/>
    <n v="37"/>
    <x v="0"/>
    <x v="0"/>
    <x v="0"/>
    <x v="0"/>
    <x v="16"/>
    <x v="1"/>
    <x v="2"/>
    <s v="Dhaka"/>
    <n v="0"/>
    <x v="0"/>
    <x v="0"/>
    <s v="Likely not infected / tested too early"/>
  </r>
  <r>
    <x v="0"/>
    <n v="42"/>
    <x v="0"/>
    <x v="0"/>
    <x v="0"/>
    <x v="1"/>
    <x v="27"/>
    <x v="0"/>
    <x v="2"/>
    <s v="Dhaka"/>
    <n v="0"/>
    <x v="0"/>
    <x v="1"/>
    <s v="Recent dengue"/>
  </r>
  <r>
    <x v="1"/>
    <n v="8"/>
    <x v="1"/>
    <x v="0"/>
    <x v="0"/>
    <x v="1"/>
    <x v="6"/>
    <x v="1"/>
    <x v="0"/>
    <s v="Dhaka"/>
    <n v="0"/>
    <x v="0"/>
    <x v="1"/>
    <s v="Recent dengue"/>
  </r>
  <r>
    <x v="1"/>
    <n v="40"/>
    <x v="0"/>
    <x v="0"/>
    <x v="0"/>
    <x v="0"/>
    <x v="17"/>
    <x v="0"/>
    <x v="2"/>
    <s v="Dhaka"/>
    <n v="0"/>
    <x v="0"/>
    <x v="0"/>
    <s v="Likely not infected / tested too early"/>
  </r>
  <r>
    <x v="1"/>
    <n v="56"/>
    <x v="3"/>
    <x v="0"/>
    <x v="0"/>
    <x v="1"/>
    <x v="5"/>
    <x v="1"/>
    <x v="2"/>
    <s v="Dhaka"/>
    <n v="0"/>
    <x v="0"/>
    <x v="1"/>
    <s v="Recent dengue"/>
  </r>
  <r>
    <x v="1"/>
    <n v="60"/>
    <x v="3"/>
    <x v="0"/>
    <x v="0"/>
    <x v="1"/>
    <x v="15"/>
    <x v="0"/>
    <x v="0"/>
    <s v="Dhaka"/>
    <n v="0"/>
    <x v="0"/>
    <x v="1"/>
    <s v="Recent dengue"/>
  </r>
  <r>
    <x v="1"/>
    <n v="26"/>
    <x v="2"/>
    <x v="0"/>
    <x v="0"/>
    <x v="0"/>
    <x v="3"/>
    <x v="1"/>
    <x v="2"/>
    <s v="Dhaka"/>
    <n v="0"/>
    <x v="0"/>
    <x v="0"/>
    <s v="Likely not infected / tested too early"/>
  </r>
  <r>
    <x v="0"/>
    <n v="65"/>
    <x v="3"/>
    <x v="1"/>
    <x v="1"/>
    <x v="0"/>
    <x v="10"/>
    <x v="0"/>
    <x v="0"/>
    <s v="Dhaka"/>
    <n v="1"/>
    <x v="1"/>
    <x v="2"/>
    <s v="Early secondary infection"/>
  </r>
  <r>
    <x v="0"/>
    <n v="33"/>
    <x v="0"/>
    <x v="1"/>
    <x v="1"/>
    <x v="1"/>
    <x v="30"/>
    <x v="1"/>
    <x v="0"/>
    <s v="Dhaka"/>
    <n v="1"/>
    <x v="1"/>
    <x v="3"/>
    <s v="Active secondary dengue (strong response)"/>
  </r>
  <r>
    <x v="0"/>
    <n v="20"/>
    <x v="2"/>
    <x v="0"/>
    <x v="0"/>
    <x v="0"/>
    <x v="34"/>
    <x v="0"/>
    <x v="1"/>
    <s v="Dhaka"/>
    <n v="0"/>
    <x v="0"/>
    <x v="0"/>
    <s v="Likely not infected / tested too early"/>
  </r>
  <r>
    <x v="1"/>
    <n v="20"/>
    <x v="2"/>
    <x v="0"/>
    <x v="0"/>
    <x v="0"/>
    <x v="28"/>
    <x v="1"/>
    <x v="1"/>
    <s v="Dhaka"/>
    <n v="0"/>
    <x v="0"/>
    <x v="0"/>
    <s v="Likely not infected / tested too early"/>
  </r>
  <r>
    <x v="0"/>
    <n v="54"/>
    <x v="3"/>
    <x v="1"/>
    <x v="1"/>
    <x v="0"/>
    <x v="32"/>
    <x v="0"/>
    <x v="0"/>
    <s v="Dhaka"/>
    <n v="1"/>
    <x v="1"/>
    <x v="2"/>
    <s v="Early secondary infection"/>
  </r>
  <r>
    <x v="1"/>
    <n v="22"/>
    <x v="2"/>
    <x v="1"/>
    <x v="1"/>
    <x v="1"/>
    <x v="27"/>
    <x v="1"/>
    <x v="2"/>
    <s v="Dhaka"/>
    <n v="1"/>
    <x v="1"/>
    <x v="3"/>
    <s v="Active secondary dengue (strong response)"/>
  </r>
  <r>
    <x v="0"/>
    <n v="16"/>
    <x v="1"/>
    <x v="0"/>
    <x v="0"/>
    <x v="0"/>
    <x v="2"/>
    <x v="0"/>
    <x v="2"/>
    <s v="Dhaka"/>
    <n v="0"/>
    <x v="0"/>
    <x v="0"/>
    <s v="Likely not infected / tested too early"/>
  </r>
  <r>
    <x v="0"/>
    <n v="37"/>
    <x v="0"/>
    <x v="0"/>
    <x v="0"/>
    <x v="0"/>
    <x v="34"/>
    <x v="1"/>
    <x v="0"/>
    <s v="Dhaka"/>
    <n v="0"/>
    <x v="0"/>
    <x v="0"/>
    <s v="Likely not infected / tested too early"/>
  </r>
  <r>
    <x v="0"/>
    <n v="26"/>
    <x v="2"/>
    <x v="0"/>
    <x v="0"/>
    <x v="1"/>
    <x v="26"/>
    <x v="0"/>
    <x v="2"/>
    <s v="Dhaka"/>
    <n v="0"/>
    <x v="0"/>
    <x v="1"/>
    <s v="Recent dengue"/>
  </r>
  <r>
    <x v="0"/>
    <n v="27"/>
    <x v="2"/>
    <x v="0"/>
    <x v="0"/>
    <x v="0"/>
    <x v="23"/>
    <x v="1"/>
    <x v="2"/>
    <s v="Dhaka"/>
    <n v="0"/>
    <x v="0"/>
    <x v="0"/>
    <s v="Likely not infected / tested too early"/>
  </r>
  <r>
    <x v="0"/>
    <n v="10"/>
    <x v="1"/>
    <x v="0"/>
    <x v="0"/>
    <x v="0"/>
    <x v="32"/>
    <x v="0"/>
    <x v="0"/>
    <s v="Dhaka"/>
    <n v="0"/>
    <x v="0"/>
    <x v="0"/>
    <s v="Likely not infected / tested too early"/>
  </r>
  <r>
    <x v="0"/>
    <n v="15"/>
    <x v="1"/>
    <x v="0"/>
    <x v="0"/>
    <x v="0"/>
    <x v="19"/>
    <x v="1"/>
    <x v="0"/>
    <s v="Dhaka"/>
    <n v="0"/>
    <x v="0"/>
    <x v="0"/>
    <s v="Likely not infected / tested too early"/>
  </r>
  <r>
    <x v="0"/>
    <n v="17"/>
    <x v="1"/>
    <x v="0"/>
    <x v="0"/>
    <x v="0"/>
    <x v="18"/>
    <x v="0"/>
    <x v="2"/>
    <s v="Dhaka"/>
    <n v="0"/>
    <x v="0"/>
    <x v="0"/>
    <s v="Likely not infected / tested too early"/>
  </r>
  <r>
    <x v="0"/>
    <n v="61"/>
    <x v="3"/>
    <x v="1"/>
    <x v="1"/>
    <x v="1"/>
    <x v="0"/>
    <x v="1"/>
    <x v="0"/>
    <s v="Dhaka"/>
    <n v="1"/>
    <x v="1"/>
    <x v="3"/>
    <s v="Active secondary dengue (strong response)"/>
  </r>
  <r>
    <x v="1"/>
    <n v="35"/>
    <x v="0"/>
    <x v="1"/>
    <x v="1"/>
    <x v="1"/>
    <x v="11"/>
    <x v="0"/>
    <x v="1"/>
    <s v="Dhaka"/>
    <n v="1"/>
    <x v="1"/>
    <x v="3"/>
    <s v="Active secondary dengue (strong response)"/>
  </r>
  <r>
    <x v="0"/>
    <n v="55"/>
    <x v="3"/>
    <x v="1"/>
    <x v="1"/>
    <x v="1"/>
    <x v="34"/>
    <x v="1"/>
    <x v="1"/>
    <s v="Dhaka"/>
    <n v="1"/>
    <x v="1"/>
    <x v="3"/>
    <s v="Active secondary dengue (strong response)"/>
  </r>
  <r>
    <x v="0"/>
    <n v="16"/>
    <x v="1"/>
    <x v="1"/>
    <x v="1"/>
    <x v="1"/>
    <x v="25"/>
    <x v="0"/>
    <x v="1"/>
    <s v="Dhaka"/>
    <n v="1"/>
    <x v="1"/>
    <x v="3"/>
    <s v="Active secondary dengue (strong response)"/>
  </r>
  <r>
    <x v="1"/>
    <n v="52"/>
    <x v="3"/>
    <x v="0"/>
    <x v="0"/>
    <x v="0"/>
    <x v="32"/>
    <x v="1"/>
    <x v="0"/>
    <s v="Dhaka"/>
    <n v="0"/>
    <x v="0"/>
    <x v="0"/>
    <s v="Likely not infected / tested too early"/>
  </r>
  <r>
    <x v="0"/>
    <n v="50"/>
    <x v="3"/>
    <x v="0"/>
    <x v="0"/>
    <x v="0"/>
    <x v="3"/>
    <x v="0"/>
    <x v="1"/>
    <s v="Dhaka"/>
    <n v="0"/>
    <x v="0"/>
    <x v="0"/>
    <s v="Likely not infected / tested too early"/>
  </r>
  <r>
    <x v="0"/>
    <n v="23"/>
    <x v="2"/>
    <x v="1"/>
    <x v="1"/>
    <x v="1"/>
    <x v="8"/>
    <x v="1"/>
    <x v="2"/>
    <s v="Dhaka"/>
    <n v="1"/>
    <x v="1"/>
    <x v="3"/>
    <s v="Active secondary dengue (strong response)"/>
  </r>
  <r>
    <x v="1"/>
    <n v="64"/>
    <x v="3"/>
    <x v="1"/>
    <x v="1"/>
    <x v="0"/>
    <x v="26"/>
    <x v="0"/>
    <x v="0"/>
    <s v="Dhaka"/>
    <n v="1"/>
    <x v="1"/>
    <x v="2"/>
    <s v="Early secondary infection"/>
  </r>
  <r>
    <x v="0"/>
    <n v="50"/>
    <x v="3"/>
    <x v="0"/>
    <x v="0"/>
    <x v="0"/>
    <x v="34"/>
    <x v="1"/>
    <x v="2"/>
    <s v="Dhaka"/>
    <n v="0"/>
    <x v="0"/>
    <x v="0"/>
    <s v="Likely not infected / tested too early"/>
  </r>
  <r>
    <x v="0"/>
    <n v="8"/>
    <x v="1"/>
    <x v="0"/>
    <x v="1"/>
    <x v="0"/>
    <x v="28"/>
    <x v="1"/>
    <x v="1"/>
    <s v="Dhaka"/>
    <n v="1"/>
    <x v="1"/>
    <x v="4"/>
    <s v="Past dengue infection"/>
  </r>
  <r>
    <x v="0"/>
    <n v="37"/>
    <x v="0"/>
    <x v="0"/>
    <x v="0"/>
    <x v="1"/>
    <x v="12"/>
    <x v="1"/>
    <x v="2"/>
    <s v="Dhaka"/>
    <n v="0"/>
    <x v="0"/>
    <x v="1"/>
    <s v="Recent dengue"/>
  </r>
  <r>
    <x v="0"/>
    <n v="63"/>
    <x v="3"/>
    <x v="0"/>
    <x v="0"/>
    <x v="0"/>
    <x v="34"/>
    <x v="0"/>
    <x v="1"/>
    <s v="Dhaka"/>
    <n v="0"/>
    <x v="0"/>
    <x v="0"/>
    <s v="Likely not infected / tested too early"/>
  </r>
  <r>
    <x v="0"/>
    <n v="45"/>
    <x v="0"/>
    <x v="0"/>
    <x v="0"/>
    <x v="0"/>
    <x v="18"/>
    <x v="1"/>
    <x v="1"/>
    <s v="Dhaka"/>
    <n v="0"/>
    <x v="0"/>
    <x v="0"/>
    <s v="Likely not infected / tested too early"/>
  </r>
  <r>
    <x v="0"/>
    <n v="26"/>
    <x v="2"/>
    <x v="0"/>
    <x v="0"/>
    <x v="0"/>
    <x v="35"/>
    <x v="0"/>
    <x v="0"/>
    <s v="Dhaka"/>
    <n v="0"/>
    <x v="0"/>
    <x v="0"/>
    <s v="Likely not infected / tested too early"/>
  </r>
  <r>
    <x v="0"/>
    <n v="24"/>
    <x v="2"/>
    <x v="0"/>
    <x v="0"/>
    <x v="0"/>
    <x v="27"/>
    <x v="1"/>
    <x v="1"/>
    <s v="Dhaka"/>
    <n v="0"/>
    <x v="0"/>
    <x v="0"/>
    <s v="Likely not infected / tested too early"/>
  </r>
  <r>
    <x v="1"/>
    <n v="31"/>
    <x v="0"/>
    <x v="1"/>
    <x v="1"/>
    <x v="0"/>
    <x v="29"/>
    <x v="0"/>
    <x v="2"/>
    <s v="Dhaka"/>
    <n v="1"/>
    <x v="1"/>
    <x v="2"/>
    <s v="Early secondary infection"/>
  </r>
  <r>
    <x v="0"/>
    <n v="54"/>
    <x v="3"/>
    <x v="0"/>
    <x v="0"/>
    <x v="1"/>
    <x v="7"/>
    <x v="1"/>
    <x v="2"/>
    <s v="Dhaka"/>
    <n v="0"/>
    <x v="0"/>
    <x v="1"/>
    <s v="Recent dengue"/>
  </r>
  <r>
    <x v="1"/>
    <n v="60"/>
    <x v="3"/>
    <x v="1"/>
    <x v="1"/>
    <x v="1"/>
    <x v="17"/>
    <x v="0"/>
    <x v="0"/>
    <s v="Dhaka"/>
    <n v="1"/>
    <x v="1"/>
    <x v="3"/>
    <s v="Active secondary dengue (strong response)"/>
  </r>
  <r>
    <x v="1"/>
    <n v="61"/>
    <x v="3"/>
    <x v="1"/>
    <x v="1"/>
    <x v="1"/>
    <x v="4"/>
    <x v="1"/>
    <x v="0"/>
    <s v="Dhaka"/>
    <n v="1"/>
    <x v="1"/>
    <x v="3"/>
    <s v="Active secondary dengue (strong response)"/>
  </r>
  <r>
    <x v="1"/>
    <n v="58"/>
    <x v="3"/>
    <x v="0"/>
    <x v="1"/>
    <x v="0"/>
    <x v="22"/>
    <x v="0"/>
    <x v="2"/>
    <s v="Dhaka"/>
    <n v="1"/>
    <x v="1"/>
    <x v="4"/>
    <s v="Past dengue infection"/>
  </r>
  <r>
    <x v="0"/>
    <n v="39"/>
    <x v="0"/>
    <x v="0"/>
    <x v="0"/>
    <x v="1"/>
    <x v="24"/>
    <x v="1"/>
    <x v="2"/>
    <s v="Dhaka"/>
    <n v="0"/>
    <x v="0"/>
    <x v="1"/>
    <s v="Recent dengue"/>
  </r>
  <r>
    <x v="0"/>
    <n v="30"/>
    <x v="0"/>
    <x v="0"/>
    <x v="0"/>
    <x v="1"/>
    <x v="25"/>
    <x v="0"/>
    <x v="1"/>
    <s v="Dhaka"/>
    <n v="0"/>
    <x v="0"/>
    <x v="1"/>
    <s v="Recent dengue"/>
  </r>
  <r>
    <x v="1"/>
    <n v="57"/>
    <x v="3"/>
    <x v="1"/>
    <x v="1"/>
    <x v="0"/>
    <x v="20"/>
    <x v="1"/>
    <x v="1"/>
    <s v="Dhaka"/>
    <n v="1"/>
    <x v="1"/>
    <x v="2"/>
    <s v="Early secondary infection"/>
  </r>
  <r>
    <x v="0"/>
    <n v="40"/>
    <x v="0"/>
    <x v="1"/>
    <x v="1"/>
    <x v="0"/>
    <x v="2"/>
    <x v="0"/>
    <x v="2"/>
    <s v="Dhaka"/>
    <n v="1"/>
    <x v="1"/>
    <x v="2"/>
    <s v="Early secondary infection"/>
  </r>
  <r>
    <x v="1"/>
    <n v="39"/>
    <x v="0"/>
    <x v="0"/>
    <x v="0"/>
    <x v="0"/>
    <x v="33"/>
    <x v="1"/>
    <x v="0"/>
    <s v="Dhaka"/>
    <n v="0"/>
    <x v="0"/>
    <x v="0"/>
    <s v="Likely not infected / tested too early"/>
  </r>
  <r>
    <x v="0"/>
    <n v="9"/>
    <x v="1"/>
    <x v="1"/>
    <x v="1"/>
    <x v="1"/>
    <x v="33"/>
    <x v="0"/>
    <x v="1"/>
    <s v="Dhaka"/>
    <n v="1"/>
    <x v="1"/>
    <x v="3"/>
    <s v="Active secondary dengue (strong response)"/>
  </r>
  <r>
    <x v="1"/>
    <n v="26"/>
    <x v="2"/>
    <x v="0"/>
    <x v="1"/>
    <x v="0"/>
    <x v="17"/>
    <x v="1"/>
    <x v="1"/>
    <s v="Dhaka"/>
    <n v="1"/>
    <x v="1"/>
    <x v="4"/>
    <s v="Past dengue infection"/>
  </r>
  <r>
    <x v="0"/>
    <n v="40"/>
    <x v="0"/>
    <x v="1"/>
    <x v="1"/>
    <x v="0"/>
    <x v="30"/>
    <x v="0"/>
    <x v="0"/>
    <s v="Dhaka"/>
    <n v="1"/>
    <x v="1"/>
    <x v="2"/>
    <s v="Early secondary infection"/>
  </r>
  <r>
    <x v="1"/>
    <n v="49"/>
    <x v="0"/>
    <x v="1"/>
    <x v="1"/>
    <x v="1"/>
    <x v="6"/>
    <x v="1"/>
    <x v="1"/>
    <s v="Dhaka"/>
    <n v="1"/>
    <x v="1"/>
    <x v="3"/>
    <s v="Active secondary dengue (strong response)"/>
  </r>
  <r>
    <x v="0"/>
    <n v="29"/>
    <x v="2"/>
    <x v="0"/>
    <x v="0"/>
    <x v="1"/>
    <x v="15"/>
    <x v="0"/>
    <x v="2"/>
    <s v="Dhaka"/>
    <n v="0"/>
    <x v="0"/>
    <x v="1"/>
    <s v="Recent dengue"/>
  </r>
  <r>
    <x v="0"/>
    <n v="38"/>
    <x v="0"/>
    <x v="1"/>
    <x v="1"/>
    <x v="0"/>
    <x v="27"/>
    <x v="1"/>
    <x v="1"/>
    <s v="Dhaka"/>
    <n v="1"/>
    <x v="1"/>
    <x v="2"/>
    <s v="Early secondary infection"/>
  </r>
  <r>
    <x v="1"/>
    <n v="52"/>
    <x v="3"/>
    <x v="0"/>
    <x v="0"/>
    <x v="1"/>
    <x v="1"/>
    <x v="0"/>
    <x v="0"/>
    <s v="Dhaka"/>
    <n v="0"/>
    <x v="0"/>
    <x v="1"/>
    <s v="Recent dengue"/>
  </r>
  <r>
    <x v="1"/>
    <n v="64"/>
    <x v="3"/>
    <x v="0"/>
    <x v="0"/>
    <x v="0"/>
    <x v="23"/>
    <x v="1"/>
    <x v="0"/>
    <s v="Dhaka"/>
    <n v="0"/>
    <x v="0"/>
    <x v="0"/>
    <s v="Likely not infected / tested too early"/>
  </r>
  <r>
    <x v="1"/>
    <n v="11"/>
    <x v="1"/>
    <x v="0"/>
    <x v="0"/>
    <x v="0"/>
    <x v="27"/>
    <x v="0"/>
    <x v="1"/>
    <s v="Dhaka"/>
    <n v="0"/>
    <x v="0"/>
    <x v="0"/>
    <s v="Likely not infected / tested too early"/>
  </r>
  <r>
    <x v="1"/>
    <n v="39"/>
    <x v="0"/>
    <x v="1"/>
    <x v="1"/>
    <x v="0"/>
    <x v="15"/>
    <x v="1"/>
    <x v="1"/>
    <s v="Dhaka"/>
    <n v="1"/>
    <x v="1"/>
    <x v="2"/>
    <s v="Early secondary infection"/>
  </r>
  <r>
    <x v="1"/>
    <n v="39"/>
    <x v="0"/>
    <x v="1"/>
    <x v="1"/>
    <x v="0"/>
    <x v="18"/>
    <x v="0"/>
    <x v="2"/>
    <s v="Dhaka"/>
    <n v="1"/>
    <x v="1"/>
    <x v="2"/>
    <s v="Early secondary infection"/>
  </r>
  <r>
    <x v="0"/>
    <n v="25"/>
    <x v="2"/>
    <x v="1"/>
    <x v="1"/>
    <x v="0"/>
    <x v="34"/>
    <x v="1"/>
    <x v="2"/>
    <s v="Dhaka"/>
    <n v="1"/>
    <x v="1"/>
    <x v="2"/>
    <s v="Early secondary infection"/>
  </r>
  <r>
    <x v="1"/>
    <n v="9"/>
    <x v="1"/>
    <x v="0"/>
    <x v="0"/>
    <x v="1"/>
    <x v="0"/>
    <x v="0"/>
    <x v="0"/>
    <s v="Dhaka"/>
    <n v="0"/>
    <x v="0"/>
    <x v="1"/>
    <s v="Recent dengue"/>
  </r>
  <r>
    <x v="0"/>
    <n v="61"/>
    <x v="3"/>
    <x v="1"/>
    <x v="1"/>
    <x v="0"/>
    <x v="4"/>
    <x v="1"/>
    <x v="0"/>
    <s v="Dhaka"/>
    <n v="1"/>
    <x v="1"/>
    <x v="2"/>
    <s v="Early secondary infection"/>
  </r>
  <r>
    <x v="0"/>
    <n v="18"/>
    <x v="2"/>
    <x v="0"/>
    <x v="0"/>
    <x v="1"/>
    <x v="33"/>
    <x v="0"/>
    <x v="0"/>
    <s v="Dhaka"/>
    <n v="0"/>
    <x v="0"/>
    <x v="1"/>
    <s v="Recent dengue"/>
  </r>
  <r>
    <x v="0"/>
    <n v="55"/>
    <x v="3"/>
    <x v="1"/>
    <x v="1"/>
    <x v="0"/>
    <x v="28"/>
    <x v="1"/>
    <x v="2"/>
    <s v="Dhaka"/>
    <n v="1"/>
    <x v="1"/>
    <x v="2"/>
    <s v="Early secondary infection"/>
  </r>
  <r>
    <x v="1"/>
    <n v="11"/>
    <x v="1"/>
    <x v="0"/>
    <x v="0"/>
    <x v="0"/>
    <x v="27"/>
    <x v="0"/>
    <x v="0"/>
    <s v="Dhaka"/>
    <n v="0"/>
    <x v="0"/>
    <x v="0"/>
    <s v="Likely not infected / tested too early"/>
  </r>
  <r>
    <x v="1"/>
    <n v="23"/>
    <x v="2"/>
    <x v="1"/>
    <x v="1"/>
    <x v="0"/>
    <x v="25"/>
    <x v="1"/>
    <x v="0"/>
    <s v="Dhaka"/>
    <n v="1"/>
    <x v="1"/>
    <x v="2"/>
    <s v="Early secondary infection"/>
  </r>
  <r>
    <x v="0"/>
    <n v="37"/>
    <x v="0"/>
    <x v="1"/>
    <x v="1"/>
    <x v="1"/>
    <x v="15"/>
    <x v="0"/>
    <x v="1"/>
    <s v="Dhaka"/>
    <n v="1"/>
    <x v="1"/>
    <x v="3"/>
    <s v="Active secondary dengue (strong response)"/>
  </r>
  <r>
    <x v="0"/>
    <n v="33"/>
    <x v="0"/>
    <x v="0"/>
    <x v="0"/>
    <x v="1"/>
    <x v="23"/>
    <x v="1"/>
    <x v="1"/>
    <s v="Dhaka"/>
    <n v="0"/>
    <x v="0"/>
    <x v="1"/>
    <s v="Recent dengue"/>
  </r>
  <r>
    <x v="1"/>
    <n v="18"/>
    <x v="2"/>
    <x v="1"/>
    <x v="1"/>
    <x v="0"/>
    <x v="8"/>
    <x v="0"/>
    <x v="0"/>
    <s v="Dhaka"/>
    <n v="1"/>
    <x v="1"/>
    <x v="2"/>
    <s v="Early secondary infection"/>
  </r>
  <r>
    <x v="0"/>
    <n v="15"/>
    <x v="1"/>
    <x v="0"/>
    <x v="0"/>
    <x v="0"/>
    <x v="32"/>
    <x v="1"/>
    <x v="1"/>
    <s v="Dhaka"/>
    <n v="0"/>
    <x v="0"/>
    <x v="0"/>
    <s v="Likely not infected / tested too early"/>
  </r>
  <r>
    <x v="1"/>
    <n v="44"/>
    <x v="0"/>
    <x v="0"/>
    <x v="0"/>
    <x v="1"/>
    <x v="21"/>
    <x v="0"/>
    <x v="1"/>
    <s v="Dhaka"/>
    <n v="0"/>
    <x v="0"/>
    <x v="1"/>
    <s v="Recent dengue"/>
  </r>
  <r>
    <x v="0"/>
    <n v="16"/>
    <x v="1"/>
    <x v="1"/>
    <x v="1"/>
    <x v="0"/>
    <x v="6"/>
    <x v="1"/>
    <x v="0"/>
    <s v="Dhaka"/>
    <n v="1"/>
    <x v="1"/>
    <x v="2"/>
    <s v="Early secondary infection"/>
  </r>
  <r>
    <x v="1"/>
    <n v="41"/>
    <x v="0"/>
    <x v="1"/>
    <x v="1"/>
    <x v="0"/>
    <x v="2"/>
    <x v="0"/>
    <x v="1"/>
    <s v="Dhaka"/>
    <n v="1"/>
    <x v="1"/>
    <x v="2"/>
    <s v="Early secondary infection"/>
  </r>
  <r>
    <x v="1"/>
    <n v="45"/>
    <x v="0"/>
    <x v="0"/>
    <x v="0"/>
    <x v="1"/>
    <x v="3"/>
    <x v="1"/>
    <x v="0"/>
    <s v="Dhaka"/>
    <n v="0"/>
    <x v="0"/>
    <x v="1"/>
    <s v="Recent dengue"/>
  </r>
  <r>
    <x v="0"/>
    <n v="19"/>
    <x v="2"/>
    <x v="1"/>
    <x v="1"/>
    <x v="1"/>
    <x v="2"/>
    <x v="0"/>
    <x v="0"/>
    <s v="Dhaka"/>
    <n v="1"/>
    <x v="1"/>
    <x v="3"/>
    <s v="Active secondary dengue (strong response)"/>
  </r>
  <r>
    <x v="0"/>
    <n v="28"/>
    <x v="2"/>
    <x v="0"/>
    <x v="0"/>
    <x v="1"/>
    <x v="16"/>
    <x v="1"/>
    <x v="0"/>
    <s v="Dhaka"/>
    <n v="0"/>
    <x v="0"/>
    <x v="1"/>
    <s v="Recent deng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79F69-E6C1-4F6F-B119-B9D5355B4ADE}" name=" Test Result by Area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09:C112" firstHeaderRow="0" firstDataRow="1" firstDataCol="1" rowPageCount="1" colPageCount="1"/>
  <pivotFields count="14">
    <pivotField showAll="0">
      <items count="3">
        <item x="0"/>
        <item x="1"/>
        <item t="default"/>
      </items>
    </pivotField>
    <pivotField showAll="0"/>
    <pivotField showAll="0">
      <items count="5">
        <item x="0"/>
        <item x="1"/>
        <item x="3"/>
        <item x="2"/>
        <item t="default"/>
      </items>
    </pivotField>
    <pivotField showAll="0"/>
    <pivotField showAll="0"/>
    <pivotField showAll="0"/>
    <pivotField showAll="0"/>
    <pivotField axis="axisRow" showAll="0">
      <items count="3">
        <item x="1"/>
        <item x="0"/>
        <item t="default"/>
      </items>
    </pivotField>
    <pivotField showAll="0">
      <items count="4">
        <item x="0"/>
        <item x="1"/>
        <item x="2"/>
        <item t="default"/>
      </items>
    </pivotField>
    <pivotField showAll="0"/>
    <pivotField showAll="0"/>
    <pivotField axis="axisPage" dataField="1" showAll="0">
      <items count="3">
        <item x="0"/>
        <item x="1"/>
        <item t="default"/>
      </items>
    </pivotField>
    <pivotField showAll="0"/>
    <pivotField showAll="0"/>
  </pivotFields>
  <rowFields count="1">
    <field x="7"/>
  </rowFields>
  <rowItems count="3">
    <i>
      <x/>
    </i>
    <i>
      <x v="1"/>
    </i>
    <i t="grand">
      <x/>
    </i>
  </rowItems>
  <colFields count="1">
    <field x="-2"/>
  </colFields>
  <colItems count="2">
    <i>
      <x/>
    </i>
    <i i="1">
      <x v="1"/>
    </i>
  </colItems>
  <pageFields count="1">
    <pageField fld="11" item="1" hier="-1"/>
  </pageFields>
  <dataFields count="2">
    <dataField name="Count of Result" fld="11" subtotal="count" baseField="0" baseItem="0"/>
    <dataField name="Count of Result2" fld="11" subtotal="count" showDataAs="percentOfTotal" baseField="7" baseItem="0" numFmtId="1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24" series="1">
      <pivotArea type="data" outline="0" fieldPosition="0">
        <references count="1">
          <reference field="4294967294" count="1" selected="0">
            <x v="0"/>
          </reference>
        </references>
      </pivotArea>
    </chartFormat>
    <chartFormat chart="15" format="25">
      <pivotArea type="data" outline="0" fieldPosition="0">
        <references count="2">
          <reference field="4294967294" count="1" selected="0">
            <x v="0"/>
          </reference>
          <reference field="7" count="1" selected="0">
            <x v="0"/>
          </reference>
        </references>
      </pivotArea>
    </chartFormat>
    <chartFormat chart="15" format="26">
      <pivotArea type="data" outline="0" fieldPosition="0">
        <references count="2">
          <reference field="4294967294" count="1" selected="0">
            <x v="0"/>
          </reference>
          <reference field="7" count="1" selected="0">
            <x v="1"/>
          </reference>
        </references>
      </pivotArea>
    </chartFormat>
    <chartFormat chart="15" format="27" series="1">
      <pivotArea type="data" outline="0" fieldPosition="0">
        <references count="1">
          <reference field="4294967294" count="1" selected="0">
            <x v="1"/>
          </reference>
        </references>
      </pivotArea>
    </chartFormat>
    <chartFormat chart="15" format="28">
      <pivotArea type="data" outline="0" fieldPosition="0">
        <references count="2">
          <reference field="4294967294" count="1" selected="0">
            <x v="1"/>
          </reference>
          <reference field="7" count="1" selected="0">
            <x v="0"/>
          </reference>
        </references>
      </pivotArea>
    </chartFormat>
    <chartFormat chart="15" format="29">
      <pivotArea type="data" outline="0" fieldPosition="0">
        <references count="2">
          <reference field="4294967294"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095AB7-3B47-469D-A056-B18B85FCB7BA}" name="Test Type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C6" firstHeaderRow="0" firstDataRow="1" firstDataCol="0"/>
  <pivotFields count="14">
    <pivotField showAll="0">
      <items count="3">
        <item x="0"/>
        <item x="1"/>
        <item t="default"/>
      </items>
    </pivotField>
    <pivotField showAll="0"/>
    <pivotField showAll="0">
      <items count="5">
        <item h="1" x="0"/>
        <item h="1" x="1"/>
        <item x="3"/>
        <item h="1" x="2"/>
        <item t="default"/>
      </items>
    </pivotField>
    <pivotField dataField="1" multipleItemSelectionAllowed="1" showAll="0">
      <items count="3">
        <item x="0"/>
        <item x="1"/>
        <item t="default"/>
      </items>
    </pivotField>
    <pivotField dataField="1" showAll="0">
      <items count="3">
        <item x="0"/>
        <item x="1"/>
        <item t="default"/>
      </items>
    </pivotField>
    <pivotField dataField="1" showAll="0">
      <items count="3">
        <item x="0"/>
        <item x="1"/>
        <item t="default"/>
      </items>
    </pivotField>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h="1" x="0"/>
        <item t="default"/>
      </items>
    </pivotField>
    <pivotField showAll="0">
      <items count="4">
        <item x="0"/>
        <item h="1" x="1"/>
        <item h="1" x="2"/>
        <item t="default"/>
      </items>
    </pivotField>
    <pivotField showAll="0"/>
    <pivotField showAll="0"/>
    <pivotField showAll="0">
      <items count="3">
        <item x="0"/>
        <item x="1"/>
        <item t="default"/>
      </items>
    </pivotField>
    <pivotField showAll="0"/>
    <pivotField showAll="0"/>
  </pivotFields>
  <rowItems count="1">
    <i/>
  </rowItems>
  <colFields count="1">
    <field x="-2"/>
  </colFields>
  <colItems count="3">
    <i>
      <x/>
    </i>
    <i i="1">
      <x v="1"/>
    </i>
    <i i="2">
      <x v="2"/>
    </i>
  </colItems>
  <dataFields count="3">
    <dataField name="Positive NS1" fld="3" baseField="0" baseItem="1"/>
    <dataField name="Positive IgM" fld="5" baseField="0" baseItem="1"/>
    <dataField name="Positive IgG" fld="4" baseField="0" baseItem="1"/>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2"/>
          </reference>
        </references>
      </pivotArea>
    </chartFormat>
    <chartFormat chart="7" format="10">
      <pivotArea type="data" outline="0" fieldPosition="0">
        <references count="1">
          <reference field="4294967294" count="1" selected="0">
            <x v="0"/>
          </reference>
        </references>
      </pivotArea>
    </chartFormat>
    <chartFormat chart="7" format="11">
      <pivotArea type="data" outline="0" fieldPosition="0">
        <references count="1">
          <reference field="4294967294" count="1" selected="0">
            <x v="1"/>
          </reference>
        </references>
      </pivotArea>
    </chartFormat>
    <chartFormat chart="7" format="12">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0B2092-3F06-4429-B9A1-9412C4A381B0}" name=" types of tes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9:B124" firstHeaderRow="1" firstDataRow="1" firstDataCol="1"/>
  <pivotFields count="14">
    <pivotField showAll="0"/>
    <pivotField showAll="0"/>
    <pivotField showAll="0"/>
    <pivotField showAll="0"/>
    <pivotField showAll="0"/>
    <pivotField showAll="0" productSubtotal="1"/>
    <pivotField showAll="0"/>
    <pivotField showAll="0"/>
    <pivotField showAll="0"/>
    <pivotField showAll="0"/>
    <pivotField dataField="1" showAll="0"/>
    <pivotField multipleItemSelectionAllowed="1" showAll="0"/>
    <pivotField axis="axisRow" showAll="0">
      <items count="7">
        <item h="1" x="0"/>
        <item x="4"/>
        <item x="1"/>
        <item x="5"/>
        <item x="2"/>
        <item h="1" x="3"/>
        <item t="default"/>
      </items>
    </pivotField>
    <pivotField showAll="0"/>
  </pivotFields>
  <rowFields count="1">
    <field x="12"/>
  </rowFields>
  <rowItems count="5">
    <i>
      <x v="1"/>
    </i>
    <i>
      <x v="2"/>
    </i>
    <i>
      <x v="3"/>
    </i>
    <i>
      <x v="4"/>
    </i>
    <i t="grand">
      <x/>
    </i>
  </rowItems>
  <colItems count="1">
    <i/>
  </colItems>
  <dataFields count="1">
    <dataField name="Sum of Outcome" fld="10" showDataAs="percentOfTotal" baseField="1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00C062-8DC1-4DA3-8D86-FF4FD3B4A785}" name="Cases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Age Type">
  <location ref="B88:E94" firstHeaderRow="1" firstDataRow="2" firstDataCol="1"/>
  <pivotFields count="14">
    <pivotField showAll="0">
      <items count="3">
        <item x="0"/>
        <item x="1"/>
        <item t="default"/>
      </items>
    </pivotField>
    <pivotField showAll="0"/>
    <pivotField axis="axisRow" showAll="0">
      <items count="5">
        <item x="0"/>
        <item x="1"/>
        <item x="3"/>
        <item x="2"/>
        <item t="default"/>
      </items>
    </pivotField>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showAll="0"/>
    <pivotField axis="axisCol" dataField="1" multipleItemSelectionAllowed="1" showAll="0">
      <items count="3">
        <item x="0"/>
        <item x="1"/>
        <item t="default"/>
      </items>
    </pivotField>
    <pivotField showAll="0"/>
    <pivotField showAll="0"/>
  </pivotFields>
  <rowFields count="1">
    <field x="2"/>
  </rowFields>
  <rowItems count="5">
    <i>
      <x/>
    </i>
    <i>
      <x v="1"/>
    </i>
    <i>
      <x v="2"/>
    </i>
    <i>
      <x v="3"/>
    </i>
    <i t="grand">
      <x/>
    </i>
  </rowItems>
  <colFields count="1">
    <field x="11"/>
  </colFields>
  <colItems count="3">
    <i>
      <x/>
    </i>
    <i>
      <x v="1"/>
    </i>
    <i t="grand">
      <x/>
    </i>
  </colItems>
  <dataFields count="1">
    <dataField name="Count of Result" fld="11" subtotal="count" showDataAs="percentOfTotal" baseField="2" baseItem="1" numFmtId="10"/>
  </dataFields>
  <chartFormats count="2">
    <chartFormat chart="17" format="18" series="1">
      <pivotArea type="data" outline="0" fieldPosition="0">
        <references count="2">
          <reference field="4294967294" count="1" selected="0">
            <x v="0"/>
          </reference>
          <reference field="11" count="1" selected="0">
            <x v="0"/>
          </reference>
        </references>
      </pivotArea>
    </chartFormat>
    <chartFormat chart="17" format="19"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486BB7-3869-44DB-9F54-0A7360BFA77E}" name="Partiular Resul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1:B52" firstHeaderRow="1" firstDataRow="1" firstDataCol="0"/>
  <pivotFields count="14">
    <pivotField showAll="0">
      <items count="3">
        <item x="0"/>
        <item x="1"/>
        <item t="default"/>
      </items>
    </pivotField>
    <pivotField showAll="0"/>
    <pivotField showAll="0">
      <items count="5">
        <item x="0"/>
        <item x="1"/>
        <item x="3"/>
        <item x="2"/>
        <item t="default"/>
      </items>
    </pivotField>
    <pivotField showAll="0"/>
    <pivotField showAll="0"/>
    <pivotField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x="0"/>
        <item t="default"/>
      </items>
    </pivotField>
    <pivotField showAll="0">
      <items count="4">
        <item x="0"/>
        <item x="1"/>
        <item x="2"/>
        <item t="default"/>
      </items>
    </pivotField>
    <pivotField showAll="0"/>
    <pivotField showAll="0"/>
    <pivotField dataField="1" showAll="0">
      <items count="3">
        <item h="1" x="0"/>
        <item x="1"/>
        <item t="default"/>
      </items>
    </pivotField>
    <pivotField showAll="0"/>
    <pivotField showAll="0"/>
  </pivotFields>
  <rowItems count="1">
    <i/>
  </rowItems>
  <colItems count="1">
    <i/>
  </colItems>
  <dataFields count="1">
    <dataField name="Count of Result" fld="11" subtotal="count"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73E3E8-D296-4E50-A1C0-EF04890EFF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eas">
  <location ref="B9:B46" firstHeaderRow="1" firstDataRow="1" firstDataCol="1"/>
  <pivotFields count="14">
    <pivotField showAll="0"/>
    <pivotField showAll="0"/>
    <pivotField showAll="0"/>
    <pivotField showAll="0"/>
    <pivotField showAll="0"/>
    <pivotField showAll="0"/>
    <pivotField axis="axisRow"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pivotField showAll="0"/>
    <pivotField showAll="0"/>
    <pivotField showAll="0"/>
    <pivotField showAll="0"/>
    <pivotField showAll="0"/>
    <pivotField showAll="0"/>
  </pivotFields>
  <rowFields count="1">
    <field x="6"/>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98B58C-805D-4108-B6A9-2D488766FF2E}" name="top 10 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33:B144" firstHeaderRow="1" firstDataRow="1" firstDataCol="1"/>
  <pivotFields count="14">
    <pivotField showAll="0">
      <items count="3">
        <item x="0"/>
        <item x="1"/>
        <item t="default"/>
      </items>
    </pivotField>
    <pivotField showAll="0"/>
    <pivotField showAll="0">
      <items count="5">
        <item x="0"/>
        <item x="1"/>
        <item x="3"/>
        <item x="2"/>
        <item t="default"/>
      </items>
    </pivotField>
    <pivotField showAll="0"/>
    <pivotField showAll="0"/>
    <pivotField showAll="0"/>
    <pivotField axis="axisRow" showAll="0" measureFilter="1" sortType="descending">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0"/>
        <item x="1"/>
        <item x="2"/>
        <item t="default"/>
      </items>
    </pivotField>
    <pivotField showAll="0"/>
    <pivotField dataField="1" showAll="0"/>
    <pivotField showAll="0"/>
    <pivotField showAll="0"/>
    <pivotField showAll="0"/>
  </pivotFields>
  <rowFields count="1">
    <field x="6"/>
  </rowFields>
  <rowItems count="11">
    <i>
      <x v="13"/>
    </i>
    <i>
      <x v="8"/>
    </i>
    <i>
      <x v="35"/>
    </i>
    <i>
      <x v="3"/>
    </i>
    <i>
      <x v="23"/>
    </i>
    <i>
      <x v="22"/>
    </i>
    <i>
      <x v="14"/>
    </i>
    <i>
      <x v="1"/>
    </i>
    <i>
      <x v="15"/>
    </i>
    <i>
      <x v="9"/>
    </i>
    <i t="grand">
      <x/>
    </i>
  </rowItems>
  <colItems count="1">
    <i/>
  </colItems>
  <dataFields count="1">
    <dataField name="Sum of Outcome" fld="10" baseField="0" baseItem="0"/>
  </dataFields>
  <chartFormats count="1">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56BCA0-5616-4B0D-BD45-005925AA43C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D5" firstHeaderRow="0" firstDataRow="1" firstDataCol="0"/>
  <pivotFields count="14">
    <pivotField showAll="0"/>
    <pivotField dataField="1"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Items count="1">
    <i/>
  </rowItems>
  <colFields count="1">
    <field x="-2"/>
  </colFields>
  <colItems count="3">
    <i>
      <x/>
    </i>
    <i i="1">
      <x v="1"/>
    </i>
    <i i="2">
      <x v="2"/>
    </i>
  </colItems>
  <dataFields count="3">
    <dataField name="Average Age" fld="1" subtotal="average" baseField="0" baseItem="1"/>
    <dataField name="Total Positive" fld="10" baseField="0" baseItem="2"/>
    <dataField name="Total Patient" fld="11" subtotal="count"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1BECE8-72EA-4BB0-961B-FE06499AF4FC}" name="Gender Based Pati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72:E76" firstHeaderRow="1" firstDataRow="2" firstDataCol="1"/>
  <pivotFields count="14">
    <pivotField axis="axisRow" dataField="1" showAll="0">
      <items count="3">
        <item x="0"/>
        <item x="1"/>
        <item t="default"/>
      </items>
    </pivotField>
    <pivotField showAll="0"/>
    <pivotField showAll="0">
      <items count="5">
        <item x="0"/>
        <item x="1"/>
        <item x="3"/>
        <item x="2"/>
        <item t="default"/>
      </items>
    </pivotField>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showAll="0"/>
    <pivotField axis="axisCol" showAll="0">
      <items count="3">
        <item x="0"/>
        <item x="1"/>
        <item t="default"/>
      </items>
    </pivotField>
    <pivotField showAll="0"/>
    <pivotField showAll="0"/>
  </pivotFields>
  <rowFields count="1">
    <field x="0"/>
  </rowFields>
  <rowItems count="3">
    <i>
      <x/>
    </i>
    <i>
      <x v="1"/>
    </i>
    <i t="grand">
      <x/>
    </i>
  </rowItems>
  <colFields count="1">
    <field x="11"/>
  </colFields>
  <colItems count="3">
    <i>
      <x/>
    </i>
    <i>
      <x v="1"/>
    </i>
    <i t="grand">
      <x/>
    </i>
  </colItems>
  <dataFields count="1">
    <dataField name="Count of Gender2" fld="0" subtotal="count" showDataAs="percentOfTotal" baseField="0" baseItem="0" numFmtId="10"/>
  </dataFields>
  <chartFormats count="2">
    <chartFormat chart="19" format="10" series="1">
      <pivotArea type="data" outline="0" fieldPosition="0">
        <references count="2">
          <reference field="4294967294" count="1" selected="0">
            <x v="0"/>
          </reference>
          <reference field="11" count="1" selected="0">
            <x v="0"/>
          </reference>
        </references>
      </pivotArea>
    </chartFormat>
    <chartFormat chart="19" format="1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86CDA5-2A63-4A8D-888B-31F9EF63AEE4}" name="Positive Cases By Hou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0:C14" firstHeaderRow="1" firstDataRow="1" firstDataCol="1"/>
  <pivotFields count="14">
    <pivotField showAll="0">
      <items count="3">
        <item x="0"/>
        <item x="1"/>
        <item t="default"/>
      </items>
    </pivotField>
    <pivotField showAll="0"/>
    <pivotField showAll="0">
      <items count="5">
        <item x="0"/>
        <item x="1"/>
        <item x="3"/>
        <item x="2"/>
        <item t="default"/>
      </items>
    </pivotField>
    <pivotField showAll="0"/>
    <pivotField showAll="0"/>
    <pivotField showAll="0"/>
    <pivotField showAll="0"/>
    <pivotField showAll="0">
      <items count="3">
        <item x="1"/>
        <item x="0"/>
        <item t="default"/>
      </items>
    </pivotField>
    <pivotField axis="axisRow" showAll="0">
      <items count="4">
        <item x="0"/>
        <item x="1"/>
        <item x="2"/>
        <item t="default"/>
      </items>
    </pivotField>
    <pivotField showAll="0"/>
    <pivotField showAll="0"/>
    <pivotField dataField="1" showAll="0">
      <items count="3">
        <item h="1" x="0"/>
        <item x="1"/>
        <item t="default"/>
      </items>
    </pivotField>
    <pivotField showAll="0"/>
    <pivotField showAll="0"/>
  </pivotFields>
  <rowFields count="1">
    <field x="8"/>
  </rowFields>
  <rowItems count="4">
    <i>
      <x/>
    </i>
    <i>
      <x v="1"/>
    </i>
    <i>
      <x v="2"/>
    </i>
    <i t="grand">
      <x/>
    </i>
  </rowItems>
  <colItems count="1">
    <i/>
  </colItems>
  <dataFields count="1">
    <dataField name="Count of Result" fld="11" subtotal="count" baseField="0" baseItem="0"/>
  </dataFields>
  <chartFormats count="4">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8" count="1" selected="0">
            <x v="0"/>
          </reference>
        </references>
      </pivotArea>
    </chartFormat>
    <chartFormat chart="6" format="22">
      <pivotArea type="data" outline="0" fieldPosition="0">
        <references count="2">
          <reference field="4294967294" count="1" selected="0">
            <x v="0"/>
          </reference>
          <reference field="8" count="1" selected="0">
            <x v="1"/>
          </reference>
        </references>
      </pivotArea>
    </chartFormat>
    <chartFormat chart="6" format="2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3FBCE309-63ED-446F-A06C-4DFB9DC83A8B}" sourceName="Result">
  <pivotTables>
    <pivotTable tabId="5" name="Partiular Result"/>
    <pivotTable tabId="5" name=" Test Result by AreaType"/>
    <pivotTable tabId="8" name="Positive Cases By House"/>
  </pivotTables>
  <data>
    <tabular pivotCacheId="4889652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67ABBD-2773-469E-9B50-85209463BB71}" sourceName="Gender">
  <pivotTables>
    <pivotTable tabId="5" name="Partiular Result"/>
    <pivotTable tabId="5" name=" Test Result by AreaType"/>
    <pivotTable tabId="5" name="Cases by Age Group"/>
    <pivotTable tabId="5" name="top 10 city"/>
    <pivotTable tabId="8" name="Positive Cases By House"/>
    <pivotTable tabId="10" name="Test Type Count"/>
  </pivotTables>
  <data>
    <tabular pivotCacheId="4889652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EC2A69D9-BF2C-48B9-98C3-6A9E4ACAB258}" sourceName="AreaType">
  <pivotTables>
    <pivotTable tabId="5" name="Partiular Result"/>
    <pivotTable tabId="5" name="Cases by Age Group"/>
    <pivotTable tabId="5" name="Gender Based Patient"/>
    <pivotTable tabId="5" name="top 10 city"/>
    <pivotTable tabId="8" name="Positive Cases By House"/>
  </pivotTables>
  <data>
    <tabular pivotCacheId="48896529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63F7F471-B6D7-4435-B449-0BFCC7B1563E}" sourceName="Area">
  <pivotTables>
    <pivotTable tabId="5" name="Partiular Result"/>
    <pivotTable tabId="10" name="Test Type Count"/>
  </pivotTables>
  <data>
    <tabular pivotCacheId="488965299">
      <items count="36">
        <i x="16" s="1"/>
        <i x="20" s="1"/>
        <i x="27" s="1"/>
        <i x="21" s="1"/>
        <i x="18" s="1"/>
        <i x="14" s="1"/>
        <i x="28" s="1"/>
        <i x="1" s="1"/>
        <i x="26" s="1"/>
        <i x="5" s="1"/>
        <i x="4" s="1"/>
        <i x="33" s="1"/>
        <i x="23" s="1"/>
        <i x="15" s="1"/>
        <i x="32" s="1"/>
        <i x="8" s="1"/>
        <i x="13" s="1"/>
        <i x="17" s="1"/>
        <i x="29" s="1"/>
        <i x="35" s="1"/>
        <i x="31" s="1"/>
        <i x="25" s="1"/>
        <i x="0" s="1"/>
        <i x="10" s="1"/>
        <i x="3" s="1"/>
        <i x="6" s="1"/>
        <i x="9" s="1"/>
        <i x="2" s="1"/>
        <i x="19" s="1"/>
        <i x="34" s="1"/>
        <i x="22" s="1"/>
        <i x="11" s="1"/>
        <i x="7" s="1"/>
        <i x="12" s="1"/>
        <i x="24" s="1"/>
        <i x="3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Type" xr10:uid="{CD53B816-EE5E-4096-9FBF-E2AD34DC9431}" sourceName="HouseType">
  <pivotTables>
    <pivotTable tabId="5" name="Partiular Result"/>
    <pivotTable tabId="5" name=" Test Result by AreaType"/>
    <pivotTable tabId="5" name="Cases by Age Group"/>
    <pivotTable tabId="5" name="Gender Based Patient"/>
    <pivotTable tabId="5" name="top 10 city"/>
  </pivotTables>
  <data>
    <tabular pivotCacheId="488965299">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Type" xr10:uid="{664EC985-3F9C-46F1-87CB-63A664CA1E67}" sourceName="Age Type">
  <pivotTables>
    <pivotTable tabId="5" name="Partiular Result"/>
    <pivotTable tabId="5" name=" Test Result by AreaType"/>
    <pivotTable tabId="5" name="top 10 city"/>
    <pivotTable tabId="5" name="Gender Based Patient"/>
    <pivotTable tabId="8" name="Positive Cases By House"/>
  </pivotTables>
  <data>
    <tabular pivotCacheId="488965299">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1" xr10:uid="{FBD31909-0D6F-4860-B9F9-1946223E4046}" cache="Slicer_Result" caption="Result" rowHeight="234950"/>
  <slicer name="Gender 1" xr10:uid="{23199FF4-C77B-49BE-9477-4DF7C8F0596F}" cache="Slicer_Gender" caption="Gender" rowHeight="234950"/>
  <slicer name="AreaType 1" xr10:uid="{5D3658AF-73A3-40AB-8B26-A1B76890D952}" cache="Slicer_AreaType" caption="AreaType" rowHeight="234950"/>
  <slicer name="Area 1" xr10:uid="{BBF02E1E-83F9-4ABC-AACE-4B0594332868}" cache="Slicer_Area" caption="Area" startItem="28" columnCount="2" rowHeight="234950"/>
  <slicer name="HouseType 1" xr10:uid="{C3D91B67-9EAF-4062-97CB-361F9ACFC693}" cache="Slicer_HouseType" caption="HouseType" rowHeight="234950"/>
  <slicer name="Age Type 1" xr10:uid="{5B343F0A-2475-4562-8C77-7A900EBFE753}" cache="Slicer_Age_Type" caption="Age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2" xr10:uid="{7855EBE8-9DE8-4E9F-8060-31614BEFE819}" cache="Slicer_Result" caption="Result" rowHeight="234950"/>
  <slicer name="Gender 2" xr10:uid="{1D8132E6-A747-4ABF-B0E6-B161FE0094B2}" cache="Slicer_Gender" caption="Gender" rowHeight="234950"/>
  <slicer name="AreaType 2" xr10:uid="{CE9BD080-D1C1-49E4-9CA1-6363CBB9051E}" cache="Slicer_AreaType" caption="AreaType" rowHeight="234950"/>
  <slicer name="Area 2" xr10:uid="{4F31F6FD-ADBA-4E37-9156-1803348A8B9D}" cache="Slicer_Area" caption="Area" startItem="28" columnCount="2" rowHeight="234950"/>
  <slicer name="HouseType 2" xr10:uid="{B389C46F-1EE4-4D83-91BC-F02F67F59440}" cache="Slicer_HouseType" caption="HouseType" rowHeight="234950"/>
  <slicer name="Age Type 2" xr10:uid="{FE8F165A-A2F3-49D6-9786-A02496C76B47}" cache="Slicer_Age_Type" caption="Age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2A1FC-BABA-4E07-B935-7CB4F2A1C3C4}" name="Table1" displayName="Table1" ref="A1:N1001" totalsRowShown="0">
  <autoFilter ref="A1:N1001" xr:uid="{FCB2A1FC-BABA-4E07-B935-7CB4F2A1C3C4}">
    <filterColumn colId="4">
      <filters>
        <filter val="1"/>
      </filters>
    </filterColumn>
  </autoFilter>
  <tableColumns count="14">
    <tableColumn id="1" xr3:uid="{D1EC92D7-75CE-4F72-BFDB-50C9D95F4796}" name="Gender"/>
    <tableColumn id="2" xr3:uid="{22D5841C-1E27-4ECB-913E-05EB772BE0F6}" name="Age"/>
    <tableColumn id="12" xr3:uid="{6B5F0558-34E8-45B7-BEF8-A0D6A548DEB6}" name="Age Type" dataDxfId="7">
      <calculatedColumnFormula>LOOKUP(Table1[[#This Row],[Age]],R$2:R$5,S$2:S$5)</calculatedColumnFormula>
    </tableColumn>
    <tableColumn id="3" xr3:uid="{B6B7C03C-DCCF-41F6-B9A1-D2E730E104DC}" name="NS1"/>
    <tableColumn id="4" xr3:uid="{6AE5E597-7B52-4554-8F14-7B1445FEDC0B}" name="IgG"/>
    <tableColumn id="5" xr3:uid="{EA8743CE-C537-4C86-8F93-6E87B096DCAB}" name="IgM"/>
    <tableColumn id="6" xr3:uid="{807F58E6-3611-48AA-A432-A95823948D5B}" name="Area"/>
    <tableColumn id="7" xr3:uid="{9A324AC3-3344-4437-ABDC-818A418AE09D}" name="AreaType"/>
    <tableColumn id="8" xr3:uid="{C80CFFAA-DEA1-4738-AACB-892788432A28}" name="HouseType"/>
    <tableColumn id="9" xr3:uid="{EAF844C5-BDED-4B8B-8144-45D49FD9B71C}" name="District"/>
    <tableColumn id="10" xr3:uid="{DA284BB2-E128-4477-9B7D-A7DEC4C6246C}" name="Outcome"/>
    <tableColumn id="11" xr3:uid="{AB2C476C-6D17-49ED-BDAB-89DA2387ECB8}" name="Result" dataDxfId="6">
      <calculatedColumnFormula>IF(Table1[[#This Row],[Outcome]],"Positive","Negative")</calculatedColumnFormula>
    </tableColumn>
    <tableColumn id="14" xr3:uid="{51DFFFB2-181C-45B4-8493-E4973BAC4CAE}" name="Combined Test Type" dataDxfId="5">
      <calculatedColumnFormula>IF(AND(D2=1,F2=0,E2=0),"NS1(+), IgM(-), IgG(-)",
 IF(AND(D2=0,F2=1,E2=0),"NS1(-), IgM(+), IgG(-)",
 IF(AND(D2=0,F2=1,E2=1),"NS1(-), IgM(+), IgG(+)",
 IF(AND(D2=0,F2=0,E2=1),"NS1(-), IgM(-), IgG(+)",
 IF(AND(D2=1,F2=1,E2=0),"NS1(+), IgM(+), IgG(-)",
 IF(AND(D2=1,F2=0,E2=1),"NS1(+), IgM(-), IgG(+)",
 IF(AND(D2=1,F2=1,E2=1),"NS1(+), IgM(+), IgG(+)",
 IF(AND(D2=0,F2=0,E2=0),"All Negative","Other"))))))))</calculatedColumnFormula>
    </tableColumn>
    <tableColumn id="15" xr3:uid="{A9030C40-94B4-4170-AD91-DF6C44EBC57A}" name="Diagnostic Meaning" dataDxfId="4">
      <calculatedColumnFormula>IF(AND(D2=1,F2=0,E2=0),"Early stage dengue",
 IF(AND(D2=0,F2=1,E2=0),"Recent dengue",
 IF(AND(D2=0,F2=1,E2=1),"Secondary dengue",
 IF(AND(D2=0,F2=0,E2=1),"Past dengue infection",
 IF(AND(D2=1,F2=1,E2=0),"Early-mid stage primary dengue",
 IF(AND(D2=1,F2=0,E2=1),"Early secondary infection",
 IF(AND(D2=1,F2=1,E2=1),"Active secondary dengue (strong response)",
 IF(AND(D2=0,F2=0,E2=0),"Likely not infected / tested too early","Other"))))))))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2033A3-7285-43DC-8957-4AE06925CBAD}" name="Table25" displayName="Table25" ref="J75:K79" totalsRowShown="0" headerRowDxfId="3">
  <autoFilter ref="J75:K79" xr:uid="{942033A3-7285-43DC-8957-4AE06925CBAD}"/>
  <tableColumns count="2">
    <tableColumn id="1" xr3:uid="{FED685F0-8D85-472B-8190-CEFC44AE3337}" name="Pattern" dataDxfId="2"/>
    <tableColumn id="2" xr3:uid="{CD579BA6-0F72-46BD-821F-91AC30224F92}" name="Diagnostic Mean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D63219-F4EB-44D3-B5E0-5637E6BEF4D6}" name="Table2" displayName="Table2" ref="B18:C22" totalsRowShown="0" headerRowDxfId="1">
  <autoFilter ref="B18:C22" xr:uid="{D3D63219-F4EB-44D3-B5E0-5637E6BEF4D6}"/>
  <tableColumns count="2">
    <tableColumn id="1" xr3:uid="{C3BCD539-4AA6-4294-91DC-79FC1A136314}" name="Pattern" dataDxfId="0"/>
    <tableColumn id="2" xr3:uid="{49617EF5-C3E5-4E13-AE77-6F68D4BFA54C}" name="Diagnostic Mean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BC8E-9235-4871-944E-A2C0E001D489}">
  <sheetPr codeName="Sheet2"/>
  <dimension ref="A1"/>
  <sheetViews>
    <sheetView showGridLines="0" zoomScale="55" zoomScaleNormal="55" workbookViewId="0">
      <selection activeCell="AN50" sqref="AN50"/>
    </sheetView>
  </sheetViews>
  <sheetFormatPr defaultRowHeight="14.4" x14ac:dyDescent="0.3"/>
  <cols>
    <col min="1" max="1" width="9.33203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A424-91F6-4A40-8042-F60F989B0133}">
  <sheetPr codeName="Sheet3"/>
  <dimension ref="A1"/>
  <sheetViews>
    <sheetView showGridLines="0" tabSelected="1" zoomScale="55" zoomScaleNormal="55" workbookViewId="0">
      <selection activeCell="AP49" sqref="AP49"/>
    </sheetView>
  </sheetViews>
  <sheetFormatPr defaultRowHeight="14.4" x14ac:dyDescent="0.3"/>
  <cols>
    <col min="1" max="1" width="9.33203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824D8-43B8-4558-B466-94C7AE060563}">
  <sheetPr codeName="Sheet4"/>
  <dimension ref="A1:B10"/>
  <sheetViews>
    <sheetView workbookViewId="0">
      <selection activeCell="B4" sqref="B4"/>
    </sheetView>
  </sheetViews>
  <sheetFormatPr defaultRowHeight="14.4" x14ac:dyDescent="0.3"/>
  <cols>
    <col min="1" max="1" width="17.109375" customWidth="1"/>
  </cols>
  <sheetData>
    <row r="1" spans="1:2" x14ac:dyDescent="0.3">
      <c r="A1" s="28" t="s">
        <v>60</v>
      </c>
      <c r="B1" s="28">
        <f>GETPIVOTDATA("Total Patient",Analysis!$B$4)</f>
        <v>1000</v>
      </c>
    </row>
    <row r="2" spans="1:2" x14ac:dyDescent="0.3">
      <c r="A2" s="28"/>
      <c r="B2" s="28"/>
    </row>
    <row r="3" spans="1:2" x14ac:dyDescent="0.3">
      <c r="A3" s="28" t="s">
        <v>56</v>
      </c>
      <c r="B3" s="28">
        <f>GETPIVOTDATA("Total Positive",Analysis!$B$4)</f>
        <v>533</v>
      </c>
    </row>
    <row r="4" spans="1:2" x14ac:dyDescent="0.3">
      <c r="A4" s="28"/>
      <c r="B4" s="28"/>
    </row>
    <row r="5" spans="1:2" x14ac:dyDescent="0.3">
      <c r="A5" s="28" t="s">
        <v>57</v>
      </c>
      <c r="B5" s="28">
        <f>GETPIVOTDATA("Average Age",Analysis!$B$4)</f>
        <v>35.923999999999999</v>
      </c>
    </row>
    <row r="6" spans="1:2" x14ac:dyDescent="0.3">
      <c r="A6" s="28"/>
      <c r="B6" s="28"/>
    </row>
    <row r="7" spans="1:2" x14ac:dyDescent="0.3">
      <c r="A7" s="28" t="s">
        <v>61</v>
      </c>
      <c r="B7" s="28">
        <f>COUNTA(Analysis!B10:B45)</f>
        <v>36</v>
      </c>
    </row>
    <row r="8" spans="1:2" x14ac:dyDescent="0.3">
      <c r="A8" s="28"/>
      <c r="B8" s="28"/>
    </row>
    <row r="9" spans="1:2" x14ac:dyDescent="0.3">
      <c r="A9" s="28" t="s">
        <v>83</v>
      </c>
      <c r="B9" s="28">
        <f>GETPIVOTDATA("Result",Analysis!$B$51)</f>
        <v>533</v>
      </c>
    </row>
    <row r="10" spans="1:2" x14ac:dyDescent="0.3">
      <c r="A10" s="28"/>
      <c r="B10"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3CF9A-8CFE-4CF9-AEB7-4227EA40F835}">
  <sheetPr codeName="Sheet5"/>
  <dimension ref="A1:S1001"/>
  <sheetViews>
    <sheetView topLeftCell="A12" workbookViewId="0">
      <selection activeCell="C62" sqref="C62"/>
    </sheetView>
  </sheetViews>
  <sheetFormatPr defaultRowHeight="14.4" x14ac:dyDescent="0.3"/>
  <cols>
    <col min="1" max="1" width="9" customWidth="1"/>
    <col min="3" max="3" width="22.5546875" customWidth="1"/>
    <col min="7" max="7" width="10.88671875" customWidth="1"/>
    <col min="8" max="8" width="12.21875" customWidth="1"/>
    <col min="10" max="10" width="10.6640625" customWidth="1"/>
    <col min="13" max="13" width="19.109375" customWidth="1"/>
    <col min="14" max="14" width="36.6640625" customWidth="1"/>
  </cols>
  <sheetData>
    <row r="1" spans="1:19" ht="15" thickBot="1" x14ac:dyDescent="0.35">
      <c r="A1" t="s">
        <v>0</v>
      </c>
      <c r="B1" t="s">
        <v>1</v>
      </c>
      <c r="C1" t="s">
        <v>78</v>
      </c>
      <c r="D1" t="s">
        <v>2</v>
      </c>
      <c r="E1" t="s">
        <v>3</v>
      </c>
      <c r="F1" t="s">
        <v>4</v>
      </c>
      <c r="G1" t="s">
        <v>5</v>
      </c>
      <c r="H1" t="s">
        <v>6</v>
      </c>
      <c r="I1" t="s">
        <v>7</v>
      </c>
      <c r="J1" t="s">
        <v>8</v>
      </c>
      <c r="K1" t="s">
        <v>9</v>
      </c>
      <c r="L1" t="s">
        <v>54</v>
      </c>
      <c r="M1" t="s">
        <v>81</v>
      </c>
      <c r="N1" t="s">
        <v>82</v>
      </c>
      <c r="Q1" s="8" t="s">
        <v>67</v>
      </c>
      <c r="R1" s="11" t="s">
        <v>69</v>
      </c>
      <c r="S1" s="12" t="s">
        <v>68</v>
      </c>
    </row>
    <row r="2" spans="1:19" ht="29.4" hidden="1" thickBot="1" x14ac:dyDescent="0.35">
      <c r="A2" t="s">
        <v>10</v>
      </c>
      <c r="B2">
        <v>45</v>
      </c>
      <c r="C2" t="str">
        <f>LOOKUP(Table1[[#This Row],[Age]],R$2:R$5,S$2:S$5)</f>
        <v>Adult (31-50)</v>
      </c>
      <c r="D2">
        <v>0</v>
      </c>
      <c r="E2">
        <v>0</v>
      </c>
      <c r="F2">
        <v>0</v>
      </c>
      <c r="G2" t="s">
        <v>11</v>
      </c>
      <c r="H2" t="s">
        <v>12</v>
      </c>
      <c r="I2" t="s">
        <v>13</v>
      </c>
      <c r="J2" t="s">
        <v>14</v>
      </c>
      <c r="K2">
        <v>0</v>
      </c>
      <c r="L2" t="str">
        <f>IF(Table1[[#This Row],[Outcome]],"Positive","Negative")</f>
        <v>Negative</v>
      </c>
      <c r="M2" t="str">
        <f t="shared" ref="M2:M65" si="0">IF(AND(D2=1,F2=0,E2=0),"NS1(+), IgM(-), IgG(-)",
 IF(AND(D2=0,F2=1,E2=0),"NS1(-), IgM(+), IgG(-)",
 IF(AND(D2=0,F2=1,E2=1),"NS1(-), IgM(+), IgG(+)",
 IF(AND(D2=0,F2=0,E2=1),"NS1(-), IgM(-), IgG(+)",
 IF(AND(D2=1,F2=1,E2=0),"NS1(+), IgM(+), IgG(-)",
 IF(AND(D2=1,F2=0,E2=1),"NS1(+), IgM(-), IgG(+)",
 IF(AND(D2=1,F2=1,E2=1),"NS1(+), IgM(+), IgG(+)",
 IF(AND(D2=0,F2=0,E2=0),"All Negative","Other"))))))))</f>
        <v>All Negative</v>
      </c>
      <c r="N2" t="str">
        <f t="shared" ref="N2:N65" si="1">IF(AND(D2=1,F2=0,E2=0),"Early stage dengue",
 IF(AND(D2=0,F2=1,E2=0),"Recent dengue",
 IF(AND(D2=0,F2=1,E2=1),"Secondary dengue",
 IF(AND(D2=0,F2=0,E2=1),"Past dengue infection",
 IF(AND(D2=1,F2=1,E2=0),"Early-mid stage primary dengue",
 IF(AND(D2=1,F2=0,E2=1),"Early secondary infection",
 IF(AND(D2=1,F2=1,E2=1),"Active secondary dengue (strong response)",
 IF(AND(D2=0,F2=0,E2=0),"Likely not infected / tested too early","Other"))))))))</f>
        <v>Likely not infected / tested too early</v>
      </c>
      <c r="Q2" s="9" t="s">
        <v>70</v>
      </c>
      <c r="R2" s="13">
        <v>0</v>
      </c>
      <c r="S2" s="10" t="s">
        <v>74</v>
      </c>
    </row>
    <row r="3" spans="1:19" ht="43.8" hidden="1" thickBot="1" x14ac:dyDescent="0.35">
      <c r="A3" t="s">
        <v>15</v>
      </c>
      <c r="B3">
        <v>17</v>
      </c>
      <c r="C3" t="str">
        <f>LOOKUP(Table1[[#This Row],[Age]],R$2:R$5,S$2:S$5)</f>
        <v>Child (0-18)</v>
      </c>
      <c r="D3">
        <v>0</v>
      </c>
      <c r="E3">
        <v>0</v>
      </c>
      <c r="F3">
        <v>1</v>
      </c>
      <c r="G3" t="s">
        <v>16</v>
      </c>
      <c r="H3" t="s">
        <v>17</v>
      </c>
      <c r="I3" t="s">
        <v>13</v>
      </c>
      <c r="J3" t="s">
        <v>14</v>
      </c>
      <c r="K3">
        <v>0</v>
      </c>
      <c r="L3" t="str">
        <f>IF(Table1[[#This Row],[Outcome]],"Positive","Negative")</f>
        <v>Negative</v>
      </c>
      <c r="M3" t="str">
        <f t="shared" si="0"/>
        <v>NS1(-), IgM(+), IgG(-)</v>
      </c>
      <c r="N3" t="str">
        <f t="shared" si="1"/>
        <v>Recent dengue</v>
      </c>
      <c r="Q3" s="9" t="s">
        <v>71</v>
      </c>
      <c r="R3" s="13">
        <v>18</v>
      </c>
      <c r="S3" s="10" t="s">
        <v>77</v>
      </c>
    </row>
    <row r="4" spans="1:19" ht="29.4" hidden="1" thickBot="1" x14ac:dyDescent="0.35">
      <c r="A4" t="s">
        <v>10</v>
      </c>
      <c r="B4">
        <v>29</v>
      </c>
      <c r="C4" t="str">
        <f>LOOKUP(Table1[[#This Row],[Age]],R$2:R$5,S$2:S$5)</f>
        <v>Young Adult (19-30)</v>
      </c>
      <c r="D4">
        <v>0</v>
      </c>
      <c r="E4">
        <v>0</v>
      </c>
      <c r="F4">
        <v>0</v>
      </c>
      <c r="G4" t="s">
        <v>18</v>
      </c>
      <c r="H4" t="s">
        <v>12</v>
      </c>
      <c r="I4" t="s">
        <v>19</v>
      </c>
      <c r="J4" t="s">
        <v>14</v>
      </c>
      <c r="K4">
        <v>0</v>
      </c>
      <c r="L4" t="str">
        <f>IF(Table1[[#This Row],[Outcome]],"Positive","Negative")</f>
        <v>Negative</v>
      </c>
      <c r="M4" t="str">
        <f t="shared" si="0"/>
        <v>All Negative</v>
      </c>
      <c r="N4" t="str">
        <f t="shared" si="1"/>
        <v>Likely not infected / tested too early</v>
      </c>
      <c r="Q4" s="9" t="s">
        <v>72</v>
      </c>
      <c r="R4" s="13">
        <v>30</v>
      </c>
      <c r="S4" s="10" t="s">
        <v>75</v>
      </c>
    </row>
    <row r="5" spans="1:19" ht="29.4" thickBot="1" x14ac:dyDescent="0.35">
      <c r="A5" t="s">
        <v>10</v>
      </c>
      <c r="B5">
        <v>63</v>
      </c>
      <c r="C5" t="str">
        <f>LOOKUP(Table1[[#This Row],[Age]],R$2:R$5,S$2:S$5)</f>
        <v>Senior (51+)</v>
      </c>
      <c r="D5">
        <v>1</v>
      </c>
      <c r="E5">
        <v>1</v>
      </c>
      <c r="F5">
        <v>0</v>
      </c>
      <c r="G5" t="s">
        <v>20</v>
      </c>
      <c r="H5" t="s">
        <v>17</v>
      </c>
      <c r="I5" t="s">
        <v>19</v>
      </c>
      <c r="J5" t="s">
        <v>14</v>
      </c>
      <c r="K5">
        <v>1</v>
      </c>
      <c r="L5" t="str">
        <f>IF(Table1[[#This Row],[Outcome]],"Positive","Negative")</f>
        <v>Positive</v>
      </c>
      <c r="M5" t="str">
        <f t="shared" si="0"/>
        <v>NS1(+), IgM(-), IgG(+)</v>
      </c>
      <c r="N5" t="str">
        <f t="shared" si="1"/>
        <v>Early secondary infection</v>
      </c>
      <c r="Q5" s="9" t="s">
        <v>73</v>
      </c>
      <c r="R5" s="13">
        <v>50</v>
      </c>
      <c r="S5" s="10" t="s">
        <v>76</v>
      </c>
    </row>
    <row r="6" spans="1:19" hidden="1" x14ac:dyDescent="0.3">
      <c r="A6" t="s">
        <v>15</v>
      </c>
      <c r="B6">
        <v>22</v>
      </c>
      <c r="C6" t="str">
        <f>LOOKUP(Table1[[#This Row],[Age]],R$2:R$5,S$2:S$5)</f>
        <v>Young Adult (19-30)</v>
      </c>
      <c r="D6">
        <v>0</v>
      </c>
      <c r="E6">
        <v>0</v>
      </c>
      <c r="F6">
        <v>0</v>
      </c>
      <c r="G6" t="s">
        <v>21</v>
      </c>
      <c r="H6" t="s">
        <v>12</v>
      </c>
      <c r="I6" t="s">
        <v>13</v>
      </c>
      <c r="J6" t="s">
        <v>14</v>
      </c>
      <c r="K6">
        <v>0</v>
      </c>
      <c r="L6" t="str">
        <f>IF(Table1[[#This Row],[Outcome]],"Positive","Negative")</f>
        <v>Negative</v>
      </c>
      <c r="M6" t="str">
        <f t="shared" si="0"/>
        <v>All Negative</v>
      </c>
      <c r="N6" t="str">
        <f t="shared" si="1"/>
        <v>Likely not infected / tested too early</v>
      </c>
    </row>
    <row r="7" spans="1:19" hidden="1" x14ac:dyDescent="0.3">
      <c r="A7" t="s">
        <v>10</v>
      </c>
      <c r="B7">
        <v>36</v>
      </c>
      <c r="C7" t="str">
        <f>LOOKUP(Table1[[#This Row],[Age]],R$2:R$5,S$2:S$5)</f>
        <v>Adult (31-50)</v>
      </c>
      <c r="D7">
        <v>0</v>
      </c>
      <c r="E7">
        <v>0</v>
      </c>
      <c r="F7">
        <v>1</v>
      </c>
      <c r="G7" t="s">
        <v>22</v>
      </c>
      <c r="H7" t="s">
        <v>17</v>
      </c>
      <c r="I7" t="s">
        <v>19</v>
      </c>
      <c r="J7" t="s">
        <v>14</v>
      </c>
      <c r="K7">
        <v>0</v>
      </c>
      <c r="L7" t="str">
        <f>IF(Table1[[#This Row],[Outcome]],"Positive","Negative")</f>
        <v>Negative</v>
      </c>
      <c r="M7" t="str">
        <f t="shared" si="0"/>
        <v>NS1(-), IgM(+), IgG(-)</v>
      </c>
      <c r="N7" t="str">
        <f t="shared" si="1"/>
        <v>Recent dengue</v>
      </c>
    </row>
    <row r="8" spans="1:19" hidden="1" x14ac:dyDescent="0.3">
      <c r="A8" t="s">
        <v>10</v>
      </c>
      <c r="B8">
        <v>15</v>
      </c>
      <c r="C8" t="str">
        <f>LOOKUP(Table1[[#This Row],[Age]],R$2:R$5,S$2:S$5)</f>
        <v>Child (0-18)</v>
      </c>
      <c r="D8">
        <v>0</v>
      </c>
      <c r="E8">
        <v>0</v>
      </c>
      <c r="F8">
        <v>1</v>
      </c>
      <c r="G8" t="s">
        <v>23</v>
      </c>
      <c r="H8" t="s">
        <v>12</v>
      </c>
      <c r="I8" t="s">
        <v>13</v>
      </c>
      <c r="J8" t="s">
        <v>14</v>
      </c>
      <c r="K8">
        <v>0</v>
      </c>
      <c r="L8" t="str">
        <f>IF(Table1[[#This Row],[Outcome]],"Positive","Negative")</f>
        <v>Negative</v>
      </c>
      <c r="M8" t="str">
        <f t="shared" si="0"/>
        <v>NS1(-), IgM(+), IgG(-)</v>
      </c>
      <c r="N8" t="str">
        <f t="shared" si="1"/>
        <v>Recent dengue</v>
      </c>
    </row>
    <row r="9" spans="1:19" hidden="1" x14ac:dyDescent="0.3">
      <c r="A9" t="s">
        <v>15</v>
      </c>
      <c r="B9">
        <v>26</v>
      </c>
      <c r="C9" t="str">
        <f>LOOKUP(Table1[[#This Row],[Age]],R$2:R$5,S$2:S$5)</f>
        <v>Young Adult (19-30)</v>
      </c>
      <c r="D9">
        <v>0</v>
      </c>
      <c r="E9">
        <v>0</v>
      </c>
      <c r="F9">
        <v>0</v>
      </c>
      <c r="G9" t="s">
        <v>23</v>
      </c>
      <c r="H9" t="s">
        <v>17</v>
      </c>
      <c r="I9" t="s">
        <v>19</v>
      </c>
      <c r="J9" t="s">
        <v>14</v>
      </c>
      <c r="K9">
        <v>0</v>
      </c>
      <c r="L9" t="str">
        <f>IF(Table1[[#This Row],[Outcome]],"Positive","Negative")</f>
        <v>Negative</v>
      </c>
      <c r="M9" t="str">
        <f t="shared" si="0"/>
        <v>All Negative</v>
      </c>
      <c r="N9" t="str">
        <f t="shared" si="1"/>
        <v>Likely not infected / tested too early</v>
      </c>
    </row>
    <row r="10" spans="1:19" hidden="1" x14ac:dyDescent="0.3">
      <c r="A10" t="s">
        <v>10</v>
      </c>
      <c r="B10">
        <v>31</v>
      </c>
      <c r="C10" t="str">
        <f>LOOKUP(Table1[[#This Row],[Age]],R$2:R$5,S$2:S$5)</f>
        <v>Adult (31-50)</v>
      </c>
      <c r="D10">
        <v>0</v>
      </c>
      <c r="E10">
        <v>0</v>
      </c>
      <c r="F10">
        <v>1</v>
      </c>
      <c r="G10" t="s">
        <v>22</v>
      </c>
      <c r="H10" t="s">
        <v>12</v>
      </c>
      <c r="I10" t="s">
        <v>24</v>
      </c>
      <c r="J10" t="s">
        <v>14</v>
      </c>
      <c r="K10">
        <v>0</v>
      </c>
      <c r="L10" t="str">
        <f>IF(Table1[[#This Row],[Outcome]],"Positive","Negative")</f>
        <v>Negative</v>
      </c>
      <c r="M10" t="str">
        <f t="shared" si="0"/>
        <v>NS1(-), IgM(+), IgG(-)</v>
      </c>
      <c r="N10" t="str">
        <f t="shared" si="1"/>
        <v>Recent dengue</v>
      </c>
    </row>
    <row r="11" spans="1:19" hidden="1" x14ac:dyDescent="0.3">
      <c r="A11" t="s">
        <v>10</v>
      </c>
      <c r="B11">
        <v>10</v>
      </c>
      <c r="C11" t="str">
        <f>LOOKUP(Table1[[#This Row],[Age]],R$2:R$5,S$2:S$5)</f>
        <v>Child (0-18)</v>
      </c>
      <c r="D11">
        <v>0</v>
      </c>
      <c r="E11">
        <v>0</v>
      </c>
      <c r="F11">
        <v>1</v>
      </c>
      <c r="G11" t="s">
        <v>25</v>
      </c>
      <c r="H11" t="s">
        <v>17</v>
      </c>
      <c r="I11" t="s">
        <v>24</v>
      </c>
      <c r="J11" t="s">
        <v>14</v>
      </c>
      <c r="K11">
        <v>0</v>
      </c>
      <c r="L11" t="str">
        <f>IF(Table1[[#This Row],[Outcome]],"Positive","Negative")</f>
        <v>Negative</v>
      </c>
      <c r="M11" t="str">
        <f t="shared" si="0"/>
        <v>NS1(-), IgM(+), IgG(-)</v>
      </c>
      <c r="N11" t="str">
        <f t="shared" si="1"/>
        <v>Recent dengue</v>
      </c>
    </row>
    <row r="12" spans="1:19" x14ac:dyDescent="0.3">
      <c r="A12" t="s">
        <v>10</v>
      </c>
      <c r="B12">
        <v>31</v>
      </c>
      <c r="C12" t="str">
        <f>LOOKUP(Table1[[#This Row],[Age]],R$2:R$5,S$2:S$5)</f>
        <v>Adult (31-50)</v>
      </c>
      <c r="D12">
        <v>1</v>
      </c>
      <c r="E12">
        <v>1</v>
      </c>
      <c r="F12">
        <v>0</v>
      </c>
      <c r="G12" t="s">
        <v>26</v>
      </c>
      <c r="H12" t="s">
        <v>12</v>
      </c>
      <c r="I12" t="s">
        <v>13</v>
      </c>
      <c r="J12" t="s">
        <v>14</v>
      </c>
      <c r="K12">
        <v>1</v>
      </c>
      <c r="L12" t="str">
        <f>IF(Table1[[#This Row],[Outcome]],"Positive","Negative")</f>
        <v>Positive</v>
      </c>
      <c r="M12" t="str">
        <f t="shared" si="0"/>
        <v>NS1(+), IgM(-), IgG(+)</v>
      </c>
      <c r="N12" t="str">
        <f t="shared" si="1"/>
        <v>Early secondary infection</v>
      </c>
    </row>
    <row r="13" spans="1:19" hidden="1" x14ac:dyDescent="0.3">
      <c r="A13" t="s">
        <v>15</v>
      </c>
      <c r="B13">
        <v>10</v>
      </c>
      <c r="C13" t="str">
        <f>LOOKUP(Table1[[#This Row],[Age]],R$2:R$5,S$2:S$5)</f>
        <v>Child (0-18)</v>
      </c>
      <c r="D13">
        <v>0</v>
      </c>
      <c r="E13">
        <v>0</v>
      </c>
      <c r="F13">
        <v>0</v>
      </c>
      <c r="G13" t="s">
        <v>22</v>
      </c>
      <c r="H13" t="s">
        <v>17</v>
      </c>
      <c r="I13" t="s">
        <v>24</v>
      </c>
      <c r="J13" t="s">
        <v>14</v>
      </c>
      <c r="K13">
        <v>0</v>
      </c>
      <c r="L13" t="str">
        <f>IF(Table1[[#This Row],[Outcome]],"Positive","Negative")</f>
        <v>Negative</v>
      </c>
      <c r="M13" t="str">
        <f t="shared" si="0"/>
        <v>All Negative</v>
      </c>
      <c r="N13" t="str">
        <f t="shared" si="1"/>
        <v>Likely not infected / tested too early</v>
      </c>
    </row>
    <row r="14" spans="1:19" x14ac:dyDescent="0.3">
      <c r="A14" t="s">
        <v>10</v>
      </c>
      <c r="B14">
        <v>13</v>
      </c>
      <c r="C14" t="str">
        <f>LOOKUP(Table1[[#This Row],[Age]],R$2:R$5,S$2:S$5)</f>
        <v>Child (0-18)</v>
      </c>
      <c r="D14">
        <v>1</v>
      </c>
      <c r="E14">
        <v>1</v>
      </c>
      <c r="F14">
        <v>0</v>
      </c>
      <c r="G14" t="s">
        <v>27</v>
      </c>
      <c r="H14" t="s">
        <v>12</v>
      </c>
      <c r="I14" t="s">
        <v>13</v>
      </c>
      <c r="J14" t="s">
        <v>14</v>
      </c>
      <c r="K14">
        <v>1</v>
      </c>
      <c r="L14" t="str">
        <f>IF(Table1[[#This Row],[Outcome]],"Positive","Negative")</f>
        <v>Positive</v>
      </c>
      <c r="M14" t="str">
        <f t="shared" si="0"/>
        <v>NS1(+), IgM(-), IgG(+)</v>
      </c>
      <c r="N14" t="str">
        <f t="shared" si="1"/>
        <v>Early secondary infection</v>
      </c>
    </row>
    <row r="15" spans="1:19" x14ac:dyDescent="0.3">
      <c r="A15" t="s">
        <v>10</v>
      </c>
      <c r="B15">
        <v>43</v>
      </c>
      <c r="C15" t="str">
        <f>LOOKUP(Table1[[#This Row],[Age]],R$2:R$5,S$2:S$5)</f>
        <v>Adult (31-50)</v>
      </c>
      <c r="D15">
        <v>1</v>
      </c>
      <c r="E15">
        <v>1</v>
      </c>
      <c r="F15">
        <v>0</v>
      </c>
      <c r="G15" t="s">
        <v>28</v>
      </c>
      <c r="H15" t="s">
        <v>17</v>
      </c>
      <c r="I15" t="s">
        <v>13</v>
      </c>
      <c r="J15" t="s">
        <v>14</v>
      </c>
      <c r="K15">
        <v>1</v>
      </c>
      <c r="L15" t="str">
        <f>IF(Table1[[#This Row],[Outcome]],"Positive","Negative")</f>
        <v>Positive</v>
      </c>
      <c r="M15" t="str">
        <f t="shared" si="0"/>
        <v>NS1(+), IgM(-), IgG(+)</v>
      </c>
      <c r="N15" t="str">
        <f t="shared" si="1"/>
        <v>Early secondary infection</v>
      </c>
    </row>
    <row r="16" spans="1:19" hidden="1" x14ac:dyDescent="0.3">
      <c r="A16" t="s">
        <v>15</v>
      </c>
      <c r="B16">
        <v>52</v>
      </c>
      <c r="C16" t="str">
        <f>LOOKUP(Table1[[#This Row],[Age]],R$2:R$5,S$2:S$5)</f>
        <v>Senior (51+)</v>
      </c>
      <c r="D16">
        <v>0</v>
      </c>
      <c r="E16">
        <v>0</v>
      </c>
      <c r="F16">
        <v>0</v>
      </c>
      <c r="G16" t="s">
        <v>29</v>
      </c>
      <c r="H16" t="s">
        <v>12</v>
      </c>
      <c r="I16" t="s">
        <v>19</v>
      </c>
      <c r="J16" t="s">
        <v>14</v>
      </c>
      <c r="K16">
        <v>0</v>
      </c>
      <c r="L16" t="str">
        <f>IF(Table1[[#This Row],[Outcome]],"Positive","Negative")</f>
        <v>Negative</v>
      </c>
      <c r="M16" t="str">
        <f t="shared" si="0"/>
        <v>All Negative</v>
      </c>
      <c r="N16" t="str">
        <f t="shared" si="1"/>
        <v>Likely not infected / tested too early</v>
      </c>
    </row>
    <row r="17" spans="1:14" x14ac:dyDescent="0.3">
      <c r="A17" t="s">
        <v>10</v>
      </c>
      <c r="B17">
        <v>12</v>
      </c>
      <c r="C17" t="str">
        <f>LOOKUP(Table1[[#This Row],[Age]],R$2:R$5,S$2:S$5)</f>
        <v>Child (0-18)</v>
      </c>
      <c r="D17">
        <v>1</v>
      </c>
      <c r="E17">
        <v>1</v>
      </c>
      <c r="F17">
        <v>1</v>
      </c>
      <c r="G17" t="s">
        <v>30</v>
      </c>
      <c r="H17" t="s">
        <v>17</v>
      </c>
      <c r="I17" t="s">
        <v>24</v>
      </c>
      <c r="J17" t="s">
        <v>14</v>
      </c>
      <c r="K17">
        <v>1</v>
      </c>
      <c r="L17" t="str">
        <f>IF(Table1[[#This Row],[Outcome]],"Positive","Negative")</f>
        <v>Positive</v>
      </c>
      <c r="M17" t="str">
        <f t="shared" si="0"/>
        <v>NS1(+), IgM(+), IgG(+)</v>
      </c>
      <c r="N17" t="str">
        <f t="shared" si="1"/>
        <v>Active secondary dengue (strong response)</v>
      </c>
    </row>
    <row r="18" spans="1:14" hidden="1" x14ac:dyDescent="0.3">
      <c r="A18" t="s">
        <v>15</v>
      </c>
      <c r="B18">
        <v>18</v>
      </c>
      <c r="C18" t="str">
        <f>LOOKUP(Table1[[#This Row],[Age]],R$2:R$5,S$2:S$5)</f>
        <v>Young Adult (19-30)</v>
      </c>
      <c r="D18">
        <v>0</v>
      </c>
      <c r="E18">
        <v>0</v>
      </c>
      <c r="F18">
        <v>1</v>
      </c>
      <c r="G18" t="s">
        <v>31</v>
      </c>
      <c r="H18" t="s">
        <v>12</v>
      </c>
      <c r="I18" t="s">
        <v>24</v>
      </c>
      <c r="J18" t="s">
        <v>14</v>
      </c>
      <c r="K18">
        <v>0</v>
      </c>
      <c r="L18" t="str">
        <f>IF(Table1[[#This Row],[Outcome]],"Positive","Negative")</f>
        <v>Negative</v>
      </c>
      <c r="M18" t="str">
        <f t="shared" si="0"/>
        <v>NS1(-), IgM(+), IgG(-)</v>
      </c>
      <c r="N18" t="str">
        <f t="shared" si="1"/>
        <v>Recent dengue</v>
      </c>
    </row>
    <row r="19" spans="1:14" hidden="1" x14ac:dyDescent="0.3">
      <c r="A19" t="s">
        <v>15</v>
      </c>
      <c r="B19">
        <v>56</v>
      </c>
      <c r="C19" t="str">
        <f>LOOKUP(Table1[[#This Row],[Age]],R$2:R$5,S$2:S$5)</f>
        <v>Senior (51+)</v>
      </c>
      <c r="D19">
        <v>0</v>
      </c>
      <c r="E19">
        <v>0</v>
      </c>
      <c r="F19">
        <v>1</v>
      </c>
      <c r="G19" t="s">
        <v>32</v>
      </c>
      <c r="H19" t="s">
        <v>17</v>
      </c>
      <c r="I19" t="s">
        <v>13</v>
      </c>
      <c r="J19" t="s">
        <v>14</v>
      </c>
      <c r="K19">
        <v>0</v>
      </c>
      <c r="L19" t="str">
        <f>IF(Table1[[#This Row],[Outcome]],"Positive","Negative")</f>
        <v>Negative</v>
      </c>
      <c r="M19" t="str">
        <f t="shared" si="0"/>
        <v>NS1(-), IgM(+), IgG(-)</v>
      </c>
      <c r="N19" t="str">
        <f t="shared" si="1"/>
        <v>Recent dengue</v>
      </c>
    </row>
    <row r="20" spans="1:14" x14ac:dyDescent="0.3">
      <c r="A20" t="s">
        <v>15</v>
      </c>
      <c r="B20">
        <v>9</v>
      </c>
      <c r="C20" t="str">
        <f>LOOKUP(Table1[[#This Row],[Age]],R$2:R$5,S$2:S$5)</f>
        <v>Child (0-18)</v>
      </c>
      <c r="D20">
        <v>1</v>
      </c>
      <c r="E20">
        <v>1</v>
      </c>
      <c r="F20">
        <v>1</v>
      </c>
      <c r="G20" t="s">
        <v>11</v>
      </c>
      <c r="H20" t="s">
        <v>12</v>
      </c>
      <c r="I20" t="s">
        <v>24</v>
      </c>
      <c r="J20" t="s">
        <v>14</v>
      </c>
      <c r="K20">
        <v>1</v>
      </c>
      <c r="L20" t="str">
        <f>IF(Table1[[#This Row],[Outcome]],"Positive","Negative")</f>
        <v>Positive</v>
      </c>
      <c r="M20" t="str">
        <f t="shared" si="0"/>
        <v>NS1(+), IgM(+), IgG(+)</v>
      </c>
      <c r="N20" t="str">
        <f t="shared" si="1"/>
        <v>Active secondary dengue (strong response)</v>
      </c>
    </row>
    <row r="21" spans="1:14" x14ac:dyDescent="0.3">
      <c r="A21" t="s">
        <v>15</v>
      </c>
      <c r="B21">
        <v>27</v>
      </c>
      <c r="C21" t="str">
        <f>LOOKUP(Table1[[#This Row],[Age]],R$2:R$5,S$2:S$5)</f>
        <v>Young Adult (19-30)</v>
      </c>
      <c r="D21">
        <v>1</v>
      </c>
      <c r="E21">
        <v>1</v>
      </c>
      <c r="F21">
        <v>0</v>
      </c>
      <c r="G21" t="s">
        <v>11</v>
      </c>
      <c r="H21" t="s">
        <v>17</v>
      </c>
      <c r="I21" t="s">
        <v>24</v>
      </c>
      <c r="J21" t="s">
        <v>14</v>
      </c>
      <c r="K21">
        <v>1</v>
      </c>
      <c r="L21" t="str">
        <f>IF(Table1[[#This Row],[Outcome]],"Positive","Negative")</f>
        <v>Positive</v>
      </c>
      <c r="M21" t="str">
        <f t="shared" si="0"/>
        <v>NS1(+), IgM(-), IgG(+)</v>
      </c>
      <c r="N21" t="str">
        <f t="shared" si="1"/>
        <v>Early secondary infection</v>
      </c>
    </row>
    <row r="22" spans="1:14" x14ac:dyDescent="0.3">
      <c r="A22" t="s">
        <v>10</v>
      </c>
      <c r="B22">
        <v>31</v>
      </c>
      <c r="C22" t="str">
        <f>LOOKUP(Table1[[#This Row],[Age]],R$2:R$5,S$2:S$5)</f>
        <v>Adult (31-50)</v>
      </c>
      <c r="D22">
        <v>0</v>
      </c>
      <c r="E22">
        <v>1</v>
      </c>
      <c r="F22">
        <v>0</v>
      </c>
      <c r="G22" t="s">
        <v>33</v>
      </c>
      <c r="H22" t="s">
        <v>12</v>
      </c>
      <c r="I22" t="s">
        <v>24</v>
      </c>
      <c r="J22" t="s">
        <v>14</v>
      </c>
      <c r="K22">
        <v>1</v>
      </c>
      <c r="L22" t="str">
        <f>IF(Table1[[#This Row],[Outcome]],"Positive","Negative")</f>
        <v>Positive</v>
      </c>
      <c r="M22" t="str">
        <f t="shared" si="0"/>
        <v>NS1(-), IgM(-), IgG(+)</v>
      </c>
      <c r="N22" t="str">
        <f t="shared" si="1"/>
        <v>Past dengue infection</v>
      </c>
    </row>
    <row r="23" spans="1:14" hidden="1" x14ac:dyDescent="0.3">
      <c r="A23" t="s">
        <v>10</v>
      </c>
      <c r="B23">
        <v>23</v>
      </c>
      <c r="C23" t="str">
        <f>LOOKUP(Table1[[#This Row],[Age]],R$2:R$5,S$2:S$5)</f>
        <v>Young Adult (19-30)</v>
      </c>
      <c r="D23">
        <v>0</v>
      </c>
      <c r="E23">
        <v>0</v>
      </c>
      <c r="F23">
        <v>0</v>
      </c>
      <c r="G23" t="s">
        <v>34</v>
      </c>
      <c r="H23" t="s">
        <v>17</v>
      </c>
      <c r="I23" t="s">
        <v>19</v>
      </c>
      <c r="J23" t="s">
        <v>14</v>
      </c>
      <c r="K23">
        <v>0</v>
      </c>
      <c r="L23" t="str">
        <f>IF(Table1[[#This Row],[Outcome]],"Positive","Negative")</f>
        <v>Negative</v>
      </c>
      <c r="M23" t="str">
        <f t="shared" si="0"/>
        <v>All Negative</v>
      </c>
      <c r="N23" t="str">
        <f t="shared" si="1"/>
        <v>Likely not infected / tested too early</v>
      </c>
    </row>
    <row r="24" spans="1:14" hidden="1" x14ac:dyDescent="0.3">
      <c r="A24" t="s">
        <v>10</v>
      </c>
      <c r="B24">
        <v>37</v>
      </c>
      <c r="C24" t="str">
        <f>LOOKUP(Table1[[#This Row],[Age]],R$2:R$5,S$2:S$5)</f>
        <v>Adult (31-50)</v>
      </c>
      <c r="D24">
        <v>0</v>
      </c>
      <c r="E24">
        <v>0</v>
      </c>
      <c r="F24">
        <v>1</v>
      </c>
      <c r="G24" t="s">
        <v>35</v>
      </c>
      <c r="H24" t="s">
        <v>12</v>
      </c>
      <c r="I24" t="s">
        <v>24</v>
      </c>
      <c r="J24" t="s">
        <v>14</v>
      </c>
      <c r="K24">
        <v>0</v>
      </c>
      <c r="L24" t="str">
        <f>IF(Table1[[#This Row],[Outcome]],"Positive","Negative")</f>
        <v>Negative</v>
      </c>
      <c r="M24" t="str">
        <f t="shared" si="0"/>
        <v>NS1(-), IgM(+), IgG(-)</v>
      </c>
      <c r="N24" t="str">
        <f t="shared" si="1"/>
        <v>Recent dengue</v>
      </c>
    </row>
    <row r="25" spans="1:14" hidden="1" x14ac:dyDescent="0.3">
      <c r="A25" t="s">
        <v>15</v>
      </c>
      <c r="B25">
        <v>44</v>
      </c>
      <c r="C25" t="str">
        <f>LOOKUP(Table1[[#This Row],[Age]],R$2:R$5,S$2:S$5)</f>
        <v>Adult (31-50)</v>
      </c>
      <c r="D25">
        <v>0</v>
      </c>
      <c r="E25">
        <v>0</v>
      </c>
      <c r="F25">
        <v>1</v>
      </c>
      <c r="G25" t="s">
        <v>36</v>
      </c>
      <c r="H25" t="s">
        <v>17</v>
      </c>
      <c r="I25" t="s">
        <v>19</v>
      </c>
      <c r="J25" t="s">
        <v>14</v>
      </c>
      <c r="K25">
        <v>0</v>
      </c>
      <c r="L25" t="str">
        <f>IF(Table1[[#This Row],[Outcome]],"Positive","Negative")</f>
        <v>Negative</v>
      </c>
      <c r="M25" t="str">
        <f t="shared" si="0"/>
        <v>NS1(-), IgM(+), IgG(-)</v>
      </c>
      <c r="N25" t="str">
        <f t="shared" si="1"/>
        <v>Recent dengue</v>
      </c>
    </row>
    <row r="26" spans="1:14" x14ac:dyDescent="0.3">
      <c r="A26" t="s">
        <v>10</v>
      </c>
      <c r="B26">
        <v>17</v>
      </c>
      <c r="C26" t="str">
        <f>LOOKUP(Table1[[#This Row],[Age]],R$2:R$5,S$2:S$5)</f>
        <v>Child (0-18)</v>
      </c>
      <c r="D26">
        <v>1</v>
      </c>
      <c r="E26">
        <v>1</v>
      </c>
      <c r="F26">
        <v>0</v>
      </c>
      <c r="G26" t="s">
        <v>27</v>
      </c>
      <c r="H26" t="s">
        <v>12</v>
      </c>
      <c r="I26" t="s">
        <v>13</v>
      </c>
      <c r="J26" t="s">
        <v>14</v>
      </c>
      <c r="K26">
        <v>1</v>
      </c>
      <c r="L26" t="str">
        <f>IF(Table1[[#This Row],[Outcome]],"Positive","Negative")</f>
        <v>Positive</v>
      </c>
      <c r="M26" t="str">
        <f t="shared" si="0"/>
        <v>NS1(+), IgM(-), IgG(+)</v>
      </c>
      <c r="N26" t="str">
        <f t="shared" si="1"/>
        <v>Early secondary infection</v>
      </c>
    </row>
    <row r="27" spans="1:14" x14ac:dyDescent="0.3">
      <c r="A27" t="s">
        <v>10</v>
      </c>
      <c r="B27">
        <v>64</v>
      </c>
      <c r="C27" t="str">
        <f>LOOKUP(Table1[[#This Row],[Age]],R$2:R$5,S$2:S$5)</f>
        <v>Senior (51+)</v>
      </c>
      <c r="D27">
        <v>1</v>
      </c>
      <c r="E27">
        <v>1</v>
      </c>
      <c r="F27">
        <v>1</v>
      </c>
      <c r="G27" t="s">
        <v>33</v>
      </c>
      <c r="H27" t="s">
        <v>17</v>
      </c>
      <c r="I27" t="s">
        <v>19</v>
      </c>
      <c r="J27" t="s">
        <v>14</v>
      </c>
      <c r="K27">
        <v>1</v>
      </c>
      <c r="L27" t="str">
        <f>IF(Table1[[#This Row],[Outcome]],"Positive","Negative")</f>
        <v>Positive</v>
      </c>
      <c r="M27" t="str">
        <f t="shared" si="0"/>
        <v>NS1(+), IgM(+), IgG(+)</v>
      </c>
      <c r="N27" t="str">
        <f t="shared" si="1"/>
        <v>Active secondary dengue (strong response)</v>
      </c>
    </row>
    <row r="28" spans="1:14" hidden="1" x14ac:dyDescent="0.3">
      <c r="A28" t="s">
        <v>10</v>
      </c>
      <c r="B28">
        <v>65</v>
      </c>
      <c r="C28" t="str">
        <f>LOOKUP(Table1[[#This Row],[Age]],R$2:R$5,S$2:S$5)</f>
        <v>Senior (51+)</v>
      </c>
      <c r="D28">
        <v>0</v>
      </c>
      <c r="E28">
        <v>0</v>
      </c>
      <c r="F28">
        <v>0</v>
      </c>
      <c r="G28" t="s">
        <v>21</v>
      </c>
      <c r="H28" t="s">
        <v>12</v>
      </c>
      <c r="I28" t="s">
        <v>24</v>
      </c>
      <c r="J28" t="s">
        <v>14</v>
      </c>
      <c r="K28">
        <v>0</v>
      </c>
      <c r="L28" t="str">
        <f>IF(Table1[[#This Row],[Outcome]],"Positive","Negative")</f>
        <v>Negative</v>
      </c>
      <c r="M28" t="str">
        <f t="shared" si="0"/>
        <v>All Negative</v>
      </c>
      <c r="N28" t="str">
        <f t="shared" si="1"/>
        <v>Likely not infected / tested too early</v>
      </c>
    </row>
    <row r="29" spans="1:14" hidden="1" x14ac:dyDescent="0.3">
      <c r="A29" t="s">
        <v>10</v>
      </c>
      <c r="B29">
        <v>60</v>
      </c>
      <c r="C29" t="str">
        <f>LOOKUP(Table1[[#This Row],[Age]],R$2:R$5,S$2:S$5)</f>
        <v>Senior (51+)</v>
      </c>
      <c r="D29">
        <v>0</v>
      </c>
      <c r="E29">
        <v>0</v>
      </c>
      <c r="F29">
        <v>0</v>
      </c>
      <c r="G29" t="s">
        <v>27</v>
      </c>
      <c r="H29" t="s">
        <v>17</v>
      </c>
      <c r="I29" t="s">
        <v>19</v>
      </c>
      <c r="J29" t="s">
        <v>14</v>
      </c>
      <c r="K29">
        <v>0</v>
      </c>
      <c r="L29" t="str">
        <f>IF(Table1[[#This Row],[Outcome]],"Positive","Negative")</f>
        <v>Negative</v>
      </c>
      <c r="M29" t="str">
        <f t="shared" si="0"/>
        <v>All Negative</v>
      </c>
      <c r="N29" t="str">
        <f t="shared" si="1"/>
        <v>Likely not infected / tested too early</v>
      </c>
    </row>
    <row r="30" spans="1:14" x14ac:dyDescent="0.3">
      <c r="A30" t="s">
        <v>10</v>
      </c>
      <c r="B30">
        <v>44</v>
      </c>
      <c r="C30" t="str">
        <f>LOOKUP(Table1[[#This Row],[Age]],R$2:R$5,S$2:S$5)</f>
        <v>Adult (31-50)</v>
      </c>
      <c r="D30">
        <v>1</v>
      </c>
      <c r="E30">
        <v>1</v>
      </c>
      <c r="F30">
        <v>1</v>
      </c>
      <c r="G30" t="s">
        <v>26</v>
      </c>
      <c r="H30" t="s">
        <v>12</v>
      </c>
      <c r="I30" t="s">
        <v>24</v>
      </c>
      <c r="J30" t="s">
        <v>14</v>
      </c>
      <c r="K30">
        <v>1</v>
      </c>
      <c r="L30" t="str">
        <f>IF(Table1[[#This Row],[Outcome]],"Positive","Negative")</f>
        <v>Positive</v>
      </c>
      <c r="M30" t="str">
        <f t="shared" si="0"/>
        <v>NS1(+), IgM(+), IgG(+)</v>
      </c>
      <c r="N30" t="str">
        <f t="shared" si="1"/>
        <v>Active secondary dengue (strong response)</v>
      </c>
    </row>
    <row r="31" spans="1:14" x14ac:dyDescent="0.3">
      <c r="A31" t="s">
        <v>10</v>
      </c>
      <c r="B31">
        <v>13</v>
      </c>
      <c r="C31" t="str">
        <f>LOOKUP(Table1[[#This Row],[Age]],R$2:R$5,S$2:S$5)</f>
        <v>Child (0-18)</v>
      </c>
      <c r="D31">
        <v>0</v>
      </c>
      <c r="E31">
        <v>1</v>
      </c>
      <c r="F31">
        <v>0</v>
      </c>
      <c r="G31" t="s">
        <v>28</v>
      </c>
      <c r="H31" t="s">
        <v>17</v>
      </c>
      <c r="I31" t="s">
        <v>13</v>
      </c>
      <c r="J31" t="s">
        <v>14</v>
      </c>
      <c r="K31">
        <v>1</v>
      </c>
      <c r="L31" t="str">
        <f>IF(Table1[[#This Row],[Outcome]],"Positive","Negative")</f>
        <v>Positive</v>
      </c>
      <c r="M31" t="str">
        <f t="shared" si="0"/>
        <v>NS1(-), IgM(-), IgG(+)</v>
      </c>
      <c r="N31" t="str">
        <f t="shared" si="1"/>
        <v>Past dengue infection</v>
      </c>
    </row>
    <row r="32" spans="1:14" hidden="1" x14ac:dyDescent="0.3">
      <c r="A32" t="s">
        <v>10</v>
      </c>
      <c r="B32">
        <v>35</v>
      </c>
      <c r="C32" t="str">
        <f>LOOKUP(Table1[[#This Row],[Age]],R$2:R$5,S$2:S$5)</f>
        <v>Adult (31-50)</v>
      </c>
      <c r="D32">
        <v>0</v>
      </c>
      <c r="E32">
        <v>0</v>
      </c>
      <c r="F32">
        <v>0</v>
      </c>
      <c r="G32" t="s">
        <v>37</v>
      </c>
      <c r="H32" t="s">
        <v>12</v>
      </c>
      <c r="I32" t="s">
        <v>13</v>
      </c>
      <c r="J32" t="s">
        <v>14</v>
      </c>
      <c r="K32">
        <v>0</v>
      </c>
      <c r="L32" t="str">
        <f>IF(Table1[[#This Row],[Outcome]],"Positive","Negative")</f>
        <v>Negative</v>
      </c>
      <c r="M32" t="str">
        <f t="shared" si="0"/>
        <v>All Negative</v>
      </c>
      <c r="N32" t="str">
        <f t="shared" si="1"/>
        <v>Likely not infected / tested too early</v>
      </c>
    </row>
    <row r="33" spans="1:14" x14ac:dyDescent="0.3">
      <c r="A33" t="s">
        <v>15</v>
      </c>
      <c r="B33">
        <v>13</v>
      </c>
      <c r="C33" t="str">
        <f>LOOKUP(Table1[[#This Row],[Age]],R$2:R$5,S$2:S$5)</f>
        <v>Child (0-18)</v>
      </c>
      <c r="D33">
        <v>1</v>
      </c>
      <c r="E33">
        <v>1</v>
      </c>
      <c r="F33">
        <v>1</v>
      </c>
      <c r="G33" t="s">
        <v>33</v>
      </c>
      <c r="H33" t="s">
        <v>17</v>
      </c>
      <c r="I33" t="s">
        <v>24</v>
      </c>
      <c r="J33" t="s">
        <v>14</v>
      </c>
      <c r="K33">
        <v>1</v>
      </c>
      <c r="L33" t="str">
        <f>IF(Table1[[#This Row],[Outcome]],"Positive","Negative")</f>
        <v>Positive</v>
      </c>
      <c r="M33" t="str">
        <f t="shared" si="0"/>
        <v>NS1(+), IgM(+), IgG(+)</v>
      </c>
      <c r="N33" t="str">
        <f t="shared" si="1"/>
        <v>Active secondary dengue (strong response)</v>
      </c>
    </row>
    <row r="34" spans="1:14" hidden="1" x14ac:dyDescent="0.3">
      <c r="A34" t="s">
        <v>10</v>
      </c>
      <c r="B34">
        <v>39</v>
      </c>
      <c r="C34" t="str">
        <f>LOOKUP(Table1[[#This Row],[Age]],R$2:R$5,S$2:S$5)</f>
        <v>Adult (31-50)</v>
      </c>
      <c r="D34">
        <v>0</v>
      </c>
      <c r="E34">
        <v>0</v>
      </c>
      <c r="F34">
        <v>1</v>
      </c>
      <c r="G34" t="s">
        <v>38</v>
      </c>
      <c r="H34" t="s">
        <v>12</v>
      </c>
      <c r="I34" t="s">
        <v>13</v>
      </c>
      <c r="J34" t="s">
        <v>14</v>
      </c>
      <c r="K34">
        <v>0</v>
      </c>
      <c r="L34" t="str">
        <f>IF(Table1[[#This Row],[Outcome]],"Positive","Negative")</f>
        <v>Negative</v>
      </c>
      <c r="M34" t="str">
        <f t="shared" si="0"/>
        <v>NS1(-), IgM(+), IgG(-)</v>
      </c>
      <c r="N34" t="str">
        <f t="shared" si="1"/>
        <v>Recent dengue</v>
      </c>
    </row>
    <row r="35" spans="1:14" hidden="1" x14ac:dyDescent="0.3">
      <c r="A35" t="s">
        <v>10</v>
      </c>
      <c r="B35">
        <v>27</v>
      </c>
      <c r="C35" t="str">
        <f>LOOKUP(Table1[[#This Row],[Age]],R$2:R$5,S$2:S$5)</f>
        <v>Young Adult (19-30)</v>
      </c>
      <c r="D35">
        <v>0</v>
      </c>
      <c r="E35">
        <v>0</v>
      </c>
      <c r="F35">
        <v>1</v>
      </c>
      <c r="G35" t="s">
        <v>39</v>
      </c>
      <c r="H35" t="s">
        <v>17</v>
      </c>
      <c r="I35" t="s">
        <v>19</v>
      </c>
      <c r="J35" t="s">
        <v>14</v>
      </c>
      <c r="K35">
        <v>0</v>
      </c>
      <c r="L35" t="str">
        <f>IF(Table1[[#This Row],[Outcome]],"Positive","Negative")</f>
        <v>Negative</v>
      </c>
      <c r="M35" t="str">
        <f t="shared" si="0"/>
        <v>NS1(-), IgM(+), IgG(-)</v>
      </c>
      <c r="N35" t="str">
        <f t="shared" si="1"/>
        <v>Recent dengue</v>
      </c>
    </row>
    <row r="36" spans="1:14" x14ac:dyDescent="0.3">
      <c r="A36" t="s">
        <v>15</v>
      </c>
      <c r="B36">
        <v>11</v>
      </c>
      <c r="C36" t="str">
        <f>LOOKUP(Table1[[#This Row],[Age]],R$2:R$5,S$2:S$5)</f>
        <v>Child (0-18)</v>
      </c>
      <c r="D36">
        <v>1</v>
      </c>
      <c r="E36">
        <v>1</v>
      </c>
      <c r="F36">
        <v>1</v>
      </c>
      <c r="G36" t="s">
        <v>40</v>
      </c>
      <c r="H36" t="s">
        <v>12</v>
      </c>
      <c r="I36" t="s">
        <v>24</v>
      </c>
      <c r="J36" t="s">
        <v>14</v>
      </c>
      <c r="K36">
        <v>1</v>
      </c>
      <c r="L36" t="str">
        <f>IF(Table1[[#This Row],[Outcome]],"Positive","Negative")</f>
        <v>Positive</v>
      </c>
      <c r="M36" t="str">
        <f t="shared" si="0"/>
        <v>NS1(+), IgM(+), IgG(+)</v>
      </c>
      <c r="N36" t="str">
        <f t="shared" si="1"/>
        <v>Active secondary dengue (strong response)</v>
      </c>
    </row>
    <row r="37" spans="1:14" x14ac:dyDescent="0.3">
      <c r="A37" t="s">
        <v>10</v>
      </c>
      <c r="B37">
        <v>46</v>
      </c>
      <c r="C37" t="str">
        <f>LOOKUP(Table1[[#This Row],[Age]],R$2:R$5,S$2:S$5)</f>
        <v>Adult (31-50)</v>
      </c>
      <c r="D37">
        <v>1</v>
      </c>
      <c r="E37">
        <v>1</v>
      </c>
      <c r="F37">
        <v>1</v>
      </c>
      <c r="G37" t="s">
        <v>37</v>
      </c>
      <c r="H37" t="s">
        <v>17</v>
      </c>
      <c r="I37" t="s">
        <v>19</v>
      </c>
      <c r="J37" t="s">
        <v>14</v>
      </c>
      <c r="K37">
        <v>1</v>
      </c>
      <c r="L37" t="str">
        <f>IF(Table1[[#This Row],[Outcome]],"Positive","Negative")</f>
        <v>Positive</v>
      </c>
      <c r="M37" t="str">
        <f t="shared" si="0"/>
        <v>NS1(+), IgM(+), IgG(+)</v>
      </c>
      <c r="N37" t="str">
        <f t="shared" si="1"/>
        <v>Active secondary dengue (strong response)</v>
      </c>
    </row>
    <row r="38" spans="1:14" x14ac:dyDescent="0.3">
      <c r="A38" t="s">
        <v>15</v>
      </c>
      <c r="B38">
        <v>10</v>
      </c>
      <c r="C38" t="str">
        <f>LOOKUP(Table1[[#This Row],[Age]],R$2:R$5,S$2:S$5)</f>
        <v>Child (0-18)</v>
      </c>
      <c r="D38">
        <v>1</v>
      </c>
      <c r="E38">
        <v>1</v>
      </c>
      <c r="F38">
        <v>0</v>
      </c>
      <c r="G38" t="s">
        <v>41</v>
      </c>
      <c r="H38" t="s">
        <v>12</v>
      </c>
      <c r="I38" t="s">
        <v>24</v>
      </c>
      <c r="J38" t="s">
        <v>14</v>
      </c>
      <c r="K38">
        <v>1</v>
      </c>
      <c r="L38" t="str">
        <f>IF(Table1[[#This Row],[Outcome]],"Positive","Negative")</f>
        <v>Positive</v>
      </c>
      <c r="M38" t="str">
        <f t="shared" si="0"/>
        <v>NS1(+), IgM(-), IgG(+)</v>
      </c>
      <c r="N38" t="str">
        <f t="shared" si="1"/>
        <v>Early secondary infection</v>
      </c>
    </row>
    <row r="39" spans="1:14" hidden="1" x14ac:dyDescent="0.3">
      <c r="A39" t="s">
        <v>10</v>
      </c>
      <c r="B39">
        <v>13</v>
      </c>
      <c r="C39" t="str">
        <f>LOOKUP(Table1[[#This Row],[Age]],R$2:R$5,S$2:S$5)</f>
        <v>Child (0-18)</v>
      </c>
      <c r="D39">
        <v>0</v>
      </c>
      <c r="E39">
        <v>0</v>
      </c>
      <c r="F39">
        <v>1</v>
      </c>
      <c r="G39" t="s">
        <v>42</v>
      </c>
      <c r="H39" t="s">
        <v>17</v>
      </c>
      <c r="I39" t="s">
        <v>13</v>
      </c>
      <c r="J39" t="s">
        <v>14</v>
      </c>
      <c r="K39">
        <v>0</v>
      </c>
      <c r="L39" t="str">
        <f>IF(Table1[[#This Row],[Outcome]],"Positive","Negative")</f>
        <v>Negative</v>
      </c>
      <c r="M39" t="str">
        <f t="shared" si="0"/>
        <v>NS1(-), IgM(+), IgG(-)</v>
      </c>
      <c r="N39" t="str">
        <f t="shared" si="1"/>
        <v>Recent dengue</v>
      </c>
    </row>
    <row r="40" spans="1:14" x14ac:dyDescent="0.3">
      <c r="A40" t="s">
        <v>15</v>
      </c>
      <c r="B40">
        <v>50</v>
      </c>
      <c r="C40" t="str">
        <f>LOOKUP(Table1[[#This Row],[Age]],R$2:R$5,S$2:S$5)</f>
        <v>Senior (51+)</v>
      </c>
      <c r="D40">
        <v>0</v>
      </c>
      <c r="E40">
        <v>1</v>
      </c>
      <c r="F40">
        <v>0</v>
      </c>
      <c r="G40" t="s">
        <v>40</v>
      </c>
      <c r="H40" t="s">
        <v>12</v>
      </c>
      <c r="I40" t="s">
        <v>19</v>
      </c>
      <c r="J40" t="s">
        <v>14</v>
      </c>
      <c r="K40">
        <v>1</v>
      </c>
      <c r="L40" t="str">
        <f>IF(Table1[[#This Row],[Outcome]],"Positive","Negative")</f>
        <v>Positive</v>
      </c>
      <c r="M40" t="str">
        <f t="shared" si="0"/>
        <v>NS1(-), IgM(-), IgG(+)</v>
      </c>
      <c r="N40" t="str">
        <f t="shared" si="1"/>
        <v>Past dengue infection</v>
      </c>
    </row>
    <row r="41" spans="1:14" x14ac:dyDescent="0.3">
      <c r="A41" t="s">
        <v>15</v>
      </c>
      <c r="B41">
        <v>34</v>
      </c>
      <c r="C41" t="str">
        <f>LOOKUP(Table1[[#This Row],[Age]],R$2:R$5,S$2:S$5)</f>
        <v>Adult (31-50)</v>
      </c>
      <c r="D41">
        <v>1</v>
      </c>
      <c r="E41">
        <v>1</v>
      </c>
      <c r="F41">
        <v>0</v>
      </c>
      <c r="G41" t="s">
        <v>11</v>
      </c>
      <c r="H41" t="s">
        <v>17</v>
      </c>
      <c r="I41" t="s">
        <v>19</v>
      </c>
      <c r="J41" t="s">
        <v>14</v>
      </c>
      <c r="K41">
        <v>1</v>
      </c>
      <c r="L41" t="str">
        <f>IF(Table1[[#This Row],[Outcome]],"Positive","Negative")</f>
        <v>Positive</v>
      </c>
      <c r="M41" t="str">
        <f t="shared" si="0"/>
        <v>NS1(+), IgM(-), IgG(+)</v>
      </c>
      <c r="N41" t="str">
        <f t="shared" si="1"/>
        <v>Early secondary infection</v>
      </c>
    </row>
    <row r="42" spans="1:14" hidden="1" x14ac:dyDescent="0.3">
      <c r="A42" t="s">
        <v>10</v>
      </c>
      <c r="B42">
        <v>54</v>
      </c>
      <c r="C42" t="str">
        <f>LOOKUP(Table1[[#This Row],[Age]],R$2:R$5,S$2:S$5)</f>
        <v>Senior (51+)</v>
      </c>
      <c r="D42">
        <v>0</v>
      </c>
      <c r="E42">
        <v>0</v>
      </c>
      <c r="F42">
        <v>1</v>
      </c>
      <c r="G42" t="s">
        <v>31</v>
      </c>
      <c r="H42" t="s">
        <v>12</v>
      </c>
      <c r="I42" t="s">
        <v>24</v>
      </c>
      <c r="J42" t="s">
        <v>14</v>
      </c>
      <c r="K42">
        <v>0</v>
      </c>
      <c r="L42" t="str">
        <f>IF(Table1[[#This Row],[Outcome]],"Positive","Negative")</f>
        <v>Negative</v>
      </c>
      <c r="M42" t="str">
        <f t="shared" si="0"/>
        <v>NS1(-), IgM(+), IgG(-)</v>
      </c>
      <c r="N42" t="str">
        <f t="shared" si="1"/>
        <v>Recent dengue</v>
      </c>
    </row>
    <row r="43" spans="1:14" hidden="1" x14ac:dyDescent="0.3">
      <c r="A43" t="s">
        <v>10</v>
      </c>
      <c r="B43">
        <v>16</v>
      </c>
      <c r="C43" t="str">
        <f>LOOKUP(Table1[[#This Row],[Age]],R$2:R$5,S$2:S$5)</f>
        <v>Child (0-18)</v>
      </c>
      <c r="D43">
        <v>0</v>
      </c>
      <c r="E43">
        <v>0</v>
      </c>
      <c r="F43">
        <v>1</v>
      </c>
      <c r="G43" t="s">
        <v>37</v>
      </c>
      <c r="H43" t="s">
        <v>17</v>
      </c>
      <c r="I43" t="s">
        <v>19</v>
      </c>
      <c r="J43" t="s">
        <v>14</v>
      </c>
      <c r="K43">
        <v>0</v>
      </c>
      <c r="L43" t="str">
        <f>IF(Table1[[#This Row],[Outcome]],"Positive","Negative")</f>
        <v>Negative</v>
      </c>
      <c r="M43" t="str">
        <f t="shared" si="0"/>
        <v>NS1(-), IgM(+), IgG(-)</v>
      </c>
      <c r="N43" t="str">
        <f t="shared" si="1"/>
        <v>Recent dengue</v>
      </c>
    </row>
    <row r="44" spans="1:14" x14ac:dyDescent="0.3">
      <c r="A44" t="s">
        <v>15</v>
      </c>
      <c r="B44">
        <v>51</v>
      </c>
      <c r="C44" t="str">
        <f>LOOKUP(Table1[[#This Row],[Age]],R$2:R$5,S$2:S$5)</f>
        <v>Senior (51+)</v>
      </c>
      <c r="D44">
        <v>1</v>
      </c>
      <c r="E44">
        <v>1</v>
      </c>
      <c r="F44">
        <v>0</v>
      </c>
      <c r="G44" t="s">
        <v>39</v>
      </c>
      <c r="H44" t="s">
        <v>12</v>
      </c>
      <c r="I44" t="s">
        <v>24</v>
      </c>
      <c r="J44" t="s">
        <v>14</v>
      </c>
      <c r="K44">
        <v>1</v>
      </c>
      <c r="L44" t="str">
        <f>IF(Table1[[#This Row],[Outcome]],"Positive","Negative")</f>
        <v>Positive</v>
      </c>
      <c r="M44" t="str">
        <f t="shared" si="0"/>
        <v>NS1(+), IgM(-), IgG(+)</v>
      </c>
      <c r="N44" t="str">
        <f t="shared" si="1"/>
        <v>Early secondary infection</v>
      </c>
    </row>
    <row r="45" spans="1:14" x14ac:dyDescent="0.3">
      <c r="A45" t="s">
        <v>10</v>
      </c>
      <c r="B45">
        <v>9</v>
      </c>
      <c r="C45" t="str">
        <f>LOOKUP(Table1[[#This Row],[Age]],R$2:R$5,S$2:S$5)</f>
        <v>Child (0-18)</v>
      </c>
      <c r="D45">
        <v>1</v>
      </c>
      <c r="E45">
        <v>1</v>
      </c>
      <c r="F45">
        <v>1</v>
      </c>
      <c r="G45" t="s">
        <v>43</v>
      </c>
      <c r="H45" t="s">
        <v>17</v>
      </c>
      <c r="I45" t="s">
        <v>24</v>
      </c>
      <c r="J45" t="s">
        <v>14</v>
      </c>
      <c r="K45">
        <v>1</v>
      </c>
      <c r="L45" t="str">
        <f>IF(Table1[[#This Row],[Outcome]],"Positive","Negative")</f>
        <v>Positive</v>
      </c>
      <c r="M45" t="str">
        <f t="shared" si="0"/>
        <v>NS1(+), IgM(+), IgG(+)</v>
      </c>
      <c r="N45" t="str">
        <f t="shared" si="1"/>
        <v>Active secondary dengue (strong response)</v>
      </c>
    </row>
    <row r="46" spans="1:14" hidden="1" x14ac:dyDescent="0.3">
      <c r="A46" t="s">
        <v>10</v>
      </c>
      <c r="B46">
        <v>37</v>
      </c>
      <c r="C46" t="str">
        <f>LOOKUP(Table1[[#This Row],[Age]],R$2:R$5,S$2:S$5)</f>
        <v>Adult (31-50)</v>
      </c>
      <c r="D46">
        <v>0</v>
      </c>
      <c r="E46">
        <v>0</v>
      </c>
      <c r="F46">
        <v>0</v>
      </c>
      <c r="G46" t="s">
        <v>44</v>
      </c>
      <c r="H46" t="s">
        <v>12</v>
      </c>
      <c r="I46" t="s">
        <v>13</v>
      </c>
      <c r="J46" t="s">
        <v>14</v>
      </c>
      <c r="K46">
        <v>0</v>
      </c>
      <c r="L46" t="str">
        <f>IF(Table1[[#This Row],[Outcome]],"Positive","Negative")</f>
        <v>Negative</v>
      </c>
      <c r="M46" t="str">
        <f t="shared" si="0"/>
        <v>All Negative</v>
      </c>
      <c r="N46" t="str">
        <f t="shared" si="1"/>
        <v>Likely not infected / tested too early</v>
      </c>
    </row>
    <row r="47" spans="1:14" hidden="1" x14ac:dyDescent="0.3">
      <c r="A47" t="s">
        <v>10</v>
      </c>
      <c r="B47">
        <v>13</v>
      </c>
      <c r="C47" t="str">
        <f>LOOKUP(Table1[[#This Row],[Age]],R$2:R$5,S$2:S$5)</f>
        <v>Child (0-18)</v>
      </c>
      <c r="D47">
        <v>0</v>
      </c>
      <c r="E47">
        <v>0</v>
      </c>
      <c r="F47">
        <v>0</v>
      </c>
      <c r="G47" t="s">
        <v>45</v>
      </c>
      <c r="H47" t="s">
        <v>17</v>
      </c>
      <c r="I47" t="s">
        <v>24</v>
      </c>
      <c r="J47" t="s">
        <v>14</v>
      </c>
      <c r="K47">
        <v>0</v>
      </c>
      <c r="L47" t="str">
        <f>IF(Table1[[#This Row],[Outcome]],"Positive","Negative")</f>
        <v>Negative</v>
      </c>
      <c r="M47" t="str">
        <f t="shared" si="0"/>
        <v>All Negative</v>
      </c>
      <c r="N47" t="str">
        <f t="shared" si="1"/>
        <v>Likely not infected / tested too early</v>
      </c>
    </row>
    <row r="48" spans="1:14" x14ac:dyDescent="0.3">
      <c r="A48" t="s">
        <v>15</v>
      </c>
      <c r="B48">
        <v>62</v>
      </c>
      <c r="C48" t="str">
        <f>LOOKUP(Table1[[#This Row],[Age]],R$2:R$5,S$2:S$5)</f>
        <v>Senior (51+)</v>
      </c>
      <c r="D48">
        <v>0</v>
      </c>
      <c r="E48">
        <v>1</v>
      </c>
      <c r="F48">
        <v>0</v>
      </c>
      <c r="G48" t="s">
        <v>40</v>
      </c>
      <c r="H48" t="s">
        <v>12</v>
      </c>
      <c r="I48" t="s">
        <v>24</v>
      </c>
      <c r="J48" t="s">
        <v>14</v>
      </c>
      <c r="K48">
        <v>1</v>
      </c>
      <c r="L48" t="str">
        <f>IF(Table1[[#This Row],[Outcome]],"Positive","Negative")</f>
        <v>Positive</v>
      </c>
      <c r="M48" t="str">
        <f t="shared" si="0"/>
        <v>NS1(-), IgM(-), IgG(+)</v>
      </c>
      <c r="N48" t="str">
        <f t="shared" si="1"/>
        <v>Past dengue infection</v>
      </c>
    </row>
    <row r="49" spans="1:14" hidden="1" x14ac:dyDescent="0.3">
      <c r="A49" t="s">
        <v>15</v>
      </c>
      <c r="B49">
        <v>17</v>
      </c>
      <c r="C49" t="str">
        <f>LOOKUP(Table1[[#This Row],[Age]],R$2:R$5,S$2:S$5)</f>
        <v>Child (0-18)</v>
      </c>
      <c r="D49">
        <v>0</v>
      </c>
      <c r="E49">
        <v>0</v>
      </c>
      <c r="F49">
        <v>1</v>
      </c>
      <c r="G49" t="s">
        <v>37</v>
      </c>
      <c r="H49" t="s">
        <v>17</v>
      </c>
      <c r="I49" t="s">
        <v>13</v>
      </c>
      <c r="J49" t="s">
        <v>14</v>
      </c>
      <c r="K49">
        <v>0</v>
      </c>
      <c r="L49" t="str">
        <f>IF(Table1[[#This Row],[Outcome]],"Positive","Negative")</f>
        <v>Negative</v>
      </c>
      <c r="M49" t="str">
        <f t="shared" si="0"/>
        <v>NS1(-), IgM(+), IgG(-)</v>
      </c>
      <c r="N49" t="str">
        <f t="shared" si="1"/>
        <v>Recent dengue</v>
      </c>
    </row>
    <row r="50" spans="1:14" hidden="1" x14ac:dyDescent="0.3">
      <c r="A50" t="s">
        <v>10</v>
      </c>
      <c r="B50">
        <v>35</v>
      </c>
      <c r="C50" t="str">
        <f>LOOKUP(Table1[[#This Row],[Age]],R$2:R$5,S$2:S$5)</f>
        <v>Adult (31-50)</v>
      </c>
      <c r="D50">
        <v>0</v>
      </c>
      <c r="E50">
        <v>0</v>
      </c>
      <c r="F50">
        <v>1</v>
      </c>
      <c r="G50" t="s">
        <v>32</v>
      </c>
      <c r="H50" t="s">
        <v>12</v>
      </c>
      <c r="I50" t="s">
        <v>24</v>
      </c>
      <c r="J50" t="s">
        <v>14</v>
      </c>
      <c r="K50">
        <v>0</v>
      </c>
      <c r="L50" t="str">
        <f>IF(Table1[[#This Row],[Outcome]],"Positive","Negative")</f>
        <v>Negative</v>
      </c>
      <c r="M50" t="str">
        <f t="shared" si="0"/>
        <v>NS1(-), IgM(+), IgG(-)</v>
      </c>
      <c r="N50" t="str">
        <f t="shared" si="1"/>
        <v>Recent dengue</v>
      </c>
    </row>
    <row r="51" spans="1:14" x14ac:dyDescent="0.3">
      <c r="A51" t="s">
        <v>15</v>
      </c>
      <c r="B51">
        <v>9</v>
      </c>
      <c r="C51" t="str">
        <f>LOOKUP(Table1[[#This Row],[Age]],R$2:R$5,S$2:S$5)</f>
        <v>Child (0-18)</v>
      </c>
      <c r="D51">
        <v>1</v>
      </c>
      <c r="E51">
        <v>1</v>
      </c>
      <c r="F51">
        <v>0</v>
      </c>
      <c r="G51" t="s">
        <v>46</v>
      </c>
      <c r="H51" t="s">
        <v>17</v>
      </c>
      <c r="I51" t="s">
        <v>24</v>
      </c>
      <c r="J51" t="s">
        <v>14</v>
      </c>
      <c r="K51">
        <v>1</v>
      </c>
      <c r="L51" t="str">
        <f>IF(Table1[[#This Row],[Outcome]],"Positive","Negative")</f>
        <v>Positive</v>
      </c>
      <c r="M51" t="str">
        <f t="shared" si="0"/>
        <v>NS1(+), IgM(-), IgG(+)</v>
      </c>
      <c r="N51" t="str">
        <f t="shared" si="1"/>
        <v>Early secondary infection</v>
      </c>
    </row>
    <row r="52" spans="1:14" x14ac:dyDescent="0.3">
      <c r="A52" t="s">
        <v>15</v>
      </c>
      <c r="B52">
        <v>14</v>
      </c>
      <c r="C52" t="str">
        <f>LOOKUP(Table1[[#This Row],[Age]],R$2:R$5,S$2:S$5)</f>
        <v>Child (0-18)</v>
      </c>
      <c r="D52">
        <v>1</v>
      </c>
      <c r="E52">
        <v>1</v>
      </c>
      <c r="F52">
        <v>0</v>
      </c>
      <c r="G52" t="s">
        <v>33</v>
      </c>
      <c r="H52" t="s">
        <v>12</v>
      </c>
      <c r="I52" t="s">
        <v>24</v>
      </c>
      <c r="J52" t="s">
        <v>14</v>
      </c>
      <c r="K52">
        <v>1</v>
      </c>
      <c r="L52" t="str">
        <f>IF(Table1[[#This Row],[Outcome]],"Positive","Negative")</f>
        <v>Positive</v>
      </c>
      <c r="M52" t="str">
        <f t="shared" si="0"/>
        <v>NS1(+), IgM(-), IgG(+)</v>
      </c>
      <c r="N52" t="str">
        <f t="shared" si="1"/>
        <v>Early secondary infection</v>
      </c>
    </row>
    <row r="53" spans="1:14" hidden="1" x14ac:dyDescent="0.3">
      <c r="A53" t="s">
        <v>15</v>
      </c>
      <c r="B53">
        <v>37</v>
      </c>
      <c r="C53" t="str">
        <f>LOOKUP(Table1[[#This Row],[Age]],R$2:R$5,S$2:S$5)</f>
        <v>Adult (31-50)</v>
      </c>
      <c r="D53">
        <v>0</v>
      </c>
      <c r="E53">
        <v>0</v>
      </c>
      <c r="F53">
        <v>0</v>
      </c>
      <c r="G53" t="s">
        <v>31</v>
      </c>
      <c r="H53" t="s">
        <v>17</v>
      </c>
      <c r="I53" t="s">
        <v>24</v>
      </c>
      <c r="J53" t="s">
        <v>14</v>
      </c>
      <c r="K53">
        <v>0</v>
      </c>
      <c r="L53" t="str">
        <f>IF(Table1[[#This Row],[Outcome]],"Positive","Negative")</f>
        <v>Negative</v>
      </c>
      <c r="M53" t="str">
        <f t="shared" si="0"/>
        <v>All Negative</v>
      </c>
      <c r="N53" t="str">
        <f t="shared" si="1"/>
        <v>Likely not infected / tested too early</v>
      </c>
    </row>
    <row r="54" spans="1:14" hidden="1" x14ac:dyDescent="0.3">
      <c r="A54" t="s">
        <v>15</v>
      </c>
      <c r="B54">
        <v>13</v>
      </c>
      <c r="C54" t="str">
        <f>LOOKUP(Table1[[#This Row],[Age]],R$2:R$5,S$2:S$5)</f>
        <v>Child (0-18)</v>
      </c>
      <c r="D54">
        <v>0</v>
      </c>
      <c r="E54">
        <v>0</v>
      </c>
      <c r="F54">
        <v>0</v>
      </c>
      <c r="G54" t="s">
        <v>47</v>
      </c>
      <c r="H54" t="s">
        <v>12</v>
      </c>
      <c r="I54" t="s">
        <v>19</v>
      </c>
      <c r="J54" t="s">
        <v>14</v>
      </c>
      <c r="K54">
        <v>0</v>
      </c>
      <c r="L54" t="str">
        <f>IF(Table1[[#This Row],[Outcome]],"Positive","Negative")</f>
        <v>Negative</v>
      </c>
      <c r="M54" t="str">
        <f t="shared" si="0"/>
        <v>All Negative</v>
      </c>
      <c r="N54" t="str">
        <f t="shared" si="1"/>
        <v>Likely not infected / tested too early</v>
      </c>
    </row>
    <row r="55" spans="1:14" hidden="1" x14ac:dyDescent="0.3">
      <c r="A55" t="s">
        <v>15</v>
      </c>
      <c r="B55">
        <v>57</v>
      </c>
      <c r="C55" t="str">
        <f>LOOKUP(Table1[[#This Row],[Age]],R$2:R$5,S$2:S$5)</f>
        <v>Senior (51+)</v>
      </c>
      <c r="D55">
        <v>0</v>
      </c>
      <c r="E55">
        <v>0</v>
      </c>
      <c r="F55">
        <v>0</v>
      </c>
      <c r="G55" t="s">
        <v>30</v>
      </c>
      <c r="H55" t="s">
        <v>17</v>
      </c>
      <c r="I55" t="s">
        <v>13</v>
      </c>
      <c r="J55" t="s">
        <v>14</v>
      </c>
      <c r="K55">
        <v>0</v>
      </c>
      <c r="L55" t="str">
        <f>IF(Table1[[#This Row],[Outcome]],"Positive","Negative")</f>
        <v>Negative</v>
      </c>
      <c r="M55" t="str">
        <f t="shared" si="0"/>
        <v>All Negative</v>
      </c>
      <c r="N55" t="str">
        <f t="shared" si="1"/>
        <v>Likely not infected / tested too early</v>
      </c>
    </row>
    <row r="56" spans="1:14" hidden="1" x14ac:dyDescent="0.3">
      <c r="A56" t="s">
        <v>10</v>
      </c>
      <c r="B56">
        <v>41</v>
      </c>
      <c r="C56" t="str">
        <f>LOOKUP(Table1[[#This Row],[Age]],R$2:R$5,S$2:S$5)</f>
        <v>Adult (31-50)</v>
      </c>
      <c r="D56">
        <v>0</v>
      </c>
      <c r="E56">
        <v>0</v>
      </c>
      <c r="F56">
        <v>0</v>
      </c>
      <c r="G56" t="s">
        <v>20</v>
      </c>
      <c r="H56" t="s">
        <v>12</v>
      </c>
      <c r="I56" t="s">
        <v>13</v>
      </c>
      <c r="J56" t="s">
        <v>14</v>
      </c>
      <c r="K56">
        <v>0</v>
      </c>
      <c r="L56" t="str">
        <f>IF(Table1[[#This Row],[Outcome]],"Positive","Negative")</f>
        <v>Negative</v>
      </c>
      <c r="M56" t="str">
        <f t="shared" si="0"/>
        <v>All Negative</v>
      </c>
      <c r="N56" t="str">
        <f t="shared" si="1"/>
        <v>Likely not infected / tested too early</v>
      </c>
    </row>
    <row r="57" spans="1:14" x14ac:dyDescent="0.3">
      <c r="A57" t="s">
        <v>15</v>
      </c>
      <c r="B57">
        <v>24</v>
      </c>
      <c r="C57" t="str">
        <f>LOOKUP(Table1[[#This Row],[Age]],R$2:R$5,S$2:S$5)</f>
        <v>Young Adult (19-30)</v>
      </c>
      <c r="D57">
        <v>1</v>
      </c>
      <c r="E57">
        <v>1</v>
      </c>
      <c r="F57">
        <v>1</v>
      </c>
      <c r="G57" t="s">
        <v>32</v>
      </c>
      <c r="H57" t="s">
        <v>17</v>
      </c>
      <c r="I57" t="s">
        <v>13</v>
      </c>
      <c r="J57" t="s">
        <v>14</v>
      </c>
      <c r="K57">
        <v>1</v>
      </c>
      <c r="L57" t="str">
        <f>IF(Table1[[#This Row],[Outcome]],"Positive","Negative")</f>
        <v>Positive</v>
      </c>
      <c r="M57" t="str">
        <f t="shared" si="0"/>
        <v>NS1(+), IgM(+), IgG(+)</v>
      </c>
      <c r="N57" t="str">
        <f t="shared" si="1"/>
        <v>Active secondary dengue (strong response)</v>
      </c>
    </row>
    <row r="58" spans="1:14" hidden="1" x14ac:dyDescent="0.3">
      <c r="A58" t="s">
        <v>15</v>
      </c>
      <c r="B58">
        <v>28</v>
      </c>
      <c r="C58" t="str">
        <f>LOOKUP(Table1[[#This Row],[Age]],R$2:R$5,S$2:S$5)</f>
        <v>Young Adult (19-30)</v>
      </c>
      <c r="D58">
        <v>0</v>
      </c>
      <c r="E58">
        <v>0</v>
      </c>
      <c r="F58">
        <v>0</v>
      </c>
      <c r="G58" t="s">
        <v>21</v>
      </c>
      <c r="H58" t="s">
        <v>12</v>
      </c>
      <c r="I58" t="s">
        <v>19</v>
      </c>
      <c r="J58" t="s">
        <v>14</v>
      </c>
      <c r="K58">
        <v>0</v>
      </c>
      <c r="L58" t="str">
        <f>IF(Table1[[#This Row],[Outcome]],"Positive","Negative")</f>
        <v>Negative</v>
      </c>
      <c r="M58" t="str">
        <f t="shared" si="0"/>
        <v>All Negative</v>
      </c>
      <c r="N58" t="str">
        <f t="shared" si="1"/>
        <v>Likely not infected / tested too early</v>
      </c>
    </row>
    <row r="59" spans="1:14" hidden="1" x14ac:dyDescent="0.3">
      <c r="A59" t="s">
        <v>15</v>
      </c>
      <c r="B59">
        <v>25</v>
      </c>
      <c r="C59" t="str">
        <f>LOOKUP(Table1[[#This Row],[Age]],R$2:R$5,S$2:S$5)</f>
        <v>Young Adult (19-30)</v>
      </c>
      <c r="D59">
        <v>0</v>
      </c>
      <c r="E59">
        <v>0</v>
      </c>
      <c r="F59">
        <v>1</v>
      </c>
      <c r="G59" t="s">
        <v>27</v>
      </c>
      <c r="H59" t="s">
        <v>17</v>
      </c>
      <c r="I59" t="s">
        <v>19</v>
      </c>
      <c r="J59" t="s">
        <v>14</v>
      </c>
      <c r="K59">
        <v>0</v>
      </c>
      <c r="L59" t="str">
        <f>IF(Table1[[#This Row],[Outcome]],"Positive","Negative")</f>
        <v>Negative</v>
      </c>
      <c r="M59" t="str">
        <f t="shared" si="0"/>
        <v>NS1(-), IgM(+), IgG(-)</v>
      </c>
      <c r="N59" t="str">
        <f t="shared" si="1"/>
        <v>Recent dengue</v>
      </c>
    </row>
    <row r="60" spans="1:14" hidden="1" x14ac:dyDescent="0.3">
      <c r="A60" t="s">
        <v>15</v>
      </c>
      <c r="B60">
        <v>44</v>
      </c>
      <c r="C60" t="str">
        <f>LOOKUP(Table1[[#This Row],[Age]],R$2:R$5,S$2:S$5)</f>
        <v>Adult (31-50)</v>
      </c>
      <c r="D60">
        <v>0</v>
      </c>
      <c r="E60">
        <v>0</v>
      </c>
      <c r="F60">
        <v>1</v>
      </c>
      <c r="G60" t="s">
        <v>42</v>
      </c>
      <c r="H60" t="s">
        <v>12</v>
      </c>
      <c r="I60" t="s">
        <v>24</v>
      </c>
      <c r="J60" t="s">
        <v>14</v>
      </c>
      <c r="K60">
        <v>0</v>
      </c>
      <c r="L60" t="str">
        <f>IF(Table1[[#This Row],[Outcome]],"Positive","Negative")</f>
        <v>Negative</v>
      </c>
      <c r="M60" t="str">
        <f t="shared" si="0"/>
        <v>NS1(-), IgM(+), IgG(-)</v>
      </c>
      <c r="N60" t="str">
        <f t="shared" si="1"/>
        <v>Recent dengue</v>
      </c>
    </row>
    <row r="61" spans="1:14" x14ac:dyDescent="0.3">
      <c r="A61" t="s">
        <v>15</v>
      </c>
      <c r="B61">
        <v>10</v>
      </c>
      <c r="C61" t="str">
        <f>LOOKUP(Table1[[#This Row],[Age]],R$2:R$5,S$2:S$5)</f>
        <v>Child (0-18)</v>
      </c>
      <c r="D61">
        <v>1</v>
      </c>
      <c r="E61">
        <v>1</v>
      </c>
      <c r="F61">
        <v>1</v>
      </c>
      <c r="G61" t="s">
        <v>39</v>
      </c>
      <c r="H61" t="s">
        <v>17</v>
      </c>
      <c r="I61" t="s">
        <v>24</v>
      </c>
      <c r="J61" t="s">
        <v>14</v>
      </c>
      <c r="K61">
        <v>1</v>
      </c>
      <c r="L61" t="str">
        <f>IF(Table1[[#This Row],[Outcome]],"Positive","Negative")</f>
        <v>Positive</v>
      </c>
      <c r="M61" t="str">
        <f t="shared" si="0"/>
        <v>NS1(+), IgM(+), IgG(+)</v>
      </c>
      <c r="N61" t="str">
        <f t="shared" si="1"/>
        <v>Active secondary dengue (strong response)</v>
      </c>
    </row>
    <row r="62" spans="1:14" x14ac:dyDescent="0.3">
      <c r="A62" t="s">
        <v>10</v>
      </c>
      <c r="B62">
        <v>13</v>
      </c>
      <c r="C62" t="str">
        <f>LOOKUP(Table1[[#This Row],[Age]],R$2:R$5,S$2:S$5)</f>
        <v>Child (0-18)</v>
      </c>
      <c r="D62">
        <v>1</v>
      </c>
      <c r="E62">
        <v>1</v>
      </c>
      <c r="F62">
        <v>1</v>
      </c>
      <c r="G62" t="s">
        <v>22</v>
      </c>
      <c r="H62" t="s">
        <v>12</v>
      </c>
      <c r="I62" t="s">
        <v>19</v>
      </c>
      <c r="J62" t="s">
        <v>14</v>
      </c>
      <c r="K62">
        <v>1</v>
      </c>
      <c r="L62" t="str">
        <f>IF(Table1[[#This Row],[Outcome]],"Positive","Negative")</f>
        <v>Positive</v>
      </c>
      <c r="M62" t="str">
        <f t="shared" si="0"/>
        <v>NS1(+), IgM(+), IgG(+)</v>
      </c>
      <c r="N62" t="str">
        <f t="shared" si="1"/>
        <v>Active secondary dengue (strong response)</v>
      </c>
    </row>
    <row r="63" spans="1:14" x14ac:dyDescent="0.3">
      <c r="A63" t="s">
        <v>10</v>
      </c>
      <c r="B63">
        <v>65</v>
      </c>
      <c r="C63" t="str">
        <f>LOOKUP(Table1[[#This Row],[Age]],R$2:R$5,S$2:S$5)</f>
        <v>Senior (51+)</v>
      </c>
      <c r="D63">
        <v>1</v>
      </c>
      <c r="E63">
        <v>1</v>
      </c>
      <c r="F63">
        <v>0</v>
      </c>
      <c r="G63" t="s">
        <v>48</v>
      </c>
      <c r="H63" t="s">
        <v>17</v>
      </c>
      <c r="I63" t="s">
        <v>13</v>
      </c>
      <c r="J63" t="s">
        <v>14</v>
      </c>
      <c r="K63">
        <v>1</v>
      </c>
      <c r="L63" t="str">
        <f>IF(Table1[[#This Row],[Outcome]],"Positive","Negative")</f>
        <v>Positive</v>
      </c>
      <c r="M63" t="str">
        <f t="shared" si="0"/>
        <v>NS1(+), IgM(-), IgG(+)</v>
      </c>
      <c r="N63" t="str">
        <f t="shared" si="1"/>
        <v>Early secondary infection</v>
      </c>
    </row>
    <row r="64" spans="1:14" hidden="1" x14ac:dyDescent="0.3">
      <c r="A64" t="s">
        <v>15</v>
      </c>
      <c r="B64">
        <v>53</v>
      </c>
      <c r="C64" t="str">
        <f>LOOKUP(Table1[[#This Row],[Age]],R$2:R$5,S$2:S$5)</f>
        <v>Senior (51+)</v>
      </c>
      <c r="D64">
        <v>0</v>
      </c>
      <c r="E64">
        <v>0</v>
      </c>
      <c r="F64">
        <v>0</v>
      </c>
      <c r="G64" t="s">
        <v>38</v>
      </c>
      <c r="H64" t="s">
        <v>12</v>
      </c>
      <c r="I64" t="s">
        <v>19</v>
      </c>
      <c r="J64" t="s">
        <v>14</v>
      </c>
      <c r="K64">
        <v>0</v>
      </c>
      <c r="L64" t="str">
        <f>IF(Table1[[#This Row],[Outcome]],"Positive","Negative")</f>
        <v>Negative</v>
      </c>
      <c r="M64" t="str">
        <f t="shared" si="0"/>
        <v>All Negative</v>
      </c>
      <c r="N64" t="str">
        <f t="shared" si="1"/>
        <v>Likely not infected / tested too early</v>
      </c>
    </row>
    <row r="65" spans="1:14" hidden="1" x14ac:dyDescent="0.3">
      <c r="A65" t="s">
        <v>15</v>
      </c>
      <c r="B65">
        <v>54</v>
      </c>
      <c r="C65" t="str">
        <f>LOOKUP(Table1[[#This Row],[Age]],R$2:R$5,S$2:S$5)</f>
        <v>Senior (51+)</v>
      </c>
      <c r="D65">
        <v>0</v>
      </c>
      <c r="E65">
        <v>0</v>
      </c>
      <c r="F65">
        <v>1</v>
      </c>
      <c r="G65" t="s">
        <v>44</v>
      </c>
      <c r="H65" t="s">
        <v>17</v>
      </c>
      <c r="I65" t="s">
        <v>19</v>
      </c>
      <c r="J65" t="s">
        <v>14</v>
      </c>
      <c r="K65">
        <v>0</v>
      </c>
      <c r="L65" t="str">
        <f>IF(Table1[[#This Row],[Outcome]],"Positive","Negative")</f>
        <v>Negative</v>
      </c>
      <c r="M65" t="str">
        <f t="shared" si="0"/>
        <v>NS1(-), IgM(+), IgG(-)</v>
      </c>
      <c r="N65" t="str">
        <f t="shared" si="1"/>
        <v>Recent dengue</v>
      </c>
    </row>
    <row r="66" spans="1:14" hidden="1" x14ac:dyDescent="0.3">
      <c r="A66" t="s">
        <v>10</v>
      </c>
      <c r="B66">
        <v>59</v>
      </c>
      <c r="C66" t="str">
        <f>LOOKUP(Table1[[#This Row],[Age]],R$2:R$5,S$2:S$5)</f>
        <v>Senior (51+)</v>
      </c>
      <c r="D66">
        <v>0</v>
      </c>
      <c r="E66">
        <v>0</v>
      </c>
      <c r="F66">
        <v>1</v>
      </c>
      <c r="G66" t="s">
        <v>49</v>
      </c>
      <c r="H66" t="s">
        <v>12</v>
      </c>
      <c r="I66" t="s">
        <v>13</v>
      </c>
      <c r="J66" t="s">
        <v>14</v>
      </c>
      <c r="K66">
        <v>0</v>
      </c>
      <c r="L66" t="str">
        <f>IF(Table1[[#This Row],[Outcome]],"Positive","Negative")</f>
        <v>Negative</v>
      </c>
      <c r="M66" t="str">
        <f t="shared" ref="M66:M129" si="2">IF(AND(D66=1,F66=0,E66=0),"NS1(+), IgM(-), IgG(-)",
 IF(AND(D66=0,F66=1,E66=0),"NS1(-), IgM(+), IgG(-)",
 IF(AND(D66=0,F66=1,E66=1),"NS1(-), IgM(+), IgG(+)",
 IF(AND(D66=0,F66=0,E66=1),"NS1(-), IgM(-), IgG(+)",
 IF(AND(D66=1,F66=1,E66=0),"NS1(+), IgM(+), IgG(-)",
 IF(AND(D66=1,F66=0,E66=1),"NS1(+), IgM(-), IgG(+)",
 IF(AND(D66=1,F66=1,E66=1),"NS1(+), IgM(+), IgG(+)",
 IF(AND(D66=0,F66=0,E66=0),"All Negative","Other"))))))))</f>
        <v>NS1(-), IgM(+), IgG(-)</v>
      </c>
      <c r="N66" t="str">
        <f t="shared" ref="N66:N129" si="3">IF(AND(D66=1,F66=0,E66=0),"Early stage dengue",
 IF(AND(D66=0,F66=1,E66=0),"Recent dengue",
 IF(AND(D66=0,F66=1,E66=1),"Secondary dengue",
 IF(AND(D66=0,F66=0,E66=1),"Past dengue infection",
 IF(AND(D66=1,F66=1,E66=0),"Early-mid stage primary dengue",
 IF(AND(D66=1,F66=0,E66=1),"Early secondary infection",
 IF(AND(D66=1,F66=1,E66=1),"Active secondary dengue (strong response)",
 IF(AND(D66=0,F66=0,E66=0),"Likely not infected / tested too early","Other"))))))))</f>
        <v>Recent dengue</v>
      </c>
    </row>
    <row r="67" spans="1:14" x14ac:dyDescent="0.3">
      <c r="A67" t="s">
        <v>15</v>
      </c>
      <c r="B67">
        <v>47</v>
      </c>
      <c r="C67" t="str">
        <f>LOOKUP(Table1[[#This Row],[Age]],R$2:R$5,S$2:S$5)</f>
        <v>Adult (31-50)</v>
      </c>
      <c r="D67">
        <v>1</v>
      </c>
      <c r="E67">
        <v>1</v>
      </c>
      <c r="F67">
        <v>1</v>
      </c>
      <c r="G67" t="s">
        <v>50</v>
      </c>
      <c r="H67" t="s">
        <v>17</v>
      </c>
      <c r="I67" t="s">
        <v>13</v>
      </c>
      <c r="J67" t="s">
        <v>14</v>
      </c>
      <c r="K67">
        <v>1</v>
      </c>
      <c r="L67" t="str">
        <f>IF(Table1[[#This Row],[Outcome]],"Positive","Negative")</f>
        <v>Positive</v>
      </c>
      <c r="M67" t="str">
        <f t="shared" si="2"/>
        <v>NS1(+), IgM(+), IgG(+)</v>
      </c>
      <c r="N67" t="str">
        <f t="shared" si="3"/>
        <v>Active secondary dengue (strong response)</v>
      </c>
    </row>
    <row r="68" spans="1:14" x14ac:dyDescent="0.3">
      <c r="A68" t="s">
        <v>10</v>
      </c>
      <c r="B68">
        <v>28</v>
      </c>
      <c r="C68" t="str">
        <f>LOOKUP(Table1[[#This Row],[Age]],R$2:R$5,S$2:S$5)</f>
        <v>Young Adult (19-30)</v>
      </c>
      <c r="D68">
        <v>1</v>
      </c>
      <c r="E68">
        <v>1</v>
      </c>
      <c r="F68">
        <v>1</v>
      </c>
      <c r="G68" t="s">
        <v>39</v>
      </c>
      <c r="H68" t="s">
        <v>12</v>
      </c>
      <c r="I68" t="s">
        <v>19</v>
      </c>
      <c r="J68" t="s">
        <v>14</v>
      </c>
      <c r="K68">
        <v>1</v>
      </c>
      <c r="L68" t="str">
        <f>IF(Table1[[#This Row],[Outcome]],"Positive","Negative")</f>
        <v>Positive</v>
      </c>
      <c r="M68" t="str">
        <f t="shared" si="2"/>
        <v>NS1(+), IgM(+), IgG(+)</v>
      </c>
      <c r="N68" t="str">
        <f t="shared" si="3"/>
        <v>Active secondary dengue (strong response)</v>
      </c>
    </row>
    <row r="69" spans="1:14" x14ac:dyDescent="0.3">
      <c r="A69" t="s">
        <v>10</v>
      </c>
      <c r="B69">
        <v>38</v>
      </c>
      <c r="C69" t="str">
        <f>LOOKUP(Table1[[#This Row],[Age]],R$2:R$5,S$2:S$5)</f>
        <v>Adult (31-50)</v>
      </c>
      <c r="D69">
        <v>1</v>
      </c>
      <c r="E69">
        <v>1</v>
      </c>
      <c r="F69">
        <v>0</v>
      </c>
      <c r="G69" t="s">
        <v>50</v>
      </c>
      <c r="H69" t="s">
        <v>17</v>
      </c>
      <c r="I69" t="s">
        <v>24</v>
      </c>
      <c r="J69" t="s">
        <v>14</v>
      </c>
      <c r="K69">
        <v>1</v>
      </c>
      <c r="L69" t="str">
        <f>IF(Table1[[#This Row],[Outcome]],"Positive","Negative")</f>
        <v>Positive</v>
      </c>
      <c r="M69" t="str">
        <f t="shared" si="2"/>
        <v>NS1(+), IgM(-), IgG(+)</v>
      </c>
      <c r="N69" t="str">
        <f t="shared" si="3"/>
        <v>Early secondary infection</v>
      </c>
    </row>
    <row r="70" spans="1:14" x14ac:dyDescent="0.3">
      <c r="A70" t="s">
        <v>10</v>
      </c>
      <c r="B70">
        <v>11</v>
      </c>
      <c r="C70" t="str">
        <f>LOOKUP(Table1[[#This Row],[Age]],R$2:R$5,S$2:S$5)</f>
        <v>Child (0-18)</v>
      </c>
      <c r="D70">
        <v>1</v>
      </c>
      <c r="E70">
        <v>1</v>
      </c>
      <c r="F70">
        <v>0</v>
      </c>
      <c r="G70" t="s">
        <v>26</v>
      </c>
      <c r="H70" t="s">
        <v>12</v>
      </c>
      <c r="I70" t="s">
        <v>24</v>
      </c>
      <c r="J70" t="s">
        <v>14</v>
      </c>
      <c r="K70">
        <v>1</v>
      </c>
      <c r="L70" t="str">
        <f>IF(Table1[[#This Row],[Outcome]],"Positive","Negative")</f>
        <v>Positive</v>
      </c>
      <c r="M70" t="str">
        <f t="shared" si="2"/>
        <v>NS1(+), IgM(-), IgG(+)</v>
      </c>
      <c r="N70" t="str">
        <f t="shared" si="3"/>
        <v>Early secondary infection</v>
      </c>
    </row>
    <row r="71" spans="1:14" hidden="1" x14ac:dyDescent="0.3">
      <c r="A71" t="s">
        <v>10</v>
      </c>
      <c r="B71">
        <v>65</v>
      </c>
      <c r="C71" t="str">
        <f>LOOKUP(Table1[[#This Row],[Age]],R$2:R$5,S$2:S$5)</f>
        <v>Senior (51+)</v>
      </c>
      <c r="D71">
        <v>0</v>
      </c>
      <c r="E71">
        <v>0</v>
      </c>
      <c r="F71">
        <v>0</v>
      </c>
      <c r="G71" t="s">
        <v>29</v>
      </c>
      <c r="H71" t="s">
        <v>17</v>
      </c>
      <c r="I71" t="s">
        <v>24</v>
      </c>
      <c r="J71" t="s">
        <v>14</v>
      </c>
      <c r="K71">
        <v>0</v>
      </c>
      <c r="L71" t="str">
        <f>IF(Table1[[#This Row],[Outcome]],"Positive","Negative")</f>
        <v>Negative</v>
      </c>
      <c r="M71" t="str">
        <f t="shared" si="2"/>
        <v>All Negative</v>
      </c>
      <c r="N71" t="str">
        <f t="shared" si="3"/>
        <v>Likely not infected / tested too early</v>
      </c>
    </row>
    <row r="72" spans="1:14" x14ac:dyDescent="0.3">
      <c r="A72" t="s">
        <v>15</v>
      </c>
      <c r="B72">
        <v>17</v>
      </c>
      <c r="C72" t="str">
        <f>LOOKUP(Table1[[#This Row],[Age]],R$2:R$5,S$2:S$5)</f>
        <v>Child (0-18)</v>
      </c>
      <c r="D72">
        <v>1</v>
      </c>
      <c r="E72">
        <v>1</v>
      </c>
      <c r="F72">
        <v>0</v>
      </c>
      <c r="G72" t="s">
        <v>20</v>
      </c>
      <c r="H72" t="s">
        <v>12</v>
      </c>
      <c r="I72" t="s">
        <v>19</v>
      </c>
      <c r="J72" t="s">
        <v>14</v>
      </c>
      <c r="K72">
        <v>1</v>
      </c>
      <c r="L72" t="str">
        <f>IF(Table1[[#This Row],[Outcome]],"Positive","Negative")</f>
        <v>Positive</v>
      </c>
      <c r="M72" t="str">
        <f t="shared" si="2"/>
        <v>NS1(+), IgM(-), IgG(+)</v>
      </c>
      <c r="N72" t="str">
        <f t="shared" si="3"/>
        <v>Early secondary infection</v>
      </c>
    </row>
    <row r="73" spans="1:14" hidden="1" x14ac:dyDescent="0.3">
      <c r="A73" t="s">
        <v>15</v>
      </c>
      <c r="B73">
        <v>64</v>
      </c>
      <c r="C73" t="str">
        <f>LOOKUP(Table1[[#This Row],[Age]],R$2:R$5,S$2:S$5)</f>
        <v>Senior (51+)</v>
      </c>
      <c r="D73">
        <v>0</v>
      </c>
      <c r="E73">
        <v>0</v>
      </c>
      <c r="F73">
        <v>0</v>
      </c>
      <c r="G73" t="s">
        <v>51</v>
      </c>
      <c r="H73" t="s">
        <v>17</v>
      </c>
      <c r="I73" t="s">
        <v>24</v>
      </c>
      <c r="J73" t="s">
        <v>14</v>
      </c>
      <c r="K73">
        <v>0</v>
      </c>
      <c r="L73" t="str">
        <f>IF(Table1[[#This Row],[Outcome]],"Positive","Negative")</f>
        <v>Negative</v>
      </c>
      <c r="M73" t="str">
        <f t="shared" si="2"/>
        <v>All Negative</v>
      </c>
      <c r="N73" t="str">
        <f t="shared" si="3"/>
        <v>Likely not infected / tested too early</v>
      </c>
    </row>
    <row r="74" spans="1:14" x14ac:dyDescent="0.3">
      <c r="A74" t="s">
        <v>10</v>
      </c>
      <c r="B74">
        <v>45</v>
      </c>
      <c r="C74" t="str">
        <f>LOOKUP(Table1[[#This Row],[Age]],R$2:R$5,S$2:S$5)</f>
        <v>Adult (31-50)</v>
      </c>
      <c r="D74">
        <v>1</v>
      </c>
      <c r="E74">
        <v>1</v>
      </c>
      <c r="F74">
        <v>1</v>
      </c>
      <c r="G74" t="s">
        <v>35</v>
      </c>
      <c r="H74" t="s">
        <v>12</v>
      </c>
      <c r="I74" t="s">
        <v>24</v>
      </c>
      <c r="J74" t="s">
        <v>14</v>
      </c>
      <c r="K74">
        <v>1</v>
      </c>
      <c r="L74" t="str">
        <f>IF(Table1[[#This Row],[Outcome]],"Positive","Negative")</f>
        <v>Positive</v>
      </c>
      <c r="M74" t="str">
        <f t="shared" si="2"/>
        <v>NS1(+), IgM(+), IgG(+)</v>
      </c>
      <c r="N74" t="str">
        <f t="shared" si="3"/>
        <v>Active secondary dengue (strong response)</v>
      </c>
    </row>
    <row r="75" spans="1:14" x14ac:dyDescent="0.3">
      <c r="A75" t="s">
        <v>10</v>
      </c>
      <c r="B75">
        <v>10</v>
      </c>
      <c r="C75" t="str">
        <f>LOOKUP(Table1[[#This Row],[Age]],R$2:R$5,S$2:S$5)</f>
        <v>Child (0-18)</v>
      </c>
      <c r="D75">
        <v>1</v>
      </c>
      <c r="E75">
        <v>1</v>
      </c>
      <c r="F75">
        <v>0</v>
      </c>
      <c r="G75" t="s">
        <v>49</v>
      </c>
      <c r="H75" t="s">
        <v>17</v>
      </c>
      <c r="I75" t="s">
        <v>13</v>
      </c>
      <c r="J75" t="s">
        <v>14</v>
      </c>
      <c r="K75">
        <v>1</v>
      </c>
      <c r="L75" t="str">
        <f>IF(Table1[[#This Row],[Outcome]],"Positive","Negative")</f>
        <v>Positive</v>
      </c>
      <c r="M75" t="str">
        <f t="shared" si="2"/>
        <v>NS1(+), IgM(-), IgG(+)</v>
      </c>
      <c r="N75" t="str">
        <f t="shared" si="3"/>
        <v>Early secondary infection</v>
      </c>
    </row>
    <row r="76" spans="1:14" x14ac:dyDescent="0.3">
      <c r="A76" t="s">
        <v>15</v>
      </c>
      <c r="B76">
        <v>49</v>
      </c>
      <c r="C76" t="str">
        <f>LOOKUP(Table1[[#This Row],[Age]],R$2:R$5,S$2:S$5)</f>
        <v>Adult (31-50)</v>
      </c>
      <c r="D76">
        <v>1</v>
      </c>
      <c r="E76">
        <v>1</v>
      </c>
      <c r="F76">
        <v>1</v>
      </c>
      <c r="G76" t="s">
        <v>44</v>
      </c>
      <c r="H76" t="s">
        <v>12</v>
      </c>
      <c r="I76" t="s">
        <v>19</v>
      </c>
      <c r="J76" t="s">
        <v>14</v>
      </c>
      <c r="K76">
        <v>1</v>
      </c>
      <c r="L76" t="str">
        <f>IF(Table1[[#This Row],[Outcome]],"Positive","Negative")</f>
        <v>Positive</v>
      </c>
      <c r="M76" t="str">
        <f t="shared" si="2"/>
        <v>NS1(+), IgM(+), IgG(+)</v>
      </c>
      <c r="N76" t="str">
        <f t="shared" si="3"/>
        <v>Active secondary dengue (strong response)</v>
      </c>
    </row>
    <row r="77" spans="1:14" hidden="1" x14ac:dyDescent="0.3">
      <c r="A77" t="s">
        <v>15</v>
      </c>
      <c r="B77">
        <v>61</v>
      </c>
      <c r="C77" t="str">
        <f>LOOKUP(Table1[[#This Row],[Age]],R$2:R$5,S$2:S$5)</f>
        <v>Senior (51+)</v>
      </c>
      <c r="D77">
        <v>0</v>
      </c>
      <c r="E77">
        <v>0</v>
      </c>
      <c r="F77">
        <v>1</v>
      </c>
      <c r="G77" t="s">
        <v>37</v>
      </c>
      <c r="H77" t="s">
        <v>17</v>
      </c>
      <c r="I77" t="s">
        <v>24</v>
      </c>
      <c r="J77" t="s">
        <v>14</v>
      </c>
      <c r="K77">
        <v>0</v>
      </c>
      <c r="L77" t="str">
        <f>IF(Table1[[#This Row],[Outcome]],"Positive","Negative")</f>
        <v>Negative</v>
      </c>
      <c r="M77" t="str">
        <f t="shared" si="2"/>
        <v>NS1(-), IgM(+), IgG(-)</v>
      </c>
      <c r="N77" t="str">
        <f t="shared" si="3"/>
        <v>Recent dengue</v>
      </c>
    </row>
    <row r="78" spans="1:14" x14ac:dyDescent="0.3">
      <c r="A78" t="s">
        <v>10</v>
      </c>
      <c r="B78">
        <v>61</v>
      </c>
      <c r="C78" t="str">
        <f>LOOKUP(Table1[[#This Row],[Age]],R$2:R$5,S$2:S$5)</f>
        <v>Senior (51+)</v>
      </c>
      <c r="D78">
        <v>1</v>
      </c>
      <c r="E78">
        <v>1</v>
      </c>
      <c r="F78">
        <v>1</v>
      </c>
      <c r="G78" t="s">
        <v>39</v>
      </c>
      <c r="H78" t="s">
        <v>12</v>
      </c>
      <c r="I78" t="s">
        <v>19</v>
      </c>
      <c r="J78" t="s">
        <v>14</v>
      </c>
      <c r="K78">
        <v>1</v>
      </c>
      <c r="L78" t="str">
        <f>IF(Table1[[#This Row],[Outcome]],"Positive","Negative")</f>
        <v>Positive</v>
      </c>
      <c r="M78" t="str">
        <f t="shared" si="2"/>
        <v>NS1(+), IgM(+), IgG(+)</v>
      </c>
      <c r="N78" t="str">
        <f t="shared" si="3"/>
        <v>Active secondary dengue (strong response)</v>
      </c>
    </row>
    <row r="79" spans="1:14" hidden="1" x14ac:dyDescent="0.3">
      <c r="A79" t="s">
        <v>15</v>
      </c>
      <c r="B79">
        <v>21</v>
      </c>
      <c r="C79" t="str">
        <f>LOOKUP(Table1[[#This Row],[Age]],R$2:R$5,S$2:S$5)</f>
        <v>Young Adult (19-30)</v>
      </c>
      <c r="D79">
        <v>0</v>
      </c>
      <c r="E79">
        <v>0</v>
      </c>
      <c r="F79">
        <v>1</v>
      </c>
      <c r="G79" t="s">
        <v>22</v>
      </c>
      <c r="H79" t="s">
        <v>17</v>
      </c>
      <c r="I79" t="s">
        <v>13</v>
      </c>
      <c r="J79" t="s">
        <v>14</v>
      </c>
      <c r="K79">
        <v>0</v>
      </c>
      <c r="L79" t="str">
        <f>IF(Table1[[#This Row],[Outcome]],"Positive","Negative")</f>
        <v>Negative</v>
      </c>
      <c r="M79" t="str">
        <f t="shared" si="2"/>
        <v>NS1(-), IgM(+), IgG(-)</v>
      </c>
      <c r="N79" t="str">
        <f t="shared" si="3"/>
        <v>Recent dengue</v>
      </c>
    </row>
    <row r="80" spans="1:14" x14ac:dyDescent="0.3">
      <c r="A80" t="s">
        <v>15</v>
      </c>
      <c r="B80">
        <v>64</v>
      </c>
      <c r="C80" t="str">
        <f>LOOKUP(Table1[[#This Row],[Age]],R$2:R$5,S$2:S$5)</f>
        <v>Senior (51+)</v>
      </c>
      <c r="D80">
        <v>1</v>
      </c>
      <c r="E80">
        <v>1</v>
      </c>
      <c r="F80">
        <v>1</v>
      </c>
      <c r="G80" t="s">
        <v>33</v>
      </c>
      <c r="H80" t="s">
        <v>12</v>
      </c>
      <c r="I80" t="s">
        <v>19</v>
      </c>
      <c r="J80" t="s">
        <v>14</v>
      </c>
      <c r="K80">
        <v>1</v>
      </c>
      <c r="L80" t="str">
        <f>IF(Table1[[#This Row],[Outcome]],"Positive","Negative")</f>
        <v>Positive</v>
      </c>
      <c r="M80" t="str">
        <f t="shared" si="2"/>
        <v>NS1(+), IgM(+), IgG(+)</v>
      </c>
      <c r="N80" t="str">
        <f t="shared" si="3"/>
        <v>Active secondary dengue (strong response)</v>
      </c>
    </row>
    <row r="81" spans="1:14" hidden="1" x14ac:dyDescent="0.3">
      <c r="A81" t="s">
        <v>10</v>
      </c>
      <c r="B81">
        <v>24</v>
      </c>
      <c r="C81" t="str">
        <f>LOOKUP(Table1[[#This Row],[Age]],R$2:R$5,S$2:S$5)</f>
        <v>Young Adult (19-30)</v>
      </c>
      <c r="D81">
        <v>0</v>
      </c>
      <c r="E81">
        <v>0</v>
      </c>
      <c r="F81">
        <v>0</v>
      </c>
      <c r="G81" t="s">
        <v>32</v>
      </c>
      <c r="H81" t="s">
        <v>17</v>
      </c>
      <c r="I81" t="s">
        <v>24</v>
      </c>
      <c r="J81" t="s">
        <v>14</v>
      </c>
      <c r="K81">
        <v>0</v>
      </c>
      <c r="L81" t="str">
        <f>IF(Table1[[#This Row],[Outcome]],"Positive","Negative")</f>
        <v>Negative</v>
      </c>
      <c r="M81" t="str">
        <f t="shared" si="2"/>
        <v>All Negative</v>
      </c>
      <c r="N81" t="str">
        <f t="shared" si="3"/>
        <v>Likely not infected / tested too early</v>
      </c>
    </row>
    <row r="82" spans="1:14" x14ac:dyDescent="0.3">
      <c r="A82" t="s">
        <v>10</v>
      </c>
      <c r="B82">
        <v>62</v>
      </c>
      <c r="C82" t="str">
        <f>LOOKUP(Table1[[#This Row],[Age]],R$2:R$5,S$2:S$5)</f>
        <v>Senior (51+)</v>
      </c>
      <c r="D82">
        <v>1</v>
      </c>
      <c r="E82">
        <v>1</v>
      </c>
      <c r="F82">
        <v>0</v>
      </c>
      <c r="G82" t="s">
        <v>32</v>
      </c>
      <c r="H82" t="s">
        <v>12</v>
      </c>
      <c r="I82" t="s">
        <v>13</v>
      </c>
      <c r="J82" t="s">
        <v>14</v>
      </c>
      <c r="K82">
        <v>1</v>
      </c>
      <c r="L82" t="str">
        <f>IF(Table1[[#This Row],[Outcome]],"Positive","Negative")</f>
        <v>Positive</v>
      </c>
      <c r="M82" t="str">
        <f t="shared" si="2"/>
        <v>NS1(+), IgM(-), IgG(+)</v>
      </c>
      <c r="N82" t="str">
        <f t="shared" si="3"/>
        <v>Early secondary infection</v>
      </c>
    </row>
    <row r="83" spans="1:14" x14ac:dyDescent="0.3">
      <c r="A83" t="s">
        <v>15</v>
      </c>
      <c r="B83">
        <v>59</v>
      </c>
      <c r="C83" t="str">
        <f>LOOKUP(Table1[[#This Row],[Age]],R$2:R$5,S$2:S$5)</f>
        <v>Senior (51+)</v>
      </c>
      <c r="D83">
        <v>1</v>
      </c>
      <c r="E83">
        <v>1</v>
      </c>
      <c r="F83">
        <v>1</v>
      </c>
      <c r="G83" t="s">
        <v>29</v>
      </c>
      <c r="H83" t="s">
        <v>17</v>
      </c>
      <c r="I83" t="s">
        <v>19</v>
      </c>
      <c r="J83" t="s">
        <v>14</v>
      </c>
      <c r="K83">
        <v>1</v>
      </c>
      <c r="L83" t="str">
        <f>IF(Table1[[#This Row],[Outcome]],"Positive","Negative")</f>
        <v>Positive</v>
      </c>
      <c r="M83" t="str">
        <f t="shared" si="2"/>
        <v>NS1(+), IgM(+), IgG(+)</v>
      </c>
      <c r="N83" t="str">
        <f t="shared" si="3"/>
        <v>Active secondary dengue (strong response)</v>
      </c>
    </row>
    <row r="84" spans="1:14" hidden="1" x14ac:dyDescent="0.3">
      <c r="A84" t="s">
        <v>15</v>
      </c>
      <c r="B84">
        <v>44</v>
      </c>
      <c r="C84" t="str">
        <f>LOOKUP(Table1[[#This Row],[Age]],R$2:R$5,S$2:S$5)</f>
        <v>Adult (31-50)</v>
      </c>
      <c r="D84">
        <v>0</v>
      </c>
      <c r="E84">
        <v>0</v>
      </c>
      <c r="F84">
        <v>0</v>
      </c>
      <c r="G84" t="s">
        <v>23</v>
      </c>
      <c r="H84" t="s">
        <v>12</v>
      </c>
      <c r="I84" t="s">
        <v>24</v>
      </c>
      <c r="J84" t="s">
        <v>14</v>
      </c>
      <c r="K84">
        <v>0</v>
      </c>
      <c r="L84" t="str">
        <f>IF(Table1[[#This Row],[Outcome]],"Positive","Negative")</f>
        <v>Negative</v>
      </c>
      <c r="M84" t="str">
        <f t="shared" si="2"/>
        <v>All Negative</v>
      </c>
      <c r="N84" t="str">
        <f t="shared" si="3"/>
        <v>Likely not infected / tested too early</v>
      </c>
    </row>
    <row r="85" spans="1:14" x14ac:dyDescent="0.3">
      <c r="A85" t="s">
        <v>10</v>
      </c>
      <c r="B85">
        <v>12</v>
      </c>
      <c r="C85" t="str">
        <f>LOOKUP(Table1[[#This Row],[Age]],R$2:R$5,S$2:S$5)</f>
        <v>Child (0-18)</v>
      </c>
      <c r="D85">
        <v>1</v>
      </c>
      <c r="E85">
        <v>1</v>
      </c>
      <c r="F85">
        <v>0</v>
      </c>
      <c r="G85" t="s">
        <v>48</v>
      </c>
      <c r="H85" t="s">
        <v>17</v>
      </c>
      <c r="I85" t="s">
        <v>19</v>
      </c>
      <c r="J85" t="s">
        <v>14</v>
      </c>
      <c r="K85">
        <v>1</v>
      </c>
      <c r="L85" t="str">
        <f>IF(Table1[[#This Row],[Outcome]],"Positive","Negative")</f>
        <v>Positive</v>
      </c>
      <c r="M85" t="str">
        <f t="shared" si="2"/>
        <v>NS1(+), IgM(-), IgG(+)</v>
      </c>
      <c r="N85" t="str">
        <f t="shared" si="3"/>
        <v>Early secondary infection</v>
      </c>
    </row>
    <row r="86" spans="1:14" x14ac:dyDescent="0.3">
      <c r="A86" t="s">
        <v>10</v>
      </c>
      <c r="B86">
        <v>29</v>
      </c>
      <c r="C86" t="str">
        <f>LOOKUP(Table1[[#This Row],[Age]],R$2:R$5,S$2:S$5)</f>
        <v>Young Adult (19-30)</v>
      </c>
      <c r="D86">
        <v>1</v>
      </c>
      <c r="E86">
        <v>1</v>
      </c>
      <c r="F86">
        <v>1</v>
      </c>
      <c r="G86" t="s">
        <v>31</v>
      </c>
      <c r="H86" t="s">
        <v>12</v>
      </c>
      <c r="I86" t="s">
        <v>24</v>
      </c>
      <c r="J86" t="s">
        <v>14</v>
      </c>
      <c r="K86">
        <v>1</v>
      </c>
      <c r="L86" t="str">
        <f>IF(Table1[[#This Row],[Outcome]],"Positive","Negative")</f>
        <v>Positive</v>
      </c>
      <c r="M86" t="str">
        <f t="shared" si="2"/>
        <v>NS1(+), IgM(+), IgG(+)</v>
      </c>
      <c r="N86" t="str">
        <f t="shared" si="3"/>
        <v>Active secondary dengue (strong response)</v>
      </c>
    </row>
    <row r="87" spans="1:14" hidden="1" x14ac:dyDescent="0.3">
      <c r="A87" t="s">
        <v>15</v>
      </c>
      <c r="B87">
        <v>38</v>
      </c>
      <c r="C87" t="str">
        <f>LOOKUP(Table1[[#This Row],[Age]],R$2:R$5,S$2:S$5)</f>
        <v>Adult (31-50)</v>
      </c>
      <c r="D87">
        <v>0</v>
      </c>
      <c r="E87">
        <v>0</v>
      </c>
      <c r="F87">
        <v>0</v>
      </c>
      <c r="G87" t="s">
        <v>36</v>
      </c>
      <c r="H87" t="s">
        <v>17</v>
      </c>
      <c r="I87" t="s">
        <v>13</v>
      </c>
      <c r="J87" t="s">
        <v>14</v>
      </c>
      <c r="K87">
        <v>0</v>
      </c>
      <c r="L87" t="str">
        <f>IF(Table1[[#This Row],[Outcome]],"Positive","Negative")</f>
        <v>Negative</v>
      </c>
      <c r="M87" t="str">
        <f t="shared" si="2"/>
        <v>All Negative</v>
      </c>
      <c r="N87" t="str">
        <f t="shared" si="3"/>
        <v>Likely not infected / tested too early</v>
      </c>
    </row>
    <row r="88" spans="1:14" x14ac:dyDescent="0.3">
      <c r="A88" t="s">
        <v>10</v>
      </c>
      <c r="B88">
        <v>45</v>
      </c>
      <c r="C88" t="str">
        <f>LOOKUP(Table1[[#This Row],[Age]],R$2:R$5,S$2:S$5)</f>
        <v>Adult (31-50)</v>
      </c>
      <c r="D88">
        <v>1</v>
      </c>
      <c r="E88">
        <v>1</v>
      </c>
      <c r="F88">
        <v>0</v>
      </c>
      <c r="G88" t="s">
        <v>45</v>
      </c>
      <c r="H88" t="s">
        <v>12</v>
      </c>
      <c r="I88" t="s">
        <v>13</v>
      </c>
      <c r="J88" t="s">
        <v>14</v>
      </c>
      <c r="K88">
        <v>1</v>
      </c>
      <c r="L88" t="str">
        <f>IF(Table1[[#This Row],[Outcome]],"Positive","Negative")</f>
        <v>Positive</v>
      </c>
      <c r="M88" t="str">
        <f t="shared" si="2"/>
        <v>NS1(+), IgM(-), IgG(+)</v>
      </c>
      <c r="N88" t="str">
        <f t="shared" si="3"/>
        <v>Early secondary infection</v>
      </c>
    </row>
    <row r="89" spans="1:14" x14ac:dyDescent="0.3">
      <c r="A89" t="s">
        <v>10</v>
      </c>
      <c r="B89">
        <v>54</v>
      </c>
      <c r="C89" t="str">
        <f>LOOKUP(Table1[[#This Row],[Age]],R$2:R$5,S$2:S$5)</f>
        <v>Senior (51+)</v>
      </c>
      <c r="D89">
        <v>1</v>
      </c>
      <c r="E89">
        <v>1</v>
      </c>
      <c r="F89">
        <v>1</v>
      </c>
      <c r="G89" t="s">
        <v>44</v>
      </c>
      <c r="H89" t="s">
        <v>17</v>
      </c>
      <c r="I89" t="s">
        <v>13</v>
      </c>
      <c r="J89" t="s">
        <v>14</v>
      </c>
      <c r="K89">
        <v>1</v>
      </c>
      <c r="L89" t="str">
        <f>IF(Table1[[#This Row],[Outcome]],"Positive","Negative")</f>
        <v>Positive</v>
      </c>
      <c r="M89" t="str">
        <f t="shared" si="2"/>
        <v>NS1(+), IgM(+), IgG(+)</v>
      </c>
      <c r="N89" t="str">
        <f t="shared" si="3"/>
        <v>Active secondary dengue (strong response)</v>
      </c>
    </row>
    <row r="90" spans="1:14" x14ac:dyDescent="0.3">
      <c r="A90" t="s">
        <v>10</v>
      </c>
      <c r="B90">
        <v>50</v>
      </c>
      <c r="C90" t="str">
        <f>LOOKUP(Table1[[#This Row],[Age]],R$2:R$5,S$2:S$5)</f>
        <v>Senior (51+)</v>
      </c>
      <c r="D90">
        <v>1</v>
      </c>
      <c r="E90">
        <v>1</v>
      </c>
      <c r="F90">
        <v>1</v>
      </c>
      <c r="G90" t="s">
        <v>47</v>
      </c>
      <c r="H90" t="s">
        <v>12</v>
      </c>
      <c r="I90" t="s">
        <v>24</v>
      </c>
      <c r="J90" t="s">
        <v>14</v>
      </c>
      <c r="K90">
        <v>1</v>
      </c>
      <c r="L90" t="str">
        <f>IF(Table1[[#This Row],[Outcome]],"Positive","Negative")</f>
        <v>Positive</v>
      </c>
      <c r="M90" t="str">
        <f t="shared" si="2"/>
        <v>NS1(+), IgM(+), IgG(+)</v>
      </c>
      <c r="N90" t="str">
        <f t="shared" si="3"/>
        <v>Active secondary dengue (strong response)</v>
      </c>
    </row>
    <row r="91" spans="1:14" x14ac:dyDescent="0.3">
      <c r="A91" t="s">
        <v>10</v>
      </c>
      <c r="B91">
        <v>39</v>
      </c>
      <c r="C91" t="str">
        <f>LOOKUP(Table1[[#This Row],[Age]],R$2:R$5,S$2:S$5)</f>
        <v>Adult (31-50)</v>
      </c>
      <c r="D91">
        <v>1</v>
      </c>
      <c r="E91">
        <v>1</v>
      </c>
      <c r="F91">
        <v>0</v>
      </c>
      <c r="G91" t="s">
        <v>40</v>
      </c>
      <c r="H91" t="s">
        <v>17</v>
      </c>
      <c r="I91" t="s">
        <v>13</v>
      </c>
      <c r="J91" t="s">
        <v>14</v>
      </c>
      <c r="K91">
        <v>1</v>
      </c>
      <c r="L91" t="str">
        <f>IF(Table1[[#This Row],[Outcome]],"Positive","Negative")</f>
        <v>Positive</v>
      </c>
      <c r="M91" t="str">
        <f t="shared" si="2"/>
        <v>NS1(+), IgM(-), IgG(+)</v>
      </c>
      <c r="N91" t="str">
        <f t="shared" si="3"/>
        <v>Early secondary infection</v>
      </c>
    </row>
    <row r="92" spans="1:14" hidden="1" x14ac:dyDescent="0.3">
      <c r="A92" t="s">
        <v>10</v>
      </c>
      <c r="B92">
        <v>53</v>
      </c>
      <c r="C92" t="str">
        <f>LOOKUP(Table1[[#This Row],[Age]],R$2:R$5,S$2:S$5)</f>
        <v>Senior (51+)</v>
      </c>
      <c r="D92">
        <v>0</v>
      </c>
      <c r="E92">
        <v>0</v>
      </c>
      <c r="F92">
        <v>0</v>
      </c>
      <c r="G92" t="s">
        <v>47</v>
      </c>
      <c r="H92" t="s">
        <v>12</v>
      </c>
      <c r="I92" t="s">
        <v>19</v>
      </c>
      <c r="J92" t="s">
        <v>14</v>
      </c>
      <c r="K92">
        <v>0</v>
      </c>
      <c r="L92" t="str">
        <f>IF(Table1[[#This Row],[Outcome]],"Positive","Negative")</f>
        <v>Negative</v>
      </c>
      <c r="M92" t="str">
        <f t="shared" si="2"/>
        <v>All Negative</v>
      </c>
      <c r="N92" t="str">
        <f t="shared" si="3"/>
        <v>Likely not infected / tested too early</v>
      </c>
    </row>
    <row r="93" spans="1:14" x14ac:dyDescent="0.3">
      <c r="A93" t="s">
        <v>15</v>
      </c>
      <c r="B93">
        <v>64</v>
      </c>
      <c r="C93" t="str">
        <f>LOOKUP(Table1[[#This Row],[Age]],R$2:R$5,S$2:S$5)</f>
        <v>Senior (51+)</v>
      </c>
      <c r="D93">
        <v>1</v>
      </c>
      <c r="E93">
        <v>1</v>
      </c>
      <c r="F93">
        <v>1</v>
      </c>
      <c r="G93" t="s">
        <v>11</v>
      </c>
      <c r="H93" t="s">
        <v>17</v>
      </c>
      <c r="I93" t="s">
        <v>13</v>
      </c>
      <c r="J93" t="s">
        <v>14</v>
      </c>
      <c r="K93">
        <v>1</v>
      </c>
      <c r="L93" t="str">
        <f>IF(Table1[[#This Row],[Outcome]],"Positive","Negative")</f>
        <v>Positive</v>
      </c>
      <c r="M93" t="str">
        <f t="shared" si="2"/>
        <v>NS1(+), IgM(+), IgG(+)</v>
      </c>
      <c r="N93" t="str">
        <f t="shared" si="3"/>
        <v>Active secondary dengue (strong response)</v>
      </c>
    </row>
    <row r="94" spans="1:14" x14ac:dyDescent="0.3">
      <c r="A94" t="s">
        <v>10</v>
      </c>
      <c r="B94">
        <v>60</v>
      </c>
      <c r="C94" t="str">
        <f>LOOKUP(Table1[[#This Row],[Age]],R$2:R$5,S$2:S$5)</f>
        <v>Senior (51+)</v>
      </c>
      <c r="D94">
        <v>1</v>
      </c>
      <c r="E94">
        <v>1</v>
      </c>
      <c r="F94">
        <v>1</v>
      </c>
      <c r="G94" t="s">
        <v>51</v>
      </c>
      <c r="H94" t="s">
        <v>12</v>
      </c>
      <c r="I94" t="s">
        <v>19</v>
      </c>
      <c r="J94" t="s">
        <v>14</v>
      </c>
      <c r="K94">
        <v>1</v>
      </c>
      <c r="L94" t="str">
        <f>IF(Table1[[#This Row],[Outcome]],"Positive","Negative")</f>
        <v>Positive</v>
      </c>
      <c r="M94" t="str">
        <f t="shared" si="2"/>
        <v>NS1(+), IgM(+), IgG(+)</v>
      </c>
      <c r="N94" t="str">
        <f t="shared" si="3"/>
        <v>Active secondary dengue (strong response)</v>
      </c>
    </row>
    <row r="95" spans="1:14" hidden="1" x14ac:dyDescent="0.3">
      <c r="A95" t="s">
        <v>10</v>
      </c>
      <c r="B95">
        <v>45</v>
      </c>
      <c r="C95" t="str">
        <f>LOOKUP(Table1[[#This Row],[Age]],R$2:R$5,S$2:S$5)</f>
        <v>Adult (31-50)</v>
      </c>
      <c r="D95">
        <v>0</v>
      </c>
      <c r="E95">
        <v>0</v>
      </c>
      <c r="F95">
        <v>1</v>
      </c>
      <c r="G95" t="s">
        <v>41</v>
      </c>
      <c r="H95" t="s">
        <v>17</v>
      </c>
      <c r="I95" t="s">
        <v>19</v>
      </c>
      <c r="J95" t="s">
        <v>14</v>
      </c>
      <c r="K95">
        <v>0</v>
      </c>
      <c r="L95" t="str">
        <f>IF(Table1[[#This Row],[Outcome]],"Positive","Negative")</f>
        <v>Negative</v>
      </c>
      <c r="M95" t="str">
        <f t="shared" si="2"/>
        <v>NS1(-), IgM(+), IgG(-)</v>
      </c>
      <c r="N95" t="str">
        <f t="shared" si="3"/>
        <v>Recent dengue</v>
      </c>
    </row>
    <row r="96" spans="1:14" hidden="1" x14ac:dyDescent="0.3">
      <c r="A96" t="s">
        <v>15</v>
      </c>
      <c r="B96">
        <v>32</v>
      </c>
      <c r="C96" t="str">
        <f>LOOKUP(Table1[[#This Row],[Age]],R$2:R$5,S$2:S$5)</f>
        <v>Adult (31-50)</v>
      </c>
      <c r="D96">
        <v>0</v>
      </c>
      <c r="E96">
        <v>0</v>
      </c>
      <c r="F96">
        <v>0</v>
      </c>
      <c r="G96" t="s">
        <v>45</v>
      </c>
      <c r="H96" t="s">
        <v>12</v>
      </c>
      <c r="I96" t="s">
        <v>19</v>
      </c>
      <c r="J96" t="s">
        <v>14</v>
      </c>
      <c r="K96">
        <v>0</v>
      </c>
      <c r="L96" t="str">
        <f>IF(Table1[[#This Row],[Outcome]],"Positive","Negative")</f>
        <v>Negative</v>
      </c>
      <c r="M96" t="str">
        <f t="shared" si="2"/>
        <v>All Negative</v>
      </c>
      <c r="N96" t="str">
        <f t="shared" si="3"/>
        <v>Likely not infected / tested too early</v>
      </c>
    </row>
    <row r="97" spans="1:14" hidden="1" x14ac:dyDescent="0.3">
      <c r="A97" t="s">
        <v>10</v>
      </c>
      <c r="B97">
        <v>26</v>
      </c>
      <c r="C97" t="str">
        <f>LOOKUP(Table1[[#This Row],[Age]],R$2:R$5,S$2:S$5)</f>
        <v>Young Adult (19-30)</v>
      </c>
      <c r="D97">
        <v>0</v>
      </c>
      <c r="E97">
        <v>0</v>
      </c>
      <c r="F97">
        <v>0</v>
      </c>
      <c r="G97" t="s">
        <v>40</v>
      </c>
      <c r="H97" t="s">
        <v>17</v>
      </c>
      <c r="I97" t="s">
        <v>13</v>
      </c>
      <c r="J97" t="s">
        <v>14</v>
      </c>
      <c r="K97">
        <v>0</v>
      </c>
      <c r="L97" t="str">
        <f>IF(Table1[[#This Row],[Outcome]],"Positive","Negative")</f>
        <v>Negative</v>
      </c>
      <c r="M97" t="str">
        <f t="shared" si="2"/>
        <v>All Negative</v>
      </c>
      <c r="N97" t="str">
        <f t="shared" si="3"/>
        <v>Likely not infected / tested too early</v>
      </c>
    </row>
    <row r="98" spans="1:14" x14ac:dyDescent="0.3">
      <c r="A98" t="s">
        <v>10</v>
      </c>
      <c r="B98">
        <v>58</v>
      </c>
      <c r="C98" t="str">
        <f>LOOKUP(Table1[[#This Row],[Age]],R$2:R$5,S$2:S$5)</f>
        <v>Senior (51+)</v>
      </c>
      <c r="D98">
        <v>1</v>
      </c>
      <c r="E98">
        <v>1</v>
      </c>
      <c r="F98">
        <v>1</v>
      </c>
      <c r="G98" t="s">
        <v>52</v>
      </c>
      <c r="H98" t="s">
        <v>12</v>
      </c>
      <c r="I98" t="s">
        <v>13</v>
      </c>
      <c r="J98" t="s">
        <v>14</v>
      </c>
      <c r="K98">
        <v>1</v>
      </c>
      <c r="L98" t="str">
        <f>IF(Table1[[#This Row],[Outcome]],"Positive","Negative")</f>
        <v>Positive</v>
      </c>
      <c r="M98" t="str">
        <f t="shared" si="2"/>
        <v>NS1(+), IgM(+), IgG(+)</v>
      </c>
      <c r="N98" t="str">
        <f t="shared" si="3"/>
        <v>Active secondary dengue (strong response)</v>
      </c>
    </row>
    <row r="99" spans="1:14" x14ac:dyDescent="0.3">
      <c r="A99" t="s">
        <v>10</v>
      </c>
      <c r="B99">
        <v>23</v>
      </c>
      <c r="C99" t="str">
        <f>LOOKUP(Table1[[#This Row],[Age]],R$2:R$5,S$2:S$5)</f>
        <v>Young Adult (19-30)</v>
      </c>
      <c r="D99">
        <v>1</v>
      </c>
      <c r="E99">
        <v>1</v>
      </c>
      <c r="F99">
        <v>0</v>
      </c>
      <c r="G99" t="s">
        <v>38</v>
      </c>
      <c r="H99" t="s">
        <v>17</v>
      </c>
      <c r="I99" t="s">
        <v>24</v>
      </c>
      <c r="J99" t="s">
        <v>14</v>
      </c>
      <c r="K99">
        <v>1</v>
      </c>
      <c r="L99" t="str">
        <f>IF(Table1[[#This Row],[Outcome]],"Positive","Negative")</f>
        <v>Positive</v>
      </c>
      <c r="M99" t="str">
        <f t="shared" si="2"/>
        <v>NS1(+), IgM(-), IgG(+)</v>
      </c>
      <c r="N99" t="str">
        <f t="shared" si="3"/>
        <v>Early secondary infection</v>
      </c>
    </row>
    <row r="100" spans="1:14" hidden="1" x14ac:dyDescent="0.3">
      <c r="A100" t="s">
        <v>15</v>
      </c>
      <c r="B100">
        <v>30</v>
      </c>
      <c r="C100" t="str">
        <f>LOOKUP(Table1[[#This Row],[Age]],R$2:R$5,S$2:S$5)</f>
        <v>Adult (31-50)</v>
      </c>
      <c r="D100">
        <v>0</v>
      </c>
      <c r="E100">
        <v>0</v>
      </c>
      <c r="F100">
        <v>1</v>
      </c>
      <c r="G100" t="s">
        <v>29</v>
      </c>
      <c r="H100" t="s">
        <v>12</v>
      </c>
      <c r="I100" t="s">
        <v>24</v>
      </c>
      <c r="J100" t="s">
        <v>14</v>
      </c>
      <c r="K100">
        <v>0</v>
      </c>
      <c r="L100" t="str">
        <f>IF(Table1[[#This Row],[Outcome]],"Positive","Negative")</f>
        <v>Negative</v>
      </c>
      <c r="M100" t="str">
        <f t="shared" si="2"/>
        <v>NS1(-), IgM(+), IgG(-)</v>
      </c>
      <c r="N100" t="str">
        <f t="shared" si="3"/>
        <v>Recent dengue</v>
      </c>
    </row>
    <row r="101" spans="1:14" hidden="1" x14ac:dyDescent="0.3">
      <c r="A101" t="s">
        <v>10</v>
      </c>
      <c r="B101">
        <v>62</v>
      </c>
      <c r="C101" t="str">
        <f>LOOKUP(Table1[[#This Row],[Age]],R$2:R$5,S$2:S$5)</f>
        <v>Senior (51+)</v>
      </c>
      <c r="D101">
        <v>0</v>
      </c>
      <c r="E101">
        <v>0</v>
      </c>
      <c r="F101">
        <v>0</v>
      </c>
      <c r="G101" t="s">
        <v>52</v>
      </c>
      <c r="H101" t="s">
        <v>17</v>
      </c>
      <c r="I101" t="s">
        <v>24</v>
      </c>
      <c r="J101" t="s">
        <v>14</v>
      </c>
      <c r="K101">
        <v>0</v>
      </c>
      <c r="L101" t="str">
        <f>IF(Table1[[#This Row],[Outcome]],"Positive","Negative")</f>
        <v>Negative</v>
      </c>
      <c r="M101" t="str">
        <f t="shared" si="2"/>
        <v>All Negative</v>
      </c>
      <c r="N101" t="str">
        <f t="shared" si="3"/>
        <v>Likely not infected / tested too early</v>
      </c>
    </row>
    <row r="102" spans="1:14" hidden="1" x14ac:dyDescent="0.3">
      <c r="A102" t="s">
        <v>10</v>
      </c>
      <c r="B102">
        <v>34</v>
      </c>
      <c r="C102" t="str">
        <f>LOOKUP(Table1[[#This Row],[Age]],R$2:R$5,S$2:S$5)</f>
        <v>Adult (31-50)</v>
      </c>
      <c r="D102">
        <v>0</v>
      </c>
      <c r="E102">
        <v>0</v>
      </c>
      <c r="F102">
        <v>0</v>
      </c>
      <c r="G102" t="s">
        <v>42</v>
      </c>
      <c r="H102" t="s">
        <v>12</v>
      </c>
      <c r="I102" t="s">
        <v>19</v>
      </c>
      <c r="J102" t="s">
        <v>14</v>
      </c>
      <c r="K102">
        <v>0</v>
      </c>
      <c r="L102" t="str">
        <f>IF(Table1[[#This Row],[Outcome]],"Positive","Negative")</f>
        <v>Negative</v>
      </c>
      <c r="M102" t="str">
        <f t="shared" si="2"/>
        <v>All Negative</v>
      </c>
      <c r="N102" t="str">
        <f t="shared" si="3"/>
        <v>Likely not infected / tested too early</v>
      </c>
    </row>
    <row r="103" spans="1:14" hidden="1" x14ac:dyDescent="0.3">
      <c r="A103" t="s">
        <v>10</v>
      </c>
      <c r="B103">
        <v>58</v>
      </c>
      <c r="C103" t="str">
        <f>LOOKUP(Table1[[#This Row],[Age]],R$2:R$5,S$2:S$5)</f>
        <v>Senior (51+)</v>
      </c>
      <c r="D103">
        <v>0</v>
      </c>
      <c r="E103">
        <v>0</v>
      </c>
      <c r="F103">
        <v>0</v>
      </c>
      <c r="G103" t="s">
        <v>22</v>
      </c>
      <c r="H103" t="s">
        <v>17</v>
      </c>
      <c r="I103" t="s">
        <v>19</v>
      </c>
      <c r="J103" t="s">
        <v>14</v>
      </c>
      <c r="K103">
        <v>0</v>
      </c>
      <c r="L103" t="str">
        <f>IF(Table1[[#This Row],[Outcome]],"Positive","Negative")</f>
        <v>Negative</v>
      </c>
      <c r="M103" t="str">
        <f t="shared" si="2"/>
        <v>All Negative</v>
      </c>
      <c r="N103" t="str">
        <f t="shared" si="3"/>
        <v>Likely not infected / tested too early</v>
      </c>
    </row>
    <row r="104" spans="1:14" hidden="1" x14ac:dyDescent="0.3">
      <c r="A104" t="s">
        <v>10</v>
      </c>
      <c r="B104">
        <v>51</v>
      </c>
      <c r="C104" t="str">
        <f>LOOKUP(Table1[[#This Row],[Age]],R$2:R$5,S$2:S$5)</f>
        <v>Senior (51+)</v>
      </c>
      <c r="D104">
        <v>0</v>
      </c>
      <c r="E104">
        <v>0</v>
      </c>
      <c r="F104">
        <v>1</v>
      </c>
      <c r="G104" t="s">
        <v>30</v>
      </c>
      <c r="H104" t="s">
        <v>12</v>
      </c>
      <c r="I104" t="s">
        <v>13</v>
      </c>
      <c r="J104" t="s">
        <v>14</v>
      </c>
      <c r="K104">
        <v>0</v>
      </c>
      <c r="L104" t="str">
        <f>IF(Table1[[#This Row],[Outcome]],"Positive","Negative")</f>
        <v>Negative</v>
      </c>
      <c r="M104" t="str">
        <f t="shared" si="2"/>
        <v>NS1(-), IgM(+), IgG(-)</v>
      </c>
      <c r="N104" t="str">
        <f t="shared" si="3"/>
        <v>Recent dengue</v>
      </c>
    </row>
    <row r="105" spans="1:14" x14ac:dyDescent="0.3">
      <c r="A105" t="s">
        <v>10</v>
      </c>
      <c r="B105">
        <v>50</v>
      </c>
      <c r="C105" t="str">
        <f>LOOKUP(Table1[[#This Row],[Age]],R$2:R$5,S$2:S$5)</f>
        <v>Senior (51+)</v>
      </c>
      <c r="D105">
        <v>1</v>
      </c>
      <c r="E105">
        <v>1</v>
      </c>
      <c r="F105">
        <v>0</v>
      </c>
      <c r="G105" t="s">
        <v>39</v>
      </c>
      <c r="H105" t="s">
        <v>17</v>
      </c>
      <c r="I105" t="s">
        <v>24</v>
      </c>
      <c r="J105" t="s">
        <v>14</v>
      </c>
      <c r="K105">
        <v>1</v>
      </c>
      <c r="L105" t="str">
        <f>IF(Table1[[#This Row],[Outcome]],"Positive","Negative")</f>
        <v>Positive</v>
      </c>
      <c r="M105" t="str">
        <f t="shared" si="2"/>
        <v>NS1(+), IgM(-), IgG(+)</v>
      </c>
      <c r="N105" t="str">
        <f t="shared" si="3"/>
        <v>Early secondary infection</v>
      </c>
    </row>
    <row r="106" spans="1:14" hidden="1" x14ac:dyDescent="0.3">
      <c r="A106" t="s">
        <v>10</v>
      </c>
      <c r="B106">
        <v>9</v>
      </c>
      <c r="C106" t="str">
        <f>LOOKUP(Table1[[#This Row],[Age]],R$2:R$5,S$2:S$5)</f>
        <v>Child (0-18)</v>
      </c>
      <c r="D106">
        <v>0</v>
      </c>
      <c r="E106">
        <v>0</v>
      </c>
      <c r="F106">
        <v>0</v>
      </c>
      <c r="G106" t="s">
        <v>16</v>
      </c>
      <c r="H106" t="s">
        <v>12</v>
      </c>
      <c r="I106" t="s">
        <v>24</v>
      </c>
      <c r="J106" t="s">
        <v>14</v>
      </c>
      <c r="K106">
        <v>0</v>
      </c>
      <c r="L106" t="str">
        <f>IF(Table1[[#This Row],[Outcome]],"Positive","Negative")</f>
        <v>Negative</v>
      </c>
      <c r="M106" t="str">
        <f t="shared" si="2"/>
        <v>All Negative</v>
      </c>
      <c r="N106" t="str">
        <f t="shared" si="3"/>
        <v>Likely not infected / tested too early</v>
      </c>
    </row>
    <row r="107" spans="1:14" hidden="1" x14ac:dyDescent="0.3">
      <c r="A107" t="s">
        <v>10</v>
      </c>
      <c r="B107">
        <v>8</v>
      </c>
      <c r="C107" t="str">
        <f>LOOKUP(Table1[[#This Row],[Age]],R$2:R$5,S$2:S$5)</f>
        <v>Child (0-18)</v>
      </c>
      <c r="D107">
        <v>0</v>
      </c>
      <c r="E107">
        <v>0</v>
      </c>
      <c r="F107">
        <v>1</v>
      </c>
      <c r="G107" t="s">
        <v>49</v>
      </c>
      <c r="H107" t="s">
        <v>17</v>
      </c>
      <c r="I107" t="s">
        <v>19</v>
      </c>
      <c r="J107" t="s">
        <v>14</v>
      </c>
      <c r="K107">
        <v>0</v>
      </c>
      <c r="L107" t="str">
        <f>IF(Table1[[#This Row],[Outcome]],"Positive","Negative")</f>
        <v>Negative</v>
      </c>
      <c r="M107" t="str">
        <f t="shared" si="2"/>
        <v>NS1(-), IgM(+), IgG(-)</v>
      </c>
      <c r="N107" t="str">
        <f t="shared" si="3"/>
        <v>Recent dengue</v>
      </c>
    </row>
    <row r="108" spans="1:14" x14ac:dyDescent="0.3">
      <c r="A108" t="s">
        <v>15</v>
      </c>
      <c r="B108">
        <v>45</v>
      </c>
      <c r="C108" t="str">
        <f>LOOKUP(Table1[[#This Row],[Age]],R$2:R$5,S$2:S$5)</f>
        <v>Adult (31-50)</v>
      </c>
      <c r="D108">
        <v>1</v>
      </c>
      <c r="E108">
        <v>1</v>
      </c>
      <c r="F108">
        <v>1</v>
      </c>
      <c r="G108" t="s">
        <v>33</v>
      </c>
      <c r="H108" t="s">
        <v>12</v>
      </c>
      <c r="I108" t="s">
        <v>13</v>
      </c>
      <c r="J108" t="s">
        <v>14</v>
      </c>
      <c r="K108">
        <v>1</v>
      </c>
      <c r="L108" t="str">
        <f>IF(Table1[[#This Row],[Outcome]],"Positive","Negative")</f>
        <v>Positive</v>
      </c>
      <c r="M108" t="str">
        <f t="shared" si="2"/>
        <v>NS1(+), IgM(+), IgG(+)</v>
      </c>
      <c r="N108" t="str">
        <f t="shared" si="3"/>
        <v>Active secondary dengue (strong response)</v>
      </c>
    </row>
    <row r="109" spans="1:14" x14ac:dyDescent="0.3">
      <c r="A109" t="s">
        <v>15</v>
      </c>
      <c r="B109">
        <v>27</v>
      </c>
      <c r="C109" t="str">
        <f>LOOKUP(Table1[[#This Row],[Age]],R$2:R$5,S$2:S$5)</f>
        <v>Young Adult (19-30)</v>
      </c>
      <c r="D109">
        <v>1</v>
      </c>
      <c r="E109">
        <v>1</v>
      </c>
      <c r="F109">
        <v>1</v>
      </c>
      <c r="G109" t="s">
        <v>26</v>
      </c>
      <c r="H109" t="s">
        <v>17</v>
      </c>
      <c r="I109" t="s">
        <v>19</v>
      </c>
      <c r="J109" t="s">
        <v>14</v>
      </c>
      <c r="K109">
        <v>1</v>
      </c>
      <c r="L109" t="str">
        <f>IF(Table1[[#This Row],[Outcome]],"Positive","Negative")</f>
        <v>Positive</v>
      </c>
      <c r="M109" t="str">
        <f t="shared" si="2"/>
        <v>NS1(+), IgM(+), IgG(+)</v>
      </c>
      <c r="N109" t="str">
        <f t="shared" si="3"/>
        <v>Active secondary dengue (strong response)</v>
      </c>
    </row>
    <row r="110" spans="1:14" x14ac:dyDescent="0.3">
      <c r="A110" t="s">
        <v>10</v>
      </c>
      <c r="B110">
        <v>31</v>
      </c>
      <c r="C110" t="str">
        <f>LOOKUP(Table1[[#This Row],[Age]],R$2:R$5,S$2:S$5)</f>
        <v>Adult (31-50)</v>
      </c>
      <c r="D110">
        <v>1</v>
      </c>
      <c r="E110">
        <v>1</v>
      </c>
      <c r="F110">
        <v>1</v>
      </c>
      <c r="G110" t="s">
        <v>44</v>
      </c>
      <c r="H110" t="s">
        <v>12</v>
      </c>
      <c r="I110" t="s">
        <v>13</v>
      </c>
      <c r="J110" t="s">
        <v>14</v>
      </c>
      <c r="K110">
        <v>1</v>
      </c>
      <c r="L110" t="str">
        <f>IF(Table1[[#This Row],[Outcome]],"Positive","Negative")</f>
        <v>Positive</v>
      </c>
      <c r="M110" t="str">
        <f t="shared" si="2"/>
        <v>NS1(+), IgM(+), IgG(+)</v>
      </c>
      <c r="N110" t="str">
        <f t="shared" si="3"/>
        <v>Active secondary dengue (strong response)</v>
      </c>
    </row>
    <row r="111" spans="1:14" hidden="1" x14ac:dyDescent="0.3">
      <c r="A111" t="s">
        <v>10</v>
      </c>
      <c r="B111">
        <v>44</v>
      </c>
      <c r="C111" t="str">
        <f>LOOKUP(Table1[[#This Row],[Age]],R$2:R$5,S$2:S$5)</f>
        <v>Adult (31-50)</v>
      </c>
      <c r="D111">
        <v>0</v>
      </c>
      <c r="E111">
        <v>0</v>
      </c>
      <c r="F111">
        <v>0</v>
      </c>
      <c r="G111" t="s">
        <v>21</v>
      </c>
      <c r="H111" t="s">
        <v>17</v>
      </c>
      <c r="I111" t="s">
        <v>19</v>
      </c>
      <c r="J111" t="s">
        <v>14</v>
      </c>
      <c r="K111">
        <v>0</v>
      </c>
      <c r="L111" t="str">
        <f>IF(Table1[[#This Row],[Outcome]],"Positive","Negative")</f>
        <v>Negative</v>
      </c>
      <c r="M111" t="str">
        <f t="shared" si="2"/>
        <v>All Negative</v>
      </c>
      <c r="N111" t="str">
        <f t="shared" si="3"/>
        <v>Likely not infected / tested too early</v>
      </c>
    </row>
    <row r="112" spans="1:14" x14ac:dyDescent="0.3">
      <c r="A112" t="s">
        <v>10</v>
      </c>
      <c r="B112">
        <v>39</v>
      </c>
      <c r="C112" t="str">
        <f>LOOKUP(Table1[[#This Row],[Age]],R$2:R$5,S$2:S$5)</f>
        <v>Adult (31-50)</v>
      </c>
      <c r="D112">
        <v>1</v>
      </c>
      <c r="E112">
        <v>1</v>
      </c>
      <c r="F112">
        <v>0</v>
      </c>
      <c r="G112" t="s">
        <v>48</v>
      </c>
      <c r="H112" t="s">
        <v>12</v>
      </c>
      <c r="I112" t="s">
        <v>24</v>
      </c>
      <c r="J112" t="s">
        <v>14</v>
      </c>
      <c r="K112">
        <v>1</v>
      </c>
      <c r="L112" t="str">
        <f>IF(Table1[[#This Row],[Outcome]],"Positive","Negative")</f>
        <v>Positive</v>
      </c>
      <c r="M112" t="str">
        <f t="shared" si="2"/>
        <v>NS1(+), IgM(-), IgG(+)</v>
      </c>
      <c r="N112" t="str">
        <f t="shared" si="3"/>
        <v>Early secondary infection</v>
      </c>
    </row>
    <row r="113" spans="1:14" x14ac:dyDescent="0.3">
      <c r="A113" t="s">
        <v>10</v>
      </c>
      <c r="B113">
        <v>9</v>
      </c>
      <c r="C113" t="str">
        <f>LOOKUP(Table1[[#This Row],[Age]],R$2:R$5,S$2:S$5)</f>
        <v>Child (0-18)</v>
      </c>
      <c r="D113">
        <v>1</v>
      </c>
      <c r="E113">
        <v>1</v>
      </c>
      <c r="F113">
        <v>0</v>
      </c>
      <c r="G113" t="s">
        <v>53</v>
      </c>
      <c r="H113" t="s">
        <v>17</v>
      </c>
      <c r="I113" t="s">
        <v>24</v>
      </c>
      <c r="J113" t="s">
        <v>14</v>
      </c>
      <c r="K113">
        <v>1</v>
      </c>
      <c r="L113" t="str">
        <f>IF(Table1[[#This Row],[Outcome]],"Positive","Negative")</f>
        <v>Positive</v>
      </c>
      <c r="M113" t="str">
        <f t="shared" si="2"/>
        <v>NS1(+), IgM(-), IgG(+)</v>
      </c>
      <c r="N113" t="str">
        <f t="shared" si="3"/>
        <v>Early secondary infection</v>
      </c>
    </row>
    <row r="114" spans="1:14" x14ac:dyDescent="0.3">
      <c r="A114" t="s">
        <v>15</v>
      </c>
      <c r="B114">
        <v>51</v>
      </c>
      <c r="C114" t="str">
        <f>LOOKUP(Table1[[#This Row],[Age]],R$2:R$5,S$2:S$5)</f>
        <v>Senior (51+)</v>
      </c>
      <c r="D114">
        <v>1</v>
      </c>
      <c r="E114">
        <v>1</v>
      </c>
      <c r="F114">
        <v>0</v>
      </c>
      <c r="G114" t="s">
        <v>38</v>
      </c>
      <c r="H114" t="s">
        <v>12</v>
      </c>
      <c r="I114" t="s">
        <v>19</v>
      </c>
      <c r="J114" t="s">
        <v>14</v>
      </c>
      <c r="K114">
        <v>1</v>
      </c>
      <c r="L114" t="str">
        <f>IF(Table1[[#This Row],[Outcome]],"Positive","Negative")</f>
        <v>Positive</v>
      </c>
      <c r="M114" t="str">
        <f t="shared" si="2"/>
        <v>NS1(+), IgM(-), IgG(+)</v>
      </c>
      <c r="N114" t="str">
        <f t="shared" si="3"/>
        <v>Early secondary infection</v>
      </c>
    </row>
    <row r="115" spans="1:14" hidden="1" x14ac:dyDescent="0.3">
      <c r="A115" t="s">
        <v>15</v>
      </c>
      <c r="B115">
        <v>24</v>
      </c>
      <c r="C115" t="str">
        <f>LOOKUP(Table1[[#This Row],[Age]],R$2:R$5,S$2:S$5)</f>
        <v>Young Adult (19-30)</v>
      </c>
      <c r="D115">
        <v>0</v>
      </c>
      <c r="E115">
        <v>0</v>
      </c>
      <c r="F115">
        <v>0</v>
      </c>
      <c r="G115" t="s">
        <v>21</v>
      </c>
      <c r="H115" t="s">
        <v>17</v>
      </c>
      <c r="I115" t="s">
        <v>19</v>
      </c>
      <c r="J115" t="s">
        <v>14</v>
      </c>
      <c r="K115">
        <v>0</v>
      </c>
      <c r="L115" t="str">
        <f>IF(Table1[[#This Row],[Outcome]],"Positive","Negative")</f>
        <v>Negative</v>
      </c>
      <c r="M115" t="str">
        <f t="shared" si="2"/>
        <v>All Negative</v>
      </c>
      <c r="N115" t="str">
        <f t="shared" si="3"/>
        <v>Likely not infected / tested too early</v>
      </c>
    </row>
    <row r="116" spans="1:14" x14ac:dyDescent="0.3">
      <c r="A116" t="s">
        <v>15</v>
      </c>
      <c r="B116">
        <v>46</v>
      </c>
      <c r="C116" t="str">
        <f>LOOKUP(Table1[[#This Row],[Age]],R$2:R$5,S$2:S$5)</f>
        <v>Adult (31-50)</v>
      </c>
      <c r="D116">
        <v>1</v>
      </c>
      <c r="E116">
        <v>1</v>
      </c>
      <c r="F116">
        <v>0</v>
      </c>
      <c r="G116" t="s">
        <v>39</v>
      </c>
      <c r="H116" t="s">
        <v>12</v>
      </c>
      <c r="I116" t="s">
        <v>24</v>
      </c>
      <c r="J116" t="s">
        <v>14</v>
      </c>
      <c r="K116">
        <v>1</v>
      </c>
      <c r="L116" t="str">
        <f>IF(Table1[[#This Row],[Outcome]],"Positive","Negative")</f>
        <v>Positive</v>
      </c>
      <c r="M116" t="str">
        <f t="shared" si="2"/>
        <v>NS1(+), IgM(-), IgG(+)</v>
      </c>
      <c r="N116" t="str">
        <f t="shared" si="3"/>
        <v>Early secondary infection</v>
      </c>
    </row>
    <row r="117" spans="1:14" x14ac:dyDescent="0.3">
      <c r="A117" t="s">
        <v>15</v>
      </c>
      <c r="B117">
        <v>39</v>
      </c>
      <c r="C117" t="str">
        <f>LOOKUP(Table1[[#This Row],[Age]],R$2:R$5,S$2:S$5)</f>
        <v>Adult (31-50)</v>
      </c>
      <c r="D117">
        <v>1</v>
      </c>
      <c r="E117">
        <v>1</v>
      </c>
      <c r="F117">
        <v>0</v>
      </c>
      <c r="G117" t="s">
        <v>18</v>
      </c>
      <c r="H117" t="s">
        <v>17</v>
      </c>
      <c r="I117" t="s">
        <v>13</v>
      </c>
      <c r="J117" t="s">
        <v>14</v>
      </c>
      <c r="K117">
        <v>1</v>
      </c>
      <c r="L117" t="str">
        <f>IF(Table1[[#This Row],[Outcome]],"Positive","Negative")</f>
        <v>Positive</v>
      </c>
      <c r="M117" t="str">
        <f t="shared" si="2"/>
        <v>NS1(+), IgM(-), IgG(+)</v>
      </c>
      <c r="N117" t="str">
        <f t="shared" si="3"/>
        <v>Early secondary infection</v>
      </c>
    </row>
    <row r="118" spans="1:14" x14ac:dyDescent="0.3">
      <c r="A118" t="s">
        <v>10</v>
      </c>
      <c r="B118">
        <v>14</v>
      </c>
      <c r="C118" t="str">
        <f>LOOKUP(Table1[[#This Row],[Age]],R$2:R$5,S$2:S$5)</f>
        <v>Child (0-18)</v>
      </c>
      <c r="D118">
        <v>1</v>
      </c>
      <c r="E118">
        <v>1</v>
      </c>
      <c r="F118">
        <v>0</v>
      </c>
      <c r="G118" t="s">
        <v>35</v>
      </c>
      <c r="H118" t="s">
        <v>12</v>
      </c>
      <c r="I118" t="s">
        <v>13</v>
      </c>
      <c r="J118" t="s">
        <v>14</v>
      </c>
      <c r="K118">
        <v>1</v>
      </c>
      <c r="L118" t="str">
        <f>IF(Table1[[#This Row],[Outcome]],"Positive","Negative")</f>
        <v>Positive</v>
      </c>
      <c r="M118" t="str">
        <f t="shared" si="2"/>
        <v>NS1(+), IgM(-), IgG(+)</v>
      </c>
      <c r="N118" t="str">
        <f t="shared" si="3"/>
        <v>Early secondary infection</v>
      </c>
    </row>
    <row r="119" spans="1:14" x14ac:dyDescent="0.3">
      <c r="A119" t="s">
        <v>15</v>
      </c>
      <c r="B119">
        <v>42</v>
      </c>
      <c r="C119" t="str">
        <f>LOOKUP(Table1[[#This Row],[Age]],R$2:R$5,S$2:S$5)</f>
        <v>Adult (31-50)</v>
      </c>
      <c r="D119">
        <v>1</v>
      </c>
      <c r="E119">
        <v>1</v>
      </c>
      <c r="F119">
        <v>0</v>
      </c>
      <c r="G119" t="s">
        <v>53</v>
      </c>
      <c r="H119" t="s">
        <v>17</v>
      </c>
      <c r="I119" t="s">
        <v>19</v>
      </c>
      <c r="J119" t="s">
        <v>14</v>
      </c>
      <c r="K119">
        <v>1</v>
      </c>
      <c r="L119" t="str">
        <f>IF(Table1[[#This Row],[Outcome]],"Positive","Negative")</f>
        <v>Positive</v>
      </c>
      <c r="M119" t="str">
        <f t="shared" si="2"/>
        <v>NS1(+), IgM(-), IgG(+)</v>
      </c>
      <c r="N119" t="str">
        <f t="shared" si="3"/>
        <v>Early secondary infection</v>
      </c>
    </row>
    <row r="120" spans="1:14" x14ac:dyDescent="0.3">
      <c r="A120" t="s">
        <v>15</v>
      </c>
      <c r="B120">
        <v>37</v>
      </c>
      <c r="C120" t="str">
        <f>LOOKUP(Table1[[#This Row],[Age]],R$2:R$5,S$2:S$5)</f>
        <v>Adult (31-50)</v>
      </c>
      <c r="D120">
        <v>1</v>
      </c>
      <c r="E120">
        <v>1</v>
      </c>
      <c r="F120">
        <v>0</v>
      </c>
      <c r="G120" t="s">
        <v>33</v>
      </c>
      <c r="H120" t="s">
        <v>12</v>
      </c>
      <c r="I120" t="s">
        <v>24</v>
      </c>
      <c r="J120" t="s">
        <v>14</v>
      </c>
      <c r="K120">
        <v>1</v>
      </c>
      <c r="L120" t="str">
        <f>IF(Table1[[#This Row],[Outcome]],"Positive","Negative")</f>
        <v>Positive</v>
      </c>
      <c r="M120" t="str">
        <f t="shared" si="2"/>
        <v>NS1(+), IgM(-), IgG(+)</v>
      </c>
      <c r="N120" t="str">
        <f t="shared" si="3"/>
        <v>Early secondary infection</v>
      </c>
    </row>
    <row r="121" spans="1:14" x14ac:dyDescent="0.3">
      <c r="A121" t="s">
        <v>15</v>
      </c>
      <c r="B121">
        <v>31</v>
      </c>
      <c r="C121" t="str">
        <f>LOOKUP(Table1[[#This Row],[Age]],R$2:R$5,S$2:S$5)</f>
        <v>Adult (31-50)</v>
      </c>
      <c r="D121">
        <v>1</v>
      </c>
      <c r="E121">
        <v>1</v>
      </c>
      <c r="F121">
        <v>0</v>
      </c>
      <c r="G121" t="s">
        <v>34</v>
      </c>
      <c r="H121" t="s">
        <v>17</v>
      </c>
      <c r="I121" t="s">
        <v>13</v>
      </c>
      <c r="J121" t="s">
        <v>14</v>
      </c>
      <c r="K121">
        <v>1</v>
      </c>
      <c r="L121" t="str">
        <f>IF(Table1[[#This Row],[Outcome]],"Positive","Negative")</f>
        <v>Positive</v>
      </c>
      <c r="M121" t="str">
        <f t="shared" si="2"/>
        <v>NS1(+), IgM(-), IgG(+)</v>
      </c>
      <c r="N121" t="str">
        <f t="shared" si="3"/>
        <v>Early secondary infection</v>
      </c>
    </row>
    <row r="122" spans="1:14" hidden="1" x14ac:dyDescent="0.3">
      <c r="A122" t="s">
        <v>15</v>
      </c>
      <c r="B122">
        <v>57</v>
      </c>
      <c r="C122" t="str">
        <f>LOOKUP(Table1[[#This Row],[Age]],R$2:R$5,S$2:S$5)</f>
        <v>Senior (51+)</v>
      </c>
      <c r="D122">
        <v>0</v>
      </c>
      <c r="E122">
        <v>0</v>
      </c>
      <c r="F122">
        <v>0</v>
      </c>
      <c r="G122" t="s">
        <v>32</v>
      </c>
      <c r="H122" t="s">
        <v>12</v>
      </c>
      <c r="I122" t="s">
        <v>24</v>
      </c>
      <c r="J122" t="s">
        <v>14</v>
      </c>
      <c r="K122">
        <v>0</v>
      </c>
      <c r="L122" t="str">
        <f>IF(Table1[[#This Row],[Outcome]],"Positive","Negative")</f>
        <v>Negative</v>
      </c>
      <c r="M122" t="str">
        <f t="shared" si="2"/>
        <v>All Negative</v>
      </c>
      <c r="N122" t="str">
        <f t="shared" si="3"/>
        <v>Likely not infected / tested too early</v>
      </c>
    </row>
    <row r="123" spans="1:14" hidden="1" x14ac:dyDescent="0.3">
      <c r="A123" t="s">
        <v>10</v>
      </c>
      <c r="B123">
        <v>30</v>
      </c>
      <c r="C123" t="str">
        <f>LOOKUP(Table1[[#This Row],[Age]],R$2:R$5,S$2:S$5)</f>
        <v>Adult (31-50)</v>
      </c>
      <c r="D123">
        <v>0</v>
      </c>
      <c r="E123">
        <v>0</v>
      </c>
      <c r="F123">
        <v>1</v>
      </c>
      <c r="G123" t="s">
        <v>46</v>
      </c>
      <c r="H123" t="s">
        <v>17</v>
      </c>
      <c r="I123" t="s">
        <v>13</v>
      </c>
      <c r="J123" t="s">
        <v>14</v>
      </c>
      <c r="K123">
        <v>0</v>
      </c>
      <c r="L123" t="str">
        <f>IF(Table1[[#This Row],[Outcome]],"Positive","Negative")</f>
        <v>Negative</v>
      </c>
      <c r="M123" t="str">
        <f t="shared" si="2"/>
        <v>NS1(-), IgM(+), IgG(-)</v>
      </c>
      <c r="N123" t="str">
        <f t="shared" si="3"/>
        <v>Recent dengue</v>
      </c>
    </row>
    <row r="124" spans="1:14" x14ac:dyDescent="0.3">
      <c r="A124" t="s">
        <v>10</v>
      </c>
      <c r="B124">
        <v>57</v>
      </c>
      <c r="C124" t="str">
        <f>LOOKUP(Table1[[#This Row],[Age]],R$2:R$5,S$2:S$5)</f>
        <v>Senior (51+)</v>
      </c>
      <c r="D124">
        <v>1</v>
      </c>
      <c r="E124">
        <v>1</v>
      </c>
      <c r="F124">
        <v>1</v>
      </c>
      <c r="G124" t="s">
        <v>20</v>
      </c>
      <c r="H124" t="s">
        <v>12</v>
      </c>
      <c r="I124" t="s">
        <v>24</v>
      </c>
      <c r="J124" t="s">
        <v>14</v>
      </c>
      <c r="K124">
        <v>1</v>
      </c>
      <c r="L124" t="str">
        <f>IF(Table1[[#This Row],[Outcome]],"Positive","Negative")</f>
        <v>Positive</v>
      </c>
      <c r="M124" t="str">
        <f t="shared" si="2"/>
        <v>NS1(+), IgM(+), IgG(+)</v>
      </c>
      <c r="N124" t="str">
        <f t="shared" si="3"/>
        <v>Active secondary dengue (strong response)</v>
      </c>
    </row>
    <row r="125" spans="1:14" hidden="1" x14ac:dyDescent="0.3">
      <c r="A125" t="s">
        <v>15</v>
      </c>
      <c r="B125">
        <v>17</v>
      </c>
      <c r="C125" t="str">
        <f>LOOKUP(Table1[[#This Row],[Age]],R$2:R$5,S$2:S$5)</f>
        <v>Child (0-18)</v>
      </c>
      <c r="D125">
        <v>0</v>
      </c>
      <c r="E125">
        <v>0</v>
      </c>
      <c r="F125">
        <v>0</v>
      </c>
      <c r="G125" t="s">
        <v>28</v>
      </c>
      <c r="H125" t="s">
        <v>17</v>
      </c>
      <c r="I125" t="s">
        <v>19</v>
      </c>
      <c r="J125" t="s">
        <v>14</v>
      </c>
      <c r="K125">
        <v>0</v>
      </c>
      <c r="L125" t="str">
        <f>IF(Table1[[#This Row],[Outcome]],"Positive","Negative")</f>
        <v>Negative</v>
      </c>
      <c r="M125" t="str">
        <f t="shared" si="2"/>
        <v>All Negative</v>
      </c>
      <c r="N125" t="str">
        <f t="shared" si="3"/>
        <v>Likely not infected / tested too early</v>
      </c>
    </row>
    <row r="126" spans="1:14" hidden="1" x14ac:dyDescent="0.3">
      <c r="A126" t="s">
        <v>10</v>
      </c>
      <c r="B126">
        <v>56</v>
      </c>
      <c r="C126" t="str">
        <f>LOOKUP(Table1[[#This Row],[Age]],R$2:R$5,S$2:S$5)</f>
        <v>Senior (51+)</v>
      </c>
      <c r="D126">
        <v>0</v>
      </c>
      <c r="E126">
        <v>0</v>
      </c>
      <c r="F126">
        <v>0</v>
      </c>
      <c r="G126" t="s">
        <v>50</v>
      </c>
      <c r="H126" t="s">
        <v>12</v>
      </c>
      <c r="I126" t="s">
        <v>24</v>
      </c>
      <c r="J126" t="s">
        <v>14</v>
      </c>
      <c r="K126">
        <v>0</v>
      </c>
      <c r="L126" t="str">
        <f>IF(Table1[[#This Row],[Outcome]],"Positive","Negative")</f>
        <v>Negative</v>
      </c>
      <c r="M126" t="str">
        <f t="shared" si="2"/>
        <v>All Negative</v>
      </c>
      <c r="N126" t="str">
        <f t="shared" si="3"/>
        <v>Likely not infected / tested too early</v>
      </c>
    </row>
    <row r="127" spans="1:14" hidden="1" x14ac:dyDescent="0.3">
      <c r="A127" t="s">
        <v>15</v>
      </c>
      <c r="B127">
        <v>54</v>
      </c>
      <c r="C127" t="str">
        <f>LOOKUP(Table1[[#This Row],[Age]],R$2:R$5,S$2:S$5)</f>
        <v>Senior (51+)</v>
      </c>
      <c r="D127">
        <v>0</v>
      </c>
      <c r="E127">
        <v>0</v>
      </c>
      <c r="F127">
        <v>0</v>
      </c>
      <c r="G127" t="s">
        <v>37</v>
      </c>
      <c r="H127" t="s">
        <v>17</v>
      </c>
      <c r="I127" t="s">
        <v>19</v>
      </c>
      <c r="J127" t="s">
        <v>14</v>
      </c>
      <c r="K127">
        <v>0</v>
      </c>
      <c r="L127" t="str">
        <f>IF(Table1[[#This Row],[Outcome]],"Positive","Negative")</f>
        <v>Negative</v>
      </c>
      <c r="M127" t="str">
        <f t="shared" si="2"/>
        <v>All Negative</v>
      </c>
      <c r="N127" t="str">
        <f t="shared" si="3"/>
        <v>Likely not infected / tested too early</v>
      </c>
    </row>
    <row r="128" spans="1:14" hidden="1" x14ac:dyDescent="0.3">
      <c r="A128" t="s">
        <v>10</v>
      </c>
      <c r="B128">
        <v>22</v>
      </c>
      <c r="C128" t="str">
        <f>LOOKUP(Table1[[#This Row],[Age]],R$2:R$5,S$2:S$5)</f>
        <v>Young Adult (19-30)</v>
      </c>
      <c r="D128">
        <v>0</v>
      </c>
      <c r="E128">
        <v>0</v>
      </c>
      <c r="F128">
        <v>1</v>
      </c>
      <c r="G128" t="s">
        <v>42</v>
      </c>
      <c r="H128" t="s">
        <v>12</v>
      </c>
      <c r="I128" t="s">
        <v>19</v>
      </c>
      <c r="J128" t="s">
        <v>14</v>
      </c>
      <c r="K128">
        <v>0</v>
      </c>
      <c r="L128" t="str">
        <f>IF(Table1[[#This Row],[Outcome]],"Positive","Negative")</f>
        <v>Negative</v>
      </c>
      <c r="M128" t="str">
        <f t="shared" si="2"/>
        <v>NS1(-), IgM(+), IgG(-)</v>
      </c>
      <c r="N128" t="str">
        <f t="shared" si="3"/>
        <v>Recent dengue</v>
      </c>
    </row>
    <row r="129" spans="1:14" x14ac:dyDescent="0.3">
      <c r="A129" t="s">
        <v>10</v>
      </c>
      <c r="B129">
        <v>63</v>
      </c>
      <c r="C129" t="str">
        <f>LOOKUP(Table1[[#This Row],[Age]],R$2:R$5,S$2:S$5)</f>
        <v>Senior (51+)</v>
      </c>
      <c r="D129">
        <v>1</v>
      </c>
      <c r="E129">
        <v>1</v>
      </c>
      <c r="F129">
        <v>1</v>
      </c>
      <c r="G129" t="s">
        <v>44</v>
      </c>
      <c r="H129" t="s">
        <v>17</v>
      </c>
      <c r="I129" t="s">
        <v>19</v>
      </c>
      <c r="J129" t="s">
        <v>14</v>
      </c>
      <c r="K129">
        <v>1</v>
      </c>
      <c r="L129" t="str">
        <f>IF(Table1[[#This Row],[Outcome]],"Positive","Negative")</f>
        <v>Positive</v>
      </c>
      <c r="M129" t="str">
        <f t="shared" si="2"/>
        <v>NS1(+), IgM(+), IgG(+)</v>
      </c>
      <c r="N129" t="str">
        <f t="shared" si="3"/>
        <v>Active secondary dengue (strong response)</v>
      </c>
    </row>
    <row r="130" spans="1:14" hidden="1" x14ac:dyDescent="0.3">
      <c r="A130" t="s">
        <v>15</v>
      </c>
      <c r="B130">
        <v>54</v>
      </c>
      <c r="C130" t="str">
        <f>LOOKUP(Table1[[#This Row],[Age]],R$2:R$5,S$2:S$5)</f>
        <v>Senior (51+)</v>
      </c>
      <c r="D130">
        <v>0</v>
      </c>
      <c r="E130">
        <v>0</v>
      </c>
      <c r="F130">
        <v>1</v>
      </c>
      <c r="G130" t="s">
        <v>11</v>
      </c>
      <c r="H130" t="s">
        <v>12</v>
      </c>
      <c r="I130" t="s">
        <v>24</v>
      </c>
      <c r="J130" t="s">
        <v>14</v>
      </c>
      <c r="K130">
        <v>0</v>
      </c>
      <c r="L130" t="str">
        <f>IF(Table1[[#This Row],[Outcome]],"Positive","Negative")</f>
        <v>Negative</v>
      </c>
      <c r="M130" t="str">
        <f t="shared" ref="M130:M193" si="4">IF(AND(D130=1,F130=0,E130=0),"NS1(+), IgM(-), IgG(-)",
 IF(AND(D130=0,F130=1,E130=0),"NS1(-), IgM(+), IgG(-)",
 IF(AND(D130=0,F130=1,E130=1),"NS1(-), IgM(+), IgG(+)",
 IF(AND(D130=0,F130=0,E130=1),"NS1(-), IgM(-), IgG(+)",
 IF(AND(D130=1,F130=1,E130=0),"NS1(+), IgM(+), IgG(-)",
 IF(AND(D130=1,F130=0,E130=1),"NS1(+), IgM(-), IgG(+)",
 IF(AND(D130=1,F130=1,E130=1),"NS1(+), IgM(+), IgG(+)",
 IF(AND(D130=0,F130=0,E130=0),"All Negative","Other"))))))))</f>
        <v>NS1(-), IgM(+), IgG(-)</v>
      </c>
      <c r="N130" t="str">
        <f t="shared" ref="N130:N193" si="5">IF(AND(D130=1,F130=0,E130=0),"Early stage dengue",
 IF(AND(D130=0,F130=1,E130=0),"Recent dengue",
 IF(AND(D130=0,F130=1,E130=1),"Secondary dengue",
 IF(AND(D130=0,F130=0,E130=1),"Past dengue infection",
 IF(AND(D130=1,F130=1,E130=0),"Early-mid stage primary dengue",
 IF(AND(D130=1,F130=0,E130=1),"Early secondary infection",
 IF(AND(D130=1,F130=1,E130=1),"Active secondary dengue (strong response)",
 IF(AND(D130=0,F130=0,E130=0),"Likely not infected / tested too early","Other"))))))))</f>
        <v>Recent dengue</v>
      </c>
    </row>
    <row r="131" spans="1:14" x14ac:dyDescent="0.3">
      <c r="A131" t="s">
        <v>15</v>
      </c>
      <c r="B131">
        <v>61</v>
      </c>
      <c r="C131" t="str">
        <f>LOOKUP(Table1[[#This Row],[Age]],R$2:R$5,S$2:S$5)</f>
        <v>Senior (51+)</v>
      </c>
      <c r="D131">
        <v>1</v>
      </c>
      <c r="E131">
        <v>1</v>
      </c>
      <c r="F131">
        <v>1</v>
      </c>
      <c r="G131" t="s">
        <v>36</v>
      </c>
      <c r="H131" t="s">
        <v>17</v>
      </c>
      <c r="I131" t="s">
        <v>24</v>
      </c>
      <c r="J131" t="s">
        <v>14</v>
      </c>
      <c r="K131">
        <v>1</v>
      </c>
      <c r="L131" t="str">
        <f>IF(Table1[[#This Row],[Outcome]],"Positive","Negative")</f>
        <v>Positive</v>
      </c>
      <c r="M131" t="str">
        <f t="shared" si="4"/>
        <v>NS1(+), IgM(+), IgG(+)</v>
      </c>
      <c r="N131" t="str">
        <f t="shared" si="5"/>
        <v>Active secondary dengue (strong response)</v>
      </c>
    </row>
    <row r="132" spans="1:14" x14ac:dyDescent="0.3">
      <c r="A132" t="s">
        <v>10</v>
      </c>
      <c r="B132">
        <v>47</v>
      </c>
      <c r="C132" t="str">
        <f>LOOKUP(Table1[[#This Row],[Age]],R$2:R$5,S$2:S$5)</f>
        <v>Adult (31-50)</v>
      </c>
      <c r="D132">
        <v>1</v>
      </c>
      <c r="E132">
        <v>1</v>
      </c>
      <c r="F132">
        <v>1</v>
      </c>
      <c r="G132" t="s">
        <v>33</v>
      </c>
      <c r="H132" t="s">
        <v>12</v>
      </c>
      <c r="I132" t="s">
        <v>24</v>
      </c>
      <c r="J132" t="s">
        <v>14</v>
      </c>
      <c r="K132">
        <v>1</v>
      </c>
      <c r="L132" t="str">
        <f>IF(Table1[[#This Row],[Outcome]],"Positive","Negative")</f>
        <v>Positive</v>
      </c>
      <c r="M132" t="str">
        <f t="shared" si="4"/>
        <v>NS1(+), IgM(+), IgG(+)</v>
      </c>
      <c r="N132" t="str">
        <f t="shared" si="5"/>
        <v>Active secondary dengue (strong response)</v>
      </c>
    </row>
    <row r="133" spans="1:14" hidden="1" x14ac:dyDescent="0.3">
      <c r="A133" t="s">
        <v>15</v>
      </c>
      <c r="B133">
        <v>18</v>
      </c>
      <c r="C133" t="str">
        <f>LOOKUP(Table1[[#This Row],[Age]],R$2:R$5,S$2:S$5)</f>
        <v>Young Adult (19-30)</v>
      </c>
      <c r="D133">
        <v>0</v>
      </c>
      <c r="E133">
        <v>0</v>
      </c>
      <c r="F133">
        <v>1</v>
      </c>
      <c r="G133" t="s">
        <v>20</v>
      </c>
      <c r="H133" t="s">
        <v>17</v>
      </c>
      <c r="I133" t="s">
        <v>19</v>
      </c>
      <c r="J133" t="s">
        <v>14</v>
      </c>
      <c r="K133">
        <v>0</v>
      </c>
      <c r="L133" t="str">
        <f>IF(Table1[[#This Row],[Outcome]],"Positive","Negative")</f>
        <v>Negative</v>
      </c>
      <c r="M133" t="str">
        <f t="shared" si="4"/>
        <v>NS1(-), IgM(+), IgG(-)</v>
      </c>
      <c r="N133" t="str">
        <f t="shared" si="5"/>
        <v>Recent dengue</v>
      </c>
    </row>
    <row r="134" spans="1:14" x14ac:dyDescent="0.3">
      <c r="A134" t="s">
        <v>10</v>
      </c>
      <c r="B134">
        <v>24</v>
      </c>
      <c r="C134" t="str">
        <f>LOOKUP(Table1[[#This Row],[Age]],R$2:R$5,S$2:S$5)</f>
        <v>Young Adult (19-30)</v>
      </c>
      <c r="D134">
        <v>1</v>
      </c>
      <c r="E134">
        <v>1</v>
      </c>
      <c r="F134">
        <v>0</v>
      </c>
      <c r="G134" t="s">
        <v>39</v>
      </c>
      <c r="H134" t="s">
        <v>12</v>
      </c>
      <c r="I134" t="s">
        <v>19</v>
      </c>
      <c r="J134" t="s">
        <v>14</v>
      </c>
      <c r="K134">
        <v>1</v>
      </c>
      <c r="L134" t="str">
        <f>IF(Table1[[#This Row],[Outcome]],"Positive","Negative")</f>
        <v>Positive</v>
      </c>
      <c r="M134" t="str">
        <f t="shared" si="4"/>
        <v>NS1(+), IgM(-), IgG(+)</v>
      </c>
      <c r="N134" t="str">
        <f t="shared" si="5"/>
        <v>Early secondary infection</v>
      </c>
    </row>
    <row r="135" spans="1:14" hidden="1" x14ac:dyDescent="0.3">
      <c r="A135" t="s">
        <v>10</v>
      </c>
      <c r="B135">
        <v>60</v>
      </c>
      <c r="C135" t="str">
        <f>LOOKUP(Table1[[#This Row],[Age]],R$2:R$5,S$2:S$5)</f>
        <v>Senior (51+)</v>
      </c>
      <c r="D135">
        <v>0</v>
      </c>
      <c r="E135">
        <v>0</v>
      </c>
      <c r="F135">
        <v>1</v>
      </c>
      <c r="G135" t="s">
        <v>40</v>
      </c>
      <c r="H135" t="s">
        <v>17</v>
      </c>
      <c r="I135" t="s">
        <v>19</v>
      </c>
      <c r="J135" t="s">
        <v>14</v>
      </c>
      <c r="K135">
        <v>0</v>
      </c>
      <c r="L135" t="str">
        <f>IF(Table1[[#This Row],[Outcome]],"Positive","Negative")</f>
        <v>Negative</v>
      </c>
      <c r="M135" t="str">
        <f t="shared" si="4"/>
        <v>NS1(-), IgM(+), IgG(-)</v>
      </c>
      <c r="N135" t="str">
        <f t="shared" si="5"/>
        <v>Recent dengue</v>
      </c>
    </row>
    <row r="136" spans="1:14" x14ac:dyDescent="0.3">
      <c r="A136" t="s">
        <v>10</v>
      </c>
      <c r="B136">
        <v>47</v>
      </c>
      <c r="C136" t="str">
        <f>LOOKUP(Table1[[#This Row],[Age]],R$2:R$5,S$2:S$5)</f>
        <v>Adult (31-50)</v>
      </c>
      <c r="D136">
        <v>1</v>
      </c>
      <c r="E136">
        <v>1</v>
      </c>
      <c r="F136">
        <v>1</v>
      </c>
      <c r="G136" t="s">
        <v>31</v>
      </c>
      <c r="H136" t="s">
        <v>12</v>
      </c>
      <c r="I136" t="s">
        <v>19</v>
      </c>
      <c r="J136" t="s">
        <v>14</v>
      </c>
      <c r="K136">
        <v>1</v>
      </c>
      <c r="L136" t="str">
        <f>IF(Table1[[#This Row],[Outcome]],"Positive","Negative")</f>
        <v>Positive</v>
      </c>
      <c r="M136" t="str">
        <f t="shared" si="4"/>
        <v>NS1(+), IgM(+), IgG(+)</v>
      </c>
      <c r="N136" t="str">
        <f t="shared" si="5"/>
        <v>Active secondary dengue (strong response)</v>
      </c>
    </row>
    <row r="137" spans="1:14" x14ac:dyDescent="0.3">
      <c r="A137" t="s">
        <v>10</v>
      </c>
      <c r="B137">
        <v>19</v>
      </c>
      <c r="C137" t="str">
        <f>LOOKUP(Table1[[#This Row],[Age]],R$2:R$5,S$2:S$5)</f>
        <v>Young Adult (19-30)</v>
      </c>
      <c r="D137">
        <v>1</v>
      </c>
      <c r="E137">
        <v>1</v>
      </c>
      <c r="F137">
        <v>0</v>
      </c>
      <c r="G137" t="s">
        <v>18</v>
      </c>
      <c r="H137" t="s">
        <v>17</v>
      </c>
      <c r="I137" t="s">
        <v>13</v>
      </c>
      <c r="J137" t="s">
        <v>14</v>
      </c>
      <c r="K137">
        <v>1</v>
      </c>
      <c r="L137" t="str">
        <f>IF(Table1[[#This Row],[Outcome]],"Positive","Negative")</f>
        <v>Positive</v>
      </c>
      <c r="M137" t="str">
        <f t="shared" si="4"/>
        <v>NS1(+), IgM(-), IgG(+)</v>
      </c>
      <c r="N137" t="str">
        <f t="shared" si="5"/>
        <v>Early secondary infection</v>
      </c>
    </row>
    <row r="138" spans="1:14" x14ac:dyDescent="0.3">
      <c r="A138" t="s">
        <v>15</v>
      </c>
      <c r="B138">
        <v>55</v>
      </c>
      <c r="C138" t="str">
        <f>LOOKUP(Table1[[#This Row],[Age]],R$2:R$5,S$2:S$5)</f>
        <v>Senior (51+)</v>
      </c>
      <c r="D138">
        <v>1</v>
      </c>
      <c r="E138">
        <v>1</v>
      </c>
      <c r="F138">
        <v>0</v>
      </c>
      <c r="G138" t="s">
        <v>34</v>
      </c>
      <c r="H138" t="s">
        <v>12</v>
      </c>
      <c r="I138" t="s">
        <v>24</v>
      </c>
      <c r="J138" t="s">
        <v>14</v>
      </c>
      <c r="K138">
        <v>1</v>
      </c>
      <c r="L138" t="str">
        <f>IF(Table1[[#This Row],[Outcome]],"Positive","Negative")</f>
        <v>Positive</v>
      </c>
      <c r="M138" t="str">
        <f t="shared" si="4"/>
        <v>NS1(+), IgM(-), IgG(+)</v>
      </c>
      <c r="N138" t="str">
        <f t="shared" si="5"/>
        <v>Early secondary infection</v>
      </c>
    </row>
    <row r="139" spans="1:14" x14ac:dyDescent="0.3">
      <c r="A139" t="s">
        <v>10</v>
      </c>
      <c r="B139">
        <v>49</v>
      </c>
      <c r="C139" t="str">
        <f>LOOKUP(Table1[[#This Row],[Age]],R$2:R$5,S$2:S$5)</f>
        <v>Adult (31-50)</v>
      </c>
      <c r="D139">
        <v>1</v>
      </c>
      <c r="E139">
        <v>1</v>
      </c>
      <c r="F139">
        <v>0</v>
      </c>
      <c r="G139" t="s">
        <v>18</v>
      </c>
      <c r="H139" t="s">
        <v>17</v>
      </c>
      <c r="I139" t="s">
        <v>13</v>
      </c>
      <c r="J139" t="s">
        <v>14</v>
      </c>
      <c r="K139">
        <v>1</v>
      </c>
      <c r="L139" t="str">
        <f>IF(Table1[[#This Row],[Outcome]],"Positive","Negative")</f>
        <v>Positive</v>
      </c>
      <c r="M139" t="str">
        <f t="shared" si="4"/>
        <v>NS1(+), IgM(-), IgG(+)</v>
      </c>
      <c r="N139" t="str">
        <f t="shared" si="5"/>
        <v>Early secondary infection</v>
      </c>
    </row>
    <row r="140" spans="1:14" x14ac:dyDescent="0.3">
      <c r="A140" t="s">
        <v>15</v>
      </c>
      <c r="B140">
        <v>32</v>
      </c>
      <c r="C140" t="str">
        <f>LOOKUP(Table1[[#This Row],[Age]],R$2:R$5,S$2:S$5)</f>
        <v>Adult (31-50)</v>
      </c>
      <c r="D140">
        <v>0</v>
      </c>
      <c r="E140">
        <v>1</v>
      </c>
      <c r="F140">
        <v>0</v>
      </c>
      <c r="G140" t="s">
        <v>53</v>
      </c>
      <c r="H140" t="s">
        <v>12</v>
      </c>
      <c r="I140" t="s">
        <v>24</v>
      </c>
      <c r="J140" t="s">
        <v>14</v>
      </c>
      <c r="K140">
        <v>1</v>
      </c>
      <c r="L140" t="str">
        <f>IF(Table1[[#This Row],[Outcome]],"Positive","Negative")</f>
        <v>Positive</v>
      </c>
      <c r="M140" t="str">
        <f t="shared" si="4"/>
        <v>NS1(-), IgM(-), IgG(+)</v>
      </c>
      <c r="N140" t="str">
        <f t="shared" si="5"/>
        <v>Past dengue infection</v>
      </c>
    </row>
    <row r="141" spans="1:14" x14ac:dyDescent="0.3">
      <c r="A141" t="s">
        <v>10</v>
      </c>
      <c r="B141">
        <v>8</v>
      </c>
      <c r="C141" t="str">
        <f>LOOKUP(Table1[[#This Row],[Age]],R$2:R$5,S$2:S$5)</f>
        <v>Child (0-18)</v>
      </c>
      <c r="D141">
        <v>1</v>
      </c>
      <c r="E141">
        <v>1</v>
      </c>
      <c r="F141">
        <v>0</v>
      </c>
      <c r="G141" t="s">
        <v>44</v>
      </c>
      <c r="H141" t="s">
        <v>17</v>
      </c>
      <c r="I141" t="s">
        <v>24</v>
      </c>
      <c r="J141" t="s">
        <v>14</v>
      </c>
      <c r="K141">
        <v>1</v>
      </c>
      <c r="L141" t="str">
        <f>IF(Table1[[#This Row],[Outcome]],"Positive","Negative")</f>
        <v>Positive</v>
      </c>
      <c r="M141" t="str">
        <f t="shared" si="4"/>
        <v>NS1(+), IgM(-), IgG(+)</v>
      </c>
      <c r="N141" t="str">
        <f t="shared" si="5"/>
        <v>Early secondary infection</v>
      </c>
    </row>
    <row r="142" spans="1:14" hidden="1" x14ac:dyDescent="0.3">
      <c r="A142" t="s">
        <v>10</v>
      </c>
      <c r="B142">
        <v>14</v>
      </c>
      <c r="C142" t="str">
        <f>LOOKUP(Table1[[#This Row],[Age]],R$2:R$5,S$2:S$5)</f>
        <v>Child (0-18)</v>
      </c>
      <c r="D142">
        <v>0</v>
      </c>
      <c r="E142">
        <v>0</v>
      </c>
      <c r="F142">
        <v>0</v>
      </c>
      <c r="G142" t="s">
        <v>47</v>
      </c>
      <c r="H142" t="s">
        <v>12</v>
      </c>
      <c r="I142" t="s">
        <v>24</v>
      </c>
      <c r="J142" t="s">
        <v>14</v>
      </c>
      <c r="K142">
        <v>0</v>
      </c>
      <c r="L142" t="str">
        <f>IF(Table1[[#This Row],[Outcome]],"Positive","Negative")</f>
        <v>Negative</v>
      </c>
      <c r="M142" t="str">
        <f t="shared" si="4"/>
        <v>All Negative</v>
      </c>
      <c r="N142" t="str">
        <f t="shared" si="5"/>
        <v>Likely not infected / tested too early</v>
      </c>
    </row>
    <row r="143" spans="1:14" hidden="1" x14ac:dyDescent="0.3">
      <c r="A143" t="s">
        <v>15</v>
      </c>
      <c r="B143">
        <v>28</v>
      </c>
      <c r="C143" t="str">
        <f>LOOKUP(Table1[[#This Row],[Age]],R$2:R$5,S$2:S$5)</f>
        <v>Young Adult (19-30)</v>
      </c>
      <c r="D143">
        <v>0</v>
      </c>
      <c r="E143">
        <v>0</v>
      </c>
      <c r="F143">
        <v>1</v>
      </c>
      <c r="G143" t="s">
        <v>46</v>
      </c>
      <c r="H143" t="s">
        <v>17</v>
      </c>
      <c r="I143" t="s">
        <v>19</v>
      </c>
      <c r="J143" t="s">
        <v>14</v>
      </c>
      <c r="K143">
        <v>0</v>
      </c>
      <c r="L143" t="str">
        <f>IF(Table1[[#This Row],[Outcome]],"Positive","Negative")</f>
        <v>Negative</v>
      </c>
      <c r="M143" t="str">
        <f t="shared" si="4"/>
        <v>NS1(-), IgM(+), IgG(-)</v>
      </c>
      <c r="N143" t="str">
        <f t="shared" si="5"/>
        <v>Recent dengue</v>
      </c>
    </row>
    <row r="144" spans="1:14" x14ac:dyDescent="0.3">
      <c r="A144" t="s">
        <v>10</v>
      </c>
      <c r="B144">
        <v>11</v>
      </c>
      <c r="C144" t="str">
        <f>LOOKUP(Table1[[#This Row],[Age]],R$2:R$5,S$2:S$5)</f>
        <v>Child (0-18)</v>
      </c>
      <c r="D144">
        <v>1</v>
      </c>
      <c r="E144">
        <v>1</v>
      </c>
      <c r="F144">
        <v>1</v>
      </c>
      <c r="G144" t="s">
        <v>38</v>
      </c>
      <c r="H144" t="s">
        <v>12</v>
      </c>
      <c r="I144" t="s">
        <v>19</v>
      </c>
      <c r="J144" t="s">
        <v>14</v>
      </c>
      <c r="K144">
        <v>1</v>
      </c>
      <c r="L144" t="str">
        <f>IF(Table1[[#This Row],[Outcome]],"Positive","Negative")</f>
        <v>Positive</v>
      </c>
      <c r="M144" t="str">
        <f t="shared" si="4"/>
        <v>NS1(+), IgM(+), IgG(+)</v>
      </c>
      <c r="N144" t="str">
        <f t="shared" si="5"/>
        <v>Active secondary dengue (strong response)</v>
      </c>
    </row>
    <row r="145" spans="1:14" hidden="1" x14ac:dyDescent="0.3">
      <c r="A145" t="s">
        <v>15</v>
      </c>
      <c r="B145">
        <v>29</v>
      </c>
      <c r="C145" t="str">
        <f>LOOKUP(Table1[[#This Row],[Age]],R$2:R$5,S$2:S$5)</f>
        <v>Young Adult (19-30)</v>
      </c>
      <c r="D145">
        <v>0</v>
      </c>
      <c r="E145">
        <v>0</v>
      </c>
      <c r="F145">
        <v>0</v>
      </c>
      <c r="G145" t="s">
        <v>53</v>
      </c>
      <c r="H145" t="s">
        <v>17</v>
      </c>
      <c r="I145" t="s">
        <v>13</v>
      </c>
      <c r="J145" t="s">
        <v>14</v>
      </c>
      <c r="K145">
        <v>0</v>
      </c>
      <c r="L145" t="str">
        <f>IF(Table1[[#This Row],[Outcome]],"Positive","Negative")</f>
        <v>Negative</v>
      </c>
      <c r="M145" t="str">
        <f t="shared" si="4"/>
        <v>All Negative</v>
      </c>
      <c r="N145" t="str">
        <f t="shared" si="5"/>
        <v>Likely not infected / tested too early</v>
      </c>
    </row>
    <row r="146" spans="1:14" hidden="1" x14ac:dyDescent="0.3">
      <c r="A146" t="s">
        <v>10</v>
      </c>
      <c r="B146">
        <v>62</v>
      </c>
      <c r="C146" t="str">
        <f>LOOKUP(Table1[[#This Row],[Age]],R$2:R$5,S$2:S$5)</f>
        <v>Senior (51+)</v>
      </c>
      <c r="D146">
        <v>0</v>
      </c>
      <c r="E146">
        <v>0</v>
      </c>
      <c r="F146">
        <v>1</v>
      </c>
      <c r="G146" t="s">
        <v>29</v>
      </c>
      <c r="H146" t="s">
        <v>12</v>
      </c>
      <c r="I146" t="s">
        <v>19</v>
      </c>
      <c r="J146" t="s">
        <v>14</v>
      </c>
      <c r="K146">
        <v>0</v>
      </c>
      <c r="L146" t="str">
        <f>IF(Table1[[#This Row],[Outcome]],"Positive","Negative")</f>
        <v>Negative</v>
      </c>
      <c r="M146" t="str">
        <f t="shared" si="4"/>
        <v>NS1(-), IgM(+), IgG(-)</v>
      </c>
      <c r="N146" t="str">
        <f t="shared" si="5"/>
        <v>Recent dengue</v>
      </c>
    </row>
    <row r="147" spans="1:14" x14ac:dyDescent="0.3">
      <c r="A147" t="s">
        <v>10</v>
      </c>
      <c r="B147">
        <v>65</v>
      </c>
      <c r="C147" t="str">
        <f>LOOKUP(Table1[[#This Row],[Age]],R$2:R$5,S$2:S$5)</f>
        <v>Senior (51+)</v>
      </c>
      <c r="D147">
        <v>1</v>
      </c>
      <c r="E147">
        <v>1</v>
      </c>
      <c r="F147">
        <v>1</v>
      </c>
      <c r="G147" t="s">
        <v>18</v>
      </c>
      <c r="H147" t="s">
        <v>17</v>
      </c>
      <c r="I147" t="s">
        <v>19</v>
      </c>
      <c r="J147" t="s">
        <v>14</v>
      </c>
      <c r="K147">
        <v>1</v>
      </c>
      <c r="L147" t="str">
        <f>IF(Table1[[#This Row],[Outcome]],"Positive","Negative")</f>
        <v>Positive</v>
      </c>
      <c r="M147" t="str">
        <f t="shared" si="4"/>
        <v>NS1(+), IgM(+), IgG(+)</v>
      </c>
      <c r="N147" t="str">
        <f t="shared" si="5"/>
        <v>Active secondary dengue (strong response)</v>
      </c>
    </row>
    <row r="148" spans="1:14" x14ac:dyDescent="0.3">
      <c r="A148" t="s">
        <v>10</v>
      </c>
      <c r="B148">
        <v>43</v>
      </c>
      <c r="C148" t="str">
        <f>LOOKUP(Table1[[#This Row],[Age]],R$2:R$5,S$2:S$5)</f>
        <v>Adult (31-50)</v>
      </c>
      <c r="D148">
        <v>1</v>
      </c>
      <c r="E148">
        <v>1</v>
      </c>
      <c r="F148">
        <v>1</v>
      </c>
      <c r="G148" t="s">
        <v>37</v>
      </c>
      <c r="H148" t="s">
        <v>12</v>
      </c>
      <c r="I148" t="s">
        <v>19</v>
      </c>
      <c r="J148" t="s">
        <v>14</v>
      </c>
      <c r="K148">
        <v>1</v>
      </c>
      <c r="L148" t="str">
        <f>IF(Table1[[#This Row],[Outcome]],"Positive","Negative")</f>
        <v>Positive</v>
      </c>
      <c r="M148" t="str">
        <f t="shared" si="4"/>
        <v>NS1(+), IgM(+), IgG(+)</v>
      </c>
      <c r="N148" t="str">
        <f t="shared" si="5"/>
        <v>Active secondary dengue (strong response)</v>
      </c>
    </row>
    <row r="149" spans="1:14" x14ac:dyDescent="0.3">
      <c r="A149" t="s">
        <v>10</v>
      </c>
      <c r="B149">
        <v>59</v>
      </c>
      <c r="C149" t="str">
        <f>LOOKUP(Table1[[#This Row],[Age]],R$2:R$5,S$2:S$5)</f>
        <v>Senior (51+)</v>
      </c>
      <c r="D149">
        <v>1</v>
      </c>
      <c r="E149">
        <v>1</v>
      </c>
      <c r="F149">
        <v>0</v>
      </c>
      <c r="G149" t="s">
        <v>43</v>
      </c>
      <c r="H149" t="s">
        <v>17</v>
      </c>
      <c r="I149" t="s">
        <v>24</v>
      </c>
      <c r="J149" t="s">
        <v>14</v>
      </c>
      <c r="K149">
        <v>1</v>
      </c>
      <c r="L149" t="str">
        <f>IF(Table1[[#This Row],[Outcome]],"Positive","Negative")</f>
        <v>Positive</v>
      </c>
      <c r="M149" t="str">
        <f t="shared" si="4"/>
        <v>NS1(+), IgM(-), IgG(+)</v>
      </c>
      <c r="N149" t="str">
        <f t="shared" si="5"/>
        <v>Early secondary infection</v>
      </c>
    </row>
    <row r="150" spans="1:14" x14ac:dyDescent="0.3">
      <c r="A150" t="s">
        <v>10</v>
      </c>
      <c r="B150">
        <v>29</v>
      </c>
      <c r="C150" t="str">
        <f>LOOKUP(Table1[[#This Row],[Age]],R$2:R$5,S$2:S$5)</f>
        <v>Young Adult (19-30)</v>
      </c>
      <c r="D150">
        <v>1</v>
      </c>
      <c r="E150">
        <v>1</v>
      </c>
      <c r="F150">
        <v>1</v>
      </c>
      <c r="G150" t="s">
        <v>16</v>
      </c>
      <c r="H150" t="s">
        <v>12</v>
      </c>
      <c r="I150" t="s">
        <v>24</v>
      </c>
      <c r="J150" t="s">
        <v>14</v>
      </c>
      <c r="K150">
        <v>1</v>
      </c>
      <c r="L150" t="str">
        <f>IF(Table1[[#This Row],[Outcome]],"Positive","Negative")</f>
        <v>Positive</v>
      </c>
      <c r="M150" t="str">
        <f t="shared" si="4"/>
        <v>NS1(+), IgM(+), IgG(+)</v>
      </c>
      <c r="N150" t="str">
        <f t="shared" si="5"/>
        <v>Active secondary dengue (strong response)</v>
      </c>
    </row>
    <row r="151" spans="1:14" hidden="1" x14ac:dyDescent="0.3">
      <c r="A151" t="s">
        <v>15</v>
      </c>
      <c r="B151">
        <v>17</v>
      </c>
      <c r="C151" t="str">
        <f>LOOKUP(Table1[[#This Row],[Age]],R$2:R$5,S$2:S$5)</f>
        <v>Child (0-18)</v>
      </c>
      <c r="D151">
        <v>0</v>
      </c>
      <c r="E151">
        <v>0</v>
      </c>
      <c r="F151">
        <v>0</v>
      </c>
      <c r="G151" t="s">
        <v>49</v>
      </c>
      <c r="H151" t="s">
        <v>17</v>
      </c>
      <c r="I151" t="s">
        <v>13</v>
      </c>
      <c r="J151" t="s">
        <v>14</v>
      </c>
      <c r="K151">
        <v>0</v>
      </c>
      <c r="L151" t="str">
        <f>IF(Table1[[#This Row],[Outcome]],"Positive","Negative")</f>
        <v>Negative</v>
      </c>
      <c r="M151" t="str">
        <f t="shared" si="4"/>
        <v>All Negative</v>
      </c>
      <c r="N151" t="str">
        <f t="shared" si="5"/>
        <v>Likely not infected / tested too early</v>
      </c>
    </row>
    <row r="152" spans="1:14" x14ac:dyDescent="0.3">
      <c r="A152" t="s">
        <v>10</v>
      </c>
      <c r="B152">
        <v>41</v>
      </c>
      <c r="C152" t="str">
        <f>LOOKUP(Table1[[#This Row],[Age]],R$2:R$5,S$2:S$5)</f>
        <v>Adult (31-50)</v>
      </c>
      <c r="D152">
        <v>1</v>
      </c>
      <c r="E152">
        <v>1</v>
      </c>
      <c r="F152">
        <v>1</v>
      </c>
      <c r="G152" t="s">
        <v>29</v>
      </c>
      <c r="H152" t="s">
        <v>12</v>
      </c>
      <c r="I152" t="s">
        <v>19</v>
      </c>
      <c r="J152" t="s">
        <v>14</v>
      </c>
      <c r="K152">
        <v>1</v>
      </c>
      <c r="L152" t="str">
        <f>IF(Table1[[#This Row],[Outcome]],"Positive","Negative")</f>
        <v>Positive</v>
      </c>
      <c r="M152" t="str">
        <f t="shared" si="4"/>
        <v>NS1(+), IgM(+), IgG(+)</v>
      </c>
      <c r="N152" t="str">
        <f t="shared" si="5"/>
        <v>Active secondary dengue (strong response)</v>
      </c>
    </row>
    <row r="153" spans="1:14" x14ac:dyDescent="0.3">
      <c r="A153" t="s">
        <v>10</v>
      </c>
      <c r="B153">
        <v>8</v>
      </c>
      <c r="C153" t="str">
        <f>LOOKUP(Table1[[#This Row],[Age]],R$2:R$5,S$2:S$5)</f>
        <v>Child (0-18)</v>
      </c>
      <c r="D153">
        <v>1</v>
      </c>
      <c r="E153">
        <v>1</v>
      </c>
      <c r="F153">
        <v>1</v>
      </c>
      <c r="G153" t="s">
        <v>47</v>
      </c>
      <c r="H153" t="s">
        <v>17</v>
      </c>
      <c r="I153" t="s">
        <v>13</v>
      </c>
      <c r="J153" t="s">
        <v>14</v>
      </c>
      <c r="K153">
        <v>1</v>
      </c>
      <c r="L153" t="str">
        <f>IF(Table1[[#This Row],[Outcome]],"Positive","Negative")</f>
        <v>Positive</v>
      </c>
      <c r="M153" t="str">
        <f t="shared" si="4"/>
        <v>NS1(+), IgM(+), IgG(+)</v>
      </c>
      <c r="N153" t="str">
        <f t="shared" si="5"/>
        <v>Active secondary dengue (strong response)</v>
      </c>
    </row>
    <row r="154" spans="1:14" x14ac:dyDescent="0.3">
      <c r="A154" t="s">
        <v>10</v>
      </c>
      <c r="B154">
        <v>29</v>
      </c>
      <c r="C154" t="str">
        <f>LOOKUP(Table1[[#This Row],[Age]],R$2:R$5,S$2:S$5)</f>
        <v>Young Adult (19-30)</v>
      </c>
      <c r="D154">
        <v>1</v>
      </c>
      <c r="E154">
        <v>1</v>
      </c>
      <c r="F154">
        <v>0</v>
      </c>
      <c r="G154" t="s">
        <v>31</v>
      </c>
      <c r="H154" t="s">
        <v>12</v>
      </c>
      <c r="I154" t="s">
        <v>24</v>
      </c>
      <c r="J154" t="s">
        <v>14</v>
      </c>
      <c r="K154">
        <v>1</v>
      </c>
      <c r="L154" t="str">
        <f>IF(Table1[[#This Row],[Outcome]],"Positive","Negative")</f>
        <v>Positive</v>
      </c>
      <c r="M154" t="str">
        <f t="shared" si="4"/>
        <v>NS1(+), IgM(-), IgG(+)</v>
      </c>
      <c r="N154" t="str">
        <f t="shared" si="5"/>
        <v>Early secondary infection</v>
      </c>
    </row>
    <row r="155" spans="1:14" x14ac:dyDescent="0.3">
      <c r="A155" t="s">
        <v>10</v>
      </c>
      <c r="B155">
        <v>54</v>
      </c>
      <c r="C155" t="str">
        <f>LOOKUP(Table1[[#This Row],[Age]],R$2:R$5,S$2:S$5)</f>
        <v>Senior (51+)</v>
      </c>
      <c r="D155">
        <v>1</v>
      </c>
      <c r="E155">
        <v>1</v>
      </c>
      <c r="F155">
        <v>0</v>
      </c>
      <c r="G155" t="s">
        <v>50</v>
      </c>
      <c r="H155" t="s">
        <v>17</v>
      </c>
      <c r="I155" t="s">
        <v>24</v>
      </c>
      <c r="J155" t="s">
        <v>14</v>
      </c>
      <c r="K155">
        <v>1</v>
      </c>
      <c r="L155" t="str">
        <f>IF(Table1[[#This Row],[Outcome]],"Positive","Negative")</f>
        <v>Positive</v>
      </c>
      <c r="M155" t="str">
        <f t="shared" si="4"/>
        <v>NS1(+), IgM(-), IgG(+)</v>
      </c>
      <c r="N155" t="str">
        <f t="shared" si="5"/>
        <v>Early secondary infection</v>
      </c>
    </row>
    <row r="156" spans="1:14" hidden="1" x14ac:dyDescent="0.3">
      <c r="A156" t="s">
        <v>10</v>
      </c>
      <c r="B156">
        <v>53</v>
      </c>
      <c r="C156" t="str">
        <f>LOOKUP(Table1[[#This Row],[Age]],R$2:R$5,S$2:S$5)</f>
        <v>Senior (51+)</v>
      </c>
      <c r="D156">
        <v>0</v>
      </c>
      <c r="E156">
        <v>0</v>
      </c>
      <c r="F156">
        <v>1</v>
      </c>
      <c r="G156" t="s">
        <v>16</v>
      </c>
      <c r="H156" t="s">
        <v>12</v>
      </c>
      <c r="I156" t="s">
        <v>13</v>
      </c>
      <c r="J156" t="s">
        <v>14</v>
      </c>
      <c r="K156">
        <v>0</v>
      </c>
      <c r="L156" t="str">
        <f>IF(Table1[[#This Row],[Outcome]],"Positive","Negative")</f>
        <v>Negative</v>
      </c>
      <c r="M156" t="str">
        <f t="shared" si="4"/>
        <v>NS1(-), IgM(+), IgG(-)</v>
      </c>
      <c r="N156" t="str">
        <f t="shared" si="5"/>
        <v>Recent dengue</v>
      </c>
    </row>
    <row r="157" spans="1:14" x14ac:dyDescent="0.3">
      <c r="A157" t="s">
        <v>15</v>
      </c>
      <c r="B157">
        <v>16</v>
      </c>
      <c r="C157" t="str">
        <f>LOOKUP(Table1[[#This Row],[Age]],R$2:R$5,S$2:S$5)</f>
        <v>Child (0-18)</v>
      </c>
      <c r="D157">
        <v>1</v>
      </c>
      <c r="E157">
        <v>1</v>
      </c>
      <c r="F157">
        <v>1</v>
      </c>
      <c r="G157" t="s">
        <v>45</v>
      </c>
      <c r="H157" t="s">
        <v>17</v>
      </c>
      <c r="I157" t="s">
        <v>13</v>
      </c>
      <c r="J157" t="s">
        <v>14</v>
      </c>
      <c r="K157">
        <v>1</v>
      </c>
      <c r="L157" t="str">
        <f>IF(Table1[[#This Row],[Outcome]],"Positive","Negative")</f>
        <v>Positive</v>
      </c>
      <c r="M157" t="str">
        <f t="shared" si="4"/>
        <v>NS1(+), IgM(+), IgG(+)</v>
      </c>
      <c r="N157" t="str">
        <f t="shared" si="5"/>
        <v>Active secondary dengue (strong response)</v>
      </c>
    </row>
    <row r="158" spans="1:14" hidden="1" x14ac:dyDescent="0.3">
      <c r="A158" t="s">
        <v>15</v>
      </c>
      <c r="B158">
        <v>43</v>
      </c>
      <c r="C158" t="str">
        <f>LOOKUP(Table1[[#This Row],[Age]],R$2:R$5,S$2:S$5)</f>
        <v>Adult (31-50)</v>
      </c>
      <c r="D158">
        <v>0</v>
      </c>
      <c r="E158">
        <v>0</v>
      </c>
      <c r="F158">
        <v>1</v>
      </c>
      <c r="G158" t="s">
        <v>31</v>
      </c>
      <c r="H158" t="s">
        <v>12</v>
      </c>
      <c r="I158" t="s">
        <v>13</v>
      </c>
      <c r="J158" t="s">
        <v>14</v>
      </c>
      <c r="K158">
        <v>0</v>
      </c>
      <c r="L158" t="str">
        <f>IF(Table1[[#This Row],[Outcome]],"Positive","Negative")</f>
        <v>Negative</v>
      </c>
      <c r="M158" t="str">
        <f t="shared" si="4"/>
        <v>NS1(-), IgM(+), IgG(-)</v>
      </c>
      <c r="N158" t="str">
        <f t="shared" si="5"/>
        <v>Recent dengue</v>
      </c>
    </row>
    <row r="159" spans="1:14" hidden="1" x14ac:dyDescent="0.3">
      <c r="A159" t="s">
        <v>15</v>
      </c>
      <c r="B159">
        <v>54</v>
      </c>
      <c r="C159" t="str">
        <f>LOOKUP(Table1[[#This Row],[Age]],R$2:R$5,S$2:S$5)</f>
        <v>Senior (51+)</v>
      </c>
      <c r="D159">
        <v>0</v>
      </c>
      <c r="E159">
        <v>0</v>
      </c>
      <c r="F159">
        <v>0</v>
      </c>
      <c r="G159" t="s">
        <v>36</v>
      </c>
      <c r="H159" t="s">
        <v>17</v>
      </c>
      <c r="I159" t="s">
        <v>19</v>
      </c>
      <c r="J159" t="s">
        <v>14</v>
      </c>
      <c r="K159">
        <v>0</v>
      </c>
      <c r="L159" t="str">
        <f>IF(Table1[[#This Row],[Outcome]],"Positive","Negative")</f>
        <v>Negative</v>
      </c>
      <c r="M159" t="str">
        <f t="shared" si="4"/>
        <v>All Negative</v>
      </c>
      <c r="N159" t="str">
        <f t="shared" si="5"/>
        <v>Likely not infected / tested too early</v>
      </c>
    </row>
    <row r="160" spans="1:14" hidden="1" x14ac:dyDescent="0.3">
      <c r="A160" t="s">
        <v>15</v>
      </c>
      <c r="B160">
        <v>41</v>
      </c>
      <c r="C160" t="str">
        <f>LOOKUP(Table1[[#This Row],[Age]],R$2:R$5,S$2:S$5)</f>
        <v>Adult (31-50)</v>
      </c>
      <c r="D160">
        <v>0</v>
      </c>
      <c r="E160">
        <v>0</v>
      </c>
      <c r="F160">
        <v>0</v>
      </c>
      <c r="G160" t="s">
        <v>39</v>
      </c>
      <c r="H160" t="s">
        <v>12</v>
      </c>
      <c r="I160" t="s">
        <v>24</v>
      </c>
      <c r="J160" t="s">
        <v>14</v>
      </c>
      <c r="K160">
        <v>0</v>
      </c>
      <c r="L160" t="str">
        <f>IF(Table1[[#This Row],[Outcome]],"Positive","Negative")</f>
        <v>Negative</v>
      </c>
      <c r="M160" t="str">
        <f t="shared" si="4"/>
        <v>All Negative</v>
      </c>
      <c r="N160" t="str">
        <f t="shared" si="5"/>
        <v>Likely not infected / tested too early</v>
      </c>
    </row>
    <row r="161" spans="1:14" hidden="1" x14ac:dyDescent="0.3">
      <c r="A161" t="s">
        <v>15</v>
      </c>
      <c r="B161">
        <v>42</v>
      </c>
      <c r="C161" t="str">
        <f>LOOKUP(Table1[[#This Row],[Age]],R$2:R$5,S$2:S$5)</f>
        <v>Adult (31-50)</v>
      </c>
      <c r="D161">
        <v>0</v>
      </c>
      <c r="E161">
        <v>0</v>
      </c>
      <c r="F161">
        <v>0</v>
      </c>
      <c r="G161" t="s">
        <v>51</v>
      </c>
      <c r="H161" t="s">
        <v>17</v>
      </c>
      <c r="I161" t="s">
        <v>19</v>
      </c>
      <c r="J161" t="s">
        <v>14</v>
      </c>
      <c r="K161">
        <v>0</v>
      </c>
      <c r="L161" t="str">
        <f>IF(Table1[[#This Row],[Outcome]],"Positive","Negative")</f>
        <v>Negative</v>
      </c>
      <c r="M161" t="str">
        <f t="shared" si="4"/>
        <v>All Negative</v>
      </c>
      <c r="N161" t="str">
        <f t="shared" si="5"/>
        <v>Likely not infected / tested too early</v>
      </c>
    </row>
    <row r="162" spans="1:14" x14ac:dyDescent="0.3">
      <c r="A162" t="s">
        <v>10</v>
      </c>
      <c r="B162">
        <v>45</v>
      </c>
      <c r="C162" t="str">
        <f>LOOKUP(Table1[[#This Row],[Age]],R$2:R$5,S$2:S$5)</f>
        <v>Adult (31-50)</v>
      </c>
      <c r="D162">
        <v>1</v>
      </c>
      <c r="E162">
        <v>1</v>
      </c>
      <c r="F162">
        <v>1</v>
      </c>
      <c r="G162" t="s">
        <v>25</v>
      </c>
      <c r="H162" t="s">
        <v>12</v>
      </c>
      <c r="I162" t="s">
        <v>19</v>
      </c>
      <c r="J162" t="s">
        <v>14</v>
      </c>
      <c r="K162">
        <v>1</v>
      </c>
      <c r="L162" t="str">
        <f>IF(Table1[[#This Row],[Outcome]],"Positive","Negative")</f>
        <v>Positive</v>
      </c>
      <c r="M162" t="str">
        <f t="shared" si="4"/>
        <v>NS1(+), IgM(+), IgG(+)</v>
      </c>
      <c r="N162" t="str">
        <f t="shared" si="5"/>
        <v>Active secondary dengue (strong response)</v>
      </c>
    </row>
    <row r="163" spans="1:14" x14ac:dyDescent="0.3">
      <c r="A163" t="s">
        <v>15</v>
      </c>
      <c r="B163">
        <v>13</v>
      </c>
      <c r="C163" t="str">
        <f>LOOKUP(Table1[[#This Row],[Age]],R$2:R$5,S$2:S$5)</f>
        <v>Child (0-18)</v>
      </c>
      <c r="D163">
        <v>1</v>
      </c>
      <c r="E163">
        <v>1</v>
      </c>
      <c r="F163">
        <v>1</v>
      </c>
      <c r="G163" t="s">
        <v>50</v>
      </c>
      <c r="H163" t="s">
        <v>17</v>
      </c>
      <c r="I163" t="s">
        <v>19</v>
      </c>
      <c r="J163" t="s">
        <v>14</v>
      </c>
      <c r="K163">
        <v>1</v>
      </c>
      <c r="L163" t="str">
        <f>IF(Table1[[#This Row],[Outcome]],"Positive","Negative")</f>
        <v>Positive</v>
      </c>
      <c r="M163" t="str">
        <f t="shared" si="4"/>
        <v>NS1(+), IgM(+), IgG(+)</v>
      </c>
      <c r="N163" t="str">
        <f t="shared" si="5"/>
        <v>Active secondary dengue (strong response)</v>
      </c>
    </row>
    <row r="164" spans="1:14" x14ac:dyDescent="0.3">
      <c r="A164" t="s">
        <v>10</v>
      </c>
      <c r="B164">
        <v>10</v>
      </c>
      <c r="C164" t="str">
        <f>LOOKUP(Table1[[#This Row],[Age]],R$2:R$5,S$2:S$5)</f>
        <v>Child (0-18)</v>
      </c>
      <c r="D164">
        <v>1</v>
      </c>
      <c r="E164">
        <v>1</v>
      </c>
      <c r="F164">
        <v>0</v>
      </c>
      <c r="G164" t="s">
        <v>45</v>
      </c>
      <c r="H164" t="s">
        <v>12</v>
      </c>
      <c r="I164" t="s">
        <v>13</v>
      </c>
      <c r="J164" t="s">
        <v>14</v>
      </c>
      <c r="K164">
        <v>1</v>
      </c>
      <c r="L164" t="str">
        <f>IF(Table1[[#This Row],[Outcome]],"Positive","Negative")</f>
        <v>Positive</v>
      </c>
      <c r="M164" t="str">
        <f t="shared" si="4"/>
        <v>NS1(+), IgM(-), IgG(+)</v>
      </c>
      <c r="N164" t="str">
        <f t="shared" si="5"/>
        <v>Early secondary infection</v>
      </c>
    </row>
    <row r="165" spans="1:14" x14ac:dyDescent="0.3">
      <c r="A165" t="s">
        <v>15</v>
      </c>
      <c r="B165">
        <v>18</v>
      </c>
      <c r="C165" t="str">
        <f>LOOKUP(Table1[[#This Row],[Age]],R$2:R$5,S$2:S$5)</f>
        <v>Young Adult (19-30)</v>
      </c>
      <c r="D165">
        <v>1</v>
      </c>
      <c r="E165">
        <v>1</v>
      </c>
      <c r="F165">
        <v>0</v>
      </c>
      <c r="G165" t="s">
        <v>31</v>
      </c>
      <c r="H165" t="s">
        <v>17</v>
      </c>
      <c r="I165" t="s">
        <v>13</v>
      </c>
      <c r="J165" t="s">
        <v>14</v>
      </c>
      <c r="K165">
        <v>1</v>
      </c>
      <c r="L165" t="str">
        <f>IF(Table1[[#This Row],[Outcome]],"Positive","Negative")</f>
        <v>Positive</v>
      </c>
      <c r="M165" t="str">
        <f t="shared" si="4"/>
        <v>NS1(+), IgM(-), IgG(+)</v>
      </c>
      <c r="N165" t="str">
        <f t="shared" si="5"/>
        <v>Early secondary infection</v>
      </c>
    </row>
    <row r="166" spans="1:14" x14ac:dyDescent="0.3">
      <c r="A166" t="s">
        <v>10</v>
      </c>
      <c r="B166">
        <v>9</v>
      </c>
      <c r="C166" t="str">
        <f>LOOKUP(Table1[[#This Row],[Age]],R$2:R$5,S$2:S$5)</f>
        <v>Child (0-18)</v>
      </c>
      <c r="D166">
        <v>1</v>
      </c>
      <c r="E166">
        <v>1</v>
      </c>
      <c r="F166">
        <v>0</v>
      </c>
      <c r="G166" t="s">
        <v>32</v>
      </c>
      <c r="H166" t="s">
        <v>12</v>
      </c>
      <c r="I166" t="s">
        <v>24</v>
      </c>
      <c r="J166" t="s">
        <v>14</v>
      </c>
      <c r="K166">
        <v>1</v>
      </c>
      <c r="L166" t="str">
        <f>IF(Table1[[#This Row],[Outcome]],"Positive","Negative")</f>
        <v>Positive</v>
      </c>
      <c r="M166" t="str">
        <f t="shared" si="4"/>
        <v>NS1(+), IgM(-), IgG(+)</v>
      </c>
      <c r="N166" t="str">
        <f t="shared" si="5"/>
        <v>Early secondary infection</v>
      </c>
    </row>
    <row r="167" spans="1:14" hidden="1" x14ac:dyDescent="0.3">
      <c r="A167" t="s">
        <v>10</v>
      </c>
      <c r="B167">
        <v>63</v>
      </c>
      <c r="C167" t="str">
        <f>LOOKUP(Table1[[#This Row],[Age]],R$2:R$5,S$2:S$5)</f>
        <v>Senior (51+)</v>
      </c>
      <c r="D167">
        <v>0</v>
      </c>
      <c r="E167">
        <v>0</v>
      </c>
      <c r="F167">
        <v>1</v>
      </c>
      <c r="G167" t="s">
        <v>43</v>
      </c>
      <c r="H167" t="s">
        <v>17</v>
      </c>
      <c r="I167" t="s">
        <v>24</v>
      </c>
      <c r="J167" t="s">
        <v>14</v>
      </c>
      <c r="K167">
        <v>0</v>
      </c>
      <c r="L167" t="str">
        <f>IF(Table1[[#This Row],[Outcome]],"Positive","Negative")</f>
        <v>Negative</v>
      </c>
      <c r="M167" t="str">
        <f t="shared" si="4"/>
        <v>NS1(-), IgM(+), IgG(-)</v>
      </c>
      <c r="N167" t="str">
        <f t="shared" si="5"/>
        <v>Recent dengue</v>
      </c>
    </row>
    <row r="168" spans="1:14" x14ac:dyDescent="0.3">
      <c r="A168" t="s">
        <v>15</v>
      </c>
      <c r="B168">
        <v>36</v>
      </c>
      <c r="C168" t="str">
        <f>LOOKUP(Table1[[#This Row],[Age]],R$2:R$5,S$2:S$5)</f>
        <v>Adult (31-50)</v>
      </c>
      <c r="D168">
        <v>1</v>
      </c>
      <c r="E168">
        <v>1</v>
      </c>
      <c r="F168">
        <v>0</v>
      </c>
      <c r="G168" t="s">
        <v>22</v>
      </c>
      <c r="H168" t="s">
        <v>12</v>
      </c>
      <c r="I168" t="s">
        <v>13</v>
      </c>
      <c r="J168" t="s">
        <v>14</v>
      </c>
      <c r="K168">
        <v>1</v>
      </c>
      <c r="L168" t="str">
        <f>IF(Table1[[#This Row],[Outcome]],"Positive","Negative")</f>
        <v>Positive</v>
      </c>
      <c r="M168" t="str">
        <f t="shared" si="4"/>
        <v>NS1(+), IgM(-), IgG(+)</v>
      </c>
      <c r="N168" t="str">
        <f t="shared" si="5"/>
        <v>Early secondary infection</v>
      </c>
    </row>
    <row r="169" spans="1:14" hidden="1" x14ac:dyDescent="0.3">
      <c r="A169" t="s">
        <v>15</v>
      </c>
      <c r="B169">
        <v>15</v>
      </c>
      <c r="C169" t="str">
        <f>LOOKUP(Table1[[#This Row],[Age]],R$2:R$5,S$2:S$5)</f>
        <v>Child (0-18)</v>
      </c>
      <c r="D169">
        <v>0</v>
      </c>
      <c r="E169">
        <v>0</v>
      </c>
      <c r="F169">
        <v>1</v>
      </c>
      <c r="G169" t="s">
        <v>32</v>
      </c>
      <c r="H169" t="s">
        <v>17</v>
      </c>
      <c r="I169" t="s">
        <v>13</v>
      </c>
      <c r="J169" t="s">
        <v>14</v>
      </c>
      <c r="K169">
        <v>0</v>
      </c>
      <c r="L169" t="str">
        <f>IF(Table1[[#This Row],[Outcome]],"Positive","Negative")</f>
        <v>Negative</v>
      </c>
      <c r="M169" t="str">
        <f t="shared" si="4"/>
        <v>NS1(-), IgM(+), IgG(-)</v>
      </c>
      <c r="N169" t="str">
        <f t="shared" si="5"/>
        <v>Recent dengue</v>
      </c>
    </row>
    <row r="170" spans="1:14" hidden="1" x14ac:dyDescent="0.3">
      <c r="A170" t="s">
        <v>15</v>
      </c>
      <c r="B170">
        <v>30</v>
      </c>
      <c r="C170" t="str">
        <f>LOOKUP(Table1[[#This Row],[Age]],R$2:R$5,S$2:S$5)</f>
        <v>Adult (31-50)</v>
      </c>
      <c r="D170">
        <v>0</v>
      </c>
      <c r="E170">
        <v>0</v>
      </c>
      <c r="F170">
        <v>0</v>
      </c>
      <c r="G170" t="s">
        <v>18</v>
      </c>
      <c r="H170" t="s">
        <v>12</v>
      </c>
      <c r="I170" t="s">
        <v>19</v>
      </c>
      <c r="J170" t="s">
        <v>14</v>
      </c>
      <c r="K170">
        <v>0</v>
      </c>
      <c r="L170" t="str">
        <f>IF(Table1[[#This Row],[Outcome]],"Positive","Negative")</f>
        <v>Negative</v>
      </c>
      <c r="M170" t="str">
        <f t="shared" si="4"/>
        <v>All Negative</v>
      </c>
      <c r="N170" t="str">
        <f t="shared" si="5"/>
        <v>Likely not infected / tested too early</v>
      </c>
    </row>
    <row r="171" spans="1:14" x14ac:dyDescent="0.3">
      <c r="A171" t="s">
        <v>10</v>
      </c>
      <c r="B171">
        <v>40</v>
      </c>
      <c r="C171" t="str">
        <f>LOOKUP(Table1[[#This Row],[Age]],R$2:R$5,S$2:S$5)</f>
        <v>Adult (31-50)</v>
      </c>
      <c r="D171">
        <v>1</v>
      </c>
      <c r="E171">
        <v>1</v>
      </c>
      <c r="F171">
        <v>0</v>
      </c>
      <c r="G171" t="s">
        <v>34</v>
      </c>
      <c r="H171" t="s">
        <v>17</v>
      </c>
      <c r="I171" t="s">
        <v>13</v>
      </c>
      <c r="J171" t="s">
        <v>14</v>
      </c>
      <c r="K171">
        <v>1</v>
      </c>
      <c r="L171" t="str">
        <f>IF(Table1[[#This Row],[Outcome]],"Positive","Negative")</f>
        <v>Positive</v>
      </c>
      <c r="M171" t="str">
        <f t="shared" si="4"/>
        <v>NS1(+), IgM(-), IgG(+)</v>
      </c>
      <c r="N171" t="str">
        <f t="shared" si="5"/>
        <v>Early secondary infection</v>
      </c>
    </row>
    <row r="172" spans="1:14" x14ac:dyDescent="0.3">
      <c r="A172" t="s">
        <v>15</v>
      </c>
      <c r="B172">
        <v>45</v>
      </c>
      <c r="C172" t="str">
        <f>LOOKUP(Table1[[#This Row],[Age]],R$2:R$5,S$2:S$5)</f>
        <v>Adult (31-50)</v>
      </c>
      <c r="D172">
        <v>1</v>
      </c>
      <c r="E172">
        <v>1</v>
      </c>
      <c r="F172">
        <v>0</v>
      </c>
      <c r="G172" t="s">
        <v>18</v>
      </c>
      <c r="H172" t="s">
        <v>12</v>
      </c>
      <c r="I172" t="s">
        <v>24</v>
      </c>
      <c r="J172" t="s">
        <v>14</v>
      </c>
      <c r="K172">
        <v>1</v>
      </c>
      <c r="L172" t="str">
        <f>IF(Table1[[#This Row],[Outcome]],"Positive","Negative")</f>
        <v>Positive</v>
      </c>
      <c r="M172" t="str">
        <f t="shared" si="4"/>
        <v>NS1(+), IgM(-), IgG(+)</v>
      </c>
      <c r="N172" t="str">
        <f t="shared" si="5"/>
        <v>Early secondary infection</v>
      </c>
    </row>
    <row r="173" spans="1:14" hidden="1" x14ac:dyDescent="0.3">
      <c r="A173" t="s">
        <v>10</v>
      </c>
      <c r="B173">
        <v>14</v>
      </c>
      <c r="C173" t="str">
        <f>LOOKUP(Table1[[#This Row],[Age]],R$2:R$5,S$2:S$5)</f>
        <v>Child (0-18)</v>
      </c>
      <c r="D173">
        <v>0</v>
      </c>
      <c r="E173">
        <v>0</v>
      </c>
      <c r="F173">
        <v>1</v>
      </c>
      <c r="G173" t="s">
        <v>31</v>
      </c>
      <c r="H173" t="s">
        <v>17</v>
      </c>
      <c r="I173" t="s">
        <v>19</v>
      </c>
      <c r="J173" t="s">
        <v>14</v>
      </c>
      <c r="K173">
        <v>0</v>
      </c>
      <c r="L173" t="str">
        <f>IF(Table1[[#This Row],[Outcome]],"Positive","Negative")</f>
        <v>Negative</v>
      </c>
      <c r="M173" t="str">
        <f t="shared" si="4"/>
        <v>NS1(-), IgM(+), IgG(-)</v>
      </c>
      <c r="N173" t="str">
        <f t="shared" si="5"/>
        <v>Recent dengue</v>
      </c>
    </row>
    <row r="174" spans="1:14" x14ac:dyDescent="0.3">
      <c r="A174" t="s">
        <v>10</v>
      </c>
      <c r="B174">
        <v>9</v>
      </c>
      <c r="C174" t="str">
        <f>LOOKUP(Table1[[#This Row],[Age]],R$2:R$5,S$2:S$5)</f>
        <v>Child (0-18)</v>
      </c>
      <c r="D174">
        <v>1</v>
      </c>
      <c r="E174">
        <v>1</v>
      </c>
      <c r="F174">
        <v>0</v>
      </c>
      <c r="G174" t="s">
        <v>22</v>
      </c>
      <c r="H174" t="s">
        <v>12</v>
      </c>
      <c r="I174" t="s">
        <v>24</v>
      </c>
      <c r="J174" t="s">
        <v>14</v>
      </c>
      <c r="K174">
        <v>1</v>
      </c>
      <c r="L174" t="str">
        <f>IF(Table1[[#This Row],[Outcome]],"Positive","Negative")</f>
        <v>Positive</v>
      </c>
      <c r="M174" t="str">
        <f t="shared" si="4"/>
        <v>NS1(+), IgM(-), IgG(+)</v>
      </c>
      <c r="N174" t="str">
        <f t="shared" si="5"/>
        <v>Early secondary infection</v>
      </c>
    </row>
    <row r="175" spans="1:14" hidden="1" x14ac:dyDescent="0.3">
      <c r="A175" t="s">
        <v>10</v>
      </c>
      <c r="B175">
        <v>42</v>
      </c>
      <c r="C175" t="str">
        <f>LOOKUP(Table1[[#This Row],[Age]],R$2:R$5,S$2:S$5)</f>
        <v>Adult (31-50)</v>
      </c>
      <c r="D175">
        <v>0</v>
      </c>
      <c r="E175">
        <v>0</v>
      </c>
      <c r="F175">
        <v>1</v>
      </c>
      <c r="G175" t="s">
        <v>51</v>
      </c>
      <c r="H175" t="s">
        <v>17</v>
      </c>
      <c r="I175" t="s">
        <v>19</v>
      </c>
      <c r="J175" t="s">
        <v>14</v>
      </c>
      <c r="K175">
        <v>0</v>
      </c>
      <c r="L175" t="str">
        <f>IF(Table1[[#This Row],[Outcome]],"Positive","Negative")</f>
        <v>Negative</v>
      </c>
      <c r="M175" t="str">
        <f t="shared" si="4"/>
        <v>NS1(-), IgM(+), IgG(-)</v>
      </c>
      <c r="N175" t="str">
        <f t="shared" si="5"/>
        <v>Recent dengue</v>
      </c>
    </row>
    <row r="176" spans="1:14" hidden="1" x14ac:dyDescent="0.3">
      <c r="A176" t="s">
        <v>10</v>
      </c>
      <c r="B176">
        <v>17</v>
      </c>
      <c r="C176" t="str">
        <f>LOOKUP(Table1[[#This Row],[Age]],R$2:R$5,S$2:S$5)</f>
        <v>Child (0-18)</v>
      </c>
      <c r="D176">
        <v>0</v>
      </c>
      <c r="E176">
        <v>0</v>
      </c>
      <c r="F176">
        <v>0</v>
      </c>
      <c r="G176" t="s">
        <v>25</v>
      </c>
      <c r="H176" t="s">
        <v>12</v>
      </c>
      <c r="I176" t="s">
        <v>13</v>
      </c>
      <c r="J176" t="s">
        <v>14</v>
      </c>
      <c r="K176">
        <v>0</v>
      </c>
      <c r="L176" t="str">
        <f>IF(Table1[[#This Row],[Outcome]],"Positive","Negative")</f>
        <v>Negative</v>
      </c>
      <c r="M176" t="str">
        <f t="shared" si="4"/>
        <v>All Negative</v>
      </c>
      <c r="N176" t="str">
        <f t="shared" si="5"/>
        <v>Likely not infected / tested too early</v>
      </c>
    </row>
    <row r="177" spans="1:14" hidden="1" x14ac:dyDescent="0.3">
      <c r="A177" t="s">
        <v>10</v>
      </c>
      <c r="B177">
        <v>49</v>
      </c>
      <c r="C177" t="str">
        <f>LOOKUP(Table1[[#This Row],[Age]],R$2:R$5,S$2:S$5)</f>
        <v>Adult (31-50)</v>
      </c>
      <c r="D177">
        <v>0</v>
      </c>
      <c r="E177">
        <v>0</v>
      </c>
      <c r="F177">
        <v>0</v>
      </c>
      <c r="G177" t="s">
        <v>37</v>
      </c>
      <c r="H177" t="s">
        <v>17</v>
      </c>
      <c r="I177" t="s">
        <v>13</v>
      </c>
      <c r="J177" t="s">
        <v>14</v>
      </c>
      <c r="K177">
        <v>0</v>
      </c>
      <c r="L177" t="str">
        <f>IF(Table1[[#This Row],[Outcome]],"Positive","Negative")</f>
        <v>Negative</v>
      </c>
      <c r="M177" t="str">
        <f t="shared" si="4"/>
        <v>All Negative</v>
      </c>
      <c r="N177" t="str">
        <f t="shared" si="5"/>
        <v>Likely not infected / tested too early</v>
      </c>
    </row>
    <row r="178" spans="1:14" hidden="1" x14ac:dyDescent="0.3">
      <c r="A178" t="s">
        <v>15</v>
      </c>
      <c r="B178">
        <v>14</v>
      </c>
      <c r="C178" t="str">
        <f>LOOKUP(Table1[[#This Row],[Age]],R$2:R$5,S$2:S$5)</f>
        <v>Child (0-18)</v>
      </c>
      <c r="D178">
        <v>0</v>
      </c>
      <c r="E178">
        <v>0</v>
      </c>
      <c r="F178">
        <v>0</v>
      </c>
      <c r="G178" t="s">
        <v>50</v>
      </c>
      <c r="H178" t="s">
        <v>12</v>
      </c>
      <c r="I178" t="s">
        <v>19</v>
      </c>
      <c r="J178" t="s">
        <v>14</v>
      </c>
      <c r="K178">
        <v>0</v>
      </c>
      <c r="L178" t="str">
        <f>IF(Table1[[#This Row],[Outcome]],"Positive","Negative")</f>
        <v>Negative</v>
      </c>
      <c r="M178" t="str">
        <f t="shared" si="4"/>
        <v>All Negative</v>
      </c>
      <c r="N178" t="str">
        <f t="shared" si="5"/>
        <v>Likely not infected / tested too early</v>
      </c>
    </row>
    <row r="179" spans="1:14" hidden="1" x14ac:dyDescent="0.3">
      <c r="A179" t="s">
        <v>10</v>
      </c>
      <c r="B179">
        <v>41</v>
      </c>
      <c r="C179" t="str">
        <f>LOOKUP(Table1[[#This Row],[Age]],R$2:R$5,S$2:S$5)</f>
        <v>Adult (31-50)</v>
      </c>
      <c r="D179">
        <v>0</v>
      </c>
      <c r="E179">
        <v>0</v>
      </c>
      <c r="F179">
        <v>0</v>
      </c>
      <c r="G179" t="s">
        <v>35</v>
      </c>
      <c r="H179" t="s">
        <v>17</v>
      </c>
      <c r="I179" t="s">
        <v>13</v>
      </c>
      <c r="J179" t="s">
        <v>14</v>
      </c>
      <c r="K179">
        <v>0</v>
      </c>
      <c r="L179" t="str">
        <f>IF(Table1[[#This Row],[Outcome]],"Positive","Negative")</f>
        <v>Negative</v>
      </c>
      <c r="M179" t="str">
        <f t="shared" si="4"/>
        <v>All Negative</v>
      </c>
      <c r="N179" t="str">
        <f t="shared" si="5"/>
        <v>Likely not infected / tested too early</v>
      </c>
    </row>
    <row r="180" spans="1:14" x14ac:dyDescent="0.3">
      <c r="A180" t="s">
        <v>10</v>
      </c>
      <c r="B180">
        <v>27</v>
      </c>
      <c r="C180" t="str">
        <f>LOOKUP(Table1[[#This Row],[Age]],R$2:R$5,S$2:S$5)</f>
        <v>Young Adult (19-30)</v>
      </c>
      <c r="D180">
        <v>1</v>
      </c>
      <c r="E180">
        <v>1</v>
      </c>
      <c r="F180">
        <v>1</v>
      </c>
      <c r="G180" t="s">
        <v>53</v>
      </c>
      <c r="H180" t="s">
        <v>12</v>
      </c>
      <c r="I180" t="s">
        <v>19</v>
      </c>
      <c r="J180" t="s">
        <v>14</v>
      </c>
      <c r="K180">
        <v>1</v>
      </c>
      <c r="L180" t="str">
        <f>IF(Table1[[#This Row],[Outcome]],"Positive","Negative")</f>
        <v>Positive</v>
      </c>
      <c r="M180" t="str">
        <f t="shared" si="4"/>
        <v>NS1(+), IgM(+), IgG(+)</v>
      </c>
      <c r="N180" t="str">
        <f t="shared" si="5"/>
        <v>Active secondary dengue (strong response)</v>
      </c>
    </row>
    <row r="181" spans="1:14" x14ac:dyDescent="0.3">
      <c r="A181" t="s">
        <v>15</v>
      </c>
      <c r="B181">
        <v>38</v>
      </c>
      <c r="C181" t="str">
        <f>LOOKUP(Table1[[#This Row],[Age]],R$2:R$5,S$2:S$5)</f>
        <v>Adult (31-50)</v>
      </c>
      <c r="D181">
        <v>1</v>
      </c>
      <c r="E181">
        <v>1</v>
      </c>
      <c r="F181">
        <v>0</v>
      </c>
      <c r="G181" t="s">
        <v>50</v>
      </c>
      <c r="H181" t="s">
        <v>17</v>
      </c>
      <c r="I181" t="s">
        <v>13</v>
      </c>
      <c r="J181" t="s">
        <v>14</v>
      </c>
      <c r="K181">
        <v>1</v>
      </c>
      <c r="L181" t="str">
        <f>IF(Table1[[#This Row],[Outcome]],"Positive","Negative")</f>
        <v>Positive</v>
      </c>
      <c r="M181" t="str">
        <f t="shared" si="4"/>
        <v>NS1(+), IgM(-), IgG(+)</v>
      </c>
      <c r="N181" t="str">
        <f t="shared" si="5"/>
        <v>Early secondary infection</v>
      </c>
    </row>
    <row r="182" spans="1:14" x14ac:dyDescent="0.3">
      <c r="A182" t="s">
        <v>10</v>
      </c>
      <c r="B182">
        <v>14</v>
      </c>
      <c r="C182" t="str">
        <f>LOOKUP(Table1[[#This Row],[Age]],R$2:R$5,S$2:S$5)</f>
        <v>Child (0-18)</v>
      </c>
      <c r="D182">
        <v>1</v>
      </c>
      <c r="E182">
        <v>1</v>
      </c>
      <c r="F182">
        <v>0</v>
      </c>
      <c r="G182" t="s">
        <v>52</v>
      </c>
      <c r="H182" t="s">
        <v>12</v>
      </c>
      <c r="I182" t="s">
        <v>19</v>
      </c>
      <c r="J182" t="s">
        <v>14</v>
      </c>
      <c r="K182">
        <v>1</v>
      </c>
      <c r="L182" t="str">
        <f>IF(Table1[[#This Row],[Outcome]],"Positive","Negative")</f>
        <v>Positive</v>
      </c>
      <c r="M182" t="str">
        <f t="shared" si="4"/>
        <v>NS1(+), IgM(-), IgG(+)</v>
      </c>
      <c r="N182" t="str">
        <f t="shared" si="5"/>
        <v>Early secondary infection</v>
      </c>
    </row>
    <row r="183" spans="1:14" hidden="1" x14ac:dyDescent="0.3">
      <c r="A183" t="s">
        <v>15</v>
      </c>
      <c r="B183">
        <v>28</v>
      </c>
      <c r="C183" t="str">
        <f>LOOKUP(Table1[[#This Row],[Age]],R$2:R$5,S$2:S$5)</f>
        <v>Young Adult (19-30)</v>
      </c>
      <c r="D183">
        <v>0</v>
      </c>
      <c r="E183">
        <v>0</v>
      </c>
      <c r="F183">
        <v>1</v>
      </c>
      <c r="G183" t="s">
        <v>50</v>
      </c>
      <c r="H183" t="s">
        <v>17</v>
      </c>
      <c r="I183" t="s">
        <v>24</v>
      </c>
      <c r="J183" t="s">
        <v>14</v>
      </c>
      <c r="K183">
        <v>0</v>
      </c>
      <c r="L183" t="str">
        <f>IF(Table1[[#This Row],[Outcome]],"Positive","Negative")</f>
        <v>Negative</v>
      </c>
      <c r="M183" t="str">
        <f t="shared" si="4"/>
        <v>NS1(-), IgM(+), IgG(-)</v>
      </c>
      <c r="N183" t="str">
        <f t="shared" si="5"/>
        <v>Recent dengue</v>
      </c>
    </row>
    <row r="184" spans="1:14" x14ac:dyDescent="0.3">
      <c r="A184" t="s">
        <v>15</v>
      </c>
      <c r="B184">
        <v>35</v>
      </c>
      <c r="C184" t="str">
        <f>LOOKUP(Table1[[#This Row],[Age]],R$2:R$5,S$2:S$5)</f>
        <v>Adult (31-50)</v>
      </c>
      <c r="D184">
        <v>1</v>
      </c>
      <c r="E184">
        <v>1</v>
      </c>
      <c r="F184">
        <v>1</v>
      </c>
      <c r="G184" t="s">
        <v>53</v>
      </c>
      <c r="H184" t="s">
        <v>12</v>
      </c>
      <c r="I184" t="s">
        <v>13</v>
      </c>
      <c r="J184" t="s">
        <v>14</v>
      </c>
      <c r="K184">
        <v>1</v>
      </c>
      <c r="L184" t="str">
        <f>IF(Table1[[#This Row],[Outcome]],"Positive","Negative")</f>
        <v>Positive</v>
      </c>
      <c r="M184" t="str">
        <f t="shared" si="4"/>
        <v>NS1(+), IgM(+), IgG(+)</v>
      </c>
      <c r="N184" t="str">
        <f t="shared" si="5"/>
        <v>Active secondary dengue (strong response)</v>
      </c>
    </row>
    <row r="185" spans="1:14" hidden="1" x14ac:dyDescent="0.3">
      <c r="A185" t="s">
        <v>15</v>
      </c>
      <c r="B185">
        <v>59</v>
      </c>
      <c r="C185" t="str">
        <f>LOOKUP(Table1[[#This Row],[Age]],R$2:R$5,S$2:S$5)</f>
        <v>Senior (51+)</v>
      </c>
      <c r="D185">
        <v>0</v>
      </c>
      <c r="E185">
        <v>0</v>
      </c>
      <c r="F185">
        <v>1</v>
      </c>
      <c r="G185" t="s">
        <v>53</v>
      </c>
      <c r="H185" t="s">
        <v>17</v>
      </c>
      <c r="I185" t="s">
        <v>13</v>
      </c>
      <c r="J185" t="s">
        <v>14</v>
      </c>
      <c r="K185">
        <v>0</v>
      </c>
      <c r="L185" t="str">
        <f>IF(Table1[[#This Row],[Outcome]],"Positive","Negative")</f>
        <v>Negative</v>
      </c>
      <c r="M185" t="str">
        <f t="shared" si="4"/>
        <v>NS1(-), IgM(+), IgG(-)</v>
      </c>
      <c r="N185" t="str">
        <f t="shared" si="5"/>
        <v>Recent dengue</v>
      </c>
    </row>
    <row r="186" spans="1:14" x14ac:dyDescent="0.3">
      <c r="A186" t="s">
        <v>10</v>
      </c>
      <c r="B186">
        <v>58</v>
      </c>
      <c r="C186" t="str">
        <f>LOOKUP(Table1[[#This Row],[Age]],R$2:R$5,S$2:S$5)</f>
        <v>Senior (51+)</v>
      </c>
      <c r="D186">
        <v>1</v>
      </c>
      <c r="E186">
        <v>1</v>
      </c>
      <c r="F186">
        <v>1</v>
      </c>
      <c r="G186" t="s">
        <v>43</v>
      </c>
      <c r="H186" t="s">
        <v>12</v>
      </c>
      <c r="I186" t="s">
        <v>13</v>
      </c>
      <c r="J186" t="s">
        <v>14</v>
      </c>
      <c r="K186">
        <v>1</v>
      </c>
      <c r="L186" t="str">
        <f>IF(Table1[[#This Row],[Outcome]],"Positive","Negative")</f>
        <v>Positive</v>
      </c>
      <c r="M186" t="str">
        <f t="shared" si="4"/>
        <v>NS1(+), IgM(+), IgG(+)</v>
      </c>
      <c r="N186" t="str">
        <f t="shared" si="5"/>
        <v>Active secondary dengue (strong response)</v>
      </c>
    </row>
    <row r="187" spans="1:14" hidden="1" x14ac:dyDescent="0.3">
      <c r="A187" t="s">
        <v>15</v>
      </c>
      <c r="B187">
        <v>40</v>
      </c>
      <c r="C187" t="str">
        <f>LOOKUP(Table1[[#This Row],[Age]],R$2:R$5,S$2:S$5)</f>
        <v>Adult (31-50)</v>
      </c>
      <c r="D187">
        <v>0</v>
      </c>
      <c r="E187">
        <v>0</v>
      </c>
      <c r="F187">
        <v>1</v>
      </c>
      <c r="G187" t="s">
        <v>48</v>
      </c>
      <c r="H187" t="s">
        <v>17</v>
      </c>
      <c r="I187" t="s">
        <v>13</v>
      </c>
      <c r="J187" t="s">
        <v>14</v>
      </c>
      <c r="K187">
        <v>0</v>
      </c>
      <c r="L187" t="str">
        <f>IF(Table1[[#This Row],[Outcome]],"Positive","Negative")</f>
        <v>Negative</v>
      </c>
      <c r="M187" t="str">
        <f t="shared" si="4"/>
        <v>NS1(-), IgM(+), IgG(-)</v>
      </c>
      <c r="N187" t="str">
        <f t="shared" si="5"/>
        <v>Recent dengue</v>
      </c>
    </row>
    <row r="188" spans="1:14" hidden="1" x14ac:dyDescent="0.3">
      <c r="A188" t="s">
        <v>15</v>
      </c>
      <c r="B188">
        <v>25</v>
      </c>
      <c r="C188" t="str">
        <f>LOOKUP(Table1[[#This Row],[Age]],R$2:R$5,S$2:S$5)</f>
        <v>Young Adult (19-30)</v>
      </c>
      <c r="D188">
        <v>0</v>
      </c>
      <c r="E188">
        <v>0</v>
      </c>
      <c r="F188">
        <v>1</v>
      </c>
      <c r="G188" t="s">
        <v>18</v>
      </c>
      <c r="H188" t="s">
        <v>12</v>
      </c>
      <c r="I188" t="s">
        <v>24</v>
      </c>
      <c r="J188" t="s">
        <v>14</v>
      </c>
      <c r="K188">
        <v>0</v>
      </c>
      <c r="L188" t="str">
        <f>IF(Table1[[#This Row],[Outcome]],"Positive","Negative")</f>
        <v>Negative</v>
      </c>
      <c r="M188" t="str">
        <f t="shared" si="4"/>
        <v>NS1(-), IgM(+), IgG(-)</v>
      </c>
      <c r="N188" t="str">
        <f t="shared" si="5"/>
        <v>Recent dengue</v>
      </c>
    </row>
    <row r="189" spans="1:14" hidden="1" x14ac:dyDescent="0.3">
      <c r="A189" t="s">
        <v>15</v>
      </c>
      <c r="B189">
        <v>63</v>
      </c>
      <c r="C189" t="str">
        <f>LOOKUP(Table1[[#This Row],[Age]],R$2:R$5,S$2:S$5)</f>
        <v>Senior (51+)</v>
      </c>
      <c r="D189">
        <v>0</v>
      </c>
      <c r="E189">
        <v>0</v>
      </c>
      <c r="F189">
        <v>1</v>
      </c>
      <c r="G189" t="s">
        <v>40</v>
      </c>
      <c r="H189" t="s">
        <v>17</v>
      </c>
      <c r="I189" t="s">
        <v>19</v>
      </c>
      <c r="J189" t="s">
        <v>14</v>
      </c>
      <c r="K189">
        <v>0</v>
      </c>
      <c r="L189" t="str">
        <f>IF(Table1[[#This Row],[Outcome]],"Positive","Negative")</f>
        <v>Negative</v>
      </c>
      <c r="M189" t="str">
        <f t="shared" si="4"/>
        <v>NS1(-), IgM(+), IgG(-)</v>
      </c>
      <c r="N189" t="str">
        <f t="shared" si="5"/>
        <v>Recent dengue</v>
      </c>
    </row>
    <row r="190" spans="1:14" x14ac:dyDescent="0.3">
      <c r="A190" t="s">
        <v>10</v>
      </c>
      <c r="B190">
        <v>48</v>
      </c>
      <c r="C190" t="str">
        <f>LOOKUP(Table1[[#This Row],[Age]],R$2:R$5,S$2:S$5)</f>
        <v>Adult (31-50)</v>
      </c>
      <c r="D190">
        <v>1</v>
      </c>
      <c r="E190">
        <v>1</v>
      </c>
      <c r="F190">
        <v>0</v>
      </c>
      <c r="G190" t="s">
        <v>42</v>
      </c>
      <c r="H190" t="s">
        <v>12</v>
      </c>
      <c r="I190" t="s">
        <v>13</v>
      </c>
      <c r="J190" t="s">
        <v>14</v>
      </c>
      <c r="K190">
        <v>1</v>
      </c>
      <c r="L190" t="str">
        <f>IF(Table1[[#This Row],[Outcome]],"Positive","Negative")</f>
        <v>Positive</v>
      </c>
      <c r="M190" t="str">
        <f t="shared" si="4"/>
        <v>NS1(+), IgM(-), IgG(+)</v>
      </c>
      <c r="N190" t="str">
        <f t="shared" si="5"/>
        <v>Early secondary infection</v>
      </c>
    </row>
    <row r="191" spans="1:14" x14ac:dyDescent="0.3">
      <c r="A191" t="s">
        <v>15</v>
      </c>
      <c r="B191">
        <v>15</v>
      </c>
      <c r="C191" t="str">
        <f>LOOKUP(Table1[[#This Row],[Age]],R$2:R$5,S$2:S$5)</f>
        <v>Child (0-18)</v>
      </c>
      <c r="D191">
        <v>1</v>
      </c>
      <c r="E191">
        <v>1</v>
      </c>
      <c r="F191">
        <v>1</v>
      </c>
      <c r="G191" t="s">
        <v>27</v>
      </c>
      <c r="H191" t="s">
        <v>17</v>
      </c>
      <c r="I191" t="s">
        <v>24</v>
      </c>
      <c r="J191" t="s">
        <v>14</v>
      </c>
      <c r="K191">
        <v>1</v>
      </c>
      <c r="L191" t="str">
        <f>IF(Table1[[#This Row],[Outcome]],"Positive","Negative")</f>
        <v>Positive</v>
      </c>
      <c r="M191" t="str">
        <f t="shared" si="4"/>
        <v>NS1(+), IgM(+), IgG(+)</v>
      </c>
      <c r="N191" t="str">
        <f t="shared" si="5"/>
        <v>Active secondary dengue (strong response)</v>
      </c>
    </row>
    <row r="192" spans="1:14" hidden="1" x14ac:dyDescent="0.3">
      <c r="A192" t="s">
        <v>15</v>
      </c>
      <c r="B192">
        <v>60</v>
      </c>
      <c r="C192" t="str">
        <f>LOOKUP(Table1[[#This Row],[Age]],R$2:R$5,S$2:S$5)</f>
        <v>Senior (51+)</v>
      </c>
      <c r="D192">
        <v>0</v>
      </c>
      <c r="E192">
        <v>0</v>
      </c>
      <c r="F192">
        <v>1</v>
      </c>
      <c r="G192" t="s">
        <v>49</v>
      </c>
      <c r="H192" t="s">
        <v>12</v>
      </c>
      <c r="I192" t="s">
        <v>19</v>
      </c>
      <c r="J192" t="s">
        <v>14</v>
      </c>
      <c r="K192">
        <v>0</v>
      </c>
      <c r="L192" t="str">
        <f>IF(Table1[[#This Row],[Outcome]],"Positive","Negative")</f>
        <v>Negative</v>
      </c>
      <c r="M192" t="str">
        <f t="shared" si="4"/>
        <v>NS1(-), IgM(+), IgG(-)</v>
      </c>
      <c r="N192" t="str">
        <f t="shared" si="5"/>
        <v>Recent dengue</v>
      </c>
    </row>
    <row r="193" spans="1:14" hidden="1" x14ac:dyDescent="0.3">
      <c r="A193" t="s">
        <v>10</v>
      </c>
      <c r="B193">
        <v>13</v>
      </c>
      <c r="C193" t="str">
        <f>LOOKUP(Table1[[#This Row],[Age]],R$2:R$5,S$2:S$5)</f>
        <v>Child (0-18)</v>
      </c>
      <c r="D193">
        <v>0</v>
      </c>
      <c r="E193">
        <v>0</v>
      </c>
      <c r="F193">
        <v>1</v>
      </c>
      <c r="G193" t="s">
        <v>44</v>
      </c>
      <c r="H193" t="s">
        <v>17</v>
      </c>
      <c r="I193" t="s">
        <v>24</v>
      </c>
      <c r="J193" t="s">
        <v>14</v>
      </c>
      <c r="K193">
        <v>0</v>
      </c>
      <c r="L193" t="str">
        <f>IF(Table1[[#This Row],[Outcome]],"Positive","Negative")</f>
        <v>Negative</v>
      </c>
      <c r="M193" t="str">
        <f t="shared" si="4"/>
        <v>NS1(-), IgM(+), IgG(-)</v>
      </c>
      <c r="N193" t="str">
        <f t="shared" si="5"/>
        <v>Recent dengue</v>
      </c>
    </row>
    <row r="194" spans="1:14" hidden="1" x14ac:dyDescent="0.3">
      <c r="A194" t="s">
        <v>10</v>
      </c>
      <c r="B194">
        <v>58</v>
      </c>
      <c r="C194" t="str">
        <f>LOOKUP(Table1[[#This Row],[Age]],R$2:R$5,S$2:S$5)</f>
        <v>Senior (51+)</v>
      </c>
      <c r="D194">
        <v>0</v>
      </c>
      <c r="E194">
        <v>0</v>
      </c>
      <c r="F194">
        <v>1</v>
      </c>
      <c r="G194" t="s">
        <v>34</v>
      </c>
      <c r="H194" t="s">
        <v>12</v>
      </c>
      <c r="I194" t="s">
        <v>24</v>
      </c>
      <c r="J194" t="s">
        <v>14</v>
      </c>
      <c r="K194">
        <v>0</v>
      </c>
      <c r="L194" t="str">
        <f>IF(Table1[[#This Row],[Outcome]],"Positive","Negative")</f>
        <v>Negative</v>
      </c>
      <c r="M194" t="str">
        <f t="shared" ref="M194:M257" si="6">IF(AND(D194=1,F194=0,E194=0),"NS1(+), IgM(-), IgG(-)",
 IF(AND(D194=0,F194=1,E194=0),"NS1(-), IgM(+), IgG(-)",
 IF(AND(D194=0,F194=1,E194=1),"NS1(-), IgM(+), IgG(+)",
 IF(AND(D194=0,F194=0,E194=1),"NS1(-), IgM(-), IgG(+)",
 IF(AND(D194=1,F194=1,E194=0),"NS1(+), IgM(+), IgG(-)",
 IF(AND(D194=1,F194=0,E194=1),"NS1(+), IgM(-), IgG(+)",
 IF(AND(D194=1,F194=1,E194=1),"NS1(+), IgM(+), IgG(+)",
 IF(AND(D194=0,F194=0,E194=0),"All Negative","Other"))))))))</f>
        <v>NS1(-), IgM(+), IgG(-)</v>
      </c>
      <c r="N194" t="str">
        <f t="shared" ref="N194:N257" si="7">IF(AND(D194=1,F194=0,E194=0),"Early stage dengue",
 IF(AND(D194=0,F194=1,E194=0),"Recent dengue",
 IF(AND(D194=0,F194=1,E194=1),"Secondary dengue",
 IF(AND(D194=0,F194=0,E194=1),"Past dengue infection",
 IF(AND(D194=1,F194=1,E194=0),"Early-mid stage primary dengue",
 IF(AND(D194=1,F194=0,E194=1),"Early secondary infection",
 IF(AND(D194=1,F194=1,E194=1),"Active secondary dengue (strong response)",
 IF(AND(D194=0,F194=0,E194=0),"Likely not infected / tested too early","Other"))))))))</f>
        <v>Recent dengue</v>
      </c>
    </row>
    <row r="195" spans="1:14" x14ac:dyDescent="0.3">
      <c r="A195" t="s">
        <v>15</v>
      </c>
      <c r="B195">
        <v>53</v>
      </c>
      <c r="C195" t="str">
        <f>LOOKUP(Table1[[#This Row],[Age]],R$2:R$5,S$2:S$5)</f>
        <v>Senior (51+)</v>
      </c>
      <c r="D195">
        <v>1</v>
      </c>
      <c r="E195">
        <v>1</v>
      </c>
      <c r="F195">
        <v>1</v>
      </c>
      <c r="G195" t="s">
        <v>22</v>
      </c>
      <c r="H195" t="s">
        <v>17</v>
      </c>
      <c r="I195" t="s">
        <v>19</v>
      </c>
      <c r="J195" t="s">
        <v>14</v>
      </c>
      <c r="K195">
        <v>1</v>
      </c>
      <c r="L195" t="str">
        <f>IF(Table1[[#This Row],[Outcome]],"Positive","Negative")</f>
        <v>Positive</v>
      </c>
      <c r="M195" t="str">
        <f t="shared" si="6"/>
        <v>NS1(+), IgM(+), IgG(+)</v>
      </c>
      <c r="N195" t="str">
        <f t="shared" si="7"/>
        <v>Active secondary dengue (strong response)</v>
      </c>
    </row>
    <row r="196" spans="1:14" x14ac:dyDescent="0.3">
      <c r="A196" t="s">
        <v>15</v>
      </c>
      <c r="B196">
        <v>61</v>
      </c>
      <c r="C196" t="str">
        <f>LOOKUP(Table1[[#This Row],[Age]],R$2:R$5,S$2:S$5)</f>
        <v>Senior (51+)</v>
      </c>
      <c r="D196">
        <v>1</v>
      </c>
      <c r="E196">
        <v>1</v>
      </c>
      <c r="F196">
        <v>1</v>
      </c>
      <c r="G196" t="s">
        <v>49</v>
      </c>
      <c r="H196" t="s">
        <v>12</v>
      </c>
      <c r="I196" t="s">
        <v>24</v>
      </c>
      <c r="J196" t="s">
        <v>14</v>
      </c>
      <c r="K196">
        <v>1</v>
      </c>
      <c r="L196" t="str">
        <f>IF(Table1[[#This Row],[Outcome]],"Positive","Negative")</f>
        <v>Positive</v>
      </c>
      <c r="M196" t="str">
        <f t="shared" si="6"/>
        <v>NS1(+), IgM(+), IgG(+)</v>
      </c>
      <c r="N196" t="str">
        <f t="shared" si="7"/>
        <v>Active secondary dengue (strong response)</v>
      </c>
    </row>
    <row r="197" spans="1:14" hidden="1" x14ac:dyDescent="0.3">
      <c r="A197" t="s">
        <v>10</v>
      </c>
      <c r="B197">
        <v>44</v>
      </c>
      <c r="C197" t="str">
        <f>LOOKUP(Table1[[#This Row],[Age]],R$2:R$5,S$2:S$5)</f>
        <v>Adult (31-50)</v>
      </c>
      <c r="D197">
        <v>0</v>
      </c>
      <c r="E197">
        <v>0</v>
      </c>
      <c r="F197">
        <v>1</v>
      </c>
      <c r="G197" t="s">
        <v>49</v>
      </c>
      <c r="H197" t="s">
        <v>17</v>
      </c>
      <c r="I197" t="s">
        <v>19</v>
      </c>
      <c r="J197" t="s">
        <v>14</v>
      </c>
      <c r="K197">
        <v>0</v>
      </c>
      <c r="L197" t="str">
        <f>IF(Table1[[#This Row],[Outcome]],"Positive","Negative")</f>
        <v>Negative</v>
      </c>
      <c r="M197" t="str">
        <f t="shared" si="6"/>
        <v>NS1(-), IgM(+), IgG(-)</v>
      </c>
      <c r="N197" t="str">
        <f t="shared" si="7"/>
        <v>Recent dengue</v>
      </c>
    </row>
    <row r="198" spans="1:14" hidden="1" x14ac:dyDescent="0.3">
      <c r="A198" t="s">
        <v>10</v>
      </c>
      <c r="B198">
        <v>40</v>
      </c>
      <c r="C198" t="str">
        <f>LOOKUP(Table1[[#This Row],[Age]],R$2:R$5,S$2:S$5)</f>
        <v>Adult (31-50)</v>
      </c>
      <c r="D198">
        <v>0</v>
      </c>
      <c r="E198">
        <v>0</v>
      </c>
      <c r="F198">
        <v>0</v>
      </c>
      <c r="G198" t="s">
        <v>48</v>
      </c>
      <c r="H198" t="s">
        <v>12</v>
      </c>
      <c r="I198" t="s">
        <v>24</v>
      </c>
      <c r="J198" t="s">
        <v>14</v>
      </c>
      <c r="K198">
        <v>0</v>
      </c>
      <c r="L198" t="str">
        <f>IF(Table1[[#This Row],[Outcome]],"Positive","Negative")</f>
        <v>Negative</v>
      </c>
      <c r="M198" t="str">
        <f t="shared" si="6"/>
        <v>All Negative</v>
      </c>
      <c r="N198" t="str">
        <f t="shared" si="7"/>
        <v>Likely not infected / tested too early</v>
      </c>
    </row>
    <row r="199" spans="1:14" hidden="1" x14ac:dyDescent="0.3">
      <c r="A199" t="s">
        <v>15</v>
      </c>
      <c r="B199">
        <v>49</v>
      </c>
      <c r="C199" t="str">
        <f>LOOKUP(Table1[[#This Row],[Age]],R$2:R$5,S$2:S$5)</f>
        <v>Adult (31-50)</v>
      </c>
      <c r="D199">
        <v>0</v>
      </c>
      <c r="E199">
        <v>0</v>
      </c>
      <c r="F199">
        <v>0</v>
      </c>
      <c r="G199" t="s">
        <v>22</v>
      </c>
      <c r="H199" t="s">
        <v>17</v>
      </c>
      <c r="I199" t="s">
        <v>24</v>
      </c>
      <c r="J199" t="s">
        <v>14</v>
      </c>
      <c r="K199">
        <v>0</v>
      </c>
      <c r="L199" t="str">
        <f>IF(Table1[[#This Row],[Outcome]],"Positive","Negative")</f>
        <v>Negative</v>
      </c>
      <c r="M199" t="str">
        <f t="shared" si="6"/>
        <v>All Negative</v>
      </c>
      <c r="N199" t="str">
        <f t="shared" si="7"/>
        <v>Likely not infected / tested too early</v>
      </c>
    </row>
    <row r="200" spans="1:14" x14ac:dyDescent="0.3">
      <c r="A200" t="s">
        <v>15</v>
      </c>
      <c r="B200">
        <v>56</v>
      </c>
      <c r="C200" t="str">
        <f>LOOKUP(Table1[[#This Row],[Age]],R$2:R$5,S$2:S$5)</f>
        <v>Senior (51+)</v>
      </c>
      <c r="D200">
        <v>1</v>
      </c>
      <c r="E200">
        <v>1</v>
      </c>
      <c r="F200">
        <v>0</v>
      </c>
      <c r="G200" t="s">
        <v>28</v>
      </c>
      <c r="H200" t="s">
        <v>12</v>
      </c>
      <c r="I200" t="s">
        <v>13</v>
      </c>
      <c r="J200" t="s">
        <v>14</v>
      </c>
      <c r="K200">
        <v>1</v>
      </c>
      <c r="L200" t="str">
        <f>IF(Table1[[#This Row],[Outcome]],"Positive","Negative")</f>
        <v>Positive</v>
      </c>
      <c r="M200" t="str">
        <f t="shared" si="6"/>
        <v>NS1(+), IgM(-), IgG(+)</v>
      </c>
      <c r="N200" t="str">
        <f t="shared" si="7"/>
        <v>Early secondary infection</v>
      </c>
    </row>
    <row r="201" spans="1:14" hidden="1" x14ac:dyDescent="0.3">
      <c r="A201" t="s">
        <v>10</v>
      </c>
      <c r="B201">
        <v>28</v>
      </c>
      <c r="C201" t="str">
        <f>LOOKUP(Table1[[#This Row],[Age]],R$2:R$5,S$2:S$5)</f>
        <v>Young Adult (19-30)</v>
      </c>
      <c r="D201">
        <v>0</v>
      </c>
      <c r="E201">
        <v>0</v>
      </c>
      <c r="F201">
        <v>1</v>
      </c>
      <c r="G201" t="s">
        <v>50</v>
      </c>
      <c r="H201" t="s">
        <v>17</v>
      </c>
      <c r="I201" t="s">
        <v>13</v>
      </c>
      <c r="J201" t="s">
        <v>14</v>
      </c>
      <c r="K201">
        <v>0</v>
      </c>
      <c r="L201" t="str">
        <f>IF(Table1[[#This Row],[Outcome]],"Positive","Negative")</f>
        <v>Negative</v>
      </c>
      <c r="M201" t="str">
        <f t="shared" si="6"/>
        <v>NS1(-), IgM(+), IgG(-)</v>
      </c>
      <c r="N201" t="str">
        <f t="shared" si="7"/>
        <v>Recent dengue</v>
      </c>
    </row>
    <row r="202" spans="1:14" hidden="1" x14ac:dyDescent="0.3">
      <c r="A202" t="s">
        <v>15</v>
      </c>
      <c r="B202">
        <v>40</v>
      </c>
      <c r="C202" t="str">
        <f>LOOKUP(Table1[[#This Row],[Age]],R$2:R$5,S$2:S$5)</f>
        <v>Adult (31-50)</v>
      </c>
      <c r="D202">
        <v>0</v>
      </c>
      <c r="E202">
        <v>0</v>
      </c>
      <c r="F202">
        <v>0</v>
      </c>
      <c r="G202" t="s">
        <v>51</v>
      </c>
      <c r="H202" t="s">
        <v>12</v>
      </c>
      <c r="I202" t="s">
        <v>24</v>
      </c>
      <c r="J202" t="s">
        <v>14</v>
      </c>
      <c r="K202">
        <v>0</v>
      </c>
      <c r="L202" t="str">
        <f>IF(Table1[[#This Row],[Outcome]],"Positive","Negative")</f>
        <v>Negative</v>
      </c>
      <c r="M202" t="str">
        <f t="shared" si="6"/>
        <v>All Negative</v>
      </c>
      <c r="N202" t="str">
        <f t="shared" si="7"/>
        <v>Likely not infected / tested too early</v>
      </c>
    </row>
    <row r="203" spans="1:14" x14ac:dyDescent="0.3">
      <c r="A203" t="s">
        <v>15</v>
      </c>
      <c r="B203">
        <v>25</v>
      </c>
      <c r="C203" t="str">
        <f>LOOKUP(Table1[[#This Row],[Age]],R$2:R$5,S$2:S$5)</f>
        <v>Young Adult (19-30)</v>
      </c>
      <c r="D203">
        <v>1</v>
      </c>
      <c r="E203">
        <v>1</v>
      </c>
      <c r="F203">
        <v>0</v>
      </c>
      <c r="G203" t="s">
        <v>53</v>
      </c>
      <c r="H203" t="s">
        <v>17</v>
      </c>
      <c r="I203" t="s">
        <v>24</v>
      </c>
      <c r="J203" t="s">
        <v>14</v>
      </c>
      <c r="K203">
        <v>1</v>
      </c>
      <c r="L203" t="str">
        <f>IF(Table1[[#This Row],[Outcome]],"Positive","Negative")</f>
        <v>Positive</v>
      </c>
      <c r="M203" t="str">
        <f t="shared" si="6"/>
        <v>NS1(+), IgM(-), IgG(+)</v>
      </c>
      <c r="N203" t="str">
        <f t="shared" si="7"/>
        <v>Early secondary infection</v>
      </c>
    </row>
    <row r="204" spans="1:14" hidden="1" x14ac:dyDescent="0.3">
      <c r="A204" t="s">
        <v>10</v>
      </c>
      <c r="B204">
        <v>52</v>
      </c>
      <c r="C204" t="str">
        <f>LOOKUP(Table1[[#This Row],[Age]],R$2:R$5,S$2:S$5)</f>
        <v>Senior (51+)</v>
      </c>
      <c r="D204">
        <v>0</v>
      </c>
      <c r="E204">
        <v>0</v>
      </c>
      <c r="F204">
        <v>0</v>
      </c>
      <c r="G204" t="s">
        <v>18</v>
      </c>
      <c r="H204" t="s">
        <v>12</v>
      </c>
      <c r="I204" t="s">
        <v>13</v>
      </c>
      <c r="J204" t="s">
        <v>14</v>
      </c>
      <c r="K204">
        <v>0</v>
      </c>
      <c r="L204" t="str">
        <f>IF(Table1[[#This Row],[Outcome]],"Positive","Negative")</f>
        <v>Negative</v>
      </c>
      <c r="M204" t="str">
        <f t="shared" si="6"/>
        <v>All Negative</v>
      </c>
      <c r="N204" t="str">
        <f t="shared" si="7"/>
        <v>Likely not infected / tested too early</v>
      </c>
    </row>
    <row r="205" spans="1:14" hidden="1" x14ac:dyDescent="0.3">
      <c r="A205" t="s">
        <v>10</v>
      </c>
      <c r="B205">
        <v>60</v>
      </c>
      <c r="C205" t="str">
        <f>LOOKUP(Table1[[#This Row],[Age]],R$2:R$5,S$2:S$5)</f>
        <v>Senior (51+)</v>
      </c>
      <c r="D205">
        <v>0</v>
      </c>
      <c r="E205">
        <v>0</v>
      </c>
      <c r="F205">
        <v>0</v>
      </c>
      <c r="G205" t="s">
        <v>44</v>
      </c>
      <c r="H205" t="s">
        <v>17</v>
      </c>
      <c r="I205" t="s">
        <v>19</v>
      </c>
      <c r="J205" t="s">
        <v>14</v>
      </c>
      <c r="K205">
        <v>0</v>
      </c>
      <c r="L205" t="str">
        <f>IF(Table1[[#This Row],[Outcome]],"Positive","Negative")</f>
        <v>Negative</v>
      </c>
      <c r="M205" t="str">
        <f t="shared" si="6"/>
        <v>All Negative</v>
      </c>
      <c r="N205" t="str">
        <f t="shared" si="7"/>
        <v>Likely not infected / tested too early</v>
      </c>
    </row>
    <row r="206" spans="1:14" hidden="1" x14ac:dyDescent="0.3">
      <c r="A206" t="s">
        <v>10</v>
      </c>
      <c r="B206">
        <v>59</v>
      </c>
      <c r="C206" t="str">
        <f>LOOKUP(Table1[[#This Row],[Age]],R$2:R$5,S$2:S$5)</f>
        <v>Senior (51+)</v>
      </c>
      <c r="D206">
        <v>0</v>
      </c>
      <c r="E206">
        <v>0</v>
      </c>
      <c r="F206">
        <v>1</v>
      </c>
      <c r="G206" t="s">
        <v>31</v>
      </c>
      <c r="H206" t="s">
        <v>12</v>
      </c>
      <c r="I206" t="s">
        <v>13</v>
      </c>
      <c r="J206" t="s">
        <v>14</v>
      </c>
      <c r="K206">
        <v>0</v>
      </c>
      <c r="L206" t="str">
        <f>IF(Table1[[#This Row],[Outcome]],"Positive","Negative")</f>
        <v>Negative</v>
      </c>
      <c r="M206" t="str">
        <f t="shared" si="6"/>
        <v>NS1(-), IgM(+), IgG(-)</v>
      </c>
      <c r="N206" t="str">
        <f t="shared" si="7"/>
        <v>Recent dengue</v>
      </c>
    </row>
    <row r="207" spans="1:14" x14ac:dyDescent="0.3">
      <c r="A207" t="s">
        <v>10</v>
      </c>
      <c r="B207">
        <v>35</v>
      </c>
      <c r="C207" t="str">
        <f>LOOKUP(Table1[[#This Row],[Age]],R$2:R$5,S$2:S$5)</f>
        <v>Adult (31-50)</v>
      </c>
      <c r="D207">
        <v>1</v>
      </c>
      <c r="E207">
        <v>1</v>
      </c>
      <c r="F207">
        <v>0</v>
      </c>
      <c r="G207" t="s">
        <v>36</v>
      </c>
      <c r="H207" t="s">
        <v>17</v>
      </c>
      <c r="I207" t="s">
        <v>13</v>
      </c>
      <c r="J207" t="s">
        <v>14</v>
      </c>
      <c r="K207">
        <v>1</v>
      </c>
      <c r="L207" t="str">
        <f>IF(Table1[[#This Row],[Outcome]],"Positive","Negative")</f>
        <v>Positive</v>
      </c>
      <c r="M207" t="str">
        <f t="shared" si="6"/>
        <v>NS1(+), IgM(-), IgG(+)</v>
      </c>
      <c r="N207" t="str">
        <f t="shared" si="7"/>
        <v>Early secondary infection</v>
      </c>
    </row>
    <row r="208" spans="1:14" x14ac:dyDescent="0.3">
      <c r="A208" t="s">
        <v>10</v>
      </c>
      <c r="B208">
        <v>48</v>
      </c>
      <c r="C208" t="str">
        <f>LOOKUP(Table1[[#This Row],[Age]],R$2:R$5,S$2:S$5)</f>
        <v>Adult (31-50)</v>
      </c>
      <c r="D208">
        <v>1</v>
      </c>
      <c r="E208">
        <v>1</v>
      </c>
      <c r="F208">
        <v>1</v>
      </c>
      <c r="G208" t="s">
        <v>48</v>
      </c>
      <c r="H208" t="s">
        <v>12</v>
      </c>
      <c r="I208" t="s">
        <v>19</v>
      </c>
      <c r="J208" t="s">
        <v>14</v>
      </c>
      <c r="K208">
        <v>1</v>
      </c>
      <c r="L208" t="str">
        <f>IF(Table1[[#This Row],[Outcome]],"Positive","Negative")</f>
        <v>Positive</v>
      </c>
      <c r="M208" t="str">
        <f t="shared" si="6"/>
        <v>NS1(+), IgM(+), IgG(+)</v>
      </c>
      <c r="N208" t="str">
        <f t="shared" si="7"/>
        <v>Active secondary dengue (strong response)</v>
      </c>
    </row>
    <row r="209" spans="1:14" x14ac:dyDescent="0.3">
      <c r="A209" t="s">
        <v>15</v>
      </c>
      <c r="B209">
        <v>31</v>
      </c>
      <c r="C209" t="str">
        <f>LOOKUP(Table1[[#This Row],[Age]],R$2:R$5,S$2:S$5)</f>
        <v>Adult (31-50)</v>
      </c>
      <c r="D209">
        <v>1</v>
      </c>
      <c r="E209">
        <v>1</v>
      </c>
      <c r="F209">
        <v>1</v>
      </c>
      <c r="G209" t="s">
        <v>18</v>
      </c>
      <c r="H209" t="s">
        <v>17</v>
      </c>
      <c r="I209" t="s">
        <v>19</v>
      </c>
      <c r="J209" t="s">
        <v>14</v>
      </c>
      <c r="K209">
        <v>1</v>
      </c>
      <c r="L209" t="str">
        <f>IF(Table1[[#This Row],[Outcome]],"Positive","Negative")</f>
        <v>Positive</v>
      </c>
      <c r="M209" t="str">
        <f t="shared" si="6"/>
        <v>NS1(+), IgM(+), IgG(+)</v>
      </c>
      <c r="N209" t="str">
        <f t="shared" si="7"/>
        <v>Active secondary dengue (strong response)</v>
      </c>
    </row>
    <row r="210" spans="1:14" x14ac:dyDescent="0.3">
      <c r="A210" t="s">
        <v>15</v>
      </c>
      <c r="B210">
        <v>33</v>
      </c>
      <c r="C210" t="str">
        <f>LOOKUP(Table1[[#This Row],[Age]],R$2:R$5,S$2:S$5)</f>
        <v>Adult (31-50)</v>
      </c>
      <c r="D210">
        <v>1</v>
      </c>
      <c r="E210">
        <v>1</v>
      </c>
      <c r="F210">
        <v>0</v>
      </c>
      <c r="G210" t="s">
        <v>41</v>
      </c>
      <c r="H210" t="s">
        <v>12</v>
      </c>
      <c r="I210" t="s">
        <v>24</v>
      </c>
      <c r="J210" t="s">
        <v>14</v>
      </c>
      <c r="K210">
        <v>1</v>
      </c>
      <c r="L210" t="str">
        <f>IF(Table1[[#This Row],[Outcome]],"Positive","Negative")</f>
        <v>Positive</v>
      </c>
      <c r="M210" t="str">
        <f t="shared" si="6"/>
        <v>NS1(+), IgM(-), IgG(+)</v>
      </c>
      <c r="N210" t="str">
        <f t="shared" si="7"/>
        <v>Early secondary infection</v>
      </c>
    </row>
    <row r="211" spans="1:14" x14ac:dyDescent="0.3">
      <c r="A211" t="s">
        <v>10</v>
      </c>
      <c r="B211">
        <v>39</v>
      </c>
      <c r="C211" t="str">
        <f>LOOKUP(Table1[[#This Row],[Age]],R$2:R$5,S$2:S$5)</f>
        <v>Adult (31-50)</v>
      </c>
      <c r="D211">
        <v>1</v>
      </c>
      <c r="E211">
        <v>1</v>
      </c>
      <c r="F211">
        <v>1</v>
      </c>
      <c r="G211" t="s">
        <v>23</v>
      </c>
      <c r="H211" t="s">
        <v>17</v>
      </c>
      <c r="I211" t="s">
        <v>13</v>
      </c>
      <c r="J211" t="s">
        <v>14</v>
      </c>
      <c r="K211">
        <v>1</v>
      </c>
      <c r="L211" t="str">
        <f>IF(Table1[[#This Row],[Outcome]],"Positive","Negative")</f>
        <v>Positive</v>
      </c>
      <c r="M211" t="str">
        <f t="shared" si="6"/>
        <v>NS1(+), IgM(+), IgG(+)</v>
      </c>
      <c r="N211" t="str">
        <f t="shared" si="7"/>
        <v>Active secondary dengue (strong response)</v>
      </c>
    </row>
    <row r="212" spans="1:14" hidden="1" x14ac:dyDescent="0.3">
      <c r="A212" t="s">
        <v>15</v>
      </c>
      <c r="B212">
        <v>34</v>
      </c>
      <c r="C212" t="str">
        <f>LOOKUP(Table1[[#This Row],[Age]],R$2:R$5,S$2:S$5)</f>
        <v>Adult (31-50)</v>
      </c>
      <c r="D212">
        <v>0</v>
      </c>
      <c r="E212">
        <v>0</v>
      </c>
      <c r="F212">
        <v>0</v>
      </c>
      <c r="G212" t="s">
        <v>38</v>
      </c>
      <c r="H212" t="s">
        <v>12</v>
      </c>
      <c r="I212" t="s">
        <v>19</v>
      </c>
      <c r="J212" t="s">
        <v>14</v>
      </c>
      <c r="K212">
        <v>0</v>
      </c>
      <c r="L212" t="str">
        <f>IF(Table1[[#This Row],[Outcome]],"Positive","Negative")</f>
        <v>Negative</v>
      </c>
      <c r="M212" t="str">
        <f t="shared" si="6"/>
        <v>All Negative</v>
      </c>
      <c r="N212" t="str">
        <f t="shared" si="7"/>
        <v>Likely not infected / tested too early</v>
      </c>
    </row>
    <row r="213" spans="1:14" x14ac:dyDescent="0.3">
      <c r="A213" t="s">
        <v>10</v>
      </c>
      <c r="B213">
        <v>33</v>
      </c>
      <c r="C213" t="str">
        <f>LOOKUP(Table1[[#This Row],[Age]],R$2:R$5,S$2:S$5)</f>
        <v>Adult (31-50)</v>
      </c>
      <c r="D213">
        <v>1</v>
      </c>
      <c r="E213">
        <v>1</v>
      </c>
      <c r="F213">
        <v>1</v>
      </c>
      <c r="G213" t="s">
        <v>50</v>
      </c>
      <c r="H213" t="s">
        <v>17</v>
      </c>
      <c r="I213" t="s">
        <v>19</v>
      </c>
      <c r="J213" t="s">
        <v>14</v>
      </c>
      <c r="K213">
        <v>1</v>
      </c>
      <c r="L213" t="str">
        <f>IF(Table1[[#This Row],[Outcome]],"Positive","Negative")</f>
        <v>Positive</v>
      </c>
      <c r="M213" t="str">
        <f t="shared" si="6"/>
        <v>NS1(+), IgM(+), IgG(+)</v>
      </c>
      <c r="N213" t="str">
        <f t="shared" si="7"/>
        <v>Active secondary dengue (strong response)</v>
      </c>
    </row>
    <row r="214" spans="1:14" x14ac:dyDescent="0.3">
      <c r="A214" t="s">
        <v>10</v>
      </c>
      <c r="B214">
        <v>18</v>
      </c>
      <c r="C214" t="str">
        <f>LOOKUP(Table1[[#This Row],[Age]],R$2:R$5,S$2:S$5)</f>
        <v>Young Adult (19-30)</v>
      </c>
      <c r="D214">
        <v>0</v>
      </c>
      <c r="E214">
        <v>1</v>
      </c>
      <c r="F214">
        <v>1</v>
      </c>
      <c r="G214" t="s">
        <v>50</v>
      </c>
      <c r="H214" t="s">
        <v>12</v>
      </c>
      <c r="I214" t="s">
        <v>24</v>
      </c>
      <c r="J214" t="s">
        <v>14</v>
      </c>
      <c r="K214">
        <v>1</v>
      </c>
      <c r="L214" t="str">
        <f>IF(Table1[[#This Row],[Outcome]],"Positive","Negative")</f>
        <v>Positive</v>
      </c>
      <c r="M214" t="str">
        <f t="shared" si="6"/>
        <v>NS1(-), IgM(+), IgG(+)</v>
      </c>
      <c r="N214" t="str">
        <f t="shared" si="7"/>
        <v>Secondary dengue</v>
      </c>
    </row>
    <row r="215" spans="1:14" x14ac:dyDescent="0.3">
      <c r="A215" t="s">
        <v>10</v>
      </c>
      <c r="B215">
        <v>43</v>
      </c>
      <c r="C215" t="str">
        <f>LOOKUP(Table1[[#This Row],[Age]],R$2:R$5,S$2:S$5)</f>
        <v>Adult (31-50)</v>
      </c>
      <c r="D215">
        <v>1</v>
      </c>
      <c r="E215">
        <v>1</v>
      </c>
      <c r="F215">
        <v>1</v>
      </c>
      <c r="G215" t="s">
        <v>33</v>
      </c>
      <c r="H215" t="s">
        <v>17</v>
      </c>
      <c r="I215" t="s">
        <v>19</v>
      </c>
      <c r="J215" t="s">
        <v>14</v>
      </c>
      <c r="K215">
        <v>1</v>
      </c>
      <c r="L215" t="str">
        <f>IF(Table1[[#This Row],[Outcome]],"Positive","Negative")</f>
        <v>Positive</v>
      </c>
      <c r="M215" t="str">
        <f t="shared" si="6"/>
        <v>NS1(+), IgM(+), IgG(+)</v>
      </c>
      <c r="N215" t="str">
        <f t="shared" si="7"/>
        <v>Active secondary dengue (strong response)</v>
      </c>
    </row>
    <row r="216" spans="1:14" hidden="1" x14ac:dyDescent="0.3">
      <c r="A216" t="s">
        <v>15</v>
      </c>
      <c r="B216">
        <v>61</v>
      </c>
      <c r="C216" t="str">
        <f>LOOKUP(Table1[[#This Row],[Age]],R$2:R$5,S$2:S$5)</f>
        <v>Senior (51+)</v>
      </c>
      <c r="D216">
        <v>0</v>
      </c>
      <c r="E216">
        <v>0</v>
      </c>
      <c r="F216">
        <v>1</v>
      </c>
      <c r="G216" t="s">
        <v>26</v>
      </c>
      <c r="H216" t="s">
        <v>12</v>
      </c>
      <c r="I216" t="s">
        <v>13</v>
      </c>
      <c r="J216" t="s">
        <v>14</v>
      </c>
      <c r="K216">
        <v>0</v>
      </c>
      <c r="L216" t="str">
        <f>IF(Table1[[#This Row],[Outcome]],"Positive","Negative")</f>
        <v>Negative</v>
      </c>
      <c r="M216" t="str">
        <f t="shared" si="6"/>
        <v>NS1(-), IgM(+), IgG(-)</v>
      </c>
      <c r="N216" t="str">
        <f t="shared" si="7"/>
        <v>Recent dengue</v>
      </c>
    </row>
    <row r="217" spans="1:14" hidden="1" x14ac:dyDescent="0.3">
      <c r="A217" t="s">
        <v>10</v>
      </c>
      <c r="B217">
        <v>46</v>
      </c>
      <c r="C217" t="str">
        <f>LOOKUP(Table1[[#This Row],[Age]],R$2:R$5,S$2:S$5)</f>
        <v>Adult (31-50)</v>
      </c>
      <c r="D217">
        <v>0</v>
      </c>
      <c r="E217">
        <v>0</v>
      </c>
      <c r="F217">
        <v>0</v>
      </c>
      <c r="G217" t="s">
        <v>21</v>
      </c>
      <c r="H217" t="s">
        <v>17</v>
      </c>
      <c r="I217" t="s">
        <v>19</v>
      </c>
      <c r="J217" t="s">
        <v>14</v>
      </c>
      <c r="K217">
        <v>0</v>
      </c>
      <c r="L217" t="str">
        <f>IF(Table1[[#This Row],[Outcome]],"Positive","Negative")</f>
        <v>Negative</v>
      </c>
      <c r="M217" t="str">
        <f t="shared" si="6"/>
        <v>All Negative</v>
      </c>
      <c r="N217" t="str">
        <f t="shared" si="7"/>
        <v>Likely not infected / tested too early</v>
      </c>
    </row>
    <row r="218" spans="1:14" x14ac:dyDescent="0.3">
      <c r="A218" t="s">
        <v>15</v>
      </c>
      <c r="B218">
        <v>59</v>
      </c>
      <c r="C218" t="str">
        <f>LOOKUP(Table1[[#This Row],[Age]],R$2:R$5,S$2:S$5)</f>
        <v>Senior (51+)</v>
      </c>
      <c r="D218">
        <v>1</v>
      </c>
      <c r="E218">
        <v>1</v>
      </c>
      <c r="F218">
        <v>1</v>
      </c>
      <c r="G218" t="s">
        <v>30</v>
      </c>
      <c r="H218" t="s">
        <v>12</v>
      </c>
      <c r="I218" t="s">
        <v>19</v>
      </c>
      <c r="J218" t="s">
        <v>14</v>
      </c>
      <c r="K218">
        <v>1</v>
      </c>
      <c r="L218" t="str">
        <f>IF(Table1[[#This Row],[Outcome]],"Positive","Negative")</f>
        <v>Positive</v>
      </c>
      <c r="M218" t="str">
        <f t="shared" si="6"/>
        <v>NS1(+), IgM(+), IgG(+)</v>
      </c>
      <c r="N218" t="str">
        <f t="shared" si="7"/>
        <v>Active secondary dengue (strong response)</v>
      </c>
    </row>
    <row r="219" spans="1:14" x14ac:dyDescent="0.3">
      <c r="A219" t="s">
        <v>10</v>
      </c>
      <c r="B219">
        <v>55</v>
      </c>
      <c r="C219" t="str">
        <f>LOOKUP(Table1[[#This Row],[Age]],R$2:R$5,S$2:S$5)</f>
        <v>Senior (51+)</v>
      </c>
      <c r="D219">
        <v>1</v>
      </c>
      <c r="E219">
        <v>1</v>
      </c>
      <c r="F219">
        <v>1</v>
      </c>
      <c r="G219" t="s">
        <v>29</v>
      </c>
      <c r="H219" t="s">
        <v>17</v>
      </c>
      <c r="I219" t="s">
        <v>13</v>
      </c>
      <c r="J219" t="s">
        <v>14</v>
      </c>
      <c r="K219">
        <v>1</v>
      </c>
      <c r="L219" t="str">
        <f>IF(Table1[[#This Row],[Outcome]],"Positive","Negative")</f>
        <v>Positive</v>
      </c>
      <c r="M219" t="str">
        <f t="shared" si="6"/>
        <v>NS1(+), IgM(+), IgG(+)</v>
      </c>
      <c r="N219" t="str">
        <f t="shared" si="7"/>
        <v>Active secondary dengue (strong response)</v>
      </c>
    </row>
    <row r="220" spans="1:14" hidden="1" x14ac:dyDescent="0.3">
      <c r="A220" t="s">
        <v>15</v>
      </c>
      <c r="B220">
        <v>25</v>
      </c>
      <c r="C220" t="str">
        <f>LOOKUP(Table1[[#This Row],[Age]],R$2:R$5,S$2:S$5)</f>
        <v>Young Adult (19-30)</v>
      </c>
      <c r="D220">
        <v>0</v>
      </c>
      <c r="E220">
        <v>0</v>
      </c>
      <c r="F220">
        <v>1</v>
      </c>
      <c r="G220" t="s">
        <v>11</v>
      </c>
      <c r="H220" t="s">
        <v>12</v>
      </c>
      <c r="I220" t="s">
        <v>24</v>
      </c>
      <c r="J220" t="s">
        <v>14</v>
      </c>
      <c r="K220">
        <v>0</v>
      </c>
      <c r="L220" t="str">
        <f>IF(Table1[[#This Row],[Outcome]],"Positive","Negative")</f>
        <v>Negative</v>
      </c>
      <c r="M220" t="str">
        <f t="shared" si="6"/>
        <v>NS1(-), IgM(+), IgG(-)</v>
      </c>
      <c r="N220" t="str">
        <f t="shared" si="7"/>
        <v>Recent dengue</v>
      </c>
    </row>
    <row r="221" spans="1:14" hidden="1" x14ac:dyDescent="0.3">
      <c r="A221" t="s">
        <v>10</v>
      </c>
      <c r="B221">
        <v>53</v>
      </c>
      <c r="C221" t="str">
        <f>LOOKUP(Table1[[#This Row],[Age]],R$2:R$5,S$2:S$5)</f>
        <v>Senior (51+)</v>
      </c>
      <c r="D221">
        <v>0</v>
      </c>
      <c r="E221">
        <v>0</v>
      </c>
      <c r="F221">
        <v>1</v>
      </c>
      <c r="G221" t="s">
        <v>33</v>
      </c>
      <c r="H221" t="s">
        <v>17</v>
      </c>
      <c r="I221" t="s">
        <v>24</v>
      </c>
      <c r="J221" t="s">
        <v>14</v>
      </c>
      <c r="K221">
        <v>0</v>
      </c>
      <c r="L221" t="str">
        <f>IF(Table1[[#This Row],[Outcome]],"Positive","Negative")</f>
        <v>Negative</v>
      </c>
      <c r="M221" t="str">
        <f t="shared" si="6"/>
        <v>NS1(-), IgM(+), IgG(-)</v>
      </c>
      <c r="N221" t="str">
        <f t="shared" si="7"/>
        <v>Recent dengue</v>
      </c>
    </row>
    <row r="222" spans="1:14" x14ac:dyDescent="0.3">
      <c r="A222" t="s">
        <v>10</v>
      </c>
      <c r="B222">
        <v>32</v>
      </c>
      <c r="C222" t="str">
        <f>LOOKUP(Table1[[#This Row],[Age]],R$2:R$5,S$2:S$5)</f>
        <v>Adult (31-50)</v>
      </c>
      <c r="D222">
        <v>1</v>
      </c>
      <c r="E222">
        <v>1</v>
      </c>
      <c r="F222">
        <v>0</v>
      </c>
      <c r="G222" t="s">
        <v>51</v>
      </c>
      <c r="H222" t="s">
        <v>12</v>
      </c>
      <c r="I222" t="s">
        <v>13</v>
      </c>
      <c r="J222" t="s">
        <v>14</v>
      </c>
      <c r="K222">
        <v>1</v>
      </c>
      <c r="L222" t="str">
        <f>IF(Table1[[#This Row],[Outcome]],"Positive","Negative")</f>
        <v>Positive</v>
      </c>
      <c r="M222" t="str">
        <f t="shared" si="6"/>
        <v>NS1(+), IgM(-), IgG(+)</v>
      </c>
      <c r="N222" t="str">
        <f t="shared" si="7"/>
        <v>Early secondary infection</v>
      </c>
    </row>
    <row r="223" spans="1:14" x14ac:dyDescent="0.3">
      <c r="A223" t="s">
        <v>15</v>
      </c>
      <c r="B223">
        <v>40</v>
      </c>
      <c r="C223" t="str">
        <f>LOOKUP(Table1[[#This Row],[Age]],R$2:R$5,S$2:S$5)</f>
        <v>Adult (31-50)</v>
      </c>
      <c r="D223">
        <v>1</v>
      </c>
      <c r="E223">
        <v>1</v>
      </c>
      <c r="F223">
        <v>1</v>
      </c>
      <c r="G223" t="s">
        <v>44</v>
      </c>
      <c r="H223" t="s">
        <v>17</v>
      </c>
      <c r="I223" t="s">
        <v>19</v>
      </c>
      <c r="J223" t="s">
        <v>14</v>
      </c>
      <c r="K223">
        <v>1</v>
      </c>
      <c r="L223" t="str">
        <f>IF(Table1[[#This Row],[Outcome]],"Positive","Negative")</f>
        <v>Positive</v>
      </c>
      <c r="M223" t="str">
        <f t="shared" si="6"/>
        <v>NS1(+), IgM(+), IgG(+)</v>
      </c>
      <c r="N223" t="str">
        <f t="shared" si="7"/>
        <v>Active secondary dengue (strong response)</v>
      </c>
    </row>
    <row r="224" spans="1:14" x14ac:dyDescent="0.3">
      <c r="A224" t="s">
        <v>15</v>
      </c>
      <c r="B224">
        <v>57</v>
      </c>
      <c r="C224" t="str">
        <f>LOOKUP(Table1[[#This Row],[Age]],R$2:R$5,S$2:S$5)</f>
        <v>Senior (51+)</v>
      </c>
      <c r="D224">
        <v>1</v>
      </c>
      <c r="E224">
        <v>1</v>
      </c>
      <c r="F224">
        <v>1</v>
      </c>
      <c r="G224" t="s">
        <v>36</v>
      </c>
      <c r="H224" t="s">
        <v>12</v>
      </c>
      <c r="I224" t="s">
        <v>13</v>
      </c>
      <c r="J224" t="s">
        <v>14</v>
      </c>
      <c r="K224">
        <v>1</v>
      </c>
      <c r="L224" t="str">
        <f>IF(Table1[[#This Row],[Outcome]],"Positive","Negative")</f>
        <v>Positive</v>
      </c>
      <c r="M224" t="str">
        <f t="shared" si="6"/>
        <v>NS1(+), IgM(+), IgG(+)</v>
      </c>
      <c r="N224" t="str">
        <f t="shared" si="7"/>
        <v>Active secondary dengue (strong response)</v>
      </c>
    </row>
    <row r="225" spans="1:14" hidden="1" x14ac:dyDescent="0.3">
      <c r="A225" t="s">
        <v>15</v>
      </c>
      <c r="B225">
        <v>43</v>
      </c>
      <c r="C225" t="str">
        <f>LOOKUP(Table1[[#This Row],[Age]],R$2:R$5,S$2:S$5)</f>
        <v>Adult (31-50)</v>
      </c>
      <c r="D225">
        <v>0</v>
      </c>
      <c r="E225">
        <v>0</v>
      </c>
      <c r="F225">
        <v>1</v>
      </c>
      <c r="G225" t="s">
        <v>30</v>
      </c>
      <c r="H225" t="s">
        <v>17</v>
      </c>
      <c r="I225" t="s">
        <v>19</v>
      </c>
      <c r="J225" t="s">
        <v>14</v>
      </c>
      <c r="K225">
        <v>0</v>
      </c>
      <c r="L225" t="str">
        <f>IF(Table1[[#This Row],[Outcome]],"Positive","Negative")</f>
        <v>Negative</v>
      </c>
      <c r="M225" t="str">
        <f t="shared" si="6"/>
        <v>NS1(-), IgM(+), IgG(-)</v>
      </c>
      <c r="N225" t="str">
        <f t="shared" si="7"/>
        <v>Recent dengue</v>
      </c>
    </row>
    <row r="226" spans="1:14" hidden="1" x14ac:dyDescent="0.3">
      <c r="A226" t="s">
        <v>15</v>
      </c>
      <c r="B226">
        <v>43</v>
      </c>
      <c r="C226" t="str">
        <f>LOOKUP(Table1[[#This Row],[Age]],R$2:R$5,S$2:S$5)</f>
        <v>Adult (31-50)</v>
      </c>
      <c r="D226">
        <v>0</v>
      </c>
      <c r="E226">
        <v>0</v>
      </c>
      <c r="F226">
        <v>1</v>
      </c>
      <c r="G226" t="s">
        <v>41</v>
      </c>
      <c r="H226" t="s">
        <v>12</v>
      </c>
      <c r="I226" t="s">
        <v>13</v>
      </c>
      <c r="J226" t="s">
        <v>14</v>
      </c>
      <c r="K226">
        <v>0</v>
      </c>
      <c r="L226" t="str">
        <f>IF(Table1[[#This Row],[Outcome]],"Positive","Negative")</f>
        <v>Negative</v>
      </c>
      <c r="M226" t="str">
        <f t="shared" si="6"/>
        <v>NS1(-), IgM(+), IgG(-)</v>
      </c>
      <c r="N226" t="str">
        <f t="shared" si="7"/>
        <v>Recent dengue</v>
      </c>
    </row>
    <row r="227" spans="1:14" hidden="1" x14ac:dyDescent="0.3">
      <c r="A227" t="s">
        <v>15</v>
      </c>
      <c r="B227">
        <v>57</v>
      </c>
      <c r="C227" t="str">
        <f>LOOKUP(Table1[[#This Row],[Age]],R$2:R$5,S$2:S$5)</f>
        <v>Senior (51+)</v>
      </c>
      <c r="D227">
        <v>0</v>
      </c>
      <c r="E227">
        <v>0</v>
      </c>
      <c r="F227">
        <v>0</v>
      </c>
      <c r="G227" t="s">
        <v>45</v>
      </c>
      <c r="H227" t="s">
        <v>17</v>
      </c>
      <c r="I227" t="s">
        <v>13</v>
      </c>
      <c r="J227" t="s">
        <v>14</v>
      </c>
      <c r="K227">
        <v>0</v>
      </c>
      <c r="L227" t="str">
        <f>IF(Table1[[#This Row],[Outcome]],"Positive","Negative")</f>
        <v>Negative</v>
      </c>
      <c r="M227" t="str">
        <f t="shared" si="6"/>
        <v>All Negative</v>
      </c>
      <c r="N227" t="str">
        <f t="shared" si="7"/>
        <v>Likely not infected / tested too early</v>
      </c>
    </row>
    <row r="228" spans="1:14" x14ac:dyDescent="0.3">
      <c r="A228" t="s">
        <v>10</v>
      </c>
      <c r="B228">
        <v>55</v>
      </c>
      <c r="C228" t="str">
        <f>LOOKUP(Table1[[#This Row],[Age]],R$2:R$5,S$2:S$5)</f>
        <v>Senior (51+)</v>
      </c>
      <c r="D228">
        <v>1</v>
      </c>
      <c r="E228">
        <v>1</v>
      </c>
      <c r="F228">
        <v>1</v>
      </c>
      <c r="G228" t="s">
        <v>16</v>
      </c>
      <c r="H228" t="s">
        <v>12</v>
      </c>
      <c r="I228" t="s">
        <v>19</v>
      </c>
      <c r="J228" t="s">
        <v>14</v>
      </c>
      <c r="K228">
        <v>1</v>
      </c>
      <c r="L228" t="str">
        <f>IF(Table1[[#This Row],[Outcome]],"Positive","Negative")</f>
        <v>Positive</v>
      </c>
      <c r="M228" t="str">
        <f t="shared" si="6"/>
        <v>NS1(+), IgM(+), IgG(+)</v>
      </c>
      <c r="N228" t="str">
        <f t="shared" si="7"/>
        <v>Active secondary dengue (strong response)</v>
      </c>
    </row>
    <row r="229" spans="1:14" x14ac:dyDescent="0.3">
      <c r="A229" t="s">
        <v>10</v>
      </c>
      <c r="B229">
        <v>16</v>
      </c>
      <c r="C229" t="str">
        <f>LOOKUP(Table1[[#This Row],[Age]],R$2:R$5,S$2:S$5)</f>
        <v>Child (0-18)</v>
      </c>
      <c r="D229">
        <v>1</v>
      </c>
      <c r="E229">
        <v>1</v>
      </c>
      <c r="F229">
        <v>0</v>
      </c>
      <c r="G229" t="s">
        <v>53</v>
      </c>
      <c r="H229" t="s">
        <v>17</v>
      </c>
      <c r="I229" t="s">
        <v>13</v>
      </c>
      <c r="J229" t="s">
        <v>14</v>
      </c>
      <c r="K229">
        <v>1</v>
      </c>
      <c r="L229" t="str">
        <f>IF(Table1[[#This Row],[Outcome]],"Positive","Negative")</f>
        <v>Positive</v>
      </c>
      <c r="M229" t="str">
        <f t="shared" si="6"/>
        <v>NS1(+), IgM(-), IgG(+)</v>
      </c>
      <c r="N229" t="str">
        <f t="shared" si="7"/>
        <v>Early secondary infection</v>
      </c>
    </row>
    <row r="230" spans="1:14" hidden="1" x14ac:dyDescent="0.3">
      <c r="A230" t="s">
        <v>15</v>
      </c>
      <c r="B230">
        <v>25</v>
      </c>
      <c r="C230" t="str">
        <f>LOOKUP(Table1[[#This Row],[Age]],R$2:R$5,S$2:S$5)</f>
        <v>Young Adult (19-30)</v>
      </c>
      <c r="D230">
        <v>0</v>
      </c>
      <c r="E230">
        <v>0</v>
      </c>
      <c r="F230">
        <v>1</v>
      </c>
      <c r="G230" t="s">
        <v>32</v>
      </c>
      <c r="H230" t="s">
        <v>12</v>
      </c>
      <c r="I230" t="s">
        <v>19</v>
      </c>
      <c r="J230" t="s">
        <v>14</v>
      </c>
      <c r="K230">
        <v>0</v>
      </c>
      <c r="L230" t="str">
        <f>IF(Table1[[#This Row],[Outcome]],"Positive","Negative")</f>
        <v>Negative</v>
      </c>
      <c r="M230" t="str">
        <f t="shared" si="6"/>
        <v>NS1(-), IgM(+), IgG(-)</v>
      </c>
      <c r="N230" t="str">
        <f t="shared" si="7"/>
        <v>Recent dengue</v>
      </c>
    </row>
    <row r="231" spans="1:14" x14ac:dyDescent="0.3">
      <c r="A231" t="s">
        <v>10</v>
      </c>
      <c r="B231">
        <v>28</v>
      </c>
      <c r="C231" t="str">
        <f>LOOKUP(Table1[[#This Row],[Age]],R$2:R$5,S$2:S$5)</f>
        <v>Young Adult (19-30)</v>
      </c>
      <c r="D231">
        <v>1</v>
      </c>
      <c r="E231">
        <v>1</v>
      </c>
      <c r="F231">
        <v>0</v>
      </c>
      <c r="G231" t="s">
        <v>53</v>
      </c>
      <c r="H231" t="s">
        <v>17</v>
      </c>
      <c r="I231" t="s">
        <v>19</v>
      </c>
      <c r="J231" t="s">
        <v>14</v>
      </c>
      <c r="K231">
        <v>1</v>
      </c>
      <c r="L231" t="str">
        <f>IF(Table1[[#This Row],[Outcome]],"Positive","Negative")</f>
        <v>Positive</v>
      </c>
      <c r="M231" t="str">
        <f t="shared" si="6"/>
        <v>NS1(+), IgM(-), IgG(+)</v>
      </c>
      <c r="N231" t="str">
        <f t="shared" si="7"/>
        <v>Early secondary infection</v>
      </c>
    </row>
    <row r="232" spans="1:14" hidden="1" x14ac:dyDescent="0.3">
      <c r="A232" t="s">
        <v>10</v>
      </c>
      <c r="B232">
        <v>41</v>
      </c>
      <c r="C232" t="str">
        <f>LOOKUP(Table1[[#This Row],[Age]],R$2:R$5,S$2:S$5)</f>
        <v>Adult (31-50)</v>
      </c>
      <c r="D232">
        <v>0</v>
      </c>
      <c r="E232">
        <v>0</v>
      </c>
      <c r="F232">
        <v>0</v>
      </c>
      <c r="G232" t="s">
        <v>52</v>
      </c>
      <c r="H232" t="s">
        <v>12</v>
      </c>
      <c r="I232" t="s">
        <v>19</v>
      </c>
      <c r="J232" t="s">
        <v>14</v>
      </c>
      <c r="K232">
        <v>0</v>
      </c>
      <c r="L232" t="str">
        <f>IF(Table1[[#This Row],[Outcome]],"Positive","Negative")</f>
        <v>Negative</v>
      </c>
      <c r="M232" t="str">
        <f t="shared" si="6"/>
        <v>All Negative</v>
      </c>
      <c r="N232" t="str">
        <f t="shared" si="7"/>
        <v>Likely not infected / tested too early</v>
      </c>
    </row>
    <row r="233" spans="1:14" x14ac:dyDescent="0.3">
      <c r="A233" t="s">
        <v>15</v>
      </c>
      <c r="B233">
        <v>52</v>
      </c>
      <c r="C233" t="str">
        <f>LOOKUP(Table1[[#This Row],[Age]],R$2:R$5,S$2:S$5)</f>
        <v>Senior (51+)</v>
      </c>
      <c r="D233">
        <v>1</v>
      </c>
      <c r="E233">
        <v>1</v>
      </c>
      <c r="F233">
        <v>1</v>
      </c>
      <c r="G233" t="s">
        <v>39</v>
      </c>
      <c r="H233" t="s">
        <v>17</v>
      </c>
      <c r="I233" t="s">
        <v>19</v>
      </c>
      <c r="J233" t="s">
        <v>14</v>
      </c>
      <c r="K233">
        <v>1</v>
      </c>
      <c r="L233" t="str">
        <f>IF(Table1[[#This Row],[Outcome]],"Positive","Negative")</f>
        <v>Positive</v>
      </c>
      <c r="M233" t="str">
        <f t="shared" si="6"/>
        <v>NS1(+), IgM(+), IgG(+)</v>
      </c>
      <c r="N233" t="str">
        <f t="shared" si="7"/>
        <v>Active secondary dengue (strong response)</v>
      </c>
    </row>
    <row r="234" spans="1:14" x14ac:dyDescent="0.3">
      <c r="A234" t="s">
        <v>15</v>
      </c>
      <c r="B234">
        <v>46</v>
      </c>
      <c r="C234" t="str">
        <f>LOOKUP(Table1[[#This Row],[Age]],R$2:R$5,S$2:S$5)</f>
        <v>Adult (31-50)</v>
      </c>
      <c r="D234">
        <v>1</v>
      </c>
      <c r="E234">
        <v>1</v>
      </c>
      <c r="F234">
        <v>0</v>
      </c>
      <c r="G234" t="s">
        <v>34</v>
      </c>
      <c r="H234" t="s">
        <v>12</v>
      </c>
      <c r="I234" t="s">
        <v>24</v>
      </c>
      <c r="J234" t="s">
        <v>14</v>
      </c>
      <c r="K234">
        <v>1</v>
      </c>
      <c r="L234" t="str">
        <f>IF(Table1[[#This Row],[Outcome]],"Positive","Negative")</f>
        <v>Positive</v>
      </c>
      <c r="M234" t="str">
        <f t="shared" si="6"/>
        <v>NS1(+), IgM(-), IgG(+)</v>
      </c>
      <c r="N234" t="str">
        <f t="shared" si="7"/>
        <v>Early secondary infection</v>
      </c>
    </row>
    <row r="235" spans="1:14" hidden="1" x14ac:dyDescent="0.3">
      <c r="A235" t="s">
        <v>10</v>
      </c>
      <c r="B235">
        <v>55</v>
      </c>
      <c r="C235" t="str">
        <f>LOOKUP(Table1[[#This Row],[Age]],R$2:R$5,S$2:S$5)</f>
        <v>Senior (51+)</v>
      </c>
      <c r="D235">
        <v>0</v>
      </c>
      <c r="E235">
        <v>0</v>
      </c>
      <c r="F235">
        <v>1</v>
      </c>
      <c r="G235" t="s">
        <v>37</v>
      </c>
      <c r="H235" t="s">
        <v>17</v>
      </c>
      <c r="I235" t="s">
        <v>13</v>
      </c>
      <c r="J235" t="s">
        <v>14</v>
      </c>
      <c r="K235">
        <v>0</v>
      </c>
      <c r="L235" t="str">
        <f>IF(Table1[[#This Row],[Outcome]],"Positive","Negative")</f>
        <v>Negative</v>
      </c>
      <c r="M235" t="str">
        <f t="shared" si="6"/>
        <v>NS1(-), IgM(+), IgG(-)</v>
      </c>
      <c r="N235" t="str">
        <f t="shared" si="7"/>
        <v>Recent dengue</v>
      </c>
    </row>
    <row r="236" spans="1:14" x14ac:dyDescent="0.3">
      <c r="A236" t="s">
        <v>10</v>
      </c>
      <c r="B236">
        <v>53</v>
      </c>
      <c r="C236" t="str">
        <f>LOOKUP(Table1[[#This Row],[Age]],R$2:R$5,S$2:S$5)</f>
        <v>Senior (51+)</v>
      </c>
      <c r="D236">
        <v>1</v>
      </c>
      <c r="E236">
        <v>1</v>
      </c>
      <c r="F236">
        <v>1</v>
      </c>
      <c r="G236" t="s">
        <v>25</v>
      </c>
      <c r="H236" t="s">
        <v>12</v>
      </c>
      <c r="I236" t="s">
        <v>24</v>
      </c>
      <c r="J236" t="s">
        <v>14</v>
      </c>
      <c r="K236">
        <v>1</v>
      </c>
      <c r="L236" t="str">
        <f>IF(Table1[[#This Row],[Outcome]],"Positive","Negative")</f>
        <v>Positive</v>
      </c>
      <c r="M236" t="str">
        <f t="shared" si="6"/>
        <v>NS1(+), IgM(+), IgG(+)</v>
      </c>
      <c r="N236" t="str">
        <f t="shared" si="7"/>
        <v>Active secondary dengue (strong response)</v>
      </c>
    </row>
    <row r="237" spans="1:14" x14ac:dyDescent="0.3">
      <c r="A237" t="s">
        <v>10</v>
      </c>
      <c r="B237">
        <v>42</v>
      </c>
      <c r="C237" t="str">
        <f>LOOKUP(Table1[[#This Row],[Age]],R$2:R$5,S$2:S$5)</f>
        <v>Adult (31-50)</v>
      </c>
      <c r="D237">
        <v>1</v>
      </c>
      <c r="E237">
        <v>1</v>
      </c>
      <c r="F237">
        <v>0</v>
      </c>
      <c r="G237" t="s">
        <v>49</v>
      </c>
      <c r="H237" t="s">
        <v>17</v>
      </c>
      <c r="I237" t="s">
        <v>19</v>
      </c>
      <c r="J237" t="s">
        <v>14</v>
      </c>
      <c r="K237">
        <v>1</v>
      </c>
      <c r="L237" t="str">
        <f>IF(Table1[[#This Row],[Outcome]],"Positive","Negative")</f>
        <v>Positive</v>
      </c>
      <c r="M237" t="str">
        <f t="shared" si="6"/>
        <v>NS1(+), IgM(-), IgG(+)</v>
      </c>
      <c r="N237" t="str">
        <f t="shared" si="7"/>
        <v>Early secondary infection</v>
      </c>
    </row>
    <row r="238" spans="1:14" hidden="1" x14ac:dyDescent="0.3">
      <c r="A238" t="s">
        <v>10</v>
      </c>
      <c r="B238">
        <v>30</v>
      </c>
      <c r="C238" t="str">
        <f>LOOKUP(Table1[[#This Row],[Age]],R$2:R$5,S$2:S$5)</f>
        <v>Adult (31-50)</v>
      </c>
      <c r="D238">
        <v>0</v>
      </c>
      <c r="E238">
        <v>0</v>
      </c>
      <c r="F238">
        <v>0</v>
      </c>
      <c r="G238" t="s">
        <v>50</v>
      </c>
      <c r="H238" t="s">
        <v>12</v>
      </c>
      <c r="I238" t="s">
        <v>13</v>
      </c>
      <c r="J238" t="s">
        <v>14</v>
      </c>
      <c r="K238">
        <v>0</v>
      </c>
      <c r="L238" t="str">
        <f>IF(Table1[[#This Row],[Outcome]],"Positive","Negative")</f>
        <v>Negative</v>
      </c>
      <c r="M238" t="str">
        <f t="shared" si="6"/>
        <v>All Negative</v>
      </c>
      <c r="N238" t="str">
        <f t="shared" si="7"/>
        <v>Likely not infected / tested too early</v>
      </c>
    </row>
    <row r="239" spans="1:14" x14ac:dyDescent="0.3">
      <c r="A239" t="s">
        <v>10</v>
      </c>
      <c r="B239">
        <v>18</v>
      </c>
      <c r="C239" t="str">
        <f>LOOKUP(Table1[[#This Row],[Age]],R$2:R$5,S$2:S$5)</f>
        <v>Young Adult (19-30)</v>
      </c>
      <c r="D239">
        <v>1</v>
      </c>
      <c r="E239">
        <v>1</v>
      </c>
      <c r="F239">
        <v>0</v>
      </c>
      <c r="G239" t="s">
        <v>50</v>
      </c>
      <c r="H239" t="s">
        <v>17</v>
      </c>
      <c r="I239" t="s">
        <v>24</v>
      </c>
      <c r="J239" t="s">
        <v>14</v>
      </c>
      <c r="K239">
        <v>1</v>
      </c>
      <c r="L239" t="str">
        <f>IF(Table1[[#This Row],[Outcome]],"Positive","Negative")</f>
        <v>Positive</v>
      </c>
      <c r="M239" t="str">
        <f t="shared" si="6"/>
        <v>NS1(+), IgM(-), IgG(+)</v>
      </c>
      <c r="N239" t="str">
        <f t="shared" si="7"/>
        <v>Early secondary infection</v>
      </c>
    </row>
    <row r="240" spans="1:14" hidden="1" x14ac:dyDescent="0.3">
      <c r="A240" t="s">
        <v>10</v>
      </c>
      <c r="B240">
        <v>44</v>
      </c>
      <c r="C240" t="str">
        <f>LOOKUP(Table1[[#This Row],[Age]],R$2:R$5,S$2:S$5)</f>
        <v>Adult (31-50)</v>
      </c>
      <c r="D240">
        <v>0</v>
      </c>
      <c r="E240">
        <v>0</v>
      </c>
      <c r="F240">
        <v>1</v>
      </c>
      <c r="G240" t="s">
        <v>47</v>
      </c>
      <c r="H240" t="s">
        <v>12</v>
      </c>
      <c r="I240" t="s">
        <v>13</v>
      </c>
      <c r="J240" t="s">
        <v>14</v>
      </c>
      <c r="K240">
        <v>0</v>
      </c>
      <c r="L240" t="str">
        <f>IF(Table1[[#This Row],[Outcome]],"Positive","Negative")</f>
        <v>Negative</v>
      </c>
      <c r="M240" t="str">
        <f t="shared" si="6"/>
        <v>NS1(-), IgM(+), IgG(-)</v>
      </c>
      <c r="N240" t="str">
        <f t="shared" si="7"/>
        <v>Recent dengue</v>
      </c>
    </row>
    <row r="241" spans="1:14" x14ac:dyDescent="0.3">
      <c r="A241" t="s">
        <v>10</v>
      </c>
      <c r="B241">
        <v>21</v>
      </c>
      <c r="C241" t="str">
        <f>LOOKUP(Table1[[#This Row],[Age]],R$2:R$5,S$2:S$5)</f>
        <v>Young Adult (19-30)</v>
      </c>
      <c r="D241">
        <v>1</v>
      </c>
      <c r="E241">
        <v>1</v>
      </c>
      <c r="F241">
        <v>1</v>
      </c>
      <c r="G241" t="s">
        <v>51</v>
      </c>
      <c r="H241" t="s">
        <v>17</v>
      </c>
      <c r="I241" t="s">
        <v>24</v>
      </c>
      <c r="J241" t="s">
        <v>14</v>
      </c>
      <c r="K241">
        <v>1</v>
      </c>
      <c r="L241" t="str">
        <f>IF(Table1[[#This Row],[Outcome]],"Positive","Negative")</f>
        <v>Positive</v>
      </c>
      <c r="M241" t="str">
        <f t="shared" si="6"/>
        <v>NS1(+), IgM(+), IgG(+)</v>
      </c>
      <c r="N241" t="str">
        <f t="shared" si="7"/>
        <v>Active secondary dengue (strong response)</v>
      </c>
    </row>
    <row r="242" spans="1:14" hidden="1" x14ac:dyDescent="0.3">
      <c r="A242" t="s">
        <v>15</v>
      </c>
      <c r="B242">
        <v>56</v>
      </c>
      <c r="C242" t="str">
        <f>LOOKUP(Table1[[#This Row],[Age]],R$2:R$5,S$2:S$5)</f>
        <v>Senior (51+)</v>
      </c>
      <c r="D242">
        <v>0</v>
      </c>
      <c r="E242">
        <v>0</v>
      </c>
      <c r="F242">
        <v>0</v>
      </c>
      <c r="G242" t="s">
        <v>28</v>
      </c>
      <c r="H242" t="s">
        <v>12</v>
      </c>
      <c r="I242" t="s">
        <v>13</v>
      </c>
      <c r="J242" t="s">
        <v>14</v>
      </c>
      <c r="K242">
        <v>0</v>
      </c>
      <c r="L242" t="str">
        <f>IF(Table1[[#This Row],[Outcome]],"Positive","Negative")</f>
        <v>Negative</v>
      </c>
      <c r="M242" t="str">
        <f t="shared" si="6"/>
        <v>All Negative</v>
      </c>
      <c r="N242" t="str">
        <f t="shared" si="7"/>
        <v>Likely not infected / tested too early</v>
      </c>
    </row>
    <row r="243" spans="1:14" x14ac:dyDescent="0.3">
      <c r="A243" t="s">
        <v>15</v>
      </c>
      <c r="B243">
        <v>50</v>
      </c>
      <c r="C243" t="str">
        <f>LOOKUP(Table1[[#This Row],[Age]],R$2:R$5,S$2:S$5)</f>
        <v>Senior (51+)</v>
      </c>
      <c r="D243">
        <v>1</v>
      </c>
      <c r="E243">
        <v>1</v>
      </c>
      <c r="F243">
        <v>0</v>
      </c>
      <c r="G243" t="s">
        <v>48</v>
      </c>
      <c r="H243" t="s">
        <v>17</v>
      </c>
      <c r="I243" t="s">
        <v>13</v>
      </c>
      <c r="J243" t="s">
        <v>14</v>
      </c>
      <c r="K243">
        <v>1</v>
      </c>
      <c r="L243" t="str">
        <f>IF(Table1[[#This Row],[Outcome]],"Positive","Negative")</f>
        <v>Positive</v>
      </c>
      <c r="M243" t="str">
        <f t="shared" si="6"/>
        <v>NS1(+), IgM(-), IgG(+)</v>
      </c>
      <c r="N243" t="str">
        <f t="shared" si="7"/>
        <v>Early secondary infection</v>
      </c>
    </row>
    <row r="244" spans="1:14" x14ac:dyDescent="0.3">
      <c r="A244" t="s">
        <v>10</v>
      </c>
      <c r="B244">
        <v>12</v>
      </c>
      <c r="C244" t="str">
        <f>LOOKUP(Table1[[#This Row],[Age]],R$2:R$5,S$2:S$5)</f>
        <v>Child (0-18)</v>
      </c>
      <c r="D244">
        <v>1</v>
      </c>
      <c r="E244">
        <v>1</v>
      </c>
      <c r="F244">
        <v>0</v>
      </c>
      <c r="G244" t="s">
        <v>38</v>
      </c>
      <c r="H244" t="s">
        <v>12</v>
      </c>
      <c r="I244" t="s">
        <v>24</v>
      </c>
      <c r="J244" t="s">
        <v>14</v>
      </c>
      <c r="K244">
        <v>1</v>
      </c>
      <c r="L244" t="str">
        <f>IF(Table1[[#This Row],[Outcome]],"Positive","Negative")</f>
        <v>Positive</v>
      </c>
      <c r="M244" t="str">
        <f t="shared" si="6"/>
        <v>NS1(+), IgM(-), IgG(+)</v>
      </c>
      <c r="N244" t="str">
        <f t="shared" si="7"/>
        <v>Early secondary infection</v>
      </c>
    </row>
    <row r="245" spans="1:14" hidden="1" x14ac:dyDescent="0.3">
      <c r="A245" t="s">
        <v>15</v>
      </c>
      <c r="B245">
        <v>43</v>
      </c>
      <c r="C245" t="str">
        <f>LOOKUP(Table1[[#This Row],[Age]],R$2:R$5,S$2:S$5)</f>
        <v>Adult (31-50)</v>
      </c>
      <c r="D245">
        <v>0</v>
      </c>
      <c r="E245">
        <v>0</v>
      </c>
      <c r="F245">
        <v>0</v>
      </c>
      <c r="G245" t="s">
        <v>22</v>
      </c>
      <c r="H245" t="s">
        <v>17</v>
      </c>
      <c r="I245" t="s">
        <v>19</v>
      </c>
      <c r="J245" t="s">
        <v>14</v>
      </c>
      <c r="K245">
        <v>0</v>
      </c>
      <c r="L245" t="str">
        <f>IF(Table1[[#This Row],[Outcome]],"Positive","Negative")</f>
        <v>Negative</v>
      </c>
      <c r="M245" t="str">
        <f t="shared" si="6"/>
        <v>All Negative</v>
      </c>
      <c r="N245" t="str">
        <f t="shared" si="7"/>
        <v>Likely not infected / tested too early</v>
      </c>
    </row>
    <row r="246" spans="1:14" x14ac:dyDescent="0.3">
      <c r="A246" t="s">
        <v>10</v>
      </c>
      <c r="B246">
        <v>42</v>
      </c>
      <c r="C246" t="str">
        <f>LOOKUP(Table1[[#This Row],[Age]],R$2:R$5,S$2:S$5)</f>
        <v>Adult (31-50)</v>
      </c>
      <c r="D246">
        <v>1</v>
      </c>
      <c r="E246">
        <v>1</v>
      </c>
      <c r="F246">
        <v>0</v>
      </c>
      <c r="G246" t="s">
        <v>28</v>
      </c>
      <c r="H246" t="s">
        <v>12</v>
      </c>
      <c r="I246" t="s">
        <v>13</v>
      </c>
      <c r="J246" t="s">
        <v>14</v>
      </c>
      <c r="K246">
        <v>1</v>
      </c>
      <c r="L246" t="str">
        <f>IF(Table1[[#This Row],[Outcome]],"Positive","Negative")</f>
        <v>Positive</v>
      </c>
      <c r="M246" t="str">
        <f t="shared" si="6"/>
        <v>NS1(+), IgM(-), IgG(+)</v>
      </c>
      <c r="N246" t="str">
        <f t="shared" si="7"/>
        <v>Early secondary infection</v>
      </c>
    </row>
    <row r="247" spans="1:14" x14ac:dyDescent="0.3">
      <c r="A247" t="s">
        <v>10</v>
      </c>
      <c r="B247">
        <v>38</v>
      </c>
      <c r="C247" t="str">
        <f>LOOKUP(Table1[[#This Row],[Age]],R$2:R$5,S$2:S$5)</f>
        <v>Adult (31-50)</v>
      </c>
      <c r="D247">
        <v>0</v>
      </c>
      <c r="E247">
        <v>1</v>
      </c>
      <c r="F247">
        <v>0</v>
      </c>
      <c r="G247" t="s">
        <v>33</v>
      </c>
      <c r="H247" t="s">
        <v>17</v>
      </c>
      <c r="I247" t="s">
        <v>19</v>
      </c>
      <c r="J247" t="s">
        <v>14</v>
      </c>
      <c r="K247">
        <v>1</v>
      </c>
      <c r="L247" t="str">
        <f>IF(Table1[[#This Row],[Outcome]],"Positive","Negative")</f>
        <v>Positive</v>
      </c>
      <c r="M247" t="str">
        <f t="shared" si="6"/>
        <v>NS1(-), IgM(-), IgG(+)</v>
      </c>
      <c r="N247" t="str">
        <f t="shared" si="7"/>
        <v>Past dengue infection</v>
      </c>
    </row>
    <row r="248" spans="1:14" x14ac:dyDescent="0.3">
      <c r="A248" t="s">
        <v>15</v>
      </c>
      <c r="B248">
        <v>62</v>
      </c>
      <c r="C248" t="str">
        <f>LOOKUP(Table1[[#This Row],[Age]],R$2:R$5,S$2:S$5)</f>
        <v>Senior (51+)</v>
      </c>
      <c r="D248">
        <v>1</v>
      </c>
      <c r="E248">
        <v>1</v>
      </c>
      <c r="F248">
        <v>0</v>
      </c>
      <c r="G248" t="s">
        <v>44</v>
      </c>
      <c r="H248" t="s">
        <v>12</v>
      </c>
      <c r="I248" t="s">
        <v>24</v>
      </c>
      <c r="J248" t="s">
        <v>14</v>
      </c>
      <c r="K248">
        <v>1</v>
      </c>
      <c r="L248" t="str">
        <f>IF(Table1[[#This Row],[Outcome]],"Positive","Negative")</f>
        <v>Positive</v>
      </c>
      <c r="M248" t="str">
        <f t="shared" si="6"/>
        <v>NS1(+), IgM(-), IgG(+)</v>
      </c>
      <c r="N248" t="str">
        <f t="shared" si="7"/>
        <v>Early secondary infection</v>
      </c>
    </row>
    <row r="249" spans="1:14" hidden="1" x14ac:dyDescent="0.3">
      <c r="A249" t="s">
        <v>10</v>
      </c>
      <c r="B249">
        <v>32</v>
      </c>
      <c r="C249" t="str">
        <f>LOOKUP(Table1[[#This Row],[Age]],R$2:R$5,S$2:S$5)</f>
        <v>Adult (31-50)</v>
      </c>
      <c r="D249">
        <v>0</v>
      </c>
      <c r="E249">
        <v>0</v>
      </c>
      <c r="F249">
        <v>0</v>
      </c>
      <c r="G249" t="s">
        <v>49</v>
      </c>
      <c r="H249" t="s">
        <v>17</v>
      </c>
      <c r="I249" t="s">
        <v>24</v>
      </c>
      <c r="J249" t="s">
        <v>14</v>
      </c>
      <c r="K249">
        <v>0</v>
      </c>
      <c r="L249" t="str">
        <f>IF(Table1[[#This Row],[Outcome]],"Positive","Negative")</f>
        <v>Negative</v>
      </c>
      <c r="M249" t="str">
        <f t="shared" si="6"/>
        <v>All Negative</v>
      </c>
      <c r="N249" t="str">
        <f t="shared" si="7"/>
        <v>Likely not infected / tested too early</v>
      </c>
    </row>
    <row r="250" spans="1:14" x14ac:dyDescent="0.3">
      <c r="A250" t="s">
        <v>15</v>
      </c>
      <c r="B250">
        <v>19</v>
      </c>
      <c r="C250" t="str">
        <f>LOOKUP(Table1[[#This Row],[Age]],R$2:R$5,S$2:S$5)</f>
        <v>Young Adult (19-30)</v>
      </c>
      <c r="D250">
        <v>1</v>
      </c>
      <c r="E250">
        <v>1</v>
      </c>
      <c r="F250">
        <v>0</v>
      </c>
      <c r="G250" t="s">
        <v>50</v>
      </c>
      <c r="H250" t="s">
        <v>12</v>
      </c>
      <c r="I250" t="s">
        <v>13</v>
      </c>
      <c r="J250" t="s">
        <v>14</v>
      </c>
      <c r="K250">
        <v>1</v>
      </c>
      <c r="L250" t="str">
        <f>IF(Table1[[#This Row],[Outcome]],"Positive","Negative")</f>
        <v>Positive</v>
      </c>
      <c r="M250" t="str">
        <f t="shared" si="6"/>
        <v>NS1(+), IgM(-), IgG(+)</v>
      </c>
      <c r="N250" t="str">
        <f t="shared" si="7"/>
        <v>Early secondary infection</v>
      </c>
    </row>
    <row r="251" spans="1:14" x14ac:dyDescent="0.3">
      <c r="A251" t="s">
        <v>10</v>
      </c>
      <c r="B251">
        <v>19</v>
      </c>
      <c r="C251" t="str">
        <f>LOOKUP(Table1[[#This Row],[Age]],R$2:R$5,S$2:S$5)</f>
        <v>Young Adult (19-30)</v>
      </c>
      <c r="D251">
        <v>1</v>
      </c>
      <c r="E251">
        <v>1</v>
      </c>
      <c r="F251">
        <v>1</v>
      </c>
      <c r="G251" t="s">
        <v>26</v>
      </c>
      <c r="H251" t="s">
        <v>17</v>
      </c>
      <c r="I251" t="s">
        <v>19</v>
      </c>
      <c r="J251" t="s">
        <v>14</v>
      </c>
      <c r="K251">
        <v>1</v>
      </c>
      <c r="L251" t="str">
        <f>IF(Table1[[#This Row],[Outcome]],"Positive","Negative")</f>
        <v>Positive</v>
      </c>
      <c r="M251" t="str">
        <f t="shared" si="6"/>
        <v>NS1(+), IgM(+), IgG(+)</v>
      </c>
      <c r="N251" t="str">
        <f t="shared" si="7"/>
        <v>Active secondary dengue (strong response)</v>
      </c>
    </row>
    <row r="252" spans="1:14" x14ac:dyDescent="0.3">
      <c r="A252" t="s">
        <v>15</v>
      </c>
      <c r="B252">
        <v>40</v>
      </c>
      <c r="C252" t="str">
        <f>LOOKUP(Table1[[#This Row],[Age]],R$2:R$5,S$2:S$5)</f>
        <v>Adult (31-50)</v>
      </c>
      <c r="D252">
        <v>1</v>
      </c>
      <c r="E252">
        <v>1</v>
      </c>
      <c r="F252">
        <v>1</v>
      </c>
      <c r="G252" t="s">
        <v>40</v>
      </c>
      <c r="H252" t="s">
        <v>12</v>
      </c>
      <c r="I252" t="s">
        <v>19</v>
      </c>
      <c r="J252" t="s">
        <v>14</v>
      </c>
      <c r="K252">
        <v>1</v>
      </c>
      <c r="L252" t="str">
        <f>IF(Table1[[#This Row],[Outcome]],"Positive","Negative")</f>
        <v>Positive</v>
      </c>
      <c r="M252" t="str">
        <f t="shared" si="6"/>
        <v>NS1(+), IgM(+), IgG(+)</v>
      </c>
      <c r="N252" t="str">
        <f t="shared" si="7"/>
        <v>Active secondary dengue (strong response)</v>
      </c>
    </row>
    <row r="253" spans="1:14" hidden="1" x14ac:dyDescent="0.3">
      <c r="A253" t="s">
        <v>10</v>
      </c>
      <c r="B253">
        <v>10</v>
      </c>
      <c r="C253" t="str">
        <f>LOOKUP(Table1[[#This Row],[Age]],R$2:R$5,S$2:S$5)</f>
        <v>Child (0-18)</v>
      </c>
      <c r="D253">
        <v>0</v>
      </c>
      <c r="E253">
        <v>0</v>
      </c>
      <c r="F253">
        <v>1</v>
      </c>
      <c r="G253" t="s">
        <v>28</v>
      </c>
      <c r="H253" t="s">
        <v>17</v>
      </c>
      <c r="I253" t="s">
        <v>24</v>
      </c>
      <c r="J253" t="s">
        <v>14</v>
      </c>
      <c r="K253">
        <v>0</v>
      </c>
      <c r="L253" t="str">
        <f>IF(Table1[[#This Row],[Outcome]],"Positive","Negative")</f>
        <v>Negative</v>
      </c>
      <c r="M253" t="str">
        <f t="shared" si="6"/>
        <v>NS1(-), IgM(+), IgG(-)</v>
      </c>
      <c r="N253" t="str">
        <f t="shared" si="7"/>
        <v>Recent dengue</v>
      </c>
    </row>
    <row r="254" spans="1:14" hidden="1" x14ac:dyDescent="0.3">
      <c r="A254" t="s">
        <v>10</v>
      </c>
      <c r="B254">
        <v>20</v>
      </c>
      <c r="C254" t="str">
        <f>LOOKUP(Table1[[#This Row],[Age]],R$2:R$5,S$2:S$5)</f>
        <v>Young Adult (19-30)</v>
      </c>
      <c r="D254">
        <v>0</v>
      </c>
      <c r="E254">
        <v>0</v>
      </c>
      <c r="F254">
        <v>0</v>
      </c>
      <c r="G254" t="s">
        <v>23</v>
      </c>
      <c r="H254" t="s">
        <v>12</v>
      </c>
      <c r="I254" t="s">
        <v>24</v>
      </c>
      <c r="J254" t="s">
        <v>14</v>
      </c>
      <c r="K254">
        <v>0</v>
      </c>
      <c r="L254" t="str">
        <f>IF(Table1[[#This Row],[Outcome]],"Positive","Negative")</f>
        <v>Negative</v>
      </c>
      <c r="M254" t="str">
        <f t="shared" si="6"/>
        <v>All Negative</v>
      </c>
      <c r="N254" t="str">
        <f t="shared" si="7"/>
        <v>Likely not infected / tested too early</v>
      </c>
    </row>
    <row r="255" spans="1:14" hidden="1" x14ac:dyDescent="0.3">
      <c r="A255" t="s">
        <v>15</v>
      </c>
      <c r="B255">
        <v>26</v>
      </c>
      <c r="C255" t="str">
        <f>LOOKUP(Table1[[#This Row],[Age]],R$2:R$5,S$2:S$5)</f>
        <v>Young Adult (19-30)</v>
      </c>
      <c r="D255">
        <v>0</v>
      </c>
      <c r="E255">
        <v>0</v>
      </c>
      <c r="F255">
        <v>0</v>
      </c>
      <c r="G255" t="s">
        <v>25</v>
      </c>
      <c r="H255" t="s">
        <v>17</v>
      </c>
      <c r="I255" t="s">
        <v>19</v>
      </c>
      <c r="J255" t="s">
        <v>14</v>
      </c>
      <c r="K255">
        <v>0</v>
      </c>
      <c r="L255" t="str">
        <f>IF(Table1[[#This Row],[Outcome]],"Positive","Negative")</f>
        <v>Negative</v>
      </c>
      <c r="M255" t="str">
        <f t="shared" si="6"/>
        <v>All Negative</v>
      </c>
      <c r="N255" t="str">
        <f t="shared" si="7"/>
        <v>Likely not infected / tested too early</v>
      </c>
    </row>
    <row r="256" spans="1:14" hidden="1" x14ac:dyDescent="0.3">
      <c r="A256" t="s">
        <v>15</v>
      </c>
      <c r="B256">
        <v>29</v>
      </c>
      <c r="C256" t="str">
        <f>LOOKUP(Table1[[#This Row],[Age]],R$2:R$5,S$2:S$5)</f>
        <v>Young Adult (19-30)</v>
      </c>
      <c r="D256">
        <v>0</v>
      </c>
      <c r="E256">
        <v>0</v>
      </c>
      <c r="F256">
        <v>0</v>
      </c>
      <c r="G256" t="s">
        <v>41</v>
      </c>
      <c r="H256" t="s">
        <v>12</v>
      </c>
      <c r="I256" t="s">
        <v>24</v>
      </c>
      <c r="J256" t="s">
        <v>14</v>
      </c>
      <c r="K256">
        <v>0</v>
      </c>
      <c r="L256" t="str">
        <f>IF(Table1[[#This Row],[Outcome]],"Positive","Negative")</f>
        <v>Negative</v>
      </c>
      <c r="M256" t="str">
        <f t="shared" si="6"/>
        <v>All Negative</v>
      </c>
      <c r="N256" t="str">
        <f t="shared" si="7"/>
        <v>Likely not infected / tested too early</v>
      </c>
    </row>
    <row r="257" spans="1:14" x14ac:dyDescent="0.3">
      <c r="A257" t="s">
        <v>15</v>
      </c>
      <c r="B257">
        <v>39</v>
      </c>
      <c r="C257" t="str">
        <f>LOOKUP(Table1[[#This Row],[Age]],R$2:R$5,S$2:S$5)</f>
        <v>Adult (31-50)</v>
      </c>
      <c r="D257">
        <v>1</v>
      </c>
      <c r="E257">
        <v>1</v>
      </c>
      <c r="F257">
        <v>1</v>
      </c>
      <c r="G257" t="s">
        <v>29</v>
      </c>
      <c r="H257" t="s">
        <v>17</v>
      </c>
      <c r="I257" t="s">
        <v>19</v>
      </c>
      <c r="J257" t="s">
        <v>14</v>
      </c>
      <c r="K257">
        <v>1</v>
      </c>
      <c r="L257" t="str">
        <f>IF(Table1[[#This Row],[Outcome]],"Positive","Negative")</f>
        <v>Positive</v>
      </c>
      <c r="M257" t="str">
        <f t="shared" si="6"/>
        <v>NS1(+), IgM(+), IgG(+)</v>
      </c>
      <c r="N257" t="str">
        <f t="shared" si="7"/>
        <v>Active secondary dengue (strong response)</v>
      </c>
    </row>
    <row r="258" spans="1:14" x14ac:dyDescent="0.3">
      <c r="A258" t="s">
        <v>10</v>
      </c>
      <c r="B258">
        <v>65</v>
      </c>
      <c r="C258" t="str">
        <f>LOOKUP(Table1[[#This Row],[Age]],R$2:R$5,S$2:S$5)</f>
        <v>Senior (51+)</v>
      </c>
      <c r="D258">
        <v>1</v>
      </c>
      <c r="E258">
        <v>1</v>
      </c>
      <c r="F258">
        <v>1</v>
      </c>
      <c r="G258" t="s">
        <v>42</v>
      </c>
      <c r="H258" t="s">
        <v>12</v>
      </c>
      <c r="I258" t="s">
        <v>19</v>
      </c>
      <c r="J258" t="s">
        <v>14</v>
      </c>
      <c r="K258">
        <v>1</v>
      </c>
      <c r="L258" t="str">
        <f>IF(Table1[[#This Row],[Outcome]],"Positive","Negative")</f>
        <v>Positive</v>
      </c>
      <c r="M258" t="str">
        <f t="shared" ref="M258:M321" si="8">IF(AND(D258=1,F258=0,E258=0),"NS1(+), IgM(-), IgG(-)",
 IF(AND(D258=0,F258=1,E258=0),"NS1(-), IgM(+), IgG(-)",
 IF(AND(D258=0,F258=1,E258=1),"NS1(-), IgM(+), IgG(+)",
 IF(AND(D258=0,F258=0,E258=1),"NS1(-), IgM(-), IgG(+)",
 IF(AND(D258=1,F258=1,E258=0),"NS1(+), IgM(+), IgG(-)",
 IF(AND(D258=1,F258=0,E258=1),"NS1(+), IgM(-), IgG(+)",
 IF(AND(D258=1,F258=1,E258=1),"NS1(+), IgM(+), IgG(+)",
 IF(AND(D258=0,F258=0,E258=0),"All Negative","Other"))))))))</f>
        <v>NS1(+), IgM(+), IgG(+)</v>
      </c>
      <c r="N258" t="str">
        <f t="shared" ref="N258:N321" si="9">IF(AND(D258=1,F258=0,E258=0),"Early stage dengue",
 IF(AND(D258=0,F258=1,E258=0),"Recent dengue",
 IF(AND(D258=0,F258=1,E258=1),"Secondary dengue",
 IF(AND(D258=0,F258=0,E258=1),"Past dengue infection",
 IF(AND(D258=1,F258=1,E258=0),"Early-mid stage primary dengue",
 IF(AND(D258=1,F258=0,E258=1),"Early secondary infection",
 IF(AND(D258=1,F258=1,E258=1),"Active secondary dengue (strong response)",
 IF(AND(D258=0,F258=0,E258=0),"Likely not infected / tested too early","Other"))))))))</f>
        <v>Active secondary dengue (strong response)</v>
      </c>
    </row>
    <row r="259" spans="1:14" hidden="1" x14ac:dyDescent="0.3">
      <c r="A259" t="s">
        <v>10</v>
      </c>
      <c r="B259">
        <v>38</v>
      </c>
      <c r="C259" t="str">
        <f>LOOKUP(Table1[[#This Row],[Age]],R$2:R$5,S$2:S$5)</f>
        <v>Adult (31-50)</v>
      </c>
      <c r="D259">
        <v>0</v>
      </c>
      <c r="E259">
        <v>0</v>
      </c>
      <c r="F259">
        <v>1</v>
      </c>
      <c r="G259" t="s">
        <v>49</v>
      </c>
      <c r="H259" t="s">
        <v>17</v>
      </c>
      <c r="I259" t="s">
        <v>19</v>
      </c>
      <c r="J259" t="s">
        <v>14</v>
      </c>
      <c r="K259">
        <v>0</v>
      </c>
      <c r="L259" t="str">
        <f>IF(Table1[[#This Row],[Outcome]],"Positive","Negative")</f>
        <v>Negative</v>
      </c>
      <c r="M259" t="str">
        <f t="shared" si="8"/>
        <v>NS1(-), IgM(+), IgG(-)</v>
      </c>
      <c r="N259" t="str">
        <f t="shared" si="9"/>
        <v>Recent dengue</v>
      </c>
    </row>
    <row r="260" spans="1:14" hidden="1" x14ac:dyDescent="0.3">
      <c r="A260" t="s">
        <v>15</v>
      </c>
      <c r="B260">
        <v>14</v>
      </c>
      <c r="C260" t="str">
        <f>LOOKUP(Table1[[#This Row],[Age]],R$2:R$5,S$2:S$5)</f>
        <v>Child (0-18)</v>
      </c>
      <c r="D260">
        <v>0</v>
      </c>
      <c r="E260">
        <v>0</v>
      </c>
      <c r="F260">
        <v>0</v>
      </c>
      <c r="G260" t="s">
        <v>49</v>
      </c>
      <c r="H260" t="s">
        <v>12</v>
      </c>
      <c r="I260" t="s">
        <v>24</v>
      </c>
      <c r="J260" t="s">
        <v>14</v>
      </c>
      <c r="K260">
        <v>0</v>
      </c>
      <c r="L260" t="str">
        <f>IF(Table1[[#This Row],[Outcome]],"Positive","Negative")</f>
        <v>Negative</v>
      </c>
      <c r="M260" t="str">
        <f t="shared" si="8"/>
        <v>All Negative</v>
      </c>
      <c r="N260" t="str">
        <f t="shared" si="9"/>
        <v>Likely not infected / tested too early</v>
      </c>
    </row>
    <row r="261" spans="1:14" hidden="1" x14ac:dyDescent="0.3">
      <c r="A261" t="s">
        <v>10</v>
      </c>
      <c r="B261">
        <v>62</v>
      </c>
      <c r="C261" t="str">
        <f>LOOKUP(Table1[[#This Row],[Age]],R$2:R$5,S$2:S$5)</f>
        <v>Senior (51+)</v>
      </c>
      <c r="D261">
        <v>0</v>
      </c>
      <c r="E261">
        <v>0</v>
      </c>
      <c r="F261">
        <v>0</v>
      </c>
      <c r="G261" t="s">
        <v>26</v>
      </c>
      <c r="H261" t="s">
        <v>17</v>
      </c>
      <c r="I261" t="s">
        <v>24</v>
      </c>
      <c r="J261" t="s">
        <v>14</v>
      </c>
      <c r="K261">
        <v>0</v>
      </c>
      <c r="L261" t="str">
        <f>IF(Table1[[#This Row],[Outcome]],"Positive","Negative")</f>
        <v>Negative</v>
      </c>
      <c r="M261" t="str">
        <f t="shared" si="8"/>
        <v>All Negative</v>
      </c>
      <c r="N261" t="str">
        <f t="shared" si="9"/>
        <v>Likely not infected / tested too early</v>
      </c>
    </row>
    <row r="262" spans="1:14" hidden="1" x14ac:dyDescent="0.3">
      <c r="A262" t="s">
        <v>10</v>
      </c>
      <c r="B262">
        <v>37</v>
      </c>
      <c r="C262" t="str">
        <f>LOOKUP(Table1[[#This Row],[Age]],R$2:R$5,S$2:S$5)</f>
        <v>Adult (31-50)</v>
      </c>
      <c r="D262">
        <v>0</v>
      </c>
      <c r="E262">
        <v>0</v>
      </c>
      <c r="F262">
        <v>1</v>
      </c>
      <c r="G262" t="s">
        <v>40</v>
      </c>
      <c r="H262" t="s">
        <v>12</v>
      </c>
      <c r="I262" t="s">
        <v>19</v>
      </c>
      <c r="J262" t="s">
        <v>14</v>
      </c>
      <c r="K262">
        <v>0</v>
      </c>
      <c r="L262" t="str">
        <f>IF(Table1[[#This Row],[Outcome]],"Positive","Negative")</f>
        <v>Negative</v>
      </c>
      <c r="M262" t="str">
        <f t="shared" si="8"/>
        <v>NS1(-), IgM(+), IgG(-)</v>
      </c>
      <c r="N262" t="str">
        <f t="shared" si="9"/>
        <v>Recent dengue</v>
      </c>
    </row>
    <row r="263" spans="1:14" x14ac:dyDescent="0.3">
      <c r="A263" t="s">
        <v>10</v>
      </c>
      <c r="B263">
        <v>25</v>
      </c>
      <c r="C263" t="str">
        <f>LOOKUP(Table1[[#This Row],[Age]],R$2:R$5,S$2:S$5)</f>
        <v>Young Adult (19-30)</v>
      </c>
      <c r="D263">
        <v>1</v>
      </c>
      <c r="E263">
        <v>1</v>
      </c>
      <c r="F263">
        <v>1</v>
      </c>
      <c r="G263" t="s">
        <v>45</v>
      </c>
      <c r="H263" t="s">
        <v>17</v>
      </c>
      <c r="I263" t="s">
        <v>24</v>
      </c>
      <c r="J263" t="s">
        <v>14</v>
      </c>
      <c r="K263">
        <v>1</v>
      </c>
      <c r="L263" t="str">
        <f>IF(Table1[[#This Row],[Outcome]],"Positive","Negative")</f>
        <v>Positive</v>
      </c>
      <c r="M263" t="str">
        <f t="shared" si="8"/>
        <v>NS1(+), IgM(+), IgG(+)</v>
      </c>
      <c r="N263" t="str">
        <f t="shared" si="9"/>
        <v>Active secondary dengue (strong response)</v>
      </c>
    </row>
    <row r="264" spans="1:14" x14ac:dyDescent="0.3">
      <c r="A264" t="s">
        <v>10</v>
      </c>
      <c r="B264">
        <v>64</v>
      </c>
      <c r="C264" t="str">
        <f>LOOKUP(Table1[[#This Row],[Age]],R$2:R$5,S$2:S$5)</f>
        <v>Senior (51+)</v>
      </c>
      <c r="D264">
        <v>1</v>
      </c>
      <c r="E264">
        <v>1</v>
      </c>
      <c r="F264">
        <v>0</v>
      </c>
      <c r="G264" t="s">
        <v>50</v>
      </c>
      <c r="H264" t="s">
        <v>12</v>
      </c>
      <c r="I264" t="s">
        <v>24</v>
      </c>
      <c r="J264" t="s">
        <v>14</v>
      </c>
      <c r="K264">
        <v>1</v>
      </c>
      <c r="L264" t="str">
        <f>IF(Table1[[#This Row],[Outcome]],"Positive","Negative")</f>
        <v>Positive</v>
      </c>
      <c r="M264" t="str">
        <f t="shared" si="8"/>
        <v>NS1(+), IgM(-), IgG(+)</v>
      </c>
      <c r="N264" t="str">
        <f t="shared" si="9"/>
        <v>Early secondary infection</v>
      </c>
    </row>
    <row r="265" spans="1:14" x14ac:dyDescent="0.3">
      <c r="A265" t="s">
        <v>10</v>
      </c>
      <c r="B265">
        <v>51</v>
      </c>
      <c r="C265" t="str">
        <f>LOOKUP(Table1[[#This Row],[Age]],R$2:R$5,S$2:S$5)</f>
        <v>Senior (51+)</v>
      </c>
      <c r="D265">
        <v>1</v>
      </c>
      <c r="E265">
        <v>1</v>
      </c>
      <c r="F265">
        <v>1</v>
      </c>
      <c r="G265" t="s">
        <v>33</v>
      </c>
      <c r="H265" t="s">
        <v>17</v>
      </c>
      <c r="I265" t="s">
        <v>19</v>
      </c>
      <c r="J265" t="s">
        <v>14</v>
      </c>
      <c r="K265">
        <v>1</v>
      </c>
      <c r="L265" t="str">
        <f>IF(Table1[[#This Row],[Outcome]],"Positive","Negative")</f>
        <v>Positive</v>
      </c>
      <c r="M265" t="str">
        <f t="shared" si="8"/>
        <v>NS1(+), IgM(+), IgG(+)</v>
      </c>
      <c r="N265" t="str">
        <f t="shared" si="9"/>
        <v>Active secondary dengue (strong response)</v>
      </c>
    </row>
    <row r="266" spans="1:14" hidden="1" x14ac:dyDescent="0.3">
      <c r="A266" t="s">
        <v>10</v>
      </c>
      <c r="B266">
        <v>11</v>
      </c>
      <c r="C266" t="str">
        <f>LOOKUP(Table1[[#This Row],[Age]],R$2:R$5,S$2:S$5)</f>
        <v>Child (0-18)</v>
      </c>
      <c r="D266">
        <v>0</v>
      </c>
      <c r="E266">
        <v>0</v>
      </c>
      <c r="F266">
        <v>1</v>
      </c>
      <c r="G266" t="s">
        <v>11</v>
      </c>
      <c r="H266" t="s">
        <v>12</v>
      </c>
      <c r="I266" t="s">
        <v>13</v>
      </c>
      <c r="J266" t="s">
        <v>14</v>
      </c>
      <c r="K266">
        <v>0</v>
      </c>
      <c r="L266" t="str">
        <f>IF(Table1[[#This Row],[Outcome]],"Positive","Negative")</f>
        <v>Negative</v>
      </c>
      <c r="M266" t="str">
        <f t="shared" si="8"/>
        <v>NS1(-), IgM(+), IgG(-)</v>
      </c>
      <c r="N266" t="str">
        <f t="shared" si="9"/>
        <v>Recent dengue</v>
      </c>
    </row>
    <row r="267" spans="1:14" x14ac:dyDescent="0.3">
      <c r="A267" t="s">
        <v>15</v>
      </c>
      <c r="B267">
        <v>20</v>
      </c>
      <c r="C267" t="str">
        <f>LOOKUP(Table1[[#This Row],[Age]],R$2:R$5,S$2:S$5)</f>
        <v>Young Adult (19-30)</v>
      </c>
      <c r="D267">
        <v>1</v>
      </c>
      <c r="E267">
        <v>1</v>
      </c>
      <c r="F267">
        <v>1</v>
      </c>
      <c r="G267" t="s">
        <v>41</v>
      </c>
      <c r="H267" t="s">
        <v>17</v>
      </c>
      <c r="I267" t="s">
        <v>13</v>
      </c>
      <c r="J267" t="s">
        <v>14</v>
      </c>
      <c r="K267">
        <v>1</v>
      </c>
      <c r="L267" t="str">
        <f>IF(Table1[[#This Row],[Outcome]],"Positive","Negative")</f>
        <v>Positive</v>
      </c>
      <c r="M267" t="str">
        <f t="shared" si="8"/>
        <v>NS1(+), IgM(+), IgG(+)</v>
      </c>
      <c r="N267" t="str">
        <f t="shared" si="9"/>
        <v>Active secondary dengue (strong response)</v>
      </c>
    </row>
    <row r="268" spans="1:14" hidden="1" x14ac:dyDescent="0.3">
      <c r="A268" t="s">
        <v>15</v>
      </c>
      <c r="B268">
        <v>8</v>
      </c>
      <c r="C268" t="str">
        <f>LOOKUP(Table1[[#This Row],[Age]],R$2:R$5,S$2:S$5)</f>
        <v>Child (0-18)</v>
      </c>
      <c r="D268">
        <v>0</v>
      </c>
      <c r="E268">
        <v>0</v>
      </c>
      <c r="F268">
        <v>0</v>
      </c>
      <c r="G268" t="s">
        <v>47</v>
      </c>
      <c r="H268" t="s">
        <v>12</v>
      </c>
      <c r="I268" t="s">
        <v>24</v>
      </c>
      <c r="J268" t="s">
        <v>14</v>
      </c>
      <c r="K268">
        <v>0</v>
      </c>
      <c r="L268" t="str">
        <f>IF(Table1[[#This Row],[Outcome]],"Positive","Negative")</f>
        <v>Negative</v>
      </c>
      <c r="M268" t="str">
        <f t="shared" si="8"/>
        <v>All Negative</v>
      </c>
      <c r="N268" t="str">
        <f t="shared" si="9"/>
        <v>Likely not infected / tested too early</v>
      </c>
    </row>
    <row r="269" spans="1:14" x14ac:dyDescent="0.3">
      <c r="A269" t="s">
        <v>15</v>
      </c>
      <c r="B269">
        <v>27</v>
      </c>
      <c r="C269" t="str">
        <f>LOOKUP(Table1[[#This Row],[Age]],R$2:R$5,S$2:S$5)</f>
        <v>Young Adult (19-30)</v>
      </c>
      <c r="D269">
        <v>1</v>
      </c>
      <c r="E269">
        <v>1</v>
      </c>
      <c r="F269">
        <v>1</v>
      </c>
      <c r="G269" t="s">
        <v>44</v>
      </c>
      <c r="H269" t="s">
        <v>17</v>
      </c>
      <c r="I269" t="s">
        <v>24</v>
      </c>
      <c r="J269" t="s">
        <v>14</v>
      </c>
      <c r="K269">
        <v>1</v>
      </c>
      <c r="L269" t="str">
        <f>IF(Table1[[#This Row],[Outcome]],"Positive","Negative")</f>
        <v>Positive</v>
      </c>
      <c r="M269" t="str">
        <f t="shared" si="8"/>
        <v>NS1(+), IgM(+), IgG(+)</v>
      </c>
      <c r="N269" t="str">
        <f t="shared" si="9"/>
        <v>Active secondary dengue (strong response)</v>
      </c>
    </row>
    <row r="270" spans="1:14" x14ac:dyDescent="0.3">
      <c r="A270" t="s">
        <v>10</v>
      </c>
      <c r="B270">
        <v>44</v>
      </c>
      <c r="C270" t="str">
        <f>LOOKUP(Table1[[#This Row],[Age]],R$2:R$5,S$2:S$5)</f>
        <v>Adult (31-50)</v>
      </c>
      <c r="D270">
        <v>1</v>
      </c>
      <c r="E270">
        <v>1</v>
      </c>
      <c r="F270">
        <v>1</v>
      </c>
      <c r="G270" t="s">
        <v>20</v>
      </c>
      <c r="H270" t="s">
        <v>12</v>
      </c>
      <c r="I270" t="s">
        <v>13</v>
      </c>
      <c r="J270" t="s">
        <v>14</v>
      </c>
      <c r="K270">
        <v>1</v>
      </c>
      <c r="L270" t="str">
        <f>IF(Table1[[#This Row],[Outcome]],"Positive","Negative")</f>
        <v>Positive</v>
      </c>
      <c r="M270" t="str">
        <f t="shared" si="8"/>
        <v>NS1(+), IgM(+), IgG(+)</v>
      </c>
      <c r="N270" t="str">
        <f t="shared" si="9"/>
        <v>Active secondary dengue (strong response)</v>
      </c>
    </row>
    <row r="271" spans="1:14" x14ac:dyDescent="0.3">
      <c r="A271" t="s">
        <v>10</v>
      </c>
      <c r="B271">
        <v>28</v>
      </c>
      <c r="C271" t="str">
        <f>LOOKUP(Table1[[#This Row],[Age]],R$2:R$5,S$2:S$5)</f>
        <v>Young Adult (19-30)</v>
      </c>
      <c r="D271">
        <v>1</v>
      </c>
      <c r="E271">
        <v>1</v>
      </c>
      <c r="F271">
        <v>0</v>
      </c>
      <c r="G271" t="s">
        <v>22</v>
      </c>
      <c r="H271" t="s">
        <v>17</v>
      </c>
      <c r="I271" t="s">
        <v>24</v>
      </c>
      <c r="J271" t="s">
        <v>14</v>
      </c>
      <c r="K271">
        <v>1</v>
      </c>
      <c r="L271" t="str">
        <f>IF(Table1[[#This Row],[Outcome]],"Positive","Negative")</f>
        <v>Positive</v>
      </c>
      <c r="M271" t="str">
        <f t="shared" si="8"/>
        <v>NS1(+), IgM(-), IgG(+)</v>
      </c>
      <c r="N271" t="str">
        <f t="shared" si="9"/>
        <v>Early secondary infection</v>
      </c>
    </row>
    <row r="272" spans="1:14" hidden="1" x14ac:dyDescent="0.3">
      <c r="A272" t="s">
        <v>15</v>
      </c>
      <c r="B272">
        <v>38</v>
      </c>
      <c r="C272" t="str">
        <f>LOOKUP(Table1[[#This Row],[Age]],R$2:R$5,S$2:S$5)</f>
        <v>Adult (31-50)</v>
      </c>
      <c r="D272">
        <v>0</v>
      </c>
      <c r="E272">
        <v>0</v>
      </c>
      <c r="F272">
        <v>0</v>
      </c>
      <c r="G272" t="s">
        <v>36</v>
      </c>
      <c r="H272" t="s">
        <v>12</v>
      </c>
      <c r="I272" t="s">
        <v>24</v>
      </c>
      <c r="J272" t="s">
        <v>14</v>
      </c>
      <c r="K272">
        <v>0</v>
      </c>
      <c r="L272" t="str">
        <f>IF(Table1[[#This Row],[Outcome]],"Positive","Negative")</f>
        <v>Negative</v>
      </c>
      <c r="M272" t="str">
        <f t="shared" si="8"/>
        <v>All Negative</v>
      </c>
      <c r="N272" t="str">
        <f t="shared" si="9"/>
        <v>Likely not infected / tested too early</v>
      </c>
    </row>
    <row r="273" spans="1:14" hidden="1" x14ac:dyDescent="0.3">
      <c r="A273" t="s">
        <v>15</v>
      </c>
      <c r="B273">
        <v>27</v>
      </c>
      <c r="C273" t="str">
        <f>LOOKUP(Table1[[#This Row],[Age]],R$2:R$5,S$2:S$5)</f>
        <v>Young Adult (19-30)</v>
      </c>
      <c r="D273">
        <v>0</v>
      </c>
      <c r="E273">
        <v>0</v>
      </c>
      <c r="F273">
        <v>0</v>
      </c>
      <c r="G273" t="s">
        <v>50</v>
      </c>
      <c r="H273" t="s">
        <v>17</v>
      </c>
      <c r="I273" t="s">
        <v>24</v>
      </c>
      <c r="J273" t="s">
        <v>14</v>
      </c>
      <c r="K273">
        <v>0</v>
      </c>
      <c r="L273" t="str">
        <f>IF(Table1[[#This Row],[Outcome]],"Positive","Negative")</f>
        <v>Negative</v>
      </c>
      <c r="M273" t="str">
        <f t="shared" si="8"/>
        <v>All Negative</v>
      </c>
      <c r="N273" t="str">
        <f t="shared" si="9"/>
        <v>Likely not infected / tested too early</v>
      </c>
    </row>
    <row r="274" spans="1:14" x14ac:dyDescent="0.3">
      <c r="A274" t="s">
        <v>15</v>
      </c>
      <c r="B274">
        <v>36</v>
      </c>
      <c r="C274" t="str">
        <f>LOOKUP(Table1[[#This Row],[Age]],R$2:R$5,S$2:S$5)</f>
        <v>Adult (31-50)</v>
      </c>
      <c r="D274">
        <v>1</v>
      </c>
      <c r="E274">
        <v>1</v>
      </c>
      <c r="F274">
        <v>0</v>
      </c>
      <c r="G274" t="s">
        <v>49</v>
      </c>
      <c r="H274" t="s">
        <v>12</v>
      </c>
      <c r="I274" t="s">
        <v>13</v>
      </c>
      <c r="J274" t="s">
        <v>14</v>
      </c>
      <c r="K274">
        <v>1</v>
      </c>
      <c r="L274" t="str">
        <f>IF(Table1[[#This Row],[Outcome]],"Positive","Negative")</f>
        <v>Positive</v>
      </c>
      <c r="M274" t="str">
        <f t="shared" si="8"/>
        <v>NS1(+), IgM(-), IgG(+)</v>
      </c>
      <c r="N274" t="str">
        <f t="shared" si="9"/>
        <v>Early secondary infection</v>
      </c>
    </row>
    <row r="275" spans="1:14" hidden="1" x14ac:dyDescent="0.3">
      <c r="A275" t="s">
        <v>10</v>
      </c>
      <c r="B275">
        <v>65</v>
      </c>
      <c r="C275" t="str">
        <f>LOOKUP(Table1[[#This Row],[Age]],R$2:R$5,S$2:S$5)</f>
        <v>Senior (51+)</v>
      </c>
      <c r="D275">
        <v>0</v>
      </c>
      <c r="E275">
        <v>0</v>
      </c>
      <c r="F275">
        <v>1</v>
      </c>
      <c r="G275" t="s">
        <v>18</v>
      </c>
      <c r="H275" t="s">
        <v>17</v>
      </c>
      <c r="I275" t="s">
        <v>13</v>
      </c>
      <c r="J275" t="s">
        <v>14</v>
      </c>
      <c r="K275">
        <v>0</v>
      </c>
      <c r="L275" t="str">
        <f>IF(Table1[[#This Row],[Outcome]],"Positive","Negative")</f>
        <v>Negative</v>
      </c>
      <c r="M275" t="str">
        <f t="shared" si="8"/>
        <v>NS1(-), IgM(+), IgG(-)</v>
      </c>
      <c r="N275" t="str">
        <f t="shared" si="9"/>
        <v>Recent dengue</v>
      </c>
    </row>
    <row r="276" spans="1:14" x14ac:dyDescent="0.3">
      <c r="A276" t="s">
        <v>10</v>
      </c>
      <c r="B276">
        <v>38</v>
      </c>
      <c r="C276" t="str">
        <f>LOOKUP(Table1[[#This Row],[Age]],R$2:R$5,S$2:S$5)</f>
        <v>Adult (31-50)</v>
      </c>
      <c r="D276">
        <v>1</v>
      </c>
      <c r="E276">
        <v>1</v>
      </c>
      <c r="F276">
        <v>0</v>
      </c>
      <c r="G276" t="s">
        <v>35</v>
      </c>
      <c r="H276" t="s">
        <v>12</v>
      </c>
      <c r="I276" t="s">
        <v>19</v>
      </c>
      <c r="J276" t="s">
        <v>14</v>
      </c>
      <c r="K276">
        <v>1</v>
      </c>
      <c r="L276" t="str">
        <f>IF(Table1[[#This Row],[Outcome]],"Positive","Negative")</f>
        <v>Positive</v>
      </c>
      <c r="M276" t="str">
        <f t="shared" si="8"/>
        <v>NS1(+), IgM(-), IgG(+)</v>
      </c>
      <c r="N276" t="str">
        <f t="shared" si="9"/>
        <v>Early secondary infection</v>
      </c>
    </row>
    <row r="277" spans="1:14" x14ac:dyDescent="0.3">
      <c r="A277" t="s">
        <v>10</v>
      </c>
      <c r="B277">
        <v>42</v>
      </c>
      <c r="C277" t="str">
        <f>LOOKUP(Table1[[#This Row],[Age]],R$2:R$5,S$2:S$5)</f>
        <v>Adult (31-50)</v>
      </c>
      <c r="D277">
        <v>1</v>
      </c>
      <c r="E277">
        <v>1</v>
      </c>
      <c r="F277">
        <v>0</v>
      </c>
      <c r="G277" t="s">
        <v>25</v>
      </c>
      <c r="H277" t="s">
        <v>17</v>
      </c>
      <c r="I277" t="s">
        <v>13</v>
      </c>
      <c r="J277" t="s">
        <v>14</v>
      </c>
      <c r="K277">
        <v>1</v>
      </c>
      <c r="L277" t="str">
        <f>IF(Table1[[#This Row],[Outcome]],"Positive","Negative")</f>
        <v>Positive</v>
      </c>
      <c r="M277" t="str">
        <f t="shared" si="8"/>
        <v>NS1(+), IgM(-), IgG(+)</v>
      </c>
      <c r="N277" t="str">
        <f t="shared" si="9"/>
        <v>Early secondary infection</v>
      </c>
    </row>
    <row r="278" spans="1:14" x14ac:dyDescent="0.3">
      <c r="A278" t="s">
        <v>15</v>
      </c>
      <c r="B278">
        <v>10</v>
      </c>
      <c r="C278" t="str">
        <f>LOOKUP(Table1[[#This Row],[Age]],R$2:R$5,S$2:S$5)</f>
        <v>Child (0-18)</v>
      </c>
      <c r="D278">
        <v>1</v>
      </c>
      <c r="E278">
        <v>1</v>
      </c>
      <c r="F278">
        <v>1</v>
      </c>
      <c r="G278" t="s">
        <v>48</v>
      </c>
      <c r="H278" t="s">
        <v>12</v>
      </c>
      <c r="I278" t="s">
        <v>13</v>
      </c>
      <c r="J278" t="s">
        <v>14</v>
      </c>
      <c r="K278">
        <v>1</v>
      </c>
      <c r="L278" t="str">
        <f>IF(Table1[[#This Row],[Outcome]],"Positive","Negative")</f>
        <v>Positive</v>
      </c>
      <c r="M278" t="str">
        <f t="shared" si="8"/>
        <v>NS1(+), IgM(+), IgG(+)</v>
      </c>
      <c r="N278" t="str">
        <f t="shared" si="9"/>
        <v>Active secondary dengue (strong response)</v>
      </c>
    </row>
    <row r="279" spans="1:14" hidden="1" x14ac:dyDescent="0.3">
      <c r="A279" t="s">
        <v>15</v>
      </c>
      <c r="B279">
        <v>44</v>
      </c>
      <c r="C279" t="str">
        <f>LOOKUP(Table1[[#This Row],[Age]],R$2:R$5,S$2:S$5)</f>
        <v>Adult (31-50)</v>
      </c>
      <c r="D279">
        <v>0</v>
      </c>
      <c r="E279">
        <v>0</v>
      </c>
      <c r="F279">
        <v>0</v>
      </c>
      <c r="G279" t="s">
        <v>42</v>
      </c>
      <c r="H279" t="s">
        <v>17</v>
      </c>
      <c r="I279" t="s">
        <v>24</v>
      </c>
      <c r="J279" t="s">
        <v>14</v>
      </c>
      <c r="K279">
        <v>0</v>
      </c>
      <c r="L279" t="str">
        <f>IF(Table1[[#This Row],[Outcome]],"Positive","Negative")</f>
        <v>Negative</v>
      </c>
      <c r="M279" t="str">
        <f t="shared" si="8"/>
        <v>All Negative</v>
      </c>
      <c r="N279" t="str">
        <f t="shared" si="9"/>
        <v>Likely not infected / tested too early</v>
      </c>
    </row>
    <row r="280" spans="1:14" x14ac:dyDescent="0.3">
      <c r="A280" t="s">
        <v>15</v>
      </c>
      <c r="B280">
        <v>19</v>
      </c>
      <c r="C280" t="str">
        <f>LOOKUP(Table1[[#This Row],[Age]],R$2:R$5,S$2:S$5)</f>
        <v>Young Adult (19-30)</v>
      </c>
      <c r="D280">
        <v>1</v>
      </c>
      <c r="E280">
        <v>1</v>
      </c>
      <c r="F280">
        <v>1</v>
      </c>
      <c r="G280" t="s">
        <v>38</v>
      </c>
      <c r="H280" t="s">
        <v>12</v>
      </c>
      <c r="I280" t="s">
        <v>19</v>
      </c>
      <c r="J280" t="s">
        <v>14</v>
      </c>
      <c r="K280">
        <v>1</v>
      </c>
      <c r="L280" t="str">
        <f>IF(Table1[[#This Row],[Outcome]],"Positive","Negative")</f>
        <v>Positive</v>
      </c>
      <c r="M280" t="str">
        <f t="shared" si="8"/>
        <v>NS1(+), IgM(+), IgG(+)</v>
      </c>
      <c r="N280" t="str">
        <f t="shared" si="9"/>
        <v>Active secondary dengue (strong response)</v>
      </c>
    </row>
    <row r="281" spans="1:14" x14ac:dyDescent="0.3">
      <c r="A281" t="s">
        <v>15</v>
      </c>
      <c r="B281">
        <v>18</v>
      </c>
      <c r="C281" t="str">
        <f>LOOKUP(Table1[[#This Row],[Age]],R$2:R$5,S$2:S$5)</f>
        <v>Young Adult (19-30)</v>
      </c>
      <c r="D281">
        <v>1</v>
      </c>
      <c r="E281">
        <v>1</v>
      </c>
      <c r="F281">
        <v>1</v>
      </c>
      <c r="G281" t="s">
        <v>36</v>
      </c>
      <c r="H281" t="s">
        <v>17</v>
      </c>
      <c r="I281" t="s">
        <v>19</v>
      </c>
      <c r="J281" t="s">
        <v>14</v>
      </c>
      <c r="K281">
        <v>1</v>
      </c>
      <c r="L281" t="str">
        <f>IF(Table1[[#This Row],[Outcome]],"Positive","Negative")</f>
        <v>Positive</v>
      </c>
      <c r="M281" t="str">
        <f t="shared" si="8"/>
        <v>NS1(+), IgM(+), IgG(+)</v>
      </c>
      <c r="N281" t="str">
        <f t="shared" si="9"/>
        <v>Active secondary dengue (strong response)</v>
      </c>
    </row>
    <row r="282" spans="1:14" hidden="1" x14ac:dyDescent="0.3">
      <c r="A282" t="s">
        <v>15</v>
      </c>
      <c r="B282">
        <v>29</v>
      </c>
      <c r="C282" t="str">
        <f>LOOKUP(Table1[[#This Row],[Age]],R$2:R$5,S$2:S$5)</f>
        <v>Young Adult (19-30)</v>
      </c>
      <c r="D282">
        <v>0</v>
      </c>
      <c r="E282">
        <v>0</v>
      </c>
      <c r="F282">
        <v>1</v>
      </c>
      <c r="G282" t="s">
        <v>51</v>
      </c>
      <c r="H282" t="s">
        <v>12</v>
      </c>
      <c r="I282" t="s">
        <v>19</v>
      </c>
      <c r="J282" t="s">
        <v>14</v>
      </c>
      <c r="K282">
        <v>0</v>
      </c>
      <c r="L282" t="str">
        <f>IF(Table1[[#This Row],[Outcome]],"Positive","Negative")</f>
        <v>Negative</v>
      </c>
      <c r="M282" t="str">
        <f t="shared" si="8"/>
        <v>NS1(-), IgM(+), IgG(-)</v>
      </c>
      <c r="N282" t="str">
        <f t="shared" si="9"/>
        <v>Recent dengue</v>
      </c>
    </row>
    <row r="283" spans="1:14" x14ac:dyDescent="0.3">
      <c r="A283" t="s">
        <v>15</v>
      </c>
      <c r="B283">
        <v>58</v>
      </c>
      <c r="C283" t="str">
        <f>LOOKUP(Table1[[#This Row],[Age]],R$2:R$5,S$2:S$5)</f>
        <v>Senior (51+)</v>
      </c>
      <c r="D283">
        <v>1</v>
      </c>
      <c r="E283">
        <v>1</v>
      </c>
      <c r="F283">
        <v>1</v>
      </c>
      <c r="G283" t="s">
        <v>49</v>
      </c>
      <c r="H283" t="s">
        <v>17</v>
      </c>
      <c r="I283" t="s">
        <v>19</v>
      </c>
      <c r="J283" t="s">
        <v>14</v>
      </c>
      <c r="K283">
        <v>1</v>
      </c>
      <c r="L283" t="str">
        <f>IF(Table1[[#This Row],[Outcome]],"Positive","Negative")</f>
        <v>Positive</v>
      </c>
      <c r="M283" t="str">
        <f t="shared" si="8"/>
        <v>NS1(+), IgM(+), IgG(+)</v>
      </c>
      <c r="N283" t="str">
        <f t="shared" si="9"/>
        <v>Active secondary dengue (strong response)</v>
      </c>
    </row>
    <row r="284" spans="1:14" x14ac:dyDescent="0.3">
      <c r="A284" t="s">
        <v>10</v>
      </c>
      <c r="B284">
        <v>45</v>
      </c>
      <c r="C284" t="str">
        <f>LOOKUP(Table1[[#This Row],[Age]],R$2:R$5,S$2:S$5)</f>
        <v>Adult (31-50)</v>
      </c>
      <c r="D284">
        <v>1</v>
      </c>
      <c r="E284">
        <v>1</v>
      </c>
      <c r="F284">
        <v>1</v>
      </c>
      <c r="G284" t="s">
        <v>28</v>
      </c>
      <c r="H284" t="s">
        <v>12</v>
      </c>
      <c r="I284" t="s">
        <v>19</v>
      </c>
      <c r="J284" t="s">
        <v>14</v>
      </c>
      <c r="K284">
        <v>1</v>
      </c>
      <c r="L284" t="str">
        <f>IF(Table1[[#This Row],[Outcome]],"Positive","Negative")</f>
        <v>Positive</v>
      </c>
      <c r="M284" t="str">
        <f t="shared" si="8"/>
        <v>NS1(+), IgM(+), IgG(+)</v>
      </c>
      <c r="N284" t="str">
        <f t="shared" si="9"/>
        <v>Active secondary dengue (strong response)</v>
      </c>
    </row>
    <row r="285" spans="1:14" x14ac:dyDescent="0.3">
      <c r="A285" t="s">
        <v>10</v>
      </c>
      <c r="B285">
        <v>40</v>
      </c>
      <c r="C285" t="str">
        <f>LOOKUP(Table1[[#This Row],[Age]],R$2:R$5,S$2:S$5)</f>
        <v>Adult (31-50)</v>
      </c>
      <c r="D285">
        <v>1</v>
      </c>
      <c r="E285">
        <v>1</v>
      </c>
      <c r="F285">
        <v>0</v>
      </c>
      <c r="G285" t="s">
        <v>51</v>
      </c>
      <c r="H285" t="s">
        <v>17</v>
      </c>
      <c r="I285" t="s">
        <v>19</v>
      </c>
      <c r="J285" t="s">
        <v>14</v>
      </c>
      <c r="K285">
        <v>1</v>
      </c>
      <c r="L285" t="str">
        <f>IF(Table1[[#This Row],[Outcome]],"Positive","Negative")</f>
        <v>Positive</v>
      </c>
      <c r="M285" t="str">
        <f t="shared" si="8"/>
        <v>NS1(+), IgM(-), IgG(+)</v>
      </c>
      <c r="N285" t="str">
        <f t="shared" si="9"/>
        <v>Early secondary infection</v>
      </c>
    </row>
    <row r="286" spans="1:14" hidden="1" x14ac:dyDescent="0.3">
      <c r="A286" t="s">
        <v>10</v>
      </c>
      <c r="B286">
        <v>20</v>
      </c>
      <c r="C286" t="str">
        <f>LOOKUP(Table1[[#This Row],[Age]],R$2:R$5,S$2:S$5)</f>
        <v>Young Adult (19-30)</v>
      </c>
      <c r="D286">
        <v>0</v>
      </c>
      <c r="E286">
        <v>0</v>
      </c>
      <c r="F286">
        <v>0</v>
      </c>
      <c r="G286" t="s">
        <v>38</v>
      </c>
      <c r="H286" t="s">
        <v>12</v>
      </c>
      <c r="I286" t="s">
        <v>13</v>
      </c>
      <c r="J286" t="s">
        <v>14</v>
      </c>
      <c r="K286">
        <v>0</v>
      </c>
      <c r="L286" t="str">
        <f>IF(Table1[[#This Row],[Outcome]],"Positive","Negative")</f>
        <v>Negative</v>
      </c>
      <c r="M286" t="str">
        <f t="shared" si="8"/>
        <v>All Negative</v>
      </c>
      <c r="N286" t="str">
        <f t="shared" si="9"/>
        <v>Likely not infected / tested too early</v>
      </c>
    </row>
    <row r="287" spans="1:14" hidden="1" x14ac:dyDescent="0.3">
      <c r="A287" t="s">
        <v>15</v>
      </c>
      <c r="B287">
        <v>41</v>
      </c>
      <c r="C287" t="str">
        <f>LOOKUP(Table1[[#This Row],[Age]],R$2:R$5,S$2:S$5)</f>
        <v>Adult (31-50)</v>
      </c>
      <c r="D287">
        <v>0</v>
      </c>
      <c r="E287">
        <v>0</v>
      </c>
      <c r="F287">
        <v>0</v>
      </c>
      <c r="G287" t="s">
        <v>34</v>
      </c>
      <c r="H287" t="s">
        <v>17</v>
      </c>
      <c r="I287" t="s">
        <v>13</v>
      </c>
      <c r="J287" t="s">
        <v>14</v>
      </c>
      <c r="K287">
        <v>0</v>
      </c>
      <c r="L287" t="str">
        <f>IF(Table1[[#This Row],[Outcome]],"Positive","Negative")</f>
        <v>Negative</v>
      </c>
      <c r="M287" t="str">
        <f t="shared" si="8"/>
        <v>All Negative</v>
      </c>
      <c r="N287" t="str">
        <f t="shared" si="9"/>
        <v>Likely not infected / tested too early</v>
      </c>
    </row>
    <row r="288" spans="1:14" x14ac:dyDescent="0.3">
      <c r="A288" t="s">
        <v>15</v>
      </c>
      <c r="B288">
        <v>23</v>
      </c>
      <c r="C288" t="str">
        <f>LOOKUP(Table1[[#This Row],[Age]],R$2:R$5,S$2:S$5)</f>
        <v>Young Adult (19-30)</v>
      </c>
      <c r="D288">
        <v>1</v>
      </c>
      <c r="E288">
        <v>1</v>
      </c>
      <c r="F288">
        <v>0</v>
      </c>
      <c r="G288" t="s">
        <v>38</v>
      </c>
      <c r="H288" t="s">
        <v>12</v>
      </c>
      <c r="I288" t="s">
        <v>13</v>
      </c>
      <c r="J288" t="s">
        <v>14</v>
      </c>
      <c r="K288">
        <v>1</v>
      </c>
      <c r="L288" t="str">
        <f>IF(Table1[[#This Row],[Outcome]],"Positive","Negative")</f>
        <v>Positive</v>
      </c>
      <c r="M288" t="str">
        <f t="shared" si="8"/>
        <v>NS1(+), IgM(-), IgG(+)</v>
      </c>
      <c r="N288" t="str">
        <f t="shared" si="9"/>
        <v>Early secondary infection</v>
      </c>
    </row>
    <row r="289" spans="1:14" hidden="1" x14ac:dyDescent="0.3">
      <c r="A289" t="s">
        <v>15</v>
      </c>
      <c r="B289">
        <v>29</v>
      </c>
      <c r="C289" t="str">
        <f>LOOKUP(Table1[[#This Row],[Age]],R$2:R$5,S$2:S$5)</f>
        <v>Young Adult (19-30)</v>
      </c>
      <c r="D289">
        <v>0</v>
      </c>
      <c r="E289">
        <v>0</v>
      </c>
      <c r="F289">
        <v>0</v>
      </c>
      <c r="G289" t="s">
        <v>52</v>
      </c>
      <c r="H289" t="s">
        <v>17</v>
      </c>
      <c r="I289" t="s">
        <v>13</v>
      </c>
      <c r="J289" t="s">
        <v>14</v>
      </c>
      <c r="K289">
        <v>0</v>
      </c>
      <c r="L289" t="str">
        <f>IF(Table1[[#This Row],[Outcome]],"Positive","Negative")</f>
        <v>Negative</v>
      </c>
      <c r="M289" t="str">
        <f t="shared" si="8"/>
        <v>All Negative</v>
      </c>
      <c r="N289" t="str">
        <f t="shared" si="9"/>
        <v>Likely not infected / tested too early</v>
      </c>
    </row>
    <row r="290" spans="1:14" x14ac:dyDescent="0.3">
      <c r="A290" t="s">
        <v>15</v>
      </c>
      <c r="B290">
        <v>48</v>
      </c>
      <c r="C290" t="str">
        <f>LOOKUP(Table1[[#This Row],[Age]],R$2:R$5,S$2:S$5)</f>
        <v>Adult (31-50)</v>
      </c>
      <c r="D290">
        <v>1</v>
      </c>
      <c r="E290">
        <v>1</v>
      </c>
      <c r="F290">
        <v>1</v>
      </c>
      <c r="G290" t="s">
        <v>37</v>
      </c>
      <c r="H290" t="s">
        <v>12</v>
      </c>
      <c r="I290" t="s">
        <v>13</v>
      </c>
      <c r="J290" t="s">
        <v>14</v>
      </c>
      <c r="K290">
        <v>1</v>
      </c>
      <c r="L290" t="str">
        <f>IF(Table1[[#This Row],[Outcome]],"Positive","Negative")</f>
        <v>Positive</v>
      </c>
      <c r="M290" t="str">
        <f t="shared" si="8"/>
        <v>NS1(+), IgM(+), IgG(+)</v>
      </c>
      <c r="N290" t="str">
        <f t="shared" si="9"/>
        <v>Active secondary dengue (strong response)</v>
      </c>
    </row>
    <row r="291" spans="1:14" hidden="1" x14ac:dyDescent="0.3">
      <c r="A291" t="s">
        <v>10</v>
      </c>
      <c r="B291">
        <v>17</v>
      </c>
      <c r="C291" t="str">
        <f>LOOKUP(Table1[[#This Row],[Age]],R$2:R$5,S$2:S$5)</f>
        <v>Child (0-18)</v>
      </c>
      <c r="D291">
        <v>0</v>
      </c>
      <c r="E291">
        <v>0</v>
      </c>
      <c r="F291">
        <v>0</v>
      </c>
      <c r="G291" t="s">
        <v>50</v>
      </c>
      <c r="H291" t="s">
        <v>17</v>
      </c>
      <c r="I291" t="s">
        <v>13</v>
      </c>
      <c r="J291" t="s">
        <v>14</v>
      </c>
      <c r="K291">
        <v>0</v>
      </c>
      <c r="L291" t="str">
        <f>IF(Table1[[#This Row],[Outcome]],"Positive","Negative")</f>
        <v>Negative</v>
      </c>
      <c r="M291" t="str">
        <f t="shared" si="8"/>
        <v>All Negative</v>
      </c>
      <c r="N291" t="str">
        <f t="shared" si="9"/>
        <v>Likely not infected / tested too early</v>
      </c>
    </row>
    <row r="292" spans="1:14" hidden="1" x14ac:dyDescent="0.3">
      <c r="A292" t="s">
        <v>10</v>
      </c>
      <c r="B292">
        <v>62</v>
      </c>
      <c r="C292" t="str">
        <f>LOOKUP(Table1[[#This Row],[Age]],R$2:R$5,S$2:S$5)</f>
        <v>Senior (51+)</v>
      </c>
      <c r="D292">
        <v>0</v>
      </c>
      <c r="E292">
        <v>0</v>
      </c>
      <c r="F292">
        <v>0</v>
      </c>
      <c r="G292" t="s">
        <v>20</v>
      </c>
      <c r="H292" t="s">
        <v>12</v>
      </c>
      <c r="I292" t="s">
        <v>24</v>
      </c>
      <c r="J292" t="s">
        <v>14</v>
      </c>
      <c r="K292">
        <v>0</v>
      </c>
      <c r="L292" t="str">
        <f>IF(Table1[[#This Row],[Outcome]],"Positive","Negative")</f>
        <v>Negative</v>
      </c>
      <c r="M292" t="str">
        <f t="shared" si="8"/>
        <v>All Negative</v>
      </c>
      <c r="N292" t="str">
        <f t="shared" si="9"/>
        <v>Likely not infected / tested too early</v>
      </c>
    </row>
    <row r="293" spans="1:14" x14ac:dyDescent="0.3">
      <c r="A293" t="s">
        <v>10</v>
      </c>
      <c r="B293">
        <v>34</v>
      </c>
      <c r="C293" t="str">
        <f>LOOKUP(Table1[[#This Row],[Age]],R$2:R$5,S$2:S$5)</f>
        <v>Adult (31-50)</v>
      </c>
      <c r="D293">
        <v>1</v>
      </c>
      <c r="E293">
        <v>1</v>
      </c>
      <c r="F293">
        <v>0</v>
      </c>
      <c r="G293" t="s">
        <v>20</v>
      </c>
      <c r="H293" t="s">
        <v>17</v>
      </c>
      <c r="I293" t="s">
        <v>24</v>
      </c>
      <c r="J293" t="s">
        <v>14</v>
      </c>
      <c r="K293">
        <v>1</v>
      </c>
      <c r="L293" t="str">
        <f>IF(Table1[[#This Row],[Outcome]],"Positive","Negative")</f>
        <v>Positive</v>
      </c>
      <c r="M293" t="str">
        <f t="shared" si="8"/>
        <v>NS1(+), IgM(-), IgG(+)</v>
      </c>
      <c r="N293" t="str">
        <f t="shared" si="9"/>
        <v>Early secondary infection</v>
      </c>
    </row>
    <row r="294" spans="1:14" x14ac:dyDescent="0.3">
      <c r="A294" t="s">
        <v>10</v>
      </c>
      <c r="B294">
        <v>8</v>
      </c>
      <c r="C294" t="str">
        <f>LOOKUP(Table1[[#This Row],[Age]],R$2:R$5,S$2:S$5)</f>
        <v>Child (0-18)</v>
      </c>
      <c r="D294">
        <v>1</v>
      </c>
      <c r="E294">
        <v>1</v>
      </c>
      <c r="F294">
        <v>0</v>
      </c>
      <c r="G294" t="s">
        <v>18</v>
      </c>
      <c r="H294" t="s">
        <v>12</v>
      </c>
      <c r="I294" t="s">
        <v>24</v>
      </c>
      <c r="J294" t="s">
        <v>14</v>
      </c>
      <c r="K294">
        <v>1</v>
      </c>
      <c r="L294" t="str">
        <f>IF(Table1[[#This Row],[Outcome]],"Positive","Negative")</f>
        <v>Positive</v>
      </c>
      <c r="M294" t="str">
        <f t="shared" si="8"/>
        <v>NS1(+), IgM(-), IgG(+)</v>
      </c>
      <c r="N294" t="str">
        <f t="shared" si="9"/>
        <v>Early secondary infection</v>
      </c>
    </row>
    <row r="295" spans="1:14" hidden="1" x14ac:dyDescent="0.3">
      <c r="A295" t="s">
        <v>15</v>
      </c>
      <c r="B295">
        <v>22</v>
      </c>
      <c r="C295" t="str">
        <f>LOOKUP(Table1[[#This Row],[Age]],R$2:R$5,S$2:S$5)</f>
        <v>Young Adult (19-30)</v>
      </c>
      <c r="D295">
        <v>0</v>
      </c>
      <c r="E295">
        <v>0</v>
      </c>
      <c r="F295">
        <v>0</v>
      </c>
      <c r="G295" t="s">
        <v>21</v>
      </c>
      <c r="H295" t="s">
        <v>17</v>
      </c>
      <c r="I295" t="s">
        <v>13</v>
      </c>
      <c r="J295" t="s">
        <v>14</v>
      </c>
      <c r="K295">
        <v>0</v>
      </c>
      <c r="L295" t="str">
        <f>IF(Table1[[#This Row],[Outcome]],"Positive","Negative")</f>
        <v>Negative</v>
      </c>
      <c r="M295" t="str">
        <f t="shared" si="8"/>
        <v>All Negative</v>
      </c>
      <c r="N295" t="str">
        <f t="shared" si="9"/>
        <v>Likely not infected / tested too early</v>
      </c>
    </row>
    <row r="296" spans="1:14" hidden="1" x14ac:dyDescent="0.3">
      <c r="A296" t="s">
        <v>15</v>
      </c>
      <c r="B296">
        <v>23</v>
      </c>
      <c r="C296" t="str">
        <f>LOOKUP(Table1[[#This Row],[Age]],R$2:R$5,S$2:S$5)</f>
        <v>Young Adult (19-30)</v>
      </c>
      <c r="D296">
        <v>0</v>
      </c>
      <c r="E296">
        <v>0</v>
      </c>
      <c r="F296">
        <v>1</v>
      </c>
      <c r="G296" t="s">
        <v>47</v>
      </c>
      <c r="H296" t="s">
        <v>12</v>
      </c>
      <c r="I296" t="s">
        <v>19</v>
      </c>
      <c r="J296" t="s">
        <v>14</v>
      </c>
      <c r="K296">
        <v>0</v>
      </c>
      <c r="L296" t="str">
        <f>IF(Table1[[#This Row],[Outcome]],"Positive","Negative")</f>
        <v>Negative</v>
      </c>
      <c r="M296" t="str">
        <f t="shared" si="8"/>
        <v>NS1(-), IgM(+), IgG(-)</v>
      </c>
      <c r="N296" t="str">
        <f t="shared" si="9"/>
        <v>Recent dengue</v>
      </c>
    </row>
    <row r="297" spans="1:14" hidden="1" x14ac:dyDescent="0.3">
      <c r="A297" t="s">
        <v>15</v>
      </c>
      <c r="B297">
        <v>47</v>
      </c>
      <c r="C297" t="str">
        <f>LOOKUP(Table1[[#This Row],[Age]],R$2:R$5,S$2:S$5)</f>
        <v>Adult (31-50)</v>
      </c>
      <c r="D297">
        <v>0</v>
      </c>
      <c r="E297">
        <v>0</v>
      </c>
      <c r="F297">
        <v>0</v>
      </c>
      <c r="G297" t="s">
        <v>30</v>
      </c>
      <c r="H297" t="s">
        <v>17</v>
      </c>
      <c r="I297" t="s">
        <v>24</v>
      </c>
      <c r="J297" t="s">
        <v>14</v>
      </c>
      <c r="K297">
        <v>0</v>
      </c>
      <c r="L297" t="str">
        <f>IF(Table1[[#This Row],[Outcome]],"Positive","Negative")</f>
        <v>Negative</v>
      </c>
      <c r="M297" t="str">
        <f t="shared" si="8"/>
        <v>All Negative</v>
      </c>
      <c r="N297" t="str">
        <f t="shared" si="9"/>
        <v>Likely not infected / tested too early</v>
      </c>
    </row>
    <row r="298" spans="1:14" hidden="1" x14ac:dyDescent="0.3">
      <c r="A298" t="s">
        <v>15</v>
      </c>
      <c r="B298">
        <v>50</v>
      </c>
      <c r="C298" t="str">
        <f>LOOKUP(Table1[[#This Row],[Age]],R$2:R$5,S$2:S$5)</f>
        <v>Senior (51+)</v>
      </c>
      <c r="D298">
        <v>0</v>
      </c>
      <c r="E298">
        <v>0</v>
      </c>
      <c r="F298">
        <v>1</v>
      </c>
      <c r="G298" t="s">
        <v>51</v>
      </c>
      <c r="H298" t="s">
        <v>12</v>
      </c>
      <c r="I298" t="s">
        <v>24</v>
      </c>
      <c r="J298" t="s">
        <v>14</v>
      </c>
      <c r="K298">
        <v>0</v>
      </c>
      <c r="L298" t="str">
        <f>IF(Table1[[#This Row],[Outcome]],"Positive","Negative")</f>
        <v>Negative</v>
      </c>
      <c r="M298" t="str">
        <f t="shared" si="8"/>
        <v>NS1(-), IgM(+), IgG(-)</v>
      </c>
      <c r="N298" t="str">
        <f t="shared" si="9"/>
        <v>Recent dengue</v>
      </c>
    </row>
    <row r="299" spans="1:14" hidden="1" x14ac:dyDescent="0.3">
      <c r="A299" t="s">
        <v>15</v>
      </c>
      <c r="B299">
        <v>15</v>
      </c>
      <c r="C299" t="str">
        <f>LOOKUP(Table1[[#This Row],[Age]],R$2:R$5,S$2:S$5)</f>
        <v>Child (0-18)</v>
      </c>
      <c r="D299">
        <v>0</v>
      </c>
      <c r="E299">
        <v>0</v>
      </c>
      <c r="F299">
        <v>0</v>
      </c>
      <c r="G299" t="s">
        <v>44</v>
      </c>
      <c r="H299" t="s">
        <v>17</v>
      </c>
      <c r="I299" t="s">
        <v>13</v>
      </c>
      <c r="J299" t="s">
        <v>14</v>
      </c>
      <c r="K299">
        <v>0</v>
      </c>
      <c r="L299" t="str">
        <f>IF(Table1[[#This Row],[Outcome]],"Positive","Negative")</f>
        <v>Negative</v>
      </c>
      <c r="M299" t="str">
        <f t="shared" si="8"/>
        <v>All Negative</v>
      </c>
      <c r="N299" t="str">
        <f t="shared" si="9"/>
        <v>Likely not infected / tested too early</v>
      </c>
    </row>
    <row r="300" spans="1:14" x14ac:dyDescent="0.3">
      <c r="A300" t="s">
        <v>15</v>
      </c>
      <c r="B300">
        <v>11</v>
      </c>
      <c r="C300" t="str">
        <f>LOOKUP(Table1[[#This Row],[Age]],R$2:R$5,S$2:S$5)</f>
        <v>Child (0-18)</v>
      </c>
      <c r="D300">
        <v>1</v>
      </c>
      <c r="E300">
        <v>1</v>
      </c>
      <c r="F300">
        <v>0</v>
      </c>
      <c r="G300" t="s">
        <v>50</v>
      </c>
      <c r="H300" t="s">
        <v>12</v>
      </c>
      <c r="I300" t="s">
        <v>24</v>
      </c>
      <c r="J300" t="s">
        <v>14</v>
      </c>
      <c r="K300">
        <v>1</v>
      </c>
      <c r="L300" t="str">
        <f>IF(Table1[[#This Row],[Outcome]],"Positive","Negative")</f>
        <v>Positive</v>
      </c>
      <c r="M300" t="str">
        <f t="shared" si="8"/>
        <v>NS1(+), IgM(-), IgG(+)</v>
      </c>
      <c r="N300" t="str">
        <f t="shared" si="9"/>
        <v>Early secondary infection</v>
      </c>
    </row>
    <row r="301" spans="1:14" x14ac:dyDescent="0.3">
      <c r="A301" t="s">
        <v>10</v>
      </c>
      <c r="B301">
        <v>46</v>
      </c>
      <c r="C301" t="str">
        <f>LOOKUP(Table1[[#This Row],[Age]],R$2:R$5,S$2:S$5)</f>
        <v>Adult (31-50)</v>
      </c>
      <c r="D301">
        <v>1</v>
      </c>
      <c r="E301">
        <v>1</v>
      </c>
      <c r="F301">
        <v>0</v>
      </c>
      <c r="G301" t="s">
        <v>32</v>
      </c>
      <c r="H301" t="s">
        <v>17</v>
      </c>
      <c r="I301" t="s">
        <v>13</v>
      </c>
      <c r="J301" t="s">
        <v>14</v>
      </c>
      <c r="K301">
        <v>1</v>
      </c>
      <c r="L301" t="str">
        <f>IF(Table1[[#This Row],[Outcome]],"Positive","Negative")</f>
        <v>Positive</v>
      </c>
      <c r="M301" t="str">
        <f t="shared" si="8"/>
        <v>NS1(+), IgM(-), IgG(+)</v>
      </c>
      <c r="N301" t="str">
        <f t="shared" si="9"/>
        <v>Early secondary infection</v>
      </c>
    </row>
    <row r="302" spans="1:14" x14ac:dyDescent="0.3">
      <c r="A302" t="s">
        <v>10</v>
      </c>
      <c r="B302">
        <v>52</v>
      </c>
      <c r="C302" t="str">
        <f>LOOKUP(Table1[[#This Row],[Age]],R$2:R$5,S$2:S$5)</f>
        <v>Senior (51+)</v>
      </c>
      <c r="D302">
        <v>1</v>
      </c>
      <c r="E302">
        <v>1</v>
      </c>
      <c r="F302">
        <v>0</v>
      </c>
      <c r="G302" t="s">
        <v>39</v>
      </c>
      <c r="H302" t="s">
        <v>12</v>
      </c>
      <c r="I302" t="s">
        <v>24</v>
      </c>
      <c r="J302" t="s">
        <v>14</v>
      </c>
      <c r="K302">
        <v>1</v>
      </c>
      <c r="L302" t="str">
        <f>IF(Table1[[#This Row],[Outcome]],"Positive","Negative")</f>
        <v>Positive</v>
      </c>
      <c r="M302" t="str">
        <f t="shared" si="8"/>
        <v>NS1(+), IgM(-), IgG(+)</v>
      </c>
      <c r="N302" t="str">
        <f t="shared" si="9"/>
        <v>Early secondary infection</v>
      </c>
    </row>
    <row r="303" spans="1:14" hidden="1" x14ac:dyDescent="0.3">
      <c r="A303" t="s">
        <v>15</v>
      </c>
      <c r="B303">
        <v>44</v>
      </c>
      <c r="C303" t="str">
        <f>LOOKUP(Table1[[#This Row],[Age]],R$2:R$5,S$2:S$5)</f>
        <v>Adult (31-50)</v>
      </c>
      <c r="D303">
        <v>0</v>
      </c>
      <c r="E303">
        <v>0</v>
      </c>
      <c r="F303">
        <v>1</v>
      </c>
      <c r="G303" t="s">
        <v>42</v>
      </c>
      <c r="H303" t="s">
        <v>17</v>
      </c>
      <c r="I303" t="s">
        <v>24</v>
      </c>
      <c r="J303" t="s">
        <v>14</v>
      </c>
      <c r="K303">
        <v>0</v>
      </c>
      <c r="L303" t="str">
        <f>IF(Table1[[#This Row],[Outcome]],"Positive","Negative")</f>
        <v>Negative</v>
      </c>
      <c r="M303" t="str">
        <f t="shared" si="8"/>
        <v>NS1(-), IgM(+), IgG(-)</v>
      </c>
      <c r="N303" t="str">
        <f t="shared" si="9"/>
        <v>Recent dengue</v>
      </c>
    </row>
    <row r="304" spans="1:14" hidden="1" x14ac:dyDescent="0.3">
      <c r="A304" t="s">
        <v>15</v>
      </c>
      <c r="B304">
        <v>12</v>
      </c>
      <c r="C304" t="str">
        <f>LOOKUP(Table1[[#This Row],[Age]],R$2:R$5,S$2:S$5)</f>
        <v>Child (0-18)</v>
      </c>
      <c r="D304">
        <v>0</v>
      </c>
      <c r="E304">
        <v>0</v>
      </c>
      <c r="F304">
        <v>1</v>
      </c>
      <c r="G304" t="s">
        <v>39</v>
      </c>
      <c r="H304" t="s">
        <v>12</v>
      </c>
      <c r="I304" t="s">
        <v>19</v>
      </c>
      <c r="J304" t="s">
        <v>14</v>
      </c>
      <c r="K304">
        <v>0</v>
      </c>
      <c r="L304" t="str">
        <f>IF(Table1[[#This Row],[Outcome]],"Positive","Negative")</f>
        <v>Negative</v>
      </c>
      <c r="M304" t="str">
        <f t="shared" si="8"/>
        <v>NS1(-), IgM(+), IgG(-)</v>
      </c>
      <c r="N304" t="str">
        <f t="shared" si="9"/>
        <v>Recent dengue</v>
      </c>
    </row>
    <row r="305" spans="1:14" hidden="1" x14ac:dyDescent="0.3">
      <c r="A305" t="s">
        <v>10</v>
      </c>
      <c r="B305">
        <v>30</v>
      </c>
      <c r="C305" t="str">
        <f>LOOKUP(Table1[[#This Row],[Age]],R$2:R$5,S$2:S$5)</f>
        <v>Adult (31-50)</v>
      </c>
      <c r="D305">
        <v>0</v>
      </c>
      <c r="E305">
        <v>0</v>
      </c>
      <c r="F305">
        <v>0</v>
      </c>
      <c r="G305" t="s">
        <v>22</v>
      </c>
      <c r="H305" t="s">
        <v>17</v>
      </c>
      <c r="I305" t="s">
        <v>13</v>
      </c>
      <c r="J305" t="s">
        <v>14</v>
      </c>
      <c r="K305">
        <v>0</v>
      </c>
      <c r="L305" t="str">
        <f>IF(Table1[[#This Row],[Outcome]],"Positive","Negative")</f>
        <v>Negative</v>
      </c>
      <c r="M305" t="str">
        <f t="shared" si="8"/>
        <v>All Negative</v>
      </c>
      <c r="N305" t="str">
        <f t="shared" si="9"/>
        <v>Likely not infected / tested too early</v>
      </c>
    </row>
    <row r="306" spans="1:14" hidden="1" x14ac:dyDescent="0.3">
      <c r="A306" t="s">
        <v>15</v>
      </c>
      <c r="B306">
        <v>41</v>
      </c>
      <c r="C306" t="str">
        <f>LOOKUP(Table1[[#This Row],[Age]],R$2:R$5,S$2:S$5)</f>
        <v>Adult (31-50)</v>
      </c>
      <c r="D306">
        <v>0</v>
      </c>
      <c r="E306">
        <v>0</v>
      </c>
      <c r="F306">
        <v>0</v>
      </c>
      <c r="G306" t="s">
        <v>27</v>
      </c>
      <c r="H306" t="s">
        <v>12</v>
      </c>
      <c r="I306" t="s">
        <v>19</v>
      </c>
      <c r="J306" t="s">
        <v>14</v>
      </c>
      <c r="K306">
        <v>0</v>
      </c>
      <c r="L306" t="str">
        <f>IF(Table1[[#This Row],[Outcome]],"Positive","Negative")</f>
        <v>Negative</v>
      </c>
      <c r="M306" t="str">
        <f t="shared" si="8"/>
        <v>All Negative</v>
      </c>
      <c r="N306" t="str">
        <f t="shared" si="9"/>
        <v>Likely not infected / tested too early</v>
      </c>
    </row>
    <row r="307" spans="1:14" x14ac:dyDescent="0.3">
      <c r="A307" t="s">
        <v>15</v>
      </c>
      <c r="B307">
        <v>62</v>
      </c>
      <c r="C307" t="str">
        <f>LOOKUP(Table1[[#This Row],[Age]],R$2:R$5,S$2:S$5)</f>
        <v>Senior (51+)</v>
      </c>
      <c r="D307">
        <v>1</v>
      </c>
      <c r="E307">
        <v>1</v>
      </c>
      <c r="F307">
        <v>0</v>
      </c>
      <c r="G307" t="s">
        <v>22</v>
      </c>
      <c r="H307" t="s">
        <v>17</v>
      </c>
      <c r="I307" t="s">
        <v>24</v>
      </c>
      <c r="J307" t="s">
        <v>14</v>
      </c>
      <c r="K307">
        <v>1</v>
      </c>
      <c r="L307" t="str">
        <f>IF(Table1[[#This Row],[Outcome]],"Positive","Negative")</f>
        <v>Positive</v>
      </c>
      <c r="M307" t="str">
        <f t="shared" si="8"/>
        <v>NS1(+), IgM(-), IgG(+)</v>
      </c>
      <c r="N307" t="str">
        <f t="shared" si="9"/>
        <v>Early secondary infection</v>
      </c>
    </row>
    <row r="308" spans="1:14" x14ac:dyDescent="0.3">
      <c r="A308" t="s">
        <v>15</v>
      </c>
      <c r="B308">
        <v>42</v>
      </c>
      <c r="C308" t="str">
        <f>LOOKUP(Table1[[#This Row],[Age]],R$2:R$5,S$2:S$5)</f>
        <v>Adult (31-50)</v>
      </c>
      <c r="D308">
        <v>1</v>
      </c>
      <c r="E308">
        <v>1</v>
      </c>
      <c r="F308">
        <v>0</v>
      </c>
      <c r="G308" t="s">
        <v>46</v>
      </c>
      <c r="H308" t="s">
        <v>12</v>
      </c>
      <c r="I308" t="s">
        <v>19</v>
      </c>
      <c r="J308" t="s">
        <v>14</v>
      </c>
      <c r="K308">
        <v>1</v>
      </c>
      <c r="L308" t="str">
        <f>IF(Table1[[#This Row],[Outcome]],"Positive","Negative")</f>
        <v>Positive</v>
      </c>
      <c r="M308" t="str">
        <f t="shared" si="8"/>
        <v>NS1(+), IgM(-), IgG(+)</v>
      </c>
      <c r="N308" t="str">
        <f t="shared" si="9"/>
        <v>Early secondary infection</v>
      </c>
    </row>
    <row r="309" spans="1:14" x14ac:dyDescent="0.3">
      <c r="A309" t="s">
        <v>10</v>
      </c>
      <c r="B309">
        <v>38</v>
      </c>
      <c r="C309" t="str">
        <f>LOOKUP(Table1[[#This Row],[Age]],R$2:R$5,S$2:S$5)</f>
        <v>Adult (31-50)</v>
      </c>
      <c r="D309">
        <v>1</v>
      </c>
      <c r="E309">
        <v>1</v>
      </c>
      <c r="F309">
        <v>0</v>
      </c>
      <c r="G309" t="s">
        <v>22</v>
      </c>
      <c r="H309" t="s">
        <v>17</v>
      </c>
      <c r="I309" t="s">
        <v>13</v>
      </c>
      <c r="J309" t="s">
        <v>14</v>
      </c>
      <c r="K309">
        <v>1</v>
      </c>
      <c r="L309" t="str">
        <f>IF(Table1[[#This Row],[Outcome]],"Positive","Negative")</f>
        <v>Positive</v>
      </c>
      <c r="M309" t="str">
        <f t="shared" si="8"/>
        <v>NS1(+), IgM(-), IgG(+)</v>
      </c>
      <c r="N309" t="str">
        <f t="shared" si="9"/>
        <v>Early secondary infection</v>
      </c>
    </row>
    <row r="310" spans="1:14" hidden="1" x14ac:dyDescent="0.3">
      <c r="A310" t="s">
        <v>15</v>
      </c>
      <c r="B310">
        <v>46</v>
      </c>
      <c r="C310" t="str">
        <f>LOOKUP(Table1[[#This Row],[Age]],R$2:R$5,S$2:S$5)</f>
        <v>Adult (31-50)</v>
      </c>
      <c r="D310">
        <v>0</v>
      </c>
      <c r="E310">
        <v>0</v>
      </c>
      <c r="F310">
        <v>0</v>
      </c>
      <c r="G310" t="s">
        <v>47</v>
      </c>
      <c r="H310" t="s">
        <v>12</v>
      </c>
      <c r="I310" t="s">
        <v>24</v>
      </c>
      <c r="J310" t="s">
        <v>14</v>
      </c>
      <c r="K310">
        <v>0</v>
      </c>
      <c r="L310" t="str">
        <f>IF(Table1[[#This Row],[Outcome]],"Positive","Negative")</f>
        <v>Negative</v>
      </c>
      <c r="M310" t="str">
        <f t="shared" si="8"/>
        <v>All Negative</v>
      </c>
      <c r="N310" t="str">
        <f t="shared" si="9"/>
        <v>Likely not infected / tested too early</v>
      </c>
    </row>
    <row r="311" spans="1:14" hidden="1" x14ac:dyDescent="0.3">
      <c r="A311" t="s">
        <v>15</v>
      </c>
      <c r="B311">
        <v>44</v>
      </c>
      <c r="C311" t="str">
        <f>LOOKUP(Table1[[#This Row],[Age]],R$2:R$5,S$2:S$5)</f>
        <v>Adult (31-50)</v>
      </c>
      <c r="D311">
        <v>0</v>
      </c>
      <c r="E311">
        <v>0</v>
      </c>
      <c r="F311">
        <v>0</v>
      </c>
      <c r="G311" t="s">
        <v>44</v>
      </c>
      <c r="H311" t="s">
        <v>17</v>
      </c>
      <c r="I311" t="s">
        <v>19</v>
      </c>
      <c r="J311" t="s">
        <v>14</v>
      </c>
      <c r="K311">
        <v>0</v>
      </c>
      <c r="L311" t="str">
        <f>IF(Table1[[#This Row],[Outcome]],"Positive","Negative")</f>
        <v>Negative</v>
      </c>
      <c r="M311" t="str">
        <f t="shared" si="8"/>
        <v>All Negative</v>
      </c>
      <c r="N311" t="str">
        <f t="shared" si="9"/>
        <v>Likely not infected / tested too early</v>
      </c>
    </row>
    <row r="312" spans="1:14" x14ac:dyDescent="0.3">
      <c r="A312" t="s">
        <v>10</v>
      </c>
      <c r="B312">
        <v>48</v>
      </c>
      <c r="C312" t="str">
        <f>LOOKUP(Table1[[#This Row],[Age]],R$2:R$5,S$2:S$5)</f>
        <v>Adult (31-50)</v>
      </c>
      <c r="D312">
        <v>1</v>
      </c>
      <c r="E312">
        <v>1</v>
      </c>
      <c r="F312">
        <v>0</v>
      </c>
      <c r="G312" t="s">
        <v>28</v>
      </c>
      <c r="H312" t="s">
        <v>12</v>
      </c>
      <c r="I312" t="s">
        <v>19</v>
      </c>
      <c r="J312" t="s">
        <v>14</v>
      </c>
      <c r="K312">
        <v>1</v>
      </c>
      <c r="L312" t="str">
        <f>IF(Table1[[#This Row],[Outcome]],"Positive","Negative")</f>
        <v>Positive</v>
      </c>
      <c r="M312" t="str">
        <f t="shared" si="8"/>
        <v>NS1(+), IgM(-), IgG(+)</v>
      </c>
      <c r="N312" t="str">
        <f t="shared" si="9"/>
        <v>Early secondary infection</v>
      </c>
    </row>
    <row r="313" spans="1:14" hidden="1" x14ac:dyDescent="0.3">
      <c r="A313" t="s">
        <v>15</v>
      </c>
      <c r="B313">
        <v>42</v>
      </c>
      <c r="C313" t="str">
        <f>LOOKUP(Table1[[#This Row],[Age]],R$2:R$5,S$2:S$5)</f>
        <v>Adult (31-50)</v>
      </c>
      <c r="D313">
        <v>0</v>
      </c>
      <c r="E313">
        <v>0</v>
      </c>
      <c r="F313">
        <v>1</v>
      </c>
      <c r="G313" t="s">
        <v>33</v>
      </c>
      <c r="H313" t="s">
        <v>17</v>
      </c>
      <c r="I313" t="s">
        <v>13</v>
      </c>
      <c r="J313" t="s">
        <v>14</v>
      </c>
      <c r="K313">
        <v>0</v>
      </c>
      <c r="L313" t="str">
        <f>IF(Table1[[#This Row],[Outcome]],"Positive","Negative")</f>
        <v>Negative</v>
      </c>
      <c r="M313" t="str">
        <f t="shared" si="8"/>
        <v>NS1(-), IgM(+), IgG(-)</v>
      </c>
      <c r="N313" t="str">
        <f t="shared" si="9"/>
        <v>Recent dengue</v>
      </c>
    </row>
    <row r="314" spans="1:14" x14ac:dyDescent="0.3">
      <c r="A314" t="s">
        <v>15</v>
      </c>
      <c r="B314">
        <v>41</v>
      </c>
      <c r="C314" t="str">
        <f>LOOKUP(Table1[[#This Row],[Age]],R$2:R$5,S$2:S$5)</f>
        <v>Adult (31-50)</v>
      </c>
      <c r="D314">
        <v>1</v>
      </c>
      <c r="E314">
        <v>1</v>
      </c>
      <c r="F314">
        <v>0</v>
      </c>
      <c r="G314" t="s">
        <v>11</v>
      </c>
      <c r="H314" t="s">
        <v>12</v>
      </c>
      <c r="I314" t="s">
        <v>24</v>
      </c>
      <c r="J314" t="s">
        <v>14</v>
      </c>
      <c r="K314">
        <v>1</v>
      </c>
      <c r="L314" t="str">
        <f>IF(Table1[[#This Row],[Outcome]],"Positive","Negative")</f>
        <v>Positive</v>
      </c>
      <c r="M314" t="str">
        <f t="shared" si="8"/>
        <v>NS1(+), IgM(-), IgG(+)</v>
      </c>
      <c r="N314" t="str">
        <f t="shared" si="9"/>
        <v>Early secondary infection</v>
      </c>
    </row>
    <row r="315" spans="1:14" hidden="1" x14ac:dyDescent="0.3">
      <c r="A315" t="s">
        <v>15</v>
      </c>
      <c r="B315">
        <v>15</v>
      </c>
      <c r="C315" t="str">
        <f>LOOKUP(Table1[[#This Row],[Age]],R$2:R$5,S$2:S$5)</f>
        <v>Child (0-18)</v>
      </c>
      <c r="D315">
        <v>0</v>
      </c>
      <c r="E315">
        <v>0</v>
      </c>
      <c r="F315">
        <v>0</v>
      </c>
      <c r="G315" t="s">
        <v>45</v>
      </c>
      <c r="H315" t="s">
        <v>17</v>
      </c>
      <c r="I315" t="s">
        <v>24</v>
      </c>
      <c r="J315" t="s">
        <v>14</v>
      </c>
      <c r="K315">
        <v>0</v>
      </c>
      <c r="L315" t="str">
        <f>IF(Table1[[#This Row],[Outcome]],"Positive","Negative")</f>
        <v>Negative</v>
      </c>
      <c r="M315" t="str">
        <f t="shared" si="8"/>
        <v>All Negative</v>
      </c>
      <c r="N315" t="str">
        <f t="shared" si="9"/>
        <v>Likely not infected / tested too early</v>
      </c>
    </row>
    <row r="316" spans="1:14" x14ac:dyDescent="0.3">
      <c r="A316" t="s">
        <v>15</v>
      </c>
      <c r="B316">
        <v>15</v>
      </c>
      <c r="C316" t="str">
        <f>LOOKUP(Table1[[#This Row],[Age]],R$2:R$5,S$2:S$5)</f>
        <v>Child (0-18)</v>
      </c>
      <c r="D316">
        <v>1</v>
      </c>
      <c r="E316">
        <v>1</v>
      </c>
      <c r="F316">
        <v>1</v>
      </c>
      <c r="G316" t="s">
        <v>32</v>
      </c>
      <c r="H316" t="s">
        <v>12</v>
      </c>
      <c r="I316" t="s">
        <v>19</v>
      </c>
      <c r="J316" t="s">
        <v>14</v>
      </c>
      <c r="K316">
        <v>1</v>
      </c>
      <c r="L316" t="str">
        <f>IF(Table1[[#This Row],[Outcome]],"Positive","Negative")</f>
        <v>Positive</v>
      </c>
      <c r="M316" t="str">
        <f t="shared" si="8"/>
        <v>NS1(+), IgM(+), IgG(+)</v>
      </c>
      <c r="N316" t="str">
        <f t="shared" si="9"/>
        <v>Active secondary dengue (strong response)</v>
      </c>
    </row>
    <row r="317" spans="1:14" hidden="1" x14ac:dyDescent="0.3">
      <c r="A317" t="s">
        <v>15</v>
      </c>
      <c r="B317">
        <v>64</v>
      </c>
      <c r="C317" t="str">
        <f>LOOKUP(Table1[[#This Row],[Age]],R$2:R$5,S$2:S$5)</f>
        <v>Senior (51+)</v>
      </c>
      <c r="D317">
        <v>0</v>
      </c>
      <c r="E317">
        <v>0</v>
      </c>
      <c r="F317">
        <v>1</v>
      </c>
      <c r="G317" t="s">
        <v>32</v>
      </c>
      <c r="H317" t="s">
        <v>17</v>
      </c>
      <c r="I317" t="s">
        <v>13</v>
      </c>
      <c r="J317" t="s">
        <v>14</v>
      </c>
      <c r="K317">
        <v>0</v>
      </c>
      <c r="L317" t="str">
        <f>IF(Table1[[#This Row],[Outcome]],"Positive","Negative")</f>
        <v>Negative</v>
      </c>
      <c r="M317" t="str">
        <f t="shared" si="8"/>
        <v>NS1(-), IgM(+), IgG(-)</v>
      </c>
      <c r="N317" t="str">
        <f t="shared" si="9"/>
        <v>Recent dengue</v>
      </c>
    </row>
    <row r="318" spans="1:14" x14ac:dyDescent="0.3">
      <c r="A318" t="s">
        <v>15</v>
      </c>
      <c r="B318">
        <v>16</v>
      </c>
      <c r="C318" t="str">
        <f>LOOKUP(Table1[[#This Row],[Age]],R$2:R$5,S$2:S$5)</f>
        <v>Child (0-18)</v>
      </c>
      <c r="D318">
        <v>1</v>
      </c>
      <c r="E318">
        <v>1</v>
      </c>
      <c r="F318">
        <v>0</v>
      </c>
      <c r="G318" t="s">
        <v>51</v>
      </c>
      <c r="H318" t="s">
        <v>12</v>
      </c>
      <c r="I318" t="s">
        <v>13</v>
      </c>
      <c r="J318" t="s">
        <v>14</v>
      </c>
      <c r="K318">
        <v>1</v>
      </c>
      <c r="L318" t="str">
        <f>IF(Table1[[#This Row],[Outcome]],"Positive","Negative")</f>
        <v>Positive</v>
      </c>
      <c r="M318" t="str">
        <f t="shared" si="8"/>
        <v>NS1(+), IgM(-), IgG(+)</v>
      </c>
      <c r="N318" t="str">
        <f t="shared" si="9"/>
        <v>Early secondary infection</v>
      </c>
    </row>
    <row r="319" spans="1:14" x14ac:dyDescent="0.3">
      <c r="A319" t="s">
        <v>15</v>
      </c>
      <c r="B319">
        <v>19</v>
      </c>
      <c r="C319" t="str">
        <f>LOOKUP(Table1[[#This Row],[Age]],R$2:R$5,S$2:S$5)</f>
        <v>Young Adult (19-30)</v>
      </c>
      <c r="D319">
        <v>1</v>
      </c>
      <c r="E319">
        <v>1</v>
      </c>
      <c r="F319">
        <v>0</v>
      </c>
      <c r="G319" t="s">
        <v>35</v>
      </c>
      <c r="H319" t="s">
        <v>17</v>
      </c>
      <c r="I319" t="s">
        <v>13</v>
      </c>
      <c r="J319" t="s">
        <v>14</v>
      </c>
      <c r="K319">
        <v>1</v>
      </c>
      <c r="L319" t="str">
        <f>IF(Table1[[#This Row],[Outcome]],"Positive","Negative")</f>
        <v>Positive</v>
      </c>
      <c r="M319" t="str">
        <f t="shared" si="8"/>
        <v>NS1(+), IgM(-), IgG(+)</v>
      </c>
      <c r="N319" t="str">
        <f t="shared" si="9"/>
        <v>Early secondary infection</v>
      </c>
    </row>
    <row r="320" spans="1:14" hidden="1" x14ac:dyDescent="0.3">
      <c r="A320" t="s">
        <v>15</v>
      </c>
      <c r="B320">
        <v>56</v>
      </c>
      <c r="C320" t="str">
        <f>LOOKUP(Table1[[#This Row],[Age]],R$2:R$5,S$2:S$5)</f>
        <v>Senior (51+)</v>
      </c>
      <c r="D320">
        <v>0</v>
      </c>
      <c r="E320">
        <v>0</v>
      </c>
      <c r="F320">
        <v>0</v>
      </c>
      <c r="G320" t="s">
        <v>52</v>
      </c>
      <c r="H320" t="s">
        <v>12</v>
      </c>
      <c r="I320" t="s">
        <v>13</v>
      </c>
      <c r="J320" t="s">
        <v>14</v>
      </c>
      <c r="K320">
        <v>0</v>
      </c>
      <c r="L320" t="str">
        <f>IF(Table1[[#This Row],[Outcome]],"Positive","Negative")</f>
        <v>Negative</v>
      </c>
      <c r="M320" t="str">
        <f t="shared" si="8"/>
        <v>All Negative</v>
      </c>
      <c r="N320" t="str">
        <f t="shared" si="9"/>
        <v>Likely not infected / tested too early</v>
      </c>
    </row>
    <row r="321" spans="1:14" x14ac:dyDescent="0.3">
      <c r="A321" t="s">
        <v>10</v>
      </c>
      <c r="B321">
        <v>65</v>
      </c>
      <c r="C321" t="str">
        <f>LOOKUP(Table1[[#This Row],[Age]],R$2:R$5,S$2:S$5)</f>
        <v>Senior (51+)</v>
      </c>
      <c r="D321">
        <v>1</v>
      </c>
      <c r="E321">
        <v>1</v>
      </c>
      <c r="F321">
        <v>1</v>
      </c>
      <c r="G321" t="s">
        <v>44</v>
      </c>
      <c r="H321" t="s">
        <v>17</v>
      </c>
      <c r="I321" t="s">
        <v>24</v>
      </c>
      <c r="J321" t="s">
        <v>14</v>
      </c>
      <c r="K321">
        <v>1</v>
      </c>
      <c r="L321" t="str">
        <f>IF(Table1[[#This Row],[Outcome]],"Positive","Negative")</f>
        <v>Positive</v>
      </c>
      <c r="M321" t="str">
        <f t="shared" si="8"/>
        <v>NS1(+), IgM(+), IgG(+)</v>
      </c>
      <c r="N321" t="str">
        <f t="shared" si="9"/>
        <v>Active secondary dengue (strong response)</v>
      </c>
    </row>
    <row r="322" spans="1:14" x14ac:dyDescent="0.3">
      <c r="A322" t="s">
        <v>15</v>
      </c>
      <c r="B322">
        <v>57</v>
      </c>
      <c r="C322" t="str">
        <f>LOOKUP(Table1[[#This Row],[Age]],R$2:R$5,S$2:S$5)</f>
        <v>Senior (51+)</v>
      </c>
      <c r="D322">
        <v>1</v>
      </c>
      <c r="E322">
        <v>1</v>
      </c>
      <c r="F322">
        <v>1</v>
      </c>
      <c r="G322" t="s">
        <v>52</v>
      </c>
      <c r="H322" t="s">
        <v>12</v>
      </c>
      <c r="I322" t="s">
        <v>24</v>
      </c>
      <c r="J322" t="s">
        <v>14</v>
      </c>
      <c r="K322">
        <v>1</v>
      </c>
      <c r="L322" t="str">
        <f>IF(Table1[[#This Row],[Outcome]],"Positive","Negative")</f>
        <v>Positive</v>
      </c>
      <c r="M322" t="str">
        <f t="shared" ref="M322:M385" si="10">IF(AND(D322=1,F322=0,E322=0),"NS1(+), IgM(-), IgG(-)",
 IF(AND(D322=0,F322=1,E322=0),"NS1(-), IgM(+), IgG(-)",
 IF(AND(D322=0,F322=1,E322=1),"NS1(-), IgM(+), IgG(+)",
 IF(AND(D322=0,F322=0,E322=1),"NS1(-), IgM(-), IgG(+)",
 IF(AND(D322=1,F322=1,E322=0),"NS1(+), IgM(+), IgG(-)",
 IF(AND(D322=1,F322=0,E322=1),"NS1(+), IgM(-), IgG(+)",
 IF(AND(D322=1,F322=1,E322=1),"NS1(+), IgM(+), IgG(+)",
 IF(AND(D322=0,F322=0,E322=0),"All Negative","Other"))))))))</f>
        <v>NS1(+), IgM(+), IgG(+)</v>
      </c>
      <c r="N322" t="str">
        <f t="shared" ref="N322:N385" si="11">IF(AND(D322=1,F322=0,E322=0),"Early stage dengue",
 IF(AND(D322=0,F322=1,E322=0),"Recent dengue",
 IF(AND(D322=0,F322=1,E322=1),"Secondary dengue",
 IF(AND(D322=0,F322=0,E322=1),"Past dengue infection",
 IF(AND(D322=1,F322=1,E322=0),"Early-mid stage primary dengue",
 IF(AND(D322=1,F322=0,E322=1),"Early secondary infection",
 IF(AND(D322=1,F322=1,E322=1),"Active secondary dengue (strong response)",
 IF(AND(D322=0,F322=0,E322=0),"Likely not infected / tested too early","Other"))))))))</f>
        <v>Active secondary dengue (strong response)</v>
      </c>
    </row>
    <row r="323" spans="1:14" hidden="1" x14ac:dyDescent="0.3">
      <c r="A323" t="s">
        <v>15</v>
      </c>
      <c r="B323">
        <v>24</v>
      </c>
      <c r="C323" t="str">
        <f>LOOKUP(Table1[[#This Row],[Age]],R$2:R$5,S$2:S$5)</f>
        <v>Young Adult (19-30)</v>
      </c>
      <c r="D323">
        <v>0</v>
      </c>
      <c r="E323">
        <v>0</v>
      </c>
      <c r="F323">
        <v>0</v>
      </c>
      <c r="G323" t="s">
        <v>21</v>
      </c>
      <c r="H323" t="s">
        <v>17</v>
      </c>
      <c r="I323" t="s">
        <v>24</v>
      </c>
      <c r="J323" t="s">
        <v>14</v>
      </c>
      <c r="K323">
        <v>0</v>
      </c>
      <c r="L323" t="str">
        <f>IF(Table1[[#This Row],[Outcome]],"Positive","Negative")</f>
        <v>Negative</v>
      </c>
      <c r="M323" t="str">
        <f t="shared" si="10"/>
        <v>All Negative</v>
      </c>
      <c r="N323" t="str">
        <f t="shared" si="11"/>
        <v>Likely not infected / tested too early</v>
      </c>
    </row>
    <row r="324" spans="1:14" hidden="1" x14ac:dyDescent="0.3">
      <c r="A324" t="s">
        <v>15</v>
      </c>
      <c r="B324">
        <v>38</v>
      </c>
      <c r="C324" t="str">
        <f>LOOKUP(Table1[[#This Row],[Age]],R$2:R$5,S$2:S$5)</f>
        <v>Adult (31-50)</v>
      </c>
      <c r="D324">
        <v>0</v>
      </c>
      <c r="E324">
        <v>0</v>
      </c>
      <c r="F324">
        <v>1</v>
      </c>
      <c r="G324" t="s">
        <v>52</v>
      </c>
      <c r="H324" t="s">
        <v>12</v>
      </c>
      <c r="I324" t="s">
        <v>19</v>
      </c>
      <c r="J324" t="s">
        <v>14</v>
      </c>
      <c r="K324">
        <v>0</v>
      </c>
      <c r="L324" t="str">
        <f>IF(Table1[[#This Row],[Outcome]],"Positive","Negative")</f>
        <v>Negative</v>
      </c>
      <c r="M324" t="str">
        <f t="shared" si="10"/>
        <v>NS1(-), IgM(+), IgG(-)</v>
      </c>
      <c r="N324" t="str">
        <f t="shared" si="11"/>
        <v>Recent dengue</v>
      </c>
    </row>
    <row r="325" spans="1:14" hidden="1" x14ac:dyDescent="0.3">
      <c r="A325" t="s">
        <v>10</v>
      </c>
      <c r="B325">
        <v>39</v>
      </c>
      <c r="C325" t="str">
        <f>LOOKUP(Table1[[#This Row],[Age]],R$2:R$5,S$2:S$5)</f>
        <v>Adult (31-50)</v>
      </c>
      <c r="D325">
        <v>0</v>
      </c>
      <c r="E325">
        <v>0</v>
      </c>
      <c r="F325">
        <v>1</v>
      </c>
      <c r="G325" t="s">
        <v>30</v>
      </c>
      <c r="H325" t="s">
        <v>17</v>
      </c>
      <c r="I325" t="s">
        <v>24</v>
      </c>
      <c r="J325" t="s">
        <v>14</v>
      </c>
      <c r="K325">
        <v>0</v>
      </c>
      <c r="L325" t="str">
        <f>IF(Table1[[#This Row],[Outcome]],"Positive","Negative")</f>
        <v>Negative</v>
      </c>
      <c r="M325" t="str">
        <f t="shared" si="10"/>
        <v>NS1(-), IgM(+), IgG(-)</v>
      </c>
      <c r="N325" t="str">
        <f t="shared" si="11"/>
        <v>Recent dengue</v>
      </c>
    </row>
    <row r="326" spans="1:14" hidden="1" x14ac:dyDescent="0.3">
      <c r="A326" t="s">
        <v>10</v>
      </c>
      <c r="B326">
        <v>64</v>
      </c>
      <c r="C326" t="str">
        <f>LOOKUP(Table1[[#This Row],[Age]],R$2:R$5,S$2:S$5)</f>
        <v>Senior (51+)</v>
      </c>
      <c r="D326">
        <v>0</v>
      </c>
      <c r="E326">
        <v>0</v>
      </c>
      <c r="F326">
        <v>0</v>
      </c>
      <c r="G326" t="s">
        <v>45</v>
      </c>
      <c r="H326" t="s">
        <v>12</v>
      </c>
      <c r="I326" t="s">
        <v>24</v>
      </c>
      <c r="J326" t="s">
        <v>14</v>
      </c>
      <c r="K326">
        <v>0</v>
      </c>
      <c r="L326" t="str">
        <f>IF(Table1[[#This Row],[Outcome]],"Positive","Negative")</f>
        <v>Negative</v>
      </c>
      <c r="M326" t="str">
        <f t="shared" si="10"/>
        <v>All Negative</v>
      </c>
      <c r="N326" t="str">
        <f t="shared" si="11"/>
        <v>Likely not infected / tested too early</v>
      </c>
    </row>
    <row r="327" spans="1:14" x14ac:dyDescent="0.3">
      <c r="A327" t="s">
        <v>15</v>
      </c>
      <c r="B327">
        <v>39</v>
      </c>
      <c r="C327" t="str">
        <f>LOOKUP(Table1[[#This Row],[Age]],R$2:R$5,S$2:S$5)</f>
        <v>Adult (31-50)</v>
      </c>
      <c r="D327">
        <v>1</v>
      </c>
      <c r="E327">
        <v>1</v>
      </c>
      <c r="F327">
        <v>1</v>
      </c>
      <c r="G327" t="s">
        <v>20</v>
      </c>
      <c r="H327" t="s">
        <v>17</v>
      </c>
      <c r="I327" t="s">
        <v>13</v>
      </c>
      <c r="J327" t="s">
        <v>14</v>
      </c>
      <c r="K327">
        <v>1</v>
      </c>
      <c r="L327" t="str">
        <f>IF(Table1[[#This Row],[Outcome]],"Positive","Negative")</f>
        <v>Positive</v>
      </c>
      <c r="M327" t="str">
        <f t="shared" si="10"/>
        <v>NS1(+), IgM(+), IgG(+)</v>
      </c>
      <c r="N327" t="str">
        <f t="shared" si="11"/>
        <v>Active secondary dengue (strong response)</v>
      </c>
    </row>
    <row r="328" spans="1:14" x14ac:dyDescent="0.3">
      <c r="A328" t="s">
        <v>15</v>
      </c>
      <c r="B328">
        <v>33</v>
      </c>
      <c r="C328" t="str">
        <f>LOOKUP(Table1[[#This Row],[Age]],R$2:R$5,S$2:S$5)</f>
        <v>Adult (31-50)</v>
      </c>
      <c r="D328">
        <v>1</v>
      </c>
      <c r="E328">
        <v>1</v>
      </c>
      <c r="F328">
        <v>0</v>
      </c>
      <c r="G328" t="s">
        <v>34</v>
      </c>
      <c r="H328" t="s">
        <v>12</v>
      </c>
      <c r="I328" t="s">
        <v>19</v>
      </c>
      <c r="J328" t="s">
        <v>14</v>
      </c>
      <c r="K328">
        <v>1</v>
      </c>
      <c r="L328" t="str">
        <f>IF(Table1[[#This Row],[Outcome]],"Positive","Negative")</f>
        <v>Positive</v>
      </c>
      <c r="M328" t="str">
        <f t="shared" si="10"/>
        <v>NS1(+), IgM(-), IgG(+)</v>
      </c>
      <c r="N328" t="str">
        <f t="shared" si="11"/>
        <v>Early secondary infection</v>
      </c>
    </row>
    <row r="329" spans="1:14" x14ac:dyDescent="0.3">
      <c r="A329" t="s">
        <v>15</v>
      </c>
      <c r="B329">
        <v>49</v>
      </c>
      <c r="C329" t="str">
        <f>LOOKUP(Table1[[#This Row],[Age]],R$2:R$5,S$2:S$5)</f>
        <v>Adult (31-50)</v>
      </c>
      <c r="D329">
        <v>1</v>
      </c>
      <c r="E329">
        <v>1</v>
      </c>
      <c r="F329">
        <v>0</v>
      </c>
      <c r="G329" t="s">
        <v>20</v>
      </c>
      <c r="H329" t="s">
        <v>17</v>
      </c>
      <c r="I329" t="s">
        <v>13</v>
      </c>
      <c r="J329" t="s">
        <v>14</v>
      </c>
      <c r="K329">
        <v>1</v>
      </c>
      <c r="L329" t="str">
        <f>IF(Table1[[#This Row],[Outcome]],"Positive","Negative")</f>
        <v>Positive</v>
      </c>
      <c r="M329" t="str">
        <f t="shared" si="10"/>
        <v>NS1(+), IgM(-), IgG(+)</v>
      </c>
      <c r="N329" t="str">
        <f t="shared" si="11"/>
        <v>Early secondary infection</v>
      </c>
    </row>
    <row r="330" spans="1:14" x14ac:dyDescent="0.3">
      <c r="A330" t="s">
        <v>10</v>
      </c>
      <c r="B330">
        <v>22</v>
      </c>
      <c r="C330" t="str">
        <f>LOOKUP(Table1[[#This Row],[Age]],R$2:R$5,S$2:S$5)</f>
        <v>Young Adult (19-30)</v>
      </c>
      <c r="D330">
        <v>1</v>
      </c>
      <c r="E330">
        <v>1</v>
      </c>
      <c r="F330">
        <v>1</v>
      </c>
      <c r="G330" t="s">
        <v>39</v>
      </c>
      <c r="H330" t="s">
        <v>12</v>
      </c>
      <c r="I330" t="s">
        <v>24</v>
      </c>
      <c r="J330" t="s">
        <v>14</v>
      </c>
      <c r="K330">
        <v>1</v>
      </c>
      <c r="L330" t="str">
        <f>IF(Table1[[#This Row],[Outcome]],"Positive","Negative")</f>
        <v>Positive</v>
      </c>
      <c r="M330" t="str">
        <f t="shared" si="10"/>
        <v>NS1(+), IgM(+), IgG(+)</v>
      </c>
      <c r="N330" t="str">
        <f t="shared" si="11"/>
        <v>Active secondary dengue (strong response)</v>
      </c>
    </row>
    <row r="331" spans="1:14" hidden="1" x14ac:dyDescent="0.3">
      <c r="A331" t="s">
        <v>10</v>
      </c>
      <c r="B331">
        <v>29</v>
      </c>
      <c r="C331" t="str">
        <f>LOOKUP(Table1[[#This Row],[Age]],R$2:R$5,S$2:S$5)</f>
        <v>Young Adult (19-30)</v>
      </c>
      <c r="D331">
        <v>0</v>
      </c>
      <c r="E331">
        <v>0</v>
      </c>
      <c r="F331">
        <v>0</v>
      </c>
      <c r="G331" t="s">
        <v>35</v>
      </c>
      <c r="H331" t="s">
        <v>17</v>
      </c>
      <c r="I331" t="s">
        <v>13</v>
      </c>
      <c r="J331" t="s">
        <v>14</v>
      </c>
      <c r="K331">
        <v>0</v>
      </c>
      <c r="L331" t="str">
        <f>IF(Table1[[#This Row],[Outcome]],"Positive","Negative")</f>
        <v>Negative</v>
      </c>
      <c r="M331" t="str">
        <f t="shared" si="10"/>
        <v>All Negative</v>
      </c>
      <c r="N331" t="str">
        <f t="shared" si="11"/>
        <v>Likely not infected / tested too early</v>
      </c>
    </row>
    <row r="332" spans="1:14" x14ac:dyDescent="0.3">
      <c r="A332" t="s">
        <v>10</v>
      </c>
      <c r="B332">
        <v>22</v>
      </c>
      <c r="C332" t="str">
        <f>LOOKUP(Table1[[#This Row],[Age]],R$2:R$5,S$2:S$5)</f>
        <v>Young Adult (19-30)</v>
      </c>
      <c r="D332">
        <v>1</v>
      </c>
      <c r="E332">
        <v>1</v>
      </c>
      <c r="F332">
        <v>0</v>
      </c>
      <c r="G332" t="s">
        <v>26</v>
      </c>
      <c r="H332" t="s">
        <v>12</v>
      </c>
      <c r="I332" t="s">
        <v>13</v>
      </c>
      <c r="J332" t="s">
        <v>14</v>
      </c>
      <c r="K332">
        <v>1</v>
      </c>
      <c r="L332" t="str">
        <f>IF(Table1[[#This Row],[Outcome]],"Positive","Negative")</f>
        <v>Positive</v>
      </c>
      <c r="M332" t="str">
        <f t="shared" si="10"/>
        <v>NS1(+), IgM(-), IgG(+)</v>
      </c>
      <c r="N332" t="str">
        <f t="shared" si="11"/>
        <v>Early secondary infection</v>
      </c>
    </row>
    <row r="333" spans="1:14" x14ac:dyDescent="0.3">
      <c r="A333" t="s">
        <v>10</v>
      </c>
      <c r="B333">
        <v>13</v>
      </c>
      <c r="C333" t="str">
        <f>LOOKUP(Table1[[#This Row],[Age]],R$2:R$5,S$2:S$5)</f>
        <v>Child (0-18)</v>
      </c>
      <c r="D333">
        <v>1</v>
      </c>
      <c r="E333">
        <v>1</v>
      </c>
      <c r="F333">
        <v>0</v>
      </c>
      <c r="G333" t="s">
        <v>47</v>
      </c>
      <c r="H333" t="s">
        <v>17</v>
      </c>
      <c r="I333" t="s">
        <v>19</v>
      </c>
      <c r="J333" t="s">
        <v>14</v>
      </c>
      <c r="K333">
        <v>1</v>
      </c>
      <c r="L333" t="str">
        <f>IF(Table1[[#This Row],[Outcome]],"Positive","Negative")</f>
        <v>Positive</v>
      </c>
      <c r="M333" t="str">
        <f t="shared" si="10"/>
        <v>NS1(+), IgM(-), IgG(+)</v>
      </c>
      <c r="N333" t="str">
        <f t="shared" si="11"/>
        <v>Early secondary infection</v>
      </c>
    </row>
    <row r="334" spans="1:14" x14ac:dyDescent="0.3">
      <c r="A334" t="s">
        <v>10</v>
      </c>
      <c r="B334">
        <v>11</v>
      </c>
      <c r="C334" t="str">
        <f>LOOKUP(Table1[[#This Row],[Age]],R$2:R$5,S$2:S$5)</f>
        <v>Child (0-18)</v>
      </c>
      <c r="D334">
        <v>1</v>
      </c>
      <c r="E334">
        <v>1</v>
      </c>
      <c r="F334">
        <v>0</v>
      </c>
      <c r="G334" t="s">
        <v>50</v>
      </c>
      <c r="H334" t="s">
        <v>12</v>
      </c>
      <c r="I334" t="s">
        <v>13</v>
      </c>
      <c r="J334" t="s">
        <v>14</v>
      </c>
      <c r="K334">
        <v>1</v>
      </c>
      <c r="L334" t="str">
        <f>IF(Table1[[#This Row],[Outcome]],"Positive","Negative")</f>
        <v>Positive</v>
      </c>
      <c r="M334" t="str">
        <f t="shared" si="10"/>
        <v>NS1(+), IgM(-), IgG(+)</v>
      </c>
      <c r="N334" t="str">
        <f t="shared" si="11"/>
        <v>Early secondary infection</v>
      </c>
    </row>
    <row r="335" spans="1:14" x14ac:dyDescent="0.3">
      <c r="A335" t="s">
        <v>15</v>
      </c>
      <c r="B335">
        <v>41</v>
      </c>
      <c r="C335" t="str">
        <f>LOOKUP(Table1[[#This Row],[Age]],R$2:R$5,S$2:S$5)</f>
        <v>Adult (31-50)</v>
      </c>
      <c r="D335">
        <v>1</v>
      </c>
      <c r="E335">
        <v>1</v>
      </c>
      <c r="F335">
        <v>1</v>
      </c>
      <c r="G335" t="s">
        <v>49</v>
      </c>
      <c r="H335" t="s">
        <v>17</v>
      </c>
      <c r="I335" t="s">
        <v>13</v>
      </c>
      <c r="J335" t="s">
        <v>14</v>
      </c>
      <c r="K335">
        <v>1</v>
      </c>
      <c r="L335" t="str">
        <f>IF(Table1[[#This Row],[Outcome]],"Positive","Negative")</f>
        <v>Positive</v>
      </c>
      <c r="M335" t="str">
        <f t="shared" si="10"/>
        <v>NS1(+), IgM(+), IgG(+)</v>
      </c>
      <c r="N335" t="str">
        <f t="shared" si="11"/>
        <v>Active secondary dengue (strong response)</v>
      </c>
    </row>
    <row r="336" spans="1:14" x14ac:dyDescent="0.3">
      <c r="A336" t="s">
        <v>15</v>
      </c>
      <c r="B336">
        <v>61</v>
      </c>
      <c r="C336" t="str">
        <f>LOOKUP(Table1[[#This Row],[Age]],R$2:R$5,S$2:S$5)</f>
        <v>Senior (51+)</v>
      </c>
      <c r="D336">
        <v>1</v>
      </c>
      <c r="E336">
        <v>1</v>
      </c>
      <c r="F336">
        <v>1</v>
      </c>
      <c r="G336" t="s">
        <v>41</v>
      </c>
      <c r="H336" t="s">
        <v>12</v>
      </c>
      <c r="I336" t="s">
        <v>19</v>
      </c>
      <c r="J336" t="s">
        <v>14</v>
      </c>
      <c r="K336">
        <v>1</v>
      </c>
      <c r="L336" t="str">
        <f>IF(Table1[[#This Row],[Outcome]],"Positive","Negative")</f>
        <v>Positive</v>
      </c>
      <c r="M336" t="str">
        <f t="shared" si="10"/>
        <v>NS1(+), IgM(+), IgG(+)</v>
      </c>
      <c r="N336" t="str">
        <f t="shared" si="11"/>
        <v>Active secondary dengue (strong response)</v>
      </c>
    </row>
    <row r="337" spans="1:14" hidden="1" x14ac:dyDescent="0.3">
      <c r="A337" t="s">
        <v>15</v>
      </c>
      <c r="B337">
        <v>60</v>
      </c>
      <c r="C337" t="str">
        <f>LOOKUP(Table1[[#This Row],[Age]],R$2:R$5,S$2:S$5)</f>
        <v>Senior (51+)</v>
      </c>
      <c r="D337">
        <v>0</v>
      </c>
      <c r="E337">
        <v>0</v>
      </c>
      <c r="F337">
        <v>1</v>
      </c>
      <c r="G337" t="s">
        <v>11</v>
      </c>
      <c r="H337" t="s">
        <v>17</v>
      </c>
      <c r="I337" t="s">
        <v>24</v>
      </c>
      <c r="J337" t="s">
        <v>14</v>
      </c>
      <c r="K337">
        <v>0</v>
      </c>
      <c r="L337" t="str">
        <f>IF(Table1[[#This Row],[Outcome]],"Positive","Negative")</f>
        <v>Negative</v>
      </c>
      <c r="M337" t="str">
        <f t="shared" si="10"/>
        <v>NS1(-), IgM(+), IgG(-)</v>
      </c>
      <c r="N337" t="str">
        <f t="shared" si="11"/>
        <v>Recent dengue</v>
      </c>
    </row>
    <row r="338" spans="1:14" x14ac:dyDescent="0.3">
      <c r="A338" t="s">
        <v>10</v>
      </c>
      <c r="B338">
        <v>21</v>
      </c>
      <c r="C338" t="str">
        <f>LOOKUP(Table1[[#This Row],[Age]],R$2:R$5,S$2:S$5)</f>
        <v>Young Adult (19-30)</v>
      </c>
      <c r="D338">
        <v>1</v>
      </c>
      <c r="E338">
        <v>1</v>
      </c>
      <c r="F338">
        <v>0</v>
      </c>
      <c r="G338" t="s">
        <v>11</v>
      </c>
      <c r="H338" t="s">
        <v>12</v>
      </c>
      <c r="I338" t="s">
        <v>13</v>
      </c>
      <c r="J338" t="s">
        <v>14</v>
      </c>
      <c r="K338">
        <v>1</v>
      </c>
      <c r="L338" t="str">
        <f>IF(Table1[[#This Row],[Outcome]],"Positive","Negative")</f>
        <v>Positive</v>
      </c>
      <c r="M338" t="str">
        <f t="shared" si="10"/>
        <v>NS1(+), IgM(-), IgG(+)</v>
      </c>
      <c r="N338" t="str">
        <f t="shared" si="11"/>
        <v>Early secondary infection</v>
      </c>
    </row>
    <row r="339" spans="1:14" x14ac:dyDescent="0.3">
      <c r="A339" t="s">
        <v>10</v>
      </c>
      <c r="B339">
        <v>25</v>
      </c>
      <c r="C339" t="str">
        <f>LOOKUP(Table1[[#This Row],[Age]],R$2:R$5,S$2:S$5)</f>
        <v>Young Adult (19-30)</v>
      </c>
      <c r="D339">
        <v>1</v>
      </c>
      <c r="E339">
        <v>1</v>
      </c>
      <c r="F339">
        <v>1</v>
      </c>
      <c r="G339" t="s">
        <v>35</v>
      </c>
      <c r="H339" t="s">
        <v>17</v>
      </c>
      <c r="I339" t="s">
        <v>24</v>
      </c>
      <c r="J339" t="s">
        <v>14</v>
      </c>
      <c r="K339">
        <v>1</v>
      </c>
      <c r="L339" t="str">
        <f>IF(Table1[[#This Row],[Outcome]],"Positive","Negative")</f>
        <v>Positive</v>
      </c>
      <c r="M339" t="str">
        <f t="shared" si="10"/>
        <v>NS1(+), IgM(+), IgG(+)</v>
      </c>
      <c r="N339" t="str">
        <f t="shared" si="11"/>
        <v>Active secondary dengue (strong response)</v>
      </c>
    </row>
    <row r="340" spans="1:14" x14ac:dyDescent="0.3">
      <c r="A340" t="s">
        <v>10</v>
      </c>
      <c r="B340">
        <v>57</v>
      </c>
      <c r="C340" t="str">
        <f>LOOKUP(Table1[[#This Row],[Age]],R$2:R$5,S$2:S$5)</f>
        <v>Senior (51+)</v>
      </c>
      <c r="D340">
        <v>1</v>
      </c>
      <c r="E340">
        <v>1</v>
      </c>
      <c r="F340">
        <v>0</v>
      </c>
      <c r="G340" t="s">
        <v>43</v>
      </c>
      <c r="H340" t="s">
        <v>12</v>
      </c>
      <c r="I340" t="s">
        <v>24</v>
      </c>
      <c r="J340" t="s">
        <v>14</v>
      </c>
      <c r="K340">
        <v>1</v>
      </c>
      <c r="L340" t="str">
        <f>IF(Table1[[#This Row],[Outcome]],"Positive","Negative")</f>
        <v>Positive</v>
      </c>
      <c r="M340" t="str">
        <f t="shared" si="10"/>
        <v>NS1(+), IgM(-), IgG(+)</v>
      </c>
      <c r="N340" t="str">
        <f t="shared" si="11"/>
        <v>Early secondary infection</v>
      </c>
    </row>
    <row r="341" spans="1:14" x14ac:dyDescent="0.3">
      <c r="A341" t="s">
        <v>15</v>
      </c>
      <c r="B341">
        <v>22</v>
      </c>
      <c r="C341" t="str">
        <f>LOOKUP(Table1[[#This Row],[Age]],R$2:R$5,S$2:S$5)</f>
        <v>Young Adult (19-30)</v>
      </c>
      <c r="D341">
        <v>1</v>
      </c>
      <c r="E341">
        <v>1</v>
      </c>
      <c r="F341">
        <v>1</v>
      </c>
      <c r="G341" t="s">
        <v>22</v>
      </c>
      <c r="H341" t="s">
        <v>17</v>
      </c>
      <c r="I341" t="s">
        <v>13</v>
      </c>
      <c r="J341" t="s">
        <v>14</v>
      </c>
      <c r="K341">
        <v>1</v>
      </c>
      <c r="L341" t="str">
        <f>IF(Table1[[#This Row],[Outcome]],"Positive","Negative")</f>
        <v>Positive</v>
      </c>
      <c r="M341" t="str">
        <f t="shared" si="10"/>
        <v>NS1(+), IgM(+), IgG(+)</v>
      </c>
      <c r="N341" t="str">
        <f t="shared" si="11"/>
        <v>Active secondary dengue (strong response)</v>
      </c>
    </row>
    <row r="342" spans="1:14" x14ac:dyDescent="0.3">
      <c r="A342" t="s">
        <v>15</v>
      </c>
      <c r="B342">
        <v>9</v>
      </c>
      <c r="C342" t="str">
        <f>LOOKUP(Table1[[#This Row],[Age]],R$2:R$5,S$2:S$5)</f>
        <v>Child (0-18)</v>
      </c>
      <c r="D342">
        <v>1</v>
      </c>
      <c r="E342">
        <v>1</v>
      </c>
      <c r="F342">
        <v>0</v>
      </c>
      <c r="G342" t="s">
        <v>28</v>
      </c>
      <c r="H342" t="s">
        <v>12</v>
      </c>
      <c r="I342" t="s">
        <v>19</v>
      </c>
      <c r="J342" t="s">
        <v>14</v>
      </c>
      <c r="K342">
        <v>1</v>
      </c>
      <c r="L342" t="str">
        <f>IF(Table1[[#This Row],[Outcome]],"Positive","Negative")</f>
        <v>Positive</v>
      </c>
      <c r="M342" t="str">
        <f t="shared" si="10"/>
        <v>NS1(+), IgM(-), IgG(+)</v>
      </c>
      <c r="N342" t="str">
        <f t="shared" si="11"/>
        <v>Early secondary infection</v>
      </c>
    </row>
    <row r="343" spans="1:14" hidden="1" x14ac:dyDescent="0.3">
      <c r="A343" t="s">
        <v>15</v>
      </c>
      <c r="B343">
        <v>56</v>
      </c>
      <c r="C343" t="str">
        <f>LOOKUP(Table1[[#This Row],[Age]],R$2:R$5,S$2:S$5)</f>
        <v>Senior (51+)</v>
      </c>
      <c r="D343">
        <v>0</v>
      </c>
      <c r="E343">
        <v>0</v>
      </c>
      <c r="F343">
        <v>1</v>
      </c>
      <c r="G343" t="s">
        <v>50</v>
      </c>
      <c r="H343" t="s">
        <v>17</v>
      </c>
      <c r="I343" t="s">
        <v>19</v>
      </c>
      <c r="J343" t="s">
        <v>14</v>
      </c>
      <c r="K343">
        <v>0</v>
      </c>
      <c r="L343" t="str">
        <f>IF(Table1[[#This Row],[Outcome]],"Positive","Negative")</f>
        <v>Negative</v>
      </c>
      <c r="M343" t="str">
        <f t="shared" si="10"/>
        <v>NS1(-), IgM(+), IgG(-)</v>
      </c>
      <c r="N343" t="str">
        <f t="shared" si="11"/>
        <v>Recent dengue</v>
      </c>
    </row>
    <row r="344" spans="1:14" x14ac:dyDescent="0.3">
      <c r="A344" t="s">
        <v>10</v>
      </c>
      <c r="B344">
        <v>44</v>
      </c>
      <c r="C344" t="str">
        <f>LOOKUP(Table1[[#This Row],[Age]],R$2:R$5,S$2:S$5)</f>
        <v>Adult (31-50)</v>
      </c>
      <c r="D344">
        <v>1</v>
      </c>
      <c r="E344">
        <v>1</v>
      </c>
      <c r="F344">
        <v>0</v>
      </c>
      <c r="G344" t="s">
        <v>47</v>
      </c>
      <c r="H344" t="s">
        <v>12</v>
      </c>
      <c r="I344" t="s">
        <v>13</v>
      </c>
      <c r="J344" t="s">
        <v>14</v>
      </c>
      <c r="K344">
        <v>1</v>
      </c>
      <c r="L344" t="str">
        <f>IF(Table1[[#This Row],[Outcome]],"Positive","Negative")</f>
        <v>Positive</v>
      </c>
      <c r="M344" t="str">
        <f t="shared" si="10"/>
        <v>NS1(+), IgM(-), IgG(+)</v>
      </c>
      <c r="N344" t="str">
        <f t="shared" si="11"/>
        <v>Early secondary infection</v>
      </c>
    </row>
    <row r="345" spans="1:14" x14ac:dyDescent="0.3">
      <c r="A345" t="s">
        <v>10</v>
      </c>
      <c r="B345">
        <v>59</v>
      </c>
      <c r="C345" t="str">
        <f>LOOKUP(Table1[[#This Row],[Age]],R$2:R$5,S$2:S$5)</f>
        <v>Senior (51+)</v>
      </c>
      <c r="D345">
        <v>1</v>
      </c>
      <c r="E345">
        <v>1</v>
      </c>
      <c r="F345">
        <v>0</v>
      </c>
      <c r="G345" t="s">
        <v>32</v>
      </c>
      <c r="H345" t="s">
        <v>17</v>
      </c>
      <c r="I345" t="s">
        <v>13</v>
      </c>
      <c r="J345" t="s">
        <v>14</v>
      </c>
      <c r="K345">
        <v>1</v>
      </c>
      <c r="L345" t="str">
        <f>IF(Table1[[#This Row],[Outcome]],"Positive","Negative")</f>
        <v>Positive</v>
      </c>
      <c r="M345" t="str">
        <f t="shared" si="10"/>
        <v>NS1(+), IgM(-), IgG(+)</v>
      </c>
      <c r="N345" t="str">
        <f t="shared" si="11"/>
        <v>Early secondary infection</v>
      </c>
    </row>
    <row r="346" spans="1:14" hidden="1" x14ac:dyDescent="0.3">
      <c r="A346" t="s">
        <v>10</v>
      </c>
      <c r="B346">
        <v>40</v>
      </c>
      <c r="C346" t="str">
        <f>LOOKUP(Table1[[#This Row],[Age]],R$2:R$5,S$2:S$5)</f>
        <v>Adult (31-50)</v>
      </c>
      <c r="D346">
        <v>0</v>
      </c>
      <c r="E346">
        <v>0</v>
      </c>
      <c r="F346">
        <v>0</v>
      </c>
      <c r="G346" t="s">
        <v>51</v>
      </c>
      <c r="H346" t="s">
        <v>12</v>
      </c>
      <c r="I346" t="s">
        <v>13</v>
      </c>
      <c r="J346" t="s">
        <v>14</v>
      </c>
      <c r="K346">
        <v>0</v>
      </c>
      <c r="L346" t="str">
        <f>IF(Table1[[#This Row],[Outcome]],"Positive","Negative")</f>
        <v>Negative</v>
      </c>
      <c r="M346" t="str">
        <f t="shared" si="10"/>
        <v>All Negative</v>
      </c>
      <c r="N346" t="str">
        <f t="shared" si="11"/>
        <v>Likely not infected / tested too early</v>
      </c>
    </row>
    <row r="347" spans="1:14" x14ac:dyDescent="0.3">
      <c r="A347" t="s">
        <v>10</v>
      </c>
      <c r="B347">
        <v>64</v>
      </c>
      <c r="C347" t="str">
        <f>LOOKUP(Table1[[#This Row],[Age]],R$2:R$5,S$2:S$5)</f>
        <v>Senior (51+)</v>
      </c>
      <c r="D347">
        <v>1</v>
      </c>
      <c r="E347">
        <v>1</v>
      </c>
      <c r="F347">
        <v>0</v>
      </c>
      <c r="G347" t="s">
        <v>33</v>
      </c>
      <c r="H347" t="s">
        <v>17</v>
      </c>
      <c r="I347" t="s">
        <v>24</v>
      </c>
      <c r="J347" t="s">
        <v>14</v>
      </c>
      <c r="K347">
        <v>1</v>
      </c>
      <c r="L347" t="str">
        <f>IF(Table1[[#This Row],[Outcome]],"Positive","Negative")</f>
        <v>Positive</v>
      </c>
      <c r="M347" t="str">
        <f t="shared" si="10"/>
        <v>NS1(+), IgM(-), IgG(+)</v>
      </c>
      <c r="N347" t="str">
        <f t="shared" si="11"/>
        <v>Early secondary infection</v>
      </c>
    </row>
    <row r="348" spans="1:14" x14ac:dyDescent="0.3">
      <c r="A348" t="s">
        <v>15</v>
      </c>
      <c r="B348">
        <v>62</v>
      </c>
      <c r="C348" t="str">
        <f>LOOKUP(Table1[[#This Row],[Age]],R$2:R$5,S$2:S$5)</f>
        <v>Senior (51+)</v>
      </c>
      <c r="D348">
        <v>1</v>
      </c>
      <c r="E348">
        <v>1</v>
      </c>
      <c r="F348">
        <v>0</v>
      </c>
      <c r="G348" t="s">
        <v>43</v>
      </c>
      <c r="H348" t="s">
        <v>12</v>
      </c>
      <c r="I348" t="s">
        <v>19</v>
      </c>
      <c r="J348" t="s">
        <v>14</v>
      </c>
      <c r="K348">
        <v>1</v>
      </c>
      <c r="L348" t="str">
        <f>IF(Table1[[#This Row],[Outcome]],"Positive","Negative")</f>
        <v>Positive</v>
      </c>
      <c r="M348" t="str">
        <f t="shared" si="10"/>
        <v>NS1(+), IgM(-), IgG(+)</v>
      </c>
      <c r="N348" t="str">
        <f t="shared" si="11"/>
        <v>Early secondary infection</v>
      </c>
    </row>
    <row r="349" spans="1:14" x14ac:dyDescent="0.3">
      <c r="A349" t="s">
        <v>10</v>
      </c>
      <c r="B349">
        <v>40</v>
      </c>
      <c r="C349" t="str">
        <f>LOOKUP(Table1[[#This Row],[Age]],R$2:R$5,S$2:S$5)</f>
        <v>Adult (31-50)</v>
      </c>
      <c r="D349">
        <v>1</v>
      </c>
      <c r="E349">
        <v>1</v>
      </c>
      <c r="F349">
        <v>1</v>
      </c>
      <c r="G349" t="s">
        <v>21</v>
      </c>
      <c r="H349" t="s">
        <v>17</v>
      </c>
      <c r="I349" t="s">
        <v>13</v>
      </c>
      <c r="J349" t="s">
        <v>14</v>
      </c>
      <c r="K349">
        <v>1</v>
      </c>
      <c r="L349" t="str">
        <f>IF(Table1[[#This Row],[Outcome]],"Positive","Negative")</f>
        <v>Positive</v>
      </c>
      <c r="M349" t="str">
        <f t="shared" si="10"/>
        <v>NS1(+), IgM(+), IgG(+)</v>
      </c>
      <c r="N349" t="str">
        <f t="shared" si="11"/>
        <v>Active secondary dengue (strong response)</v>
      </c>
    </row>
    <row r="350" spans="1:14" x14ac:dyDescent="0.3">
      <c r="A350" t="s">
        <v>10</v>
      </c>
      <c r="B350">
        <v>26</v>
      </c>
      <c r="C350" t="str">
        <f>LOOKUP(Table1[[#This Row],[Age]],R$2:R$5,S$2:S$5)</f>
        <v>Young Adult (19-30)</v>
      </c>
      <c r="D350">
        <v>1</v>
      </c>
      <c r="E350">
        <v>1</v>
      </c>
      <c r="F350">
        <v>1</v>
      </c>
      <c r="G350" t="s">
        <v>42</v>
      </c>
      <c r="H350" t="s">
        <v>12</v>
      </c>
      <c r="I350" t="s">
        <v>24</v>
      </c>
      <c r="J350" t="s">
        <v>14</v>
      </c>
      <c r="K350">
        <v>1</v>
      </c>
      <c r="L350" t="str">
        <f>IF(Table1[[#This Row],[Outcome]],"Positive","Negative")</f>
        <v>Positive</v>
      </c>
      <c r="M350" t="str">
        <f t="shared" si="10"/>
        <v>NS1(+), IgM(+), IgG(+)</v>
      </c>
      <c r="N350" t="str">
        <f t="shared" si="11"/>
        <v>Active secondary dengue (strong response)</v>
      </c>
    </row>
    <row r="351" spans="1:14" x14ac:dyDescent="0.3">
      <c r="A351" t="s">
        <v>15</v>
      </c>
      <c r="B351">
        <v>47</v>
      </c>
      <c r="C351" t="str">
        <f>LOOKUP(Table1[[#This Row],[Age]],R$2:R$5,S$2:S$5)</f>
        <v>Adult (31-50)</v>
      </c>
      <c r="D351">
        <v>1</v>
      </c>
      <c r="E351">
        <v>1</v>
      </c>
      <c r="F351">
        <v>1</v>
      </c>
      <c r="G351" t="s">
        <v>37</v>
      </c>
      <c r="H351" t="s">
        <v>17</v>
      </c>
      <c r="I351" t="s">
        <v>13</v>
      </c>
      <c r="J351" t="s">
        <v>14</v>
      </c>
      <c r="K351">
        <v>1</v>
      </c>
      <c r="L351" t="str">
        <f>IF(Table1[[#This Row],[Outcome]],"Positive","Negative")</f>
        <v>Positive</v>
      </c>
      <c r="M351" t="str">
        <f t="shared" si="10"/>
        <v>NS1(+), IgM(+), IgG(+)</v>
      </c>
      <c r="N351" t="str">
        <f t="shared" si="11"/>
        <v>Active secondary dengue (strong response)</v>
      </c>
    </row>
    <row r="352" spans="1:14" hidden="1" x14ac:dyDescent="0.3">
      <c r="A352" t="s">
        <v>15</v>
      </c>
      <c r="B352">
        <v>56</v>
      </c>
      <c r="C352" t="str">
        <f>LOOKUP(Table1[[#This Row],[Age]],R$2:R$5,S$2:S$5)</f>
        <v>Senior (51+)</v>
      </c>
      <c r="D352">
        <v>0</v>
      </c>
      <c r="E352">
        <v>0</v>
      </c>
      <c r="F352">
        <v>0</v>
      </c>
      <c r="G352" t="s">
        <v>39</v>
      </c>
      <c r="H352" t="s">
        <v>12</v>
      </c>
      <c r="I352" t="s">
        <v>19</v>
      </c>
      <c r="J352" t="s">
        <v>14</v>
      </c>
      <c r="K352">
        <v>0</v>
      </c>
      <c r="L352" t="str">
        <f>IF(Table1[[#This Row],[Outcome]],"Positive","Negative")</f>
        <v>Negative</v>
      </c>
      <c r="M352" t="str">
        <f t="shared" si="10"/>
        <v>All Negative</v>
      </c>
      <c r="N352" t="str">
        <f t="shared" si="11"/>
        <v>Likely not infected / tested too early</v>
      </c>
    </row>
    <row r="353" spans="1:14" x14ac:dyDescent="0.3">
      <c r="A353" t="s">
        <v>10</v>
      </c>
      <c r="B353">
        <v>19</v>
      </c>
      <c r="C353" t="str">
        <f>LOOKUP(Table1[[#This Row],[Age]],R$2:R$5,S$2:S$5)</f>
        <v>Young Adult (19-30)</v>
      </c>
      <c r="D353">
        <v>1</v>
      </c>
      <c r="E353">
        <v>1</v>
      </c>
      <c r="F353">
        <v>1</v>
      </c>
      <c r="G353" t="s">
        <v>49</v>
      </c>
      <c r="H353" t="s">
        <v>17</v>
      </c>
      <c r="I353" t="s">
        <v>19</v>
      </c>
      <c r="J353" t="s">
        <v>14</v>
      </c>
      <c r="K353">
        <v>1</v>
      </c>
      <c r="L353" t="str">
        <f>IF(Table1[[#This Row],[Outcome]],"Positive","Negative")</f>
        <v>Positive</v>
      </c>
      <c r="M353" t="str">
        <f t="shared" si="10"/>
        <v>NS1(+), IgM(+), IgG(+)</v>
      </c>
      <c r="N353" t="str">
        <f t="shared" si="11"/>
        <v>Active secondary dengue (strong response)</v>
      </c>
    </row>
    <row r="354" spans="1:14" hidden="1" x14ac:dyDescent="0.3">
      <c r="A354" t="s">
        <v>15</v>
      </c>
      <c r="B354">
        <v>17</v>
      </c>
      <c r="C354" t="str">
        <f>LOOKUP(Table1[[#This Row],[Age]],R$2:R$5,S$2:S$5)</f>
        <v>Child (0-18)</v>
      </c>
      <c r="D354">
        <v>0</v>
      </c>
      <c r="E354">
        <v>0</v>
      </c>
      <c r="F354">
        <v>1</v>
      </c>
      <c r="G354" t="s">
        <v>20</v>
      </c>
      <c r="H354" t="s">
        <v>12</v>
      </c>
      <c r="I354" t="s">
        <v>13</v>
      </c>
      <c r="J354" t="s">
        <v>14</v>
      </c>
      <c r="K354">
        <v>0</v>
      </c>
      <c r="L354" t="str">
        <f>IF(Table1[[#This Row],[Outcome]],"Positive","Negative")</f>
        <v>Negative</v>
      </c>
      <c r="M354" t="str">
        <f t="shared" si="10"/>
        <v>NS1(-), IgM(+), IgG(-)</v>
      </c>
      <c r="N354" t="str">
        <f t="shared" si="11"/>
        <v>Recent dengue</v>
      </c>
    </row>
    <row r="355" spans="1:14" x14ac:dyDescent="0.3">
      <c r="A355" t="s">
        <v>10</v>
      </c>
      <c r="B355">
        <v>57</v>
      </c>
      <c r="C355" t="str">
        <f>LOOKUP(Table1[[#This Row],[Age]],R$2:R$5,S$2:S$5)</f>
        <v>Senior (51+)</v>
      </c>
      <c r="D355">
        <v>1</v>
      </c>
      <c r="E355">
        <v>1</v>
      </c>
      <c r="F355">
        <v>0</v>
      </c>
      <c r="G355" t="s">
        <v>36</v>
      </c>
      <c r="H355" t="s">
        <v>17</v>
      </c>
      <c r="I355" t="s">
        <v>13</v>
      </c>
      <c r="J355" t="s">
        <v>14</v>
      </c>
      <c r="K355">
        <v>1</v>
      </c>
      <c r="L355" t="str">
        <f>IF(Table1[[#This Row],[Outcome]],"Positive","Negative")</f>
        <v>Positive</v>
      </c>
      <c r="M355" t="str">
        <f t="shared" si="10"/>
        <v>NS1(+), IgM(-), IgG(+)</v>
      </c>
      <c r="N355" t="str">
        <f t="shared" si="11"/>
        <v>Early secondary infection</v>
      </c>
    </row>
    <row r="356" spans="1:14" x14ac:dyDescent="0.3">
      <c r="A356" t="s">
        <v>15</v>
      </c>
      <c r="B356">
        <v>47</v>
      </c>
      <c r="C356" t="str">
        <f>LOOKUP(Table1[[#This Row],[Age]],R$2:R$5,S$2:S$5)</f>
        <v>Adult (31-50)</v>
      </c>
      <c r="D356">
        <v>1</v>
      </c>
      <c r="E356">
        <v>1</v>
      </c>
      <c r="F356">
        <v>1</v>
      </c>
      <c r="G356" t="s">
        <v>26</v>
      </c>
      <c r="H356" t="s">
        <v>12</v>
      </c>
      <c r="I356" t="s">
        <v>24</v>
      </c>
      <c r="J356" t="s">
        <v>14</v>
      </c>
      <c r="K356">
        <v>1</v>
      </c>
      <c r="L356" t="str">
        <f>IF(Table1[[#This Row],[Outcome]],"Positive","Negative")</f>
        <v>Positive</v>
      </c>
      <c r="M356" t="str">
        <f t="shared" si="10"/>
        <v>NS1(+), IgM(+), IgG(+)</v>
      </c>
      <c r="N356" t="str">
        <f t="shared" si="11"/>
        <v>Active secondary dengue (strong response)</v>
      </c>
    </row>
    <row r="357" spans="1:14" x14ac:dyDescent="0.3">
      <c r="A357" t="s">
        <v>15</v>
      </c>
      <c r="B357">
        <v>44</v>
      </c>
      <c r="C357" t="str">
        <f>LOOKUP(Table1[[#This Row],[Age]],R$2:R$5,S$2:S$5)</f>
        <v>Adult (31-50)</v>
      </c>
      <c r="D357">
        <v>1</v>
      </c>
      <c r="E357">
        <v>1</v>
      </c>
      <c r="F357">
        <v>0</v>
      </c>
      <c r="G357" t="s">
        <v>33</v>
      </c>
      <c r="H357" t="s">
        <v>17</v>
      </c>
      <c r="I357" t="s">
        <v>13</v>
      </c>
      <c r="J357" t="s">
        <v>14</v>
      </c>
      <c r="K357">
        <v>1</v>
      </c>
      <c r="L357" t="str">
        <f>IF(Table1[[#This Row],[Outcome]],"Positive","Negative")</f>
        <v>Positive</v>
      </c>
      <c r="M357" t="str">
        <f t="shared" si="10"/>
        <v>NS1(+), IgM(-), IgG(+)</v>
      </c>
      <c r="N357" t="str">
        <f t="shared" si="11"/>
        <v>Early secondary infection</v>
      </c>
    </row>
    <row r="358" spans="1:14" hidden="1" x14ac:dyDescent="0.3">
      <c r="A358" t="s">
        <v>10</v>
      </c>
      <c r="B358">
        <v>18</v>
      </c>
      <c r="C358" t="str">
        <f>LOOKUP(Table1[[#This Row],[Age]],R$2:R$5,S$2:S$5)</f>
        <v>Young Adult (19-30)</v>
      </c>
      <c r="D358">
        <v>0</v>
      </c>
      <c r="E358">
        <v>0</v>
      </c>
      <c r="F358">
        <v>0</v>
      </c>
      <c r="G358" t="s">
        <v>18</v>
      </c>
      <c r="H358" t="s">
        <v>12</v>
      </c>
      <c r="I358" t="s">
        <v>13</v>
      </c>
      <c r="J358" t="s">
        <v>14</v>
      </c>
      <c r="K358">
        <v>0</v>
      </c>
      <c r="L358" t="str">
        <f>IF(Table1[[#This Row],[Outcome]],"Positive","Negative")</f>
        <v>Negative</v>
      </c>
      <c r="M358" t="str">
        <f t="shared" si="10"/>
        <v>All Negative</v>
      </c>
      <c r="N358" t="str">
        <f t="shared" si="11"/>
        <v>Likely not infected / tested too early</v>
      </c>
    </row>
    <row r="359" spans="1:14" x14ac:dyDescent="0.3">
      <c r="A359" t="s">
        <v>15</v>
      </c>
      <c r="B359">
        <v>44</v>
      </c>
      <c r="C359" t="str">
        <f>LOOKUP(Table1[[#This Row],[Age]],R$2:R$5,S$2:S$5)</f>
        <v>Adult (31-50)</v>
      </c>
      <c r="D359">
        <v>1</v>
      </c>
      <c r="E359">
        <v>1</v>
      </c>
      <c r="F359">
        <v>0</v>
      </c>
      <c r="G359" t="s">
        <v>44</v>
      </c>
      <c r="H359" t="s">
        <v>17</v>
      </c>
      <c r="I359" t="s">
        <v>24</v>
      </c>
      <c r="J359" t="s">
        <v>14</v>
      </c>
      <c r="K359">
        <v>1</v>
      </c>
      <c r="L359" t="str">
        <f>IF(Table1[[#This Row],[Outcome]],"Positive","Negative")</f>
        <v>Positive</v>
      </c>
      <c r="M359" t="str">
        <f t="shared" si="10"/>
        <v>NS1(+), IgM(-), IgG(+)</v>
      </c>
      <c r="N359" t="str">
        <f t="shared" si="11"/>
        <v>Early secondary infection</v>
      </c>
    </row>
    <row r="360" spans="1:14" x14ac:dyDescent="0.3">
      <c r="A360" t="s">
        <v>10</v>
      </c>
      <c r="B360">
        <v>20</v>
      </c>
      <c r="C360" t="str">
        <f>LOOKUP(Table1[[#This Row],[Age]],R$2:R$5,S$2:S$5)</f>
        <v>Young Adult (19-30)</v>
      </c>
      <c r="D360">
        <v>1</v>
      </c>
      <c r="E360">
        <v>1</v>
      </c>
      <c r="F360">
        <v>1</v>
      </c>
      <c r="G360" t="s">
        <v>52</v>
      </c>
      <c r="H360" t="s">
        <v>12</v>
      </c>
      <c r="I360" t="s">
        <v>13</v>
      </c>
      <c r="J360" t="s">
        <v>14</v>
      </c>
      <c r="K360">
        <v>1</v>
      </c>
      <c r="L360" t="str">
        <f>IF(Table1[[#This Row],[Outcome]],"Positive","Negative")</f>
        <v>Positive</v>
      </c>
      <c r="M360" t="str">
        <f t="shared" si="10"/>
        <v>NS1(+), IgM(+), IgG(+)</v>
      </c>
      <c r="N360" t="str">
        <f t="shared" si="11"/>
        <v>Active secondary dengue (strong response)</v>
      </c>
    </row>
    <row r="361" spans="1:14" hidden="1" x14ac:dyDescent="0.3">
      <c r="A361" t="s">
        <v>10</v>
      </c>
      <c r="B361">
        <v>60</v>
      </c>
      <c r="C361" t="str">
        <f>LOOKUP(Table1[[#This Row],[Age]],R$2:R$5,S$2:S$5)</f>
        <v>Senior (51+)</v>
      </c>
      <c r="D361">
        <v>0</v>
      </c>
      <c r="E361">
        <v>0</v>
      </c>
      <c r="F361">
        <v>1</v>
      </c>
      <c r="G361" t="s">
        <v>40</v>
      </c>
      <c r="H361" t="s">
        <v>17</v>
      </c>
      <c r="I361" t="s">
        <v>19</v>
      </c>
      <c r="J361" t="s">
        <v>14</v>
      </c>
      <c r="K361">
        <v>0</v>
      </c>
      <c r="L361" t="str">
        <f>IF(Table1[[#This Row],[Outcome]],"Positive","Negative")</f>
        <v>Negative</v>
      </c>
      <c r="M361" t="str">
        <f t="shared" si="10"/>
        <v>NS1(-), IgM(+), IgG(-)</v>
      </c>
      <c r="N361" t="str">
        <f t="shared" si="11"/>
        <v>Recent dengue</v>
      </c>
    </row>
    <row r="362" spans="1:14" hidden="1" x14ac:dyDescent="0.3">
      <c r="A362" t="s">
        <v>15</v>
      </c>
      <c r="B362">
        <v>61</v>
      </c>
      <c r="C362" t="str">
        <f>LOOKUP(Table1[[#This Row],[Age]],R$2:R$5,S$2:S$5)</f>
        <v>Senior (51+)</v>
      </c>
      <c r="D362">
        <v>0</v>
      </c>
      <c r="E362">
        <v>0</v>
      </c>
      <c r="F362">
        <v>0</v>
      </c>
      <c r="G362" t="s">
        <v>47</v>
      </c>
      <c r="H362" t="s">
        <v>12</v>
      </c>
      <c r="I362" t="s">
        <v>19</v>
      </c>
      <c r="J362" t="s">
        <v>14</v>
      </c>
      <c r="K362">
        <v>0</v>
      </c>
      <c r="L362" t="str">
        <f>IF(Table1[[#This Row],[Outcome]],"Positive","Negative")</f>
        <v>Negative</v>
      </c>
      <c r="M362" t="str">
        <f t="shared" si="10"/>
        <v>All Negative</v>
      </c>
      <c r="N362" t="str">
        <f t="shared" si="11"/>
        <v>Likely not infected / tested too early</v>
      </c>
    </row>
    <row r="363" spans="1:14" hidden="1" x14ac:dyDescent="0.3">
      <c r="A363" t="s">
        <v>10</v>
      </c>
      <c r="B363">
        <v>47</v>
      </c>
      <c r="C363" t="str">
        <f>LOOKUP(Table1[[#This Row],[Age]],R$2:R$5,S$2:S$5)</f>
        <v>Adult (31-50)</v>
      </c>
      <c r="D363">
        <v>0</v>
      </c>
      <c r="E363">
        <v>0</v>
      </c>
      <c r="F363">
        <v>0</v>
      </c>
      <c r="G363" t="s">
        <v>37</v>
      </c>
      <c r="H363" t="s">
        <v>17</v>
      </c>
      <c r="I363" t="s">
        <v>19</v>
      </c>
      <c r="J363" t="s">
        <v>14</v>
      </c>
      <c r="K363">
        <v>0</v>
      </c>
      <c r="L363" t="str">
        <f>IF(Table1[[#This Row],[Outcome]],"Positive","Negative")</f>
        <v>Negative</v>
      </c>
      <c r="M363" t="str">
        <f t="shared" si="10"/>
        <v>All Negative</v>
      </c>
      <c r="N363" t="str">
        <f t="shared" si="11"/>
        <v>Likely not infected / tested too early</v>
      </c>
    </row>
    <row r="364" spans="1:14" x14ac:dyDescent="0.3">
      <c r="A364" t="s">
        <v>10</v>
      </c>
      <c r="B364">
        <v>15</v>
      </c>
      <c r="C364" t="str">
        <f>LOOKUP(Table1[[#This Row],[Age]],R$2:R$5,S$2:S$5)</f>
        <v>Child (0-18)</v>
      </c>
      <c r="D364">
        <v>1</v>
      </c>
      <c r="E364">
        <v>1</v>
      </c>
      <c r="F364">
        <v>1</v>
      </c>
      <c r="G364" t="s">
        <v>27</v>
      </c>
      <c r="H364" t="s">
        <v>12</v>
      </c>
      <c r="I364" t="s">
        <v>24</v>
      </c>
      <c r="J364" t="s">
        <v>14</v>
      </c>
      <c r="K364">
        <v>1</v>
      </c>
      <c r="L364" t="str">
        <f>IF(Table1[[#This Row],[Outcome]],"Positive","Negative")</f>
        <v>Positive</v>
      </c>
      <c r="M364" t="str">
        <f t="shared" si="10"/>
        <v>NS1(+), IgM(+), IgG(+)</v>
      </c>
      <c r="N364" t="str">
        <f t="shared" si="11"/>
        <v>Active secondary dengue (strong response)</v>
      </c>
    </row>
    <row r="365" spans="1:14" hidden="1" x14ac:dyDescent="0.3">
      <c r="A365" t="s">
        <v>15</v>
      </c>
      <c r="B365">
        <v>58</v>
      </c>
      <c r="C365" t="str">
        <f>LOOKUP(Table1[[#This Row],[Age]],R$2:R$5,S$2:S$5)</f>
        <v>Senior (51+)</v>
      </c>
      <c r="D365">
        <v>0</v>
      </c>
      <c r="E365">
        <v>0</v>
      </c>
      <c r="F365">
        <v>1</v>
      </c>
      <c r="G365" t="s">
        <v>35</v>
      </c>
      <c r="H365" t="s">
        <v>17</v>
      </c>
      <c r="I365" t="s">
        <v>19</v>
      </c>
      <c r="J365" t="s">
        <v>14</v>
      </c>
      <c r="K365">
        <v>0</v>
      </c>
      <c r="L365" t="str">
        <f>IF(Table1[[#This Row],[Outcome]],"Positive","Negative")</f>
        <v>Negative</v>
      </c>
      <c r="M365" t="str">
        <f t="shared" si="10"/>
        <v>NS1(-), IgM(+), IgG(-)</v>
      </c>
      <c r="N365" t="str">
        <f t="shared" si="11"/>
        <v>Recent dengue</v>
      </c>
    </row>
    <row r="366" spans="1:14" hidden="1" x14ac:dyDescent="0.3">
      <c r="A366" t="s">
        <v>15</v>
      </c>
      <c r="B366">
        <v>64</v>
      </c>
      <c r="C366" t="str">
        <f>LOOKUP(Table1[[#This Row],[Age]],R$2:R$5,S$2:S$5)</f>
        <v>Senior (51+)</v>
      </c>
      <c r="D366">
        <v>0</v>
      </c>
      <c r="E366">
        <v>0</v>
      </c>
      <c r="F366">
        <v>0</v>
      </c>
      <c r="G366" t="s">
        <v>35</v>
      </c>
      <c r="H366" t="s">
        <v>12</v>
      </c>
      <c r="I366" t="s">
        <v>13</v>
      </c>
      <c r="J366" t="s">
        <v>14</v>
      </c>
      <c r="K366">
        <v>0</v>
      </c>
      <c r="L366" t="str">
        <f>IF(Table1[[#This Row],[Outcome]],"Positive","Negative")</f>
        <v>Negative</v>
      </c>
      <c r="M366" t="str">
        <f t="shared" si="10"/>
        <v>All Negative</v>
      </c>
      <c r="N366" t="str">
        <f t="shared" si="11"/>
        <v>Likely not infected / tested too early</v>
      </c>
    </row>
    <row r="367" spans="1:14" x14ac:dyDescent="0.3">
      <c r="A367" t="s">
        <v>10</v>
      </c>
      <c r="B367">
        <v>50</v>
      </c>
      <c r="C367" t="str">
        <f>LOOKUP(Table1[[#This Row],[Age]],R$2:R$5,S$2:S$5)</f>
        <v>Senior (51+)</v>
      </c>
      <c r="D367">
        <v>1</v>
      </c>
      <c r="E367">
        <v>1</v>
      </c>
      <c r="F367">
        <v>1</v>
      </c>
      <c r="G367" t="s">
        <v>38</v>
      </c>
      <c r="H367" t="s">
        <v>17</v>
      </c>
      <c r="I367" t="s">
        <v>24</v>
      </c>
      <c r="J367" t="s">
        <v>14</v>
      </c>
      <c r="K367">
        <v>1</v>
      </c>
      <c r="L367" t="str">
        <f>IF(Table1[[#This Row],[Outcome]],"Positive","Negative")</f>
        <v>Positive</v>
      </c>
      <c r="M367" t="str">
        <f t="shared" si="10"/>
        <v>NS1(+), IgM(+), IgG(+)</v>
      </c>
      <c r="N367" t="str">
        <f t="shared" si="11"/>
        <v>Active secondary dengue (strong response)</v>
      </c>
    </row>
    <row r="368" spans="1:14" x14ac:dyDescent="0.3">
      <c r="A368" t="s">
        <v>10</v>
      </c>
      <c r="B368">
        <v>52</v>
      </c>
      <c r="C368" t="str">
        <f>LOOKUP(Table1[[#This Row],[Age]],R$2:R$5,S$2:S$5)</f>
        <v>Senior (51+)</v>
      </c>
      <c r="D368">
        <v>1</v>
      </c>
      <c r="E368">
        <v>1</v>
      </c>
      <c r="F368">
        <v>1</v>
      </c>
      <c r="G368" t="s">
        <v>39</v>
      </c>
      <c r="H368" t="s">
        <v>12</v>
      </c>
      <c r="I368" t="s">
        <v>13</v>
      </c>
      <c r="J368" t="s">
        <v>14</v>
      </c>
      <c r="K368">
        <v>1</v>
      </c>
      <c r="L368" t="str">
        <f>IF(Table1[[#This Row],[Outcome]],"Positive","Negative")</f>
        <v>Positive</v>
      </c>
      <c r="M368" t="str">
        <f t="shared" si="10"/>
        <v>NS1(+), IgM(+), IgG(+)</v>
      </c>
      <c r="N368" t="str">
        <f t="shared" si="11"/>
        <v>Active secondary dengue (strong response)</v>
      </c>
    </row>
    <row r="369" spans="1:14" x14ac:dyDescent="0.3">
      <c r="A369" t="s">
        <v>15</v>
      </c>
      <c r="B369">
        <v>59</v>
      </c>
      <c r="C369" t="str">
        <f>LOOKUP(Table1[[#This Row],[Age]],R$2:R$5,S$2:S$5)</f>
        <v>Senior (51+)</v>
      </c>
      <c r="D369">
        <v>1</v>
      </c>
      <c r="E369">
        <v>1</v>
      </c>
      <c r="F369">
        <v>0</v>
      </c>
      <c r="G369" t="s">
        <v>21</v>
      </c>
      <c r="H369" t="s">
        <v>17</v>
      </c>
      <c r="I369" t="s">
        <v>24</v>
      </c>
      <c r="J369" t="s">
        <v>14</v>
      </c>
      <c r="K369">
        <v>1</v>
      </c>
      <c r="L369" t="str">
        <f>IF(Table1[[#This Row],[Outcome]],"Positive","Negative")</f>
        <v>Positive</v>
      </c>
      <c r="M369" t="str">
        <f t="shared" si="10"/>
        <v>NS1(+), IgM(-), IgG(+)</v>
      </c>
      <c r="N369" t="str">
        <f t="shared" si="11"/>
        <v>Early secondary infection</v>
      </c>
    </row>
    <row r="370" spans="1:14" hidden="1" x14ac:dyDescent="0.3">
      <c r="A370" t="s">
        <v>10</v>
      </c>
      <c r="B370">
        <v>51</v>
      </c>
      <c r="C370" t="str">
        <f>LOOKUP(Table1[[#This Row],[Age]],R$2:R$5,S$2:S$5)</f>
        <v>Senior (51+)</v>
      </c>
      <c r="D370">
        <v>0</v>
      </c>
      <c r="E370">
        <v>0</v>
      </c>
      <c r="F370">
        <v>1</v>
      </c>
      <c r="G370" t="s">
        <v>44</v>
      </c>
      <c r="H370" t="s">
        <v>12</v>
      </c>
      <c r="I370" t="s">
        <v>13</v>
      </c>
      <c r="J370" t="s">
        <v>14</v>
      </c>
      <c r="K370">
        <v>0</v>
      </c>
      <c r="L370" t="str">
        <f>IF(Table1[[#This Row],[Outcome]],"Positive","Negative")</f>
        <v>Negative</v>
      </c>
      <c r="M370" t="str">
        <f t="shared" si="10"/>
        <v>NS1(-), IgM(+), IgG(-)</v>
      </c>
      <c r="N370" t="str">
        <f t="shared" si="11"/>
        <v>Recent dengue</v>
      </c>
    </row>
    <row r="371" spans="1:14" hidden="1" x14ac:dyDescent="0.3">
      <c r="A371" t="s">
        <v>15</v>
      </c>
      <c r="B371">
        <v>16</v>
      </c>
      <c r="C371" t="str">
        <f>LOOKUP(Table1[[#This Row],[Age]],R$2:R$5,S$2:S$5)</f>
        <v>Child (0-18)</v>
      </c>
      <c r="D371">
        <v>0</v>
      </c>
      <c r="E371">
        <v>0</v>
      </c>
      <c r="F371">
        <v>1</v>
      </c>
      <c r="G371" t="s">
        <v>28</v>
      </c>
      <c r="H371" t="s">
        <v>17</v>
      </c>
      <c r="I371" t="s">
        <v>13</v>
      </c>
      <c r="J371" t="s">
        <v>14</v>
      </c>
      <c r="K371">
        <v>0</v>
      </c>
      <c r="L371" t="str">
        <f>IF(Table1[[#This Row],[Outcome]],"Positive","Negative")</f>
        <v>Negative</v>
      </c>
      <c r="M371" t="str">
        <f t="shared" si="10"/>
        <v>NS1(-), IgM(+), IgG(-)</v>
      </c>
      <c r="N371" t="str">
        <f t="shared" si="11"/>
        <v>Recent dengue</v>
      </c>
    </row>
    <row r="372" spans="1:14" hidden="1" x14ac:dyDescent="0.3">
      <c r="A372" t="s">
        <v>10</v>
      </c>
      <c r="B372">
        <v>20</v>
      </c>
      <c r="C372" t="str">
        <f>LOOKUP(Table1[[#This Row],[Age]],R$2:R$5,S$2:S$5)</f>
        <v>Young Adult (19-30)</v>
      </c>
      <c r="D372">
        <v>0</v>
      </c>
      <c r="E372">
        <v>0</v>
      </c>
      <c r="F372">
        <v>1</v>
      </c>
      <c r="G372" t="s">
        <v>29</v>
      </c>
      <c r="H372" t="s">
        <v>12</v>
      </c>
      <c r="I372" t="s">
        <v>13</v>
      </c>
      <c r="J372" t="s">
        <v>14</v>
      </c>
      <c r="K372">
        <v>0</v>
      </c>
      <c r="L372" t="str">
        <f>IF(Table1[[#This Row],[Outcome]],"Positive","Negative")</f>
        <v>Negative</v>
      </c>
      <c r="M372" t="str">
        <f t="shared" si="10"/>
        <v>NS1(-), IgM(+), IgG(-)</v>
      </c>
      <c r="N372" t="str">
        <f t="shared" si="11"/>
        <v>Recent dengue</v>
      </c>
    </row>
    <row r="373" spans="1:14" x14ac:dyDescent="0.3">
      <c r="A373" t="s">
        <v>15</v>
      </c>
      <c r="B373">
        <v>48</v>
      </c>
      <c r="C373" t="str">
        <f>LOOKUP(Table1[[#This Row],[Age]],R$2:R$5,S$2:S$5)</f>
        <v>Adult (31-50)</v>
      </c>
      <c r="D373">
        <v>1</v>
      </c>
      <c r="E373">
        <v>1</v>
      </c>
      <c r="F373">
        <v>1</v>
      </c>
      <c r="G373" t="s">
        <v>26</v>
      </c>
      <c r="H373" t="s">
        <v>17</v>
      </c>
      <c r="I373" t="s">
        <v>24</v>
      </c>
      <c r="J373" t="s">
        <v>14</v>
      </c>
      <c r="K373">
        <v>1</v>
      </c>
      <c r="L373" t="str">
        <f>IF(Table1[[#This Row],[Outcome]],"Positive","Negative")</f>
        <v>Positive</v>
      </c>
      <c r="M373" t="str">
        <f t="shared" si="10"/>
        <v>NS1(+), IgM(+), IgG(+)</v>
      </c>
      <c r="N373" t="str">
        <f t="shared" si="11"/>
        <v>Active secondary dengue (strong response)</v>
      </c>
    </row>
    <row r="374" spans="1:14" hidden="1" x14ac:dyDescent="0.3">
      <c r="A374" t="s">
        <v>15</v>
      </c>
      <c r="B374">
        <v>31</v>
      </c>
      <c r="C374" t="str">
        <f>LOOKUP(Table1[[#This Row],[Age]],R$2:R$5,S$2:S$5)</f>
        <v>Adult (31-50)</v>
      </c>
      <c r="D374">
        <v>0</v>
      </c>
      <c r="E374">
        <v>0</v>
      </c>
      <c r="F374">
        <v>0</v>
      </c>
      <c r="G374" t="s">
        <v>23</v>
      </c>
      <c r="H374" t="s">
        <v>12</v>
      </c>
      <c r="I374" t="s">
        <v>24</v>
      </c>
      <c r="J374" t="s">
        <v>14</v>
      </c>
      <c r="K374">
        <v>0</v>
      </c>
      <c r="L374" t="str">
        <f>IF(Table1[[#This Row],[Outcome]],"Positive","Negative")</f>
        <v>Negative</v>
      </c>
      <c r="M374" t="str">
        <f t="shared" si="10"/>
        <v>All Negative</v>
      </c>
      <c r="N374" t="str">
        <f t="shared" si="11"/>
        <v>Likely not infected / tested too early</v>
      </c>
    </row>
    <row r="375" spans="1:14" x14ac:dyDescent="0.3">
      <c r="A375" t="s">
        <v>15</v>
      </c>
      <c r="B375">
        <v>53</v>
      </c>
      <c r="C375" t="str">
        <f>LOOKUP(Table1[[#This Row],[Age]],R$2:R$5,S$2:S$5)</f>
        <v>Senior (51+)</v>
      </c>
      <c r="D375">
        <v>1</v>
      </c>
      <c r="E375">
        <v>1</v>
      </c>
      <c r="F375">
        <v>1</v>
      </c>
      <c r="G375" t="s">
        <v>33</v>
      </c>
      <c r="H375" t="s">
        <v>17</v>
      </c>
      <c r="I375" t="s">
        <v>19</v>
      </c>
      <c r="J375" t="s">
        <v>14</v>
      </c>
      <c r="K375">
        <v>1</v>
      </c>
      <c r="L375" t="str">
        <f>IF(Table1[[#This Row],[Outcome]],"Positive","Negative")</f>
        <v>Positive</v>
      </c>
      <c r="M375" t="str">
        <f t="shared" si="10"/>
        <v>NS1(+), IgM(+), IgG(+)</v>
      </c>
      <c r="N375" t="str">
        <f t="shared" si="11"/>
        <v>Active secondary dengue (strong response)</v>
      </c>
    </row>
    <row r="376" spans="1:14" x14ac:dyDescent="0.3">
      <c r="A376" t="s">
        <v>10</v>
      </c>
      <c r="B376">
        <v>42</v>
      </c>
      <c r="C376" t="str">
        <f>LOOKUP(Table1[[#This Row],[Age]],R$2:R$5,S$2:S$5)</f>
        <v>Adult (31-50)</v>
      </c>
      <c r="D376">
        <v>1</v>
      </c>
      <c r="E376">
        <v>1</v>
      </c>
      <c r="F376">
        <v>0</v>
      </c>
      <c r="G376" t="s">
        <v>27</v>
      </c>
      <c r="H376" t="s">
        <v>12</v>
      </c>
      <c r="I376" t="s">
        <v>13</v>
      </c>
      <c r="J376" t="s">
        <v>14</v>
      </c>
      <c r="K376">
        <v>1</v>
      </c>
      <c r="L376" t="str">
        <f>IF(Table1[[#This Row],[Outcome]],"Positive","Negative")</f>
        <v>Positive</v>
      </c>
      <c r="M376" t="str">
        <f t="shared" si="10"/>
        <v>NS1(+), IgM(-), IgG(+)</v>
      </c>
      <c r="N376" t="str">
        <f t="shared" si="11"/>
        <v>Early secondary infection</v>
      </c>
    </row>
    <row r="377" spans="1:14" x14ac:dyDescent="0.3">
      <c r="A377" t="s">
        <v>10</v>
      </c>
      <c r="B377">
        <v>9</v>
      </c>
      <c r="C377" t="str">
        <f>LOOKUP(Table1[[#This Row],[Age]],R$2:R$5,S$2:S$5)</f>
        <v>Child (0-18)</v>
      </c>
      <c r="D377">
        <v>1</v>
      </c>
      <c r="E377">
        <v>1</v>
      </c>
      <c r="F377">
        <v>1</v>
      </c>
      <c r="G377" t="s">
        <v>53</v>
      </c>
      <c r="H377" t="s">
        <v>17</v>
      </c>
      <c r="I377" t="s">
        <v>13</v>
      </c>
      <c r="J377" t="s">
        <v>14</v>
      </c>
      <c r="K377">
        <v>1</v>
      </c>
      <c r="L377" t="str">
        <f>IF(Table1[[#This Row],[Outcome]],"Positive","Negative")</f>
        <v>Positive</v>
      </c>
      <c r="M377" t="str">
        <f t="shared" si="10"/>
        <v>NS1(+), IgM(+), IgG(+)</v>
      </c>
      <c r="N377" t="str">
        <f t="shared" si="11"/>
        <v>Active secondary dengue (strong response)</v>
      </c>
    </row>
    <row r="378" spans="1:14" x14ac:dyDescent="0.3">
      <c r="A378" t="s">
        <v>10</v>
      </c>
      <c r="B378">
        <v>8</v>
      </c>
      <c r="C378" t="str">
        <f>LOOKUP(Table1[[#This Row],[Age]],R$2:R$5,S$2:S$5)</f>
        <v>Child (0-18)</v>
      </c>
      <c r="D378">
        <v>1</v>
      </c>
      <c r="E378">
        <v>1</v>
      </c>
      <c r="F378">
        <v>1</v>
      </c>
      <c r="G378" t="s">
        <v>22</v>
      </c>
      <c r="H378" t="s">
        <v>12</v>
      </c>
      <c r="I378" t="s">
        <v>19</v>
      </c>
      <c r="J378" t="s">
        <v>14</v>
      </c>
      <c r="K378">
        <v>1</v>
      </c>
      <c r="L378" t="str">
        <f>IF(Table1[[#This Row],[Outcome]],"Positive","Negative")</f>
        <v>Positive</v>
      </c>
      <c r="M378" t="str">
        <f t="shared" si="10"/>
        <v>NS1(+), IgM(+), IgG(+)</v>
      </c>
      <c r="N378" t="str">
        <f t="shared" si="11"/>
        <v>Active secondary dengue (strong response)</v>
      </c>
    </row>
    <row r="379" spans="1:14" hidden="1" x14ac:dyDescent="0.3">
      <c r="A379" t="s">
        <v>10</v>
      </c>
      <c r="B379">
        <v>17</v>
      </c>
      <c r="C379" t="str">
        <f>LOOKUP(Table1[[#This Row],[Age]],R$2:R$5,S$2:S$5)</f>
        <v>Child (0-18)</v>
      </c>
      <c r="D379">
        <v>0</v>
      </c>
      <c r="E379">
        <v>0</v>
      </c>
      <c r="F379">
        <v>1</v>
      </c>
      <c r="G379" t="s">
        <v>22</v>
      </c>
      <c r="H379" t="s">
        <v>17</v>
      </c>
      <c r="I379" t="s">
        <v>13</v>
      </c>
      <c r="J379" t="s">
        <v>14</v>
      </c>
      <c r="K379">
        <v>0</v>
      </c>
      <c r="L379" t="str">
        <f>IF(Table1[[#This Row],[Outcome]],"Positive","Negative")</f>
        <v>Negative</v>
      </c>
      <c r="M379" t="str">
        <f t="shared" si="10"/>
        <v>NS1(-), IgM(+), IgG(-)</v>
      </c>
      <c r="N379" t="str">
        <f t="shared" si="11"/>
        <v>Recent dengue</v>
      </c>
    </row>
    <row r="380" spans="1:14" x14ac:dyDescent="0.3">
      <c r="A380" t="s">
        <v>10</v>
      </c>
      <c r="B380">
        <v>16</v>
      </c>
      <c r="C380" t="str">
        <f>LOOKUP(Table1[[#This Row],[Age]],R$2:R$5,S$2:S$5)</f>
        <v>Child (0-18)</v>
      </c>
      <c r="D380">
        <v>1</v>
      </c>
      <c r="E380">
        <v>1</v>
      </c>
      <c r="F380">
        <v>0</v>
      </c>
      <c r="G380" t="s">
        <v>23</v>
      </c>
      <c r="H380" t="s">
        <v>12</v>
      </c>
      <c r="I380" t="s">
        <v>24</v>
      </c>
      <c r="J380" t="s">
        <v>14</v>
      </c>
      <c r="K380">
        <v>1</v>
      </c>
      <c r="L380" t="str">
        <f>IF(Table1[[#This Row],[Outcome]],"Positive","Negative")</f>
        <v>Positive</v>
      </c>
      <c r="M380" t="str">
        <f t="shared" si="10"/>
        <v>NS1(+), IgM(-), IgG(+)</v>
      </c>
      <c r="N380" t="str">
        <f t="shared" si="11"/>
        <v>Early secondary infection</v>
      </c>
    </row>
    <row r="381" spans="1:14" x14ac:dyDescent="0.3">
      <c r="A381" t="s">
        <v>10</v>
      </c>
      <c r="B381">
        <v>15</v>
      </c>
      <c r="C381" t="str">
        <f>LOOKUP(Table1[[#This Row],[Age]],R$2:R$5,S$2:S$5)</f>
        <v>Child (0-18)</v>
      </c>
      <c r="D381">
        <v>1</v>
      </c>
      <c r="E381">
        <v>1</v>
      </c>
      <c r="F381">
        <v>1</v>
      </c>
      <c r="G381" t="s">
        <v>45</v>
      </c>
      <c r="H381" t="s">
        <v>17</v>
      </c>
      <c r="I381" t="s">
        <v>19</v>
      </c>
      <c r="J381" t="s">
        <v>14</v>
      </c>
      <c r="K381">
        <v>1</v>
      </c>
      <c r="L381" t="str">
        <f>IF(Table1[[#This Row],[Outcome]],"Positive","Negative")</f>
        <v>Positive</v>
      </c>
      <c r="M381" t="str">
        <f t="shared" si="10"/>
        <v>NS1(+), IgM(+), IgG(+)</v>
      </c>
      <c r="N381" t="str">
        <f t="shared" si="11"/>
        <v>Active secondary dengue (strong response)</v>
      </c>
    </row>
    <row r="382" spans="1:14" hidden="1" x14ac:dyDescent="0.3">
      <c r="A382" t="s">
        <v>10</v>
      </c>
      <c r="B382">
        <v>63</v>
      </c>
      <c r="C382" t="str">
        <f>LOOKUP(Table1[[#This Row],[Age]],R$2:R$5,S$2:S$5)</f>
        <v>Senior (51+)</v>
      </c>
      <c r="D382">
        <v>0</v>
      </c>
      <c r="E382">
        <v>0</v>
      </c>
      <c r="F382">
        <v>1</v>
      </c>
      <c r="G382" t="s">
        <v>20</v>
      </c>
      <c r="H382" t="s">
        <v>12</v>
      </c>
      <c r="I382" t="s">
        <v>13</v>
      </c>
      <c r="J382" t="s">
        <v>14</v>
      </c>
      <c r="K382">
        <v>0</v>
      </c>
      <c r="L382" t="str">
        <f>IF(Table1[[#This Row],[Outcome]],"Positive","Negative")</f>
        <v>Negative</v>
      </c>
      <c r="M382" t="str">
        <f t="shared" si="10"/>
        <v>NS1(-), IgM(+), IgG(-)</v>
      </c>
      <c r="N382" t="str">
        <f t="shared" si="11"/>
        <v>Recent dengue</v>
      </c>
    </row>
    <row r="383" spans="1:14" x14ac:dyDescent="0.3">
      <c r="A383" t="s">
        <v>15</v>
      </c>
      <c r="B383">
        <v>35</v>
      </c>
      <c r="C383" t="str">
        <f>LOOKUP(Table1[[#This Row],[Age]],R$2:R$5,S$2:S$5)</f>
        <v>Adult (31-50)</v>
      </c>
      <c r="D383">
        <v>1</v>
      </c>
      <c r="E383">
        <v>1</v>
      </c>
      <c r="F383">
        <v>1</v>
      </c>
      <c r="G383" t="s">
        <v>44</v>
      </c>
      <c r="H383" t="s">
        <v>17</v>
      </c>
      <c r="I383" t="s">
        <v>19</v>
      </c>
      <c r="J383" t="s">
        <v>14</v>
      </c>
      <c r="K383">
        <v>1</v>
      </c>
      <c r="L383" t="str">
        <f>IF(Table1[[#This Row],[Outcome]],"Positive","Negative")</f>
        <v>Positive</v>
      </c>
      <c r="M383" t="str">
        <f t="shared" si="10"/>
        <v>NS1(+), IgM(+), IgG(+)</v>
      </c>
      <c r="N383" t="str">
        <f t="shared" si="11"/>
        <v>Active secondary dengue (strong response)</v>
      </c>
    </row>
    <row r="384" spans="1:14" hidden="1" x14ac:dyDescent="0.3">
      <c r="A384" t="s">
        <v>15</v>
      </c>
      <c r="B384">
        <v>51</v>
      </c>
      <c r="C384" t="str">
        <f>LOOKUP(Table1[[#This Row],[Age]],R$2:R$5,S$2:S$5)</f>
        <v>Senior (51+)</v>
      </c>
      <c r="D384">
        <v>0</v>
      </c>
      <c r="E384">
        <v>0</v>
      </c>
      <c r="F384">
        <v>0</v>
      </c>
      <c r="G384" t="s">
        <v>44</v>
      </c>
      <c r="H384" t="s">
        <v>12</v>
      </c>
      <c r="I384" t="s">
        <v>13</v>
      </c>
      <c r="J384" t="s">
        <v>14</v>
      </c>
      <c r="K384">
        <v>0</v>
      </c>
      <c r="L384" t="str">
        <f>IF(Table1[[#This Row],[Outcome]],"Positive","Negative")</f>
        <v>Negative</v>
      </c>
      <c r="M384" t="str">
        <f t="shared" si="10"/>
        <v>All Negative</v>
      </c>
      <c r="N384" t="str">
        <f t="shared" si="11"/>
        <v>Likely not infected / tested too early</v>
      </c>
    </row>
    <row r="385" spans="1:14" hidden="1" x14ac:dyDescent="0.3">
      <c r="A385" t="s">
        <v>15</v>
      </c>
      <c r="B385">
        <v>33</v>
      </c>
      <c r="C385" t="str">
        <f>LOOKUP(Table1[[#This Row],[Age]],R$2:R$5,S$2:S$5)</f>
        <v>Adult (31-50)</v>
      </c>
      <c r="D385">
        <v>0</v>
      </c>
      <c r="E385">
        <v>0</v>
      </c>
      <c r="F385">
        <v>0</v>
      </c>
      <c r="G385" t="s">
        <v>30</v>
      </c>
      <c r="H385" t="s">
        <v>17</v>
      </c>
      <c r="I385" t="s">
        <v>19</v>
      </c>
      <c r="J385" t="s">
        <v>14</v>
      </c>
      <c r="K385">
        <v>0</v>
      </c>
      <c r="L385" t="str">
        <f>IF(Table1[[#This Row],[Outcome]],"Positive","Negative")</f>
        <v>Negative</v>
      </c>
      <c r="M385" t="str">
        <f t="shared" si="10"/>
        <v>All Negative</v>
      </c>
      <c r="N385" t="str">
        <f t="shared" si="11"/>
        <v>Likely not infected / tested too early</v>
      </c>
    </row>
    <row r="386" spans="1:14" x14ac:dyDescent="0.3">
      <c r="A386" t="s">
        <v>10</v>
      </c>
      <c r="B386">
        <v>17</v>
      </c>
      <c r="C386" t="str">
        <f>LOOKUP(Table1[[#This Row],[Age]],R$2:R$5,S$2:S$5)</f>
        <v>Child (0-18)</v>
      </c>
      <c r="D386">
        <v>1</v>
      </c>
      <c r="E386">
        <v>1</v>
      </c>
      <c r="F386">
        <v>1</v>
      </c>
      <c r="G386" t="s">
        <v>50</v>
      </c>
      <c r="H386" t="s">
        <v>12</v>
      </c>
      <c r="I386" t="s">
        <v>19</v>
      </c>
      <c r="J386" t="s">
        <v>14</v>
      </c>
      <c r="K386">
        <v>1</v>
      </c>
      <c r="L386" t="str">
        <f>IF(Table1[[#This Row],[Outcome]],"Positive","Negative")</f>
        <v>Positive</v>
      </c>
      <c r="M386" t="str">
        <f t="shared" ref="M386:M449" si="12">IF(AND(D386=1,F386=0,E386=0),"NS1(+), IgM(-), IgG(-)",
 IF(AND(D386=0,F386=1,E386=0),"NS1(-), IgM(+), IgG(-)",
 IF(AND(D386=0,F386=1,E386=1),"NS1(-), IgM(+), IgG(+)",
 IF(AND(D386=0,F386=0,E386=1),"NS1(-), IgM(-), IgG(+)",
 IF(AND(D386=1,F386=1,E386=0),"NS1(+), IgM(+), IgG(-)",
 IF(AND(D386=1,F386=0,E386=1),"NS1(+), IgM(-), IgG(+)",
 IF(AND(D386=1,F386=1,E386=1),"NS1(+), IgM(+), IgG(+)",
 IF(AND(D386=0,F386=0,E386=0),"All Negative","Other"))))))))</f>
        <v>NS1(+), IgM(+), IgG(+)</v>
      </c>
      <c r="N386" t="str">
        <f t="shared" ref="N386:N449" si="13">IF(AND(D386=1,F386=0,E386=0),"Early stage dengue",
 IF(AND(D386=0,F386=1,E386=0),"Recent dengue",
 IF(AND(D386=0,F386=1,E386=1),"Secondary dengue",
 IF(AND(D386=0,F386=0,E386=1),"Past dengue infection",
 IF(AND(D386=1,F386=1,E386=0),"Early-mid stage primary dengue",
 IF(AND(D386=1,F386=0,E386=1),"Early secondary infection",
 IF(AND(D386=1,F386=1,E386=1),"Active secondary dengue (strong response)",
 IF(AND(D386=0,F386=0,E386=0),"Likely not infected / tested too early","Other"))))))))</f>
        <v>Active secondary dengue (strong response)</v>
      </c>
    </row>
    <row r="387" spans="1:14" hidden="1" x14ac:dyDescent="0.3">
      <c r="A387" t="s">
        <v>10</v>
      </c>
      <c r="B387">
        <v>50</v>
      </c>
      <c r="C387" t="str">
        <f>LOOKUP(Table1[[#This Row],[Age]],R$2:R$5,S$2:S$5)</f>
        <v>Senior (51+)</v>
      </c>
      <c r="D387">
        <v>0</v>
      </c>
      <c r="E387">
        <v>0</v>
      </c>
      <c r="F387">
        <v>1</v>
      </c>
      <c r="G387" t="s">
        <v>43</v>
      </c>
      <c r="H387" t="s">
        <v>17</v>
      </c>
      <c r="I387" t="s">
        <v>13</v>
      </c>
      <c r="J387" t="s">
        <v>14</v>
      </c>
      <c r="K387">
        <v>0</v>
      </c>
      <c r="L387" t="str">
        <f>IF(Table1[[#This Row],[Outcome]],"Positive","Negative")</f>
        <v>Negative</v>
      </c>
      <c r="M387" t="str">
        <f t="shared" si="12"/>
        <v>NS1(-), IgM(+), IgG(-)</v>
      </c>
      <c r="N387" t="str">
        <f t="shared" si="13"/>
        <v>Recent dengue</v>
      </c>
    </row>
    <row r="388" spans="1:14" x14ac:dyDescent="0.3">
      <c r="A388" t="s">
        <v>10</v>
      </c>
      <c r="B388">
        <v>34</v>
      </c>
      <c r="C388" t="str">
        <f>LOOKUP(Table1[[#This Row],[Age]],R$2:R$5,S$2:S$5)</f>
        <v>Adult (31-50)</v>
      </c>
      <c r="D388">
        <v>1</v>
      </c>
      <c r="E388">
        <v>1</v>
      </c>
      <c r="F388">
        <v>1</v>
      </c>
      <c r="G388" t="s">
        <v>46</v>
      </c>
      <c r="H388" t="s">
        <v>12</v>
      </c>
      <c r="I388" t="s">
        <v>13</v>
      </c>
      <c r="J388" t="s">
        <v>14</v>
      </c>
      <c r="K388">
        <v>1</v>
      </c>
      <c r="L388" t="str">
        <f>IF(Table1[[#This Row],[Outcome]],"Positive","Negative")</f>
        <v>Positive</v>
      </c>
      <c r="M388" t="str">
        <f t="shared" si="12"/>
        <v>NS1(+), IgM(+), IgG(+)</v>
      </c>
      <c r="N388" t="str">
        <f t="shared" si="13"/>
        <v>Active secondary dengue (strong response)</v>
      </c>
    </row>
    <row r="389" spans="1:14" x14ac:dyDescent="0.3">
      <c r="A389" t="s">
        <v>10</v>
      </c>
      <c r="B389">
        <v>26</v>
      </c>
      <c r="C389" t="str">
        <f>LOOKUP(Table1[[#This Row],[Age]],R$2:R$5,S$2:S$5)</f>
        <v>Young Adult (19-30)</v>
      </c>
      <c r="D389">
        <v>1</v>
      </c>
      <c r="E389">
        <v>1</v>
      </c>
      <c r="F389">
        <v>1</v>
      </c>
      <c r="G389" t="s">
        <v>39</v>
      </c>
      <c r="H389" t="s">
        <v>17</v>
      </c>
      <c r="I389" t="s">
        <v>24</v>
      </c>
      <c r="J389" t="s">
        <v>14</v>
      </c>
      <c r="K389">
        <v>1</v>
      </c>
      <c r="L389" t="str">
        <f>IF(Table1[[#This Row],[Outcome]],"Positive","Negative")</f>
        <v>Positive</v>
      </c>
      <c r="M389" t="str">
        <f t="shared" si="12"/>
        <v>NS1(+), IgM(+), IgG(+)</v>
      </c>
      <c r="N389" t="str">
        <f t="shared" si="13"/>
        <v>Active secondary dengue (strong response)</v>
      </c>
    </row>
    <row r="390" spans="1:14" hidden="1" x14ac:dyDescent="0.3">
      <c r="A390" t="s">
        <v>10</v>
      </c>
      <c r="B390">
        <v>25</v>
      </c>
      <c r="C390" t="str">
        <f>LOOKUP(Table1[[#This Row],[Age]],R$2:R$5,S$2:S$5)</f>
        <v>Young Adult (19-30)</v>
      </c>
      <c r="D390">
        <v>0</v>
      </c>
      <c r="E390">
        <v>0</v>
      </c>
      <c r="F390">
        <v>1</v>
      </c>
      <c r="G390" t="s">
        <v>48</v>
      </c>
      <c r="H390" t="s">
        <v>12</v>
      </c>
      <c r="I390" t="s">
        <v>19</v>
      </c>
      <c r="J390" t="s">
        <v>14</v>
      </c>
      <c r="K390">
        <v>0</v>
      </c>
      <c r="L390" t="str">
        <f>IF(Table1[[#This Row],[Outcome]],"Positive","Negative")</f>
        <v>Negative</v>
      </c>
      <c r="M390" t="str">
        <f t="shared" si="12"/>
        <v>NS1(-), IgM(+), IgG(-)</v>
      </c>
      <c r="N390" t="str">
        <f t="shared" si="13"/>
        <v>Recent dengue</v>
      </c>
    </row>
    <row r="391" spans="1:14" hidden="1" x14ac:dyDescent="0.3">
      <c r="A391" t="s">
        <v>15</v>
      </c>
      <c r="B391">
        <v>58</v>
      </c>
      <c r="C391" t="str">
        <f>LOOKUP(Table1[[#This Row],[Age]],R$2:R$5,S$2:S$5)</f>
        <v>Senior (51+)</v>
      </c>
      <c r="D391">
        <v>0</v>
      </c>
      <c r="E391">
        <v>0</v>
      </c>
      <c r="F391">
        <v>0</v>
      </c>
      <c r="G391" t="s">
        <v>22</v>
      </c>
      <c r="H391" t="s">
        <v>17</v>
      </c>
      <c r="I391" t="s">
        <v>24</v>
      </c>
      <c r="J391" t="s">
        <v>14</v>
      </c>
      <c r="K391">
        <v>0</v>
      </c>
      <c r="L391" t="str">
        <f>IF(Table1[[#This Row],[Outcome]],"Positive","Negative")</f>
        <v>Negative</v>
      </c>
      <c r="M391" t="str">
        <f t="shared" si="12"/>
        <v>All Negative</v>
      </c>
      <c r="N391" t="str">
        <f t="shared" si="13"/>
        <v>Likely not infected / tested too early</v>
      </c>
    </row>
    <row r="392" spans="1:14" x14ac:dyDescent="0.3">
      <c r="A392" t="s">
        <v>10</v>
      </c>
      <c r="B392">
        <v>29</v>
      </c>
      <c r="C392" t="str">
        <f>LOOKUP(Table1[[#This Row],[Age]],R$2:R$5,S$2:S$5)</f>
        <v>Young Adult (19-30)</v>
      </c>
      <c r="D392">
        <v>1</v>
      </c>
      <c r="E392">
        <v>1</v>
      </c>
      <c r="F392">
        <v>1</v>
      </c>
      <c r="G392" t="s">
        <v>40</v>
      </c>
      <c r="H392" t="s">
        <v>12</v>
      </c>
      <c r="I392" t="s">
        <v>19</v>
      </c>
      <c r="J392" t="s">
        <v>14</v>
      </c>
      <c r="K392">
        <v>1</v>
      </c>
      <c r="L392" t="str">
        <f>IF(Table1[[#This Row],[Outcome]],"Positive","Negative")</f>
        <v>Positive</v>
      </c>
      <c r="M392" t="str">
        <f t="shared" si="12"/>
        <v>NS1(+), IgM(+), IgG(+)</v>
      </c>
      <c r="N392" t="str">
        <f t="shared" si="13"/>
        <v>Active secondary dengue (strong response)</v>
      </c>
    </row>
    <row r="393" spans="1:14" hidden="1" x14ac:dyDescent="0.3">
      <c r="A393" t="s">
        <v>15</v>
      </c>
      <c r="B393">
        <v>38</v>
      </c>
      <c r="C393" t="str">
        <f>LOOKUP(Table1[[#This Row],[Age]],R$2:R$5,S$2:S$5)</f>
        <v>Adult (31-50)</v>
      </c>
      <c r="D393">
        <v>0</v>
      </c>
      <c r="E393">
        <v>0</v>
      </c>
      <c r="F393">
        <v>0</v>
      </c>
      <c r="G393" t="s">
        <v>45</v>
      </c>
      <c r="H393" t="s">
        <v>17</v>
      </c>
      <c r="I393" t="s">
        <v>24</v>
      </c>
      <c r="J393" t="s">
        <v>14</v>
      </c>
      <c r="K393">
        <v>0</v>
      </c>
      <c r="L393" t="str">
        <f>IF(Table1[[#This Row],[Outcome]],"Positive","Negative")</f>
        <v>Negative</v>
      </c>
      <c r="M393" t="str">
        <f t="shared" si="12"/>
        <v>All Negative</v>
      </c>
      <c r="N393" t="str">
        <f t="shared" si="13"/>
        <v>Likely not infected / tested too early</v>
      </c>
    </row>
    <row r="394" spans="1:14" x14ac:dyDescent="0.3">
      <c r="A394" t="s">
        <v>10</v>
      </c>
      <c r="B394">
        <v>17</v>
      </c>
      <c r="C394" t="str">
        <f>LOOKUP(Table1[[#This Row],[Age]],R$2:R$5,S$2:S$5)</f>
        <v>Child (0-18)</v>
      </c>
      <c r="D394">
        <v>1</v>
      </c>
      <c r="E394">
        <v>1</v>
      </c>
      <c r="F394">
        <v>0</v>
      </c>
      <c r="G394" t="s">
        <v>44</v>
      </c>
      <c r="H394" t="s">
        <v>12</v>
      </c>
      <c r="I394" t="s">
        <v>13</v>
      </c>
      <c r="J394" t="s">
        <v>14</v>
      </c>
      <c r="K394">
        <v>1</v>
      </c>
      <c r="L394" t="str">
        <f>IF(Table1[[#This Row],[Outcome]],"Positive","Negative")</f>
        <v>Positive</v>
      </c>
      <c r="M394" t="str">
        <f t="shared" si="12"/>
        <v>NS1(+), IgM(-), IgG(+)</v>
      </c>
      <c r="N394" t="str">
        <f t="shared" si="13"/>
        <v>Early secondary infection</v>
      </c>
    </row>
    <row r="395" spans="1:14" hidden="1" x14ac:dyDescent="0.3">
      <c r="A395" t="s">
        <v>10</v>
      </c>
      <c r="B395">
        <v>59</v>
      </c>
      <c r="C395" t="str">
        <f>LOOKUP(Table1[[#This Row],[Age]],R$2:R$5,S$2:S$5)</f>
        <v>Senior (51+)</v>
      </c>
      <c r="D395">
        <v>0</v>
      </c>
      <c r="E395">
        <v>0</v>
      </c>
      <c r="F395">
        <v>1</v>
      </c>
      <c r="G395" t="s">
        <v>20</v>
      </c>
      <c r="H395" t="s">
        <v>17</v>
      </c>
      <c r="I395" t="s">
        <v>13</v>
      </c>
      <c r="J395" t="s">
        <v>14</v>
      </c>
      <c r="K395">
        <v>0</v>
      </c>
      <c r="L395" t="str">
        <f>IF(Table1[[#This Row],[Outcome]],"Positive","Negative")</f>
        <v>Negative</v>
      </c>
      <c r="M395" t="str">
        <f t="shared" si="12"/>
        <v>NS1(-), IgM(+), IgG(-)</v>
      </c>
      <c r="N395" t="str">
        <f t="shared" si="13"/>
        <v>Recent dengue</v>
      </c>
    </row>
    <row r="396" spans="1:14" hidden="1" x14ac:dyDescent="0.3">
      <c r="A396" t="s">
        <v>10</v>
      </c>
      <c r="B396">
        <v>22</v>
      </c>
      <c r="C396" t="str">
        <f>LOOKUP(Table1[[#This Row],[Age]],R$2:R$5,S$2:S$5)</f>
        <v>Young Adult (19-30)</v>
      </c>
      <c r="D396">
        <v>0</v>
      </c>
      <c r="E396">
        <v>0</v>
      </c>
      <c r="F396">
        <v>1</v>
      </c>
      <c r="G396" t="s">
        <v>37</v>
      </c>
      <c r="H396" t="s">
        <v>12</v>
      </c>
      <c r="I396" t="s">
        <v>24</v>
      </c>
      <c r="J396" t="s">
        <v>14</v>
      </c>
      <c r="K396">
        <v>0</v>
      </c>
      <c r="L396" t="str">
        <f>IF(Table1[[#This Row],[Outcome]],"Positive","Negative")</f>
        <v>Negative</v>
      </c>
      <c r="M396" t="str">
        <f t="shared" si="12"/>
        <v>NS1(-), IgM(+), IgG(-)</v>
      </c>
      <c r="N396" t="str">
        <f t="shared" si="13"/>
        <v>Recent dengue</v>
      </c>
    </row>
    <row r="397" spans="1:14" x14ac:dyDescent="0.3">
      <c r="A397" t="s">
        <v>10</v>
      </c>
      <c r="B397">
        <v>18</v>
      </c>
      <c r="C397" t="str">
        <f>LOOKUP(Table1[[#This Row],[Age]],R$2:R$5,S$2:S$5)</f>
        <v>Young Adult (19-30)</v>
      </c>
      <c r="D397">
        <v>1</v>
      </c>
      <c r="E397">
        <v>1</v>
      </c>
      <c r="F397">
        <v>0</v>
      </c>
      <c r="G397" t="s">
        <v>22</v>
      </c>
      <c r="H397" t="s">
        <v>17</v>
      </c>
      <c r="I397" t="s">
        <v>19</v>
      </c>
      <c r="J397" t="s">
        <v>14</v>
      </c>
      <c r="K397">
        <v>1</v>
      </c>
      <c r="L397" t="str">
        <f>IF(Table1[[#This Row],[Outcome]],"Positive","Negative")</f>
        <v>Positive</v>
      </c>
      <c r="M397" t="str">
        <f t="shared" si="12"/>
        <v>NS1(+), IgM(-), IgG(+)</v>
      </c>
      <c r="N397" t="str">
        <f t="shared" si="13"/>
        <v>Early secondary infection</v>
      </c>
    </row>
    <row r="398" spans="1:14" hidden="1" x14ac:dyDescent="0.3">
      <c r="A398" t="s">
        <v>10</v>
      </c>
      <c r="B398">
        <v>45</v>
      </c>
      <c r="C398" t="str">
        <f>LOOKUP(Table1[[#This Row],[Age]],R$2:R$5,S$2:S$5)</f>
        <v>Adult (31-50)</v>
      </c>
      <c r="D398">
        <v>0</v>
      </c>
      <c r="E398">
        <v>0</v>
      </c>
      <c r="F398">
        <v>0</v>
      </c>
      <c r="G398" t="s">
        <v>49</v>
      </c>
      <c r="H398" t="s">
        <v>12</v>
      </c>
      <c r="I398" t="s">
        <v>24</v>
      </c>
      <c r="J398" t="s">
        <v>14</v>
      </c>
      <c r="K398">
        <v>0</v>
      </c>
      <c r="L398" t="str">
        <f>IF(Table1[[#This Row],[Outcome]],"Positive","Negative")</f>
        <v>Negative</v>
      </c>
      <c r="M398" t="str">
        <f t="shared" si="12"/>
        <v>All Negative</v>
      </c>
      <c r="N398" t="str">
        <f t="shared" si="13"/>
        <v>Likely not infected / tested too early</v>
      </c>
    </row>
    <row r="399" spans="1:14" x14ac:dyDescent="0.3">
      <c r="A399" t="s">
        <v>10</v>
      </c>
      <c r="B399">
        <v>9</v>
      </c>
      <c r="C399" t="str">
        <f>LOOKUP(Table1[[#This Row],[Age]],R$2:R$5,S$2:S$5)</f>
        <v>Child (0-18)</v>
      </c>
      <c r="D399">
        <v>1</v>
      </c>
      <c r="E399">
        <v>1</v>
      </c>
      <c r="F399">
        <v>0</v>
      </c>
      <c r="G399" t="s">
        <v>43</v>
      </c>
      <c r="H399" t="s">
        <v>17</v>
      </c>
      <c r="I399" t="s">
        <v>24</v>
      </c>
      <c r="J399" t="s">
        <v>14</v>
      </c>
      <c r="K399">
        <v>1</v>
      </c>
      <c r="L399" t="str">
        <f>IF(Table1[[#This Row],[Outcome]],"Positive","Negative")</f>
        <v>Positive</v>
      </c>
      <c r="M399" t="str">
        <f t="shared" si="12"/>
        <v>NS1(+), IgM(-), IgG(+)</v>
      </c>
      <c r="N399" t="str">
        <f t="shared" si="13"/>
        <v>Early secondary infection</v>
      </c>
    </row>
    <row r="400" spans="1:14" hidden="1" x14ac:dyDescent="0.3">
      <c r="A400" t="s">
        <v>15</v>
      </c>
      <c r="B400">
        <v>50</v>
      </c>
      <c r="C400" t="str">
        <f>LOOKUP(Table1[[#This Row],[Age]],R$2:R$5,S$2:S$5)</f>
        <v>Senior (51+)</v>
      </c>
      <c r="D400">
        <v>0</v>
      </c>
      <c r="E400">
        <v>0</v>
      </c>
      <c r="F400">
        <v>1</v>
      </c>
      <c r="G400" t="s">
        <v>18</v>
      </c>
      <c r="H400" t="s">
        <v>12</v>
      </c>
      <c r="I400" t="s">
        <v>19</v>
      </c>
      <c r="J400" t="s">
        <v>14</v>
      </c>
      <c r="K400">
        <v>0</v>
      </c>
      <c r="L400" t="str">
        <f>IF(Table1[[#This Row],[Outcome]],"Positive","Negative")</f>
        <v>Negative</v>
      </c>
      <c r="M400" t="str">
        <f t="shared" si="12"/>
        <v>NS1(-), IgM(+), IgG(-)</v>
      </c>
      <c r="N400" t="str">
        <f t="shared" si="13"/>
        <v>Recent dengue</v>
      </c>
    </row>
    <row r="401" spans="1:14" x14ac:dyDescent="0.3">
      <c r="A401" t="s">
        <v>10</v>
      </c>
      <c r="B401">
        <v>50</v>
      </c>
      <c r="C401" t="str">
        <f>LOOKUP(Table1[[#This Row],[Age]],R$2:R$5,S$2:S$5)</f>
        <v>Senior (51+)</v>
      </c>
      <c r="D401">
        <v>1</v>
      </c>
      <c r="E401">
        <v>1</v>
      </c>
      <c r="F401">
        <v>0</v>
      </c>
      <c r="G401" t="s">
        <v>32</v>
      </c>
      <c r="H401" t="s">
        <v>17</v>
      </c>
      <c r="I401" t="s">
        <v>24</v>
      </c>
      <c r="J401" t="s">
        <v>14</v>
      </c>
      <c r="K401">
        <v>1</v>
      </c>
      <c r="L401" t="str">
        <f>IF(Table1[[#This Row],[Outcome]],"Positive","Negative")</f>
        <v>Positive</v>
      </c>
      <c r="M401" t="str">
        <f t="shared" si="12"/>
        <v>NS1(+), IgM(-), IgG(+)</v>
      </c>
      <c r="N401" t="str">
        <f t="shared" si="13"/>
        <v>Early secondary infection</v>
      </c>
    </row>
    <row r="402" spans="1:14" hidden="1" x14ac:dyDescent="0.3">
      <c r="A402" t="s">
        <v>15</v>
      </c>
      <c r="B402">
        <v>14</v>
      </c>
      <c r="C402" t="str">
        <f>LOOKUP(Table1[[#This Row],[Age]],R$2:R$5,S$2:S$5)</f>
        <v>Child (0-18)</v>
      </c>
      <c r="D402">
        <v>0</v>
      </c>
      <c r="E402">
        <v>0</v>
      </c>
      <c r="F402">
        <v>0</v>
      </c>
      <c r="G402" t="s">
        <v>42</v>
      </c>
      <c r="H402" t="s">
        <v>12</v>
      </c>
      <c r="I402" t="s">
        <v>13</v>
      </c>
      <c r="J402" t="s">
        <v>14</v>
      </c>
      <c r="K402">
        <v>0</v>
      </c>
      <c r="L402" t="str">
        <f>IF(Table1[[#This Row],[Outcome]],"Positive","Negative")</f>
        <v>Negative</v>
      </c>
      <c r="M402" t="str">
        <f t="shared" si="12"/>
        <v>All Negative</v>
      </c>
      <c r="N402" t="str">
        <f t="shared" si="13"/>
        <v>Likely not infected / tested too early</v>
      </c>
    </row>
    <row r="403" spans="1:14" hidden="1" x14ac:dyDescent="0.3">
      <c r="A403" t="s">
        <v>10</v>
      </c>
      <c r="B403">
        <v>40</v>
      </c>
      <c r="C403" t="str">
        <f>LOOKUP(Table1[[#This Row],[Age]],R$2:R$5,S$2:S$5)</f>
        <v>Adult (31-50)</v>
      </c>
      <c r="D403">
        <v>0</v>
      </c>
      <c r="E403">
        <v>0</v>
      </c>
      <c r="F403">
        <v>1</v>
      </c>
      <c r="G403" t="s">
        <v>11</v>
      </c>
      <c r="H403" t="s">
        <v>17</v>
      </c>
      <c r="I403" t="s">
        <v>19</v>
      </c>
      <c r="J403" t="s">
        <v>14</v>
      </c>
      <c r="K403">
        <v>0</v>
      </c>
      <c r="L403" t="str">
        <f>IF(Table1[[#This Row],[Outcome]],"Positive","Negative")</f>
        <v>Negative</v>
      </c>
      <c r="M403" t="str">
        <f t="shared" si="12"/>
        <v>NS1(-), IgM(+), IgG(-)</v>
      </c>
      <c r="N403" t="str">
        <f t="shared" si="13"/>
        <v>Recent dengue</v>
      </c>
    </row>
    <row r="404" spans="1:14" hidden="1" x14ac:dyDescent="0.3">
      <c r="A404" t="s">
        <v>10</v>
      </c>
      <c r="B404">
        <v>62</v>
      </c>
      <c r="C404" t="str">
        <f>LOOKUP(Table1[[#This Row],[Age]],R$2:R$5,S$2:S$5)</f>
        <v>Senior (51+)</v>
      </c>
      <c r="D404">
        <v>0</v>
      </c>
      <c r="E404">
        <v>0</v>
      </c>
      <c r="F404">
        <v>1</v>
      </c>
      <c r="G404" t="s">
        <v>16</v>
      </c>
      <c r="H404" t="s">
        <v>12</v>
      </c>
      <c r="I404" t="s">
        <v>13</v>
      </c>
      <c r="J404" t="s">
        <v>14</v>
      </c>
      <c r="K404">
        <v>0</v>
      </c>
      <c r="L404" t="str">
        <f>IF(Table1[[#This Row],[Outcome]],"Positive","Negative")</f>
        <v>Negative</v>
      </c>
      <c r="M404" t="str">
        <f t="shared" si="12"/>
        <v>NS1(-), IgM(+), IgG(-)</v>
      </c>
      <c r="N404" t="str">
        <f t="shared" si="13"/>
        <v>Recent dengue</v>
      </c>
    </row>
    <row r="405" spans="1:14" x14ac:dyDescent="0.3">
      <c r="A405" t="s">
        <v>10</v>
      </c>
      <c r="B405">
        <v>40</v>
      </c>
      <c r="C405" t="str">
        <f>LOOKUP(Table1[[#This Row],[Age]],R$2:R$5,S$2:S$5)</f>
        <v>Adult (31-50)</v>
      </c>
      <c r="D405">
        <v>1</v>
      </c>
      <c r="E405">
        <v>1</v>
      </c>
      <c r="F405">
        <v>1</v>
      </c>
      <c r="G405" t="s">
        <v>16</v>
      </c>
      <c r="H405" t="s">
        <v>17</v>
      </c>
      <c r="I405" t="s">
        <v>19</v>
      </c>
      <c r="J405" t="s">
        <v>14</v>
      </c>
      <c r="K405">
        <v>1</v>
      </c>
      <c r="L405" t="str">
        <f>IF(Table1[[#This Row],[Outcome]],"Positive","Negative")</f>
        <v>Positive</v>
      </c>
      <c r="M405" t="str">
        <f t="shared" si="12"/>
        <v>NS1(+), IgM(+), IgG(+)</v>
      </c>
      <c r="N405" t="str">
        <f t="shared" si="13"/>
        <v>Active secondary dengue (strong response)</v>
      </c>
    </row>
    <row r="406" spans="1:14" hidden="1" x14ac:dyDescent="0.3">
      <c r="A406" t="s">
        <v>15</v>
      </c>
      <c r="B406">
        <v>24</v>
      </c>
      <c r="C406" t="str">
        <f>LOOKUP(Table1[[#This Row],[Age]],R$2:R$5,S$2:S$5)</f>
        <v>Young Adult (19-30)</v>
      </c>
      <c r="D406">
        <v>0</v>
      </c>
      <c r="E406">
        <v>0</v>
      </c>
      <c r="F406">
        <v>1</v>
      </c>
      <c r="G406" t="s">
        <v>25</v>
      </c>
      <c r="H406" t="s">
        <v>12</v>
      </c>
      <c r="I406" t="s">
        <v>24</v>
      </c>
      <c r="J406" t="s">
        <v>14</v>
      </c>
      <c r="K406">
        <v>0</v>
      </c>
      <c r="L406" t="str">
        <f>IF(Table1[[#This Row],[Outcome]],"Positive","Negative")</f>
        <v>Negative</v>
      </c>
      <c r="M406" t="str">
        <f t="shared" si="12"/>
        <v>NS1(-), IgM(+), IgG(-)</v>
      </c>
      <c r="N406" t="str">
        <f t="shared" si="13"/>
        <v>Recent dengue</v>
      </c>
    </row>
    <row r="407" spans="1:14" hidden="1" x14ac:dyDescent="0.3">
      <c r="A407" t="s">
        <v>15</v>
      </c>
      <c r="B407">
        <v>21</v>
      </c>
      <c r="C407" t="str">
        <f>LOOKUP(Table1[[#This Row],[Age]],R$2:R$5,S$2:S$5)</f>
        <v>Young Adult (19-30)</v>
      </c>
      <c r="D407">
        <v>0</v>
      </c>
      <c r="E407">
        <v>0</v>
      </c>
      <c r="F407">
        <v>1</v>
      </c>
      <c r="G407" t="s">
        <v>39</v>
      </c>
      <c r="H407" t="s">
        <v>17</v>
      </c>
      <c r="I407" t="s">
        <v>19</v>
      </c>
      <c r="J407" t="s">
        <v>14</v>
      </c>
      <c r="K407">
        <v>0</v>
      </c>
      <c r="L407" t="str">
        <f>IF(Table1[[#This Row],[Outcome]],"Positive","Negative")</f>
        <v>Negative</v>
      </c>
      <c r="M407" t="str">
        <f t="shared" si="12"/>
        <v>NS1(-), IgM(+), IgG(-)</v>
      </c>
      <c r="N407" t="str">
        <f t="shared" si="13"/>
        <v>Recent dengue</v>
      </c>
    </row>
    <row r="408" spans="1:14" x14ac:dyDescent="0.3">
      <c r="A408" t="s">
        <v>15</v>
      </c>
      <c r="B408">
        <v>62</v>
      </c>
      <c r="C408" t="str">
        <f>LOOKUP(Table1[[#This Row],[Age]],R$2:R$5,S$2:S$5)</f>
        <v>Senior (51+)</v>
      </c>
      <c r="D408">
        <v>1</v>
      </c>
      <c r="E408">
        <v>1</v>
      </c>
      <c r="F408">
        <v>0</v>
      </c>
      <c r="G408" t="s">
        <v>28</v>
      </c>
      <c r="H408" t="s">
        <v>12</v>
      </c>
      <c r="I408" t="s">
        <v>19</v>
      </c>
      <c r="J408" t="s">
        <v>14</v>
      </c>
      <c r="K408">
        <v>1</v>
      </c>
      <c r="L408" t="str">
        <f>IF(Table1[[#This Row],[Outcome]],"Positive","Negative")</f>
        <v>Positive</v>
      </c>
      <c r="M408" t="str">
        <f t="shared" si="12"/>
        <v>NS1(+), IgM(-), IgG(+)</v>
      </c>
      <c r="N408" t="str">
        <f t="shared" si="13"/>
        <v>Early secondary infection</v>
      </c>
    </row>
    <row r="409" spans="1:14" x14ac:dyDescent="0.3">
      <c r="A409" t="s">
        <v>15</v>
      </c>
      <c r="B409">
        <v>16</v>
      </c>
      <c r="C409" t="str">
        <f>LOOKUP(Table1[[#This Row],[Age]],R$2:R$5,S$2:S$5)</f>
        <v>Child (0-18)</v>
      </c>
      <c r="D409">
        <v>1</v>
      </c>
      <c r="E409">
        <v>1</v>
      </c>
      <c r="F409">
        <v>1</v>
      </c>
      <c r="G409" t="s">
        <v>16</v>
      </c>
      <c r="H409" t="s">
        <v>17</v>
      </c>
      <c r="I409" t="s">
        <v>13</v>
      </c>
      <c r="J409" t="s">
        <v>14</v>
      </c>
      <c r="K409">
        <v>1</v>
      </c>
      <c r="L409" t="str">
        <f>IF(Table1[[#This Row],[Outcome]],"Positive","Negative")</f>
        <v>Positive</v>
      </c>
      <c r="M409" t="str">
        <f t="shared" si="12"/>
        <v>NS1(+), IgM(+), IgG(+)</v>
      </c>
      <c r="N409" t="str">
        <f t="shared" si="13"/>
        <v>Active secondary dengue (strong response)</v>
      </c>
    </row>
    <row r="410" spans="1:14" hidden="1" x14ac:dyDescent="0.3">
      <c r="A410" t="s">
        <v>15</v>
      </c>
      <c r="B410">
        <v>11</v>
      </c>
      <c r="C410" t="str">
        <f>LOOKUP(Table1[[#This Row],[Age]],R$2:R$5,S$2:S$5)</f>
        <v>Child (0-18)</v>
      </c>
      <c r="D410">
        <v>0</v>
      </c>
      <c r="E410">
        <v>0</v>
      </c>
      <c r="F410">
        <v>0</v>
      </c>
      <c r="G410" t="s">
        <v>36</v>
      </c>
      <c r="H410" t="s">
        <v>12</v>
      </c>
      <c r="I410" t="s">
        <v>13</v>
      </c>
      <c r="J410" t="s">
        <v>14</v>
      </c>
      <c r="K410">
        <v>0</v>
      </c>
      <c r="L410" t="str">
        <f>IF(Table1[[#This Row],[Outcome]],"Positive","Negative")</f>
        <v>Negative</v>
      </c>
      <c r="M410" t="str">
        <f t="shared" si="12"/>
        <v>All Negative</v>
      </c>
      <c r="N410" t="str">
        <f t="shared" si="13"/>
        <v>Likely not infected / tested too early</v>
      </c>
    </row>
    <row r="411" spans="1:14" x14ac:dyDescent="0.3">
      <c r="A411" t="s">
        <v>15</v>
      </c>
      <c r="B411">
        <v>30</v>
      </c>
      <c r="C411" t="str">
        <f>LOOKUP(Table1[[#This Row],[Age]],R$2:R$5,S$2:S$5)</f>
        <v>Adult (31-50)</v>
      </c>
      <c r="D411">
        <v>1</v>
      </c>
      <c r="E411">
        <v>1</v>
      </c>
      <c r="F411">
        <v>0</v>
      </c>
      <c r="G411" t="s">
        <v>16</v>
      </c>
      <c r="H411" t="s">
        <v>17</v>
      </c>
      <c r="I411" t="s">
        <v>19</v>
      </c>
      <c r="J411" t="s">
        <v>14</v>
      </c>
      <c r="K411">
        <v>1</v>
      </c>
      <c r="L411" t="str">
        <f>IF(Table1[[#This Row],[Outcome]],"Positive","Negative")</f>
        <v>Positive</v>
      </c>
      <c r="M411" t="str">
        <f t="shared" si="12"/>
        <v>NS1(+), IgM(-), IgG(+)</v>
      </c>
      <c r="N411" t="str">
        <f t="shared" si="13"/>
        <v>Early secondary infection</v>
      </c>
    </row>
    <row r="412" spans="1:14" hidden="1" x14ac:dyDescent="0.3">
      <c r="A412" t="s">
        <v>15</v>
      </c>
      <c r="B412">
        <v>55</v>
      </c>
      <c r="C412" t="str">
        <f>LOOKUP(Table1[[#This Row],[Age]],R$2:R$5,S$2:S$5)</f>
        <v>Senior (51+)</v>
      </c>
      <c r="D412">
        <v>0</v>
      </c>
      <c r="E412">
        <v>0</v>
      </c>
      <c r="F412">
        <v>0</v>
      </c>
      <c r="G412" t="s">
        <v>29</v>
      </c>
      <c r="H412" t="s">
        <v>12</v>
      </c>
      <c r="I412" t="s">
        <v>24</v>
      </c>
      <c r="J412" t="s">
        <v>14</v>
      </c>
      <c r="K412">
        <v>0</v>
      </c>
      <c r="L412" t="str">
        <f>IF(Table1[[#This Row],[Outcome]],"Positive","Negative")</f>
        <v>Negative</v>
      </c>
      <c r="M412" t="str">
        <f t="shared" si="12"/>
        <v>All Negative</v>
      </c>
      <c r="N412" t="str">
        <f t="shared" si="13"/>
        <v>Likely not infected / tested too early</v>
      </c>
    </row>
    <row r="413" spans="1:14" hidden="1" x14ac:dyDescent="0.3">
      <c r="A413" t="s">
        <v>15</v>
      </c>
      <c r="B413">
        <v>24</v>
      </c>
      <c r="C413" t="str">
        <f>LOOKUP(Table1[[#This Row],[Age]],R$2:R$5,S$2:S$5)</f>
        <v>Young Adult (19-30)</v>
      </c>
      <c r="D413">
        <v>0</v>
      </c>
      <c r="E413">
        <v>0</v>
      </c>
      <c r="F413">
        <v>1</v>
      </c>
      <c r="G413" t="s">
        <v>41</v>
      </c>
      <c r="H413" t="s">
        <v>17</v>
      </c>
      <c r="I413" t="s">
        <v>19</v>
      </c>
      <c r="J413" t="s">
        <v>14</v>
      </c>
      <c r="K413">
        <v>0</v>
      </c>
      <c r="L413" t="str">
        <f>IF(Table1[[#This Row],[Outcome]],"Positive","Negative")</f>
        <v>Negative</v>
      </c>
      <c r="M413" t="str">
        <f t="shared" si="12"/>
        <v>NS1(-), IgM(+), IgG(-)</v>
      </c>
      <c r="N413" t="str">
        <f t="shared" si="13"/>
        <v>Recent dengue</v>
      </c>
    </row>
    <row r="414" spans="1:14" hidden="1" x14ac:dyDescent="0.3">
      <c r="A414" t="s">
        <v>10</v>
      </c>
      <c r="B414">
        <v>54</v>
      </c>
      <c r="C414" t="str">
        <f>LOOKUP(Table1[[#This Row],[Age]],R$2:R$5,S$2:S$5)</f>
        <v>Senior (51+)</v>
      </c>
      <c r="D414">
        <v>0</v>
      </c>
      <c r="E414">
        <v>0</v>
      </c>
      <c r="F414">
        <v>1</v>
      </c>
      <c r="G414" t="s">
        <v>53</v>
      </c>
      <c r="H414" t="s">
        <v>12</v>
      </c>
      <c r="I414" t="s">
        <v>19</v>
      </c>
      <c r="J414" t="s">
        <v>14</v>
      </c>
      <c r="K414">
        <v>0</v>
      </c>
      <c r="L414" t="str">
        <f>IF(Table1[[#This Row],[Outcome]],"Positive","Negative")</f>
        <v>Negative</v>
      </c>
      <c r="M414" t="str">
        <f t="shared" si="12"/>
        <v>NS1(-), IgM(+), IgG(-)</v>
      </c>
      <c r="N414" t="str">
        <f t="shared" si="13"/>
        <v>Recent dengue</v>
      </c>
    </row>
    <row r="415" spans="1:14" x14ac:dyDescent="0.3">
      <c r="A415" t="s">
        <v>15</v>
      </c>
      <c r="B415">
        <v>29</v>
      </c>
      <c r="C415" t="str">
        <f>LOOKUP(Table1[[#This Row],[Age]],R$2:R$5,S$2:S$5)</f>
        <v>Young Adult (19-30)</v>
      </c>
      <c r="D415">
        <v>1</v>
      </c>
      <c r="E415">
        <v>1</v>
      </c>
      <c r="F415">
        <v>0</v>
      </c>
      <c r="G415" t="s">
        <v>44</v>
      </c>
      <c r="H415" t="s">
        <v>17</v>
      </c>
      <c r="I415" t="s">
        <v>24</v>
      </c>
      <c r="J415" t="s">
        <v>14</v>
      </c>
      <c r="K415">
        <v>1</v>
      </c>
      <c r="L415" t="str">
        <f>IF(Table1[[#This Row],[Outcome]],"Positive","Negative")</f>
        <v>Positive</v>
      </c>
      <c r="M415" t="str">
        <f t="shared" si="12"/>
        <v>NS1(+), IgM(-), IgG(+)</v>
      </c>
      <c r="N415" t="str">
        <f t="shared" si="13"/>
        <v>Early secondary infection</v>
      </c>
    </row>
    <row r="416" spans="1:14" hidden="1" x14ac:dyDescent="0.3">
      <c r="A416" t="s">
        <v>10</v>
      </c>
      <c r="B416">
        <v>20</v>
      </c>
      <c r="C416" t="str">
        <f>LOOKUP(Table1[[#This Row],[Age]],R$2:R$5,S$2:S$5)</f>
        <v>Young Adult (19-30)</v>
      </c>
      <c r="D416">
        <v>0</v>
      </c>
      <c r="E416">
        <v>0</v>
      </c>
      <c r="F416">
        <v>1</v>
      </c>
      <c r="G416" t="s">
        <v>29</v>
      </c>
      <c r="H416" t="s">
        <v>12</v>
      </c>
      <c r="I416" t="s">
        <v>24</v>
      </c>
      <c r="J416" t="s">
        <v>14</v>
      </c>
      <c r="K416">
        <v>0</v>
      </c>
      <c r="L416" t="str">
        <f>IF(Table1[[#This Row],[Outcome]],"Positive","Negative")</f>
        <v>Negative</v>
      </c>
      <c r="M416" t="str">
        <f t="shared" si="12"/>
        <v>NS1(-), IgM(+), IgG(-)</v>
      </c>
      <c r="N416" t="str">
        <f t="shared" si="13"/>
        <v>Recent dengue</v>
      </c>
    </row>
    <row r="417" spans="1:14" x14ac:dyDescent="0.3">
      <c r="A417" t="s">
        <v>15</v>
      </c>
      <c r="B417">
        <v>57</v>
      </c>
      <c r="C417" t="str">
        <f>LOOKUP(Table1[[#This Row],[Age]],R$2:R$5,S$2:S$5)</f>
        <v>Senior (51+)</v>
      </c>
      <c r="D417">
        <v>1</v>
      </c>
      <c r="E417">
        <v>1</v>
      </c>
      <c r="F417">
        <v>1</v>
      </c>
      <c r="G417" t="s">
        <v>46</v>
      </c>
      <c r="H417" t="s">
        <v>17</v>
      </c>
      <c r="I417" t="s">
        <v>24</v>
      </c>
      <c r="J417" t="s">
        <v>14</v>
      </c>
      <c r="K417">
        <v>1</v>
      </c>
      <c r="L417" t="str">
        <f>IF(Table1[[#This Row],[Outcome]],"Positive","Negative")</f>
        <v>Positive</v>
      </c>
      <c r="M417" t="str">
        <f t="shared" si="12"/>
        <v>NS1(+), IgM(+), IgG(+)</v>
      </c>
      <c r="N417" t="str">
        <f t="shared" si="13"/>
        <v>Active secondary dengue (strong response)</v>
      </c>
    </row>
    <row r="418" spans="1:14" hidden="1" x14ac:dyDescent="0.3">
      <c r="A418" t="s">
        <v>15</v>
      </c>
      <c r="B418">
        <v>62</v>
      </c>
      <c r="C418" t="str">
        <f>LOOKUP(Table1[[#This Row],[Age]],R$2:R$5,S$2:S$5)</f>
        <v>Senior (51+)</v>
      </c>
      <c r="D418">
        <v>0</v>
      </c>
      <c r="E418">
        <v>0</v>
      </c>
      <c r="F418">
        <v>1</v>
      </c>
      <c r="G418" t="s">
        <v>47</v>
      </c>
      <c r="H418" t="s">
        <v>12</v>
      </c>
      <c r="I418" t="s">
        <v>19</v>
      </c>
      <c r="J418" t="s">
        <v>14</v>
      </c>
      <c r="K418">
        <v>0</v>
      </c>
      <c r="L418" t="str">
        <f>IF(Table1[[#This Row],[Outcome]],"Positive","Negative")</f>
        <v>Negative</v>
      </c>
      <c r="M418" t="str">
        <f t="shared" si="12"/>
        <v>NS1(-), IgM(+), IgG(-)</v>
      </c>
      <c r="N418" t="str">
        <f t="shared" si="13"/>
        <v>Recent dengue</v>
      </c>
    </row>
    <row r="419" spans="1:14" hidden="1" x14ac:dyDescent="0.3">
      <c r="A419" t="s">
        <v>10</v>
      </c>
      <c r="B419">
        <v>35</v>
      </c>
      <c r="C419" t="str">
        <f>LOOKUP(Table1[[#This Row],[Age]],R$2:R$5,S$2:S$5)</f>
        <v>Adult (31-50)</v>
      </c>
      <c r="D419">
        <v>0</v>
      </c>
      <c r="E419">
        <v>0</v>
      </c>
      <c r="F419">
        <v>1</v>
      </c>
      <c r="G419" t="s">
        <v>47</v>
      </c>
      <c r="H419" t="s">
        <v>17</v>
      </c>
      <c r="I419" t="s">
        <v>24</v>
      </c>
      <c r="J419" t="s">
        <v>14</v>
      </c>
      <c r="K419">
        <v>0</v>
      </c>
      <c r="L419" t="str">
        <f>IF(Table1[[#This Row],[Outcome]],"Positive","Negative")</f>
        <v>Negative</v>
      </c>
      <c r="M419" t="str">
        <f t="shared" si="12"/>
        <v>NS1(-), IgM(+), IgG(-)</v>
      </c>
      <c r="N419" t="str">
        <f t="shared" si="13"/>
        <v>Recent dengue</v>
      </c>
    </row>
    <row r="420" spans="1:14" x14ac:dyDescent="0.3">
      <c r="A420" t="s">
        <v>10</v>
      </c>
      <c r="B420">
        <v>22</v>
      </c>
      <c r="C420" t="str">
        <f>LOOKUP(Table1[[#This Row],[Age]],R$2:R$5,S$2:S$5)</f>
        <v>Young Adult (19-30)</v>
      </c>
      <c r="D420">
        <v>1</v>
      </c>
      <c r="E420">
        <v>1</v>
      </c>
      <c r="F420">
        <v>1</v>
      </c>
      <c r="G420" t="s">
        <v>11</v>
      </c>
      <c r="H420" t="s">
        <v>12</v>
      </c>
      <c r="I420" t="s">
        <v>19</v>
      </c>
      <c r="J420" t="s">
        <v>14</v>
      </c>
      <c r="K420">
        <v>1</v>
      </c>
      <c r="L420" t="str">
        <f>IF(Table1[[#This Row],[Outcome]],"Positive","Negative")</f>
        <v>Positive</v>
      </c>
      <c r="M420" t="str">
        <f t="shared" si="12"/>
        <v>NS1(+), IgM(+), IgG(+)</v>
      </c>
      <c r="N420" t="str">
        <f t="shared" si="13"/>
        <v>Active secondary dengue (strong response)</v>
      </c>
    </row>
    <row r="421" spans="1:14" x14ac:dyDescent="0.3">
      <c r="A421" t="s">
        <v>15</v>
      </c>
      <c r="B421">
        <v>14</v>
      </c>
      <c r="C421" t="str">
        <f>LOOKUP(Table1[[#This Row],[Age]],R$2:R$5,S$2:S$5)</f>
        <v>Child (0-18)</v>
      </c>
      <c r="D421">
        <v>1</v>
      </c>
      <c r="E421">
        <v>1</v>
      </c>
      <c r="F421">
        <v>1</v>
      </c>
      <c r="G421" t="s">
        <v>48</v>
      </c>
      <c r="H421" t="s">
        <v>17</v>
      </c>
      <c r="I421" t="s">
        <v>13</v>
      </c>
      <c r="J421" t="s">
        <v>14</v>
      </c>
      <c r="K421">
        <v>1</v>
      </c>
      <c r="L421" t="str">
        <f>IF(Table1[[#This Row],[Outcome]],"Positive","Negative")</f>
        <v>Positive</v>
      </c>
      <c r="M421" t="str">
        <f t="shared" si="12"/>
        <v>NS1(+), IgM(+), IgG(+)</v>
      </c>
      <c r="N421" t="str">
        <f t="shared" si="13"/>
        <v>Active secondary dengue (strong response)</v>
      </c>
    </row>
    <row r="422" spans="1:14" x14ac:dyDescent="0.3">
      <c r="A422" t="s">
        <v>10</v>
      </c>
      <c r="B422">
        <v>40</v>
      </c>
      <c r="C422" t="str">
        <f>LOOKUP(Table1[[#This Row],[Age]],R$2:R$5,S$2:S$5)</f>
        <v>Adult (31-50)</v>
      </c>
      <c r="D422">
        <v>1</v>
      </c>
      <c r="E422">
        <v>1</v>
      </c>
      <c r="F422">
        <v>0</v>
      </c>
      <c r="G422" t="s">
        <v>47</v>
      </c>
      <c r="H422" t="s">
        <v>12</v>
      </c>
      <c r="I422" t="s">
        <v>13</v>
      </c>
      <c r="J422" t="s">
        <v>14</v>
      </c>
      <c r="K422">
        <v>1</v>
      </c>
      <c r="L422" t="str">
        <f>IF(Table1[[#This Row],[Outcome]],"Positive","Negative")</f>
        <v>Positive</v>
      </c>
      <c r="M422" t="str">
        <f t="shared" si="12"/>
        <v>NS1(+), IgM(-), IgG(+)</v>
      </c>
      <c r="N422" t="str">
        <f t="shared" si="13"/>
        <v>Early secondary infection</v>
      </c>
    </row>
    <row r="423" spans="1:14" x14ac:dyDescent="0.3">
      <c r="A423" t="s">
        <v>10</v>
      </c>
      <c r="B423">
        <v>46</v>
      </c>
      <c r="C423" t="str">
        <f>LOOKUP(Table1[[#This Row],[Age]],R$2:R$5,S$2:S$5)</f>
        <v>Adult (31-50)</v>
      </c>
      <c r="D423">
        <v>1</v>
      </c>
      <c r="E423">
        <v>1</v>
      </c>
      <c r="F423">
        <v>0</v>
      </c>
      <c r="G423" t="s">
        <v>33</v>
      </c>
      <c r="H423" t="s">
        <v>17</v>
      </c>
      <c r="I423" t="s">
        <v>19</v>
      </c>
      <c r="J423" t="s">
        <v>14</v>
      </c>
      <c r="K423">
        <v>1</v>
      </c>
      <c r="L423" t="str">
        <f>IF(Table1[[#This Row],[Outcome]],"Positive","Negative")</f>
        <v>Positive</v>
      </c>
      <c r="M423" t="str">
        <f t="shared" si="12"/>
        <v>NS1(+), IgM(-), IgG(+)</v>
      </c>
      <c r="N423" t="str">
        <f t="shared" si="13"/>
        <v>Early secondary infection</v>
      </c>
    </row>
    <row r="424" spans="1:14" hidden="1" x14ac:dyDescent="0.3">
      <c r="A424" t="s">
        <v>10</v>
      </c>
      <c r="B424">
        <v>21</v>
      </c>
      <c r="C424" t="str">
        <f>LOOKUP(Table1[[#This Row],[Age]],R$2:R$5,S$2:S$5)</f>
        <v>Young Adult (19-30)</v>
      </c>
      <c r="D424">
        <v>0</v>
      </c>
      <c r="E424">
        <v>0</v>
      </c>
      <c r="F424">
        <v>1</v>
      </c>
      <c r="G424" t="s">
        <v>23</v>
      </c>
      <c r="H424" t="s">
        <v>12</v>
      </c>
      <c r="I424" t="s">
        <v>24</v>
      </c>
      <c r="J424" t="s">
        <v>14</v>
      </c>
      <c r="K424">
        <v>0</v>
      </c>
      <c r="L424" t="str">
        <f>IF(Table1[[#This Row],[Outcome]],"Positive","Negative")</f>
        <v>Negative</v>
      </c>
      <c r="M424" t="str">
        <f t="shared" si="12"/>
        <v>NS1(-), IgM(+), IgG(-)</v>
      </c>
      <c r="N424" t="str">
        <f t="shared" si="13"/>
        <v>Recent dengue</v>
      </c>
    </row>
    <row r="425" spans="1:14" hidden="1" x14ac:dyDescent="0.3">
      <c r="A425" t="s">
        <v>15</v>
      </c>
      <c r="B425">
        <v>38</v>
      </c>
      <c r="C425" t="str">
        <f>LOOKUP(Table1[[#This Row],[Age]],R$2:R$5,S$2:S$5)</f>
        <v>Adult (31-50)</v>
      </c>
      <c r="D425">
        <v>0</v>
      </c>
      <c r="E425">
        <v>0</v>
      </c>
      <c r="F425">
        <v>1</v>
      </c>
      <c r="G425" t="s">
        <v>39</v>
      </c>
      <c r="H425" t="s">
        <v>17</v>
      </c>
      <c r="I425" t="s">
        <v>13</v>
      </c>
      <c r="J425" t="s">
        <v>14</v>
      </c>
      <c r="K425">
        <v>0</v>
      </c>
      <c r="L425" t="str">
        <f>IF(Table1[[#This Row],[Outcome]],"Positive","Negative")</f>
        <v>Negative</v>
      </c>
      <c r="M425" t="str">
        <f t="shared" si="12"/>
        <v>NS1(-), IgM(+), IgG(-)</v>
      </c>
      <c r="N425" t="str">
        <f t="shared" si="13"/>
        <v>Recent dengue</v>
      </c>
    </row>
    <row r="426" spans="1:14" x14ac:dyDescent="0.3">
      <c r="A426" t="s">
        <v>15</v>
      </c>
      <c r="B426">
        <v>23</v>
      </c>
      <c r="C426" t="str">
        <f>LOOKUP(Table1[[#This Row],[Age]],R$2:R$5,S$2:S$5)</f>
        <v>Young Adult (19-30)</v>
      </c>
      <c r="D426">
        <v>1</v>
      </c>
      <c r="E426">
        <v>1</v>
      </c>
      <c r="F426">
        <v>1</v>
      </c>
      <c r="G426" t="s">
        <v>50</v>
      </c>
      <c r="H426" t="s">
        <v>12</v>
      </c>
      <c r="I426" t="s">
        <v>13</v>
      </c>
      <c r="J426" t="s">
        <v>14</v>
      </c>
      <c r="K426">
        <v>1</v>
      </c>
      <c r="L426" t="str">
        <f>IF(Table1[[#This Row],[Outcome]],"Positive","Negative")</f>
        <v>Positive</v>
      </c>
      <c r="M426" t="str">
        <f t="shared" si="12"/>
        <v>NS1(+), IgM(+), IgG(+)</v>
      </c>
      <c r="N426" t="str">
        <f t="shared" si="13"/>
        <v>Active secondary dengue (strong response)</v>
      </c>
    </row>
    <row r="427" spans="1:14" hidden="1" x14ac:dyDescent="0.3">
      <c r="A427" t="s">
        <v>10</v>
      </c>
      <c r="B427">
        <v>15</v>
      </c>
      <c r="C427" t="str">
        <f>LOOKUP(Table1[[#This Row],[Age]],R$2:R$5,S$2:S$5)</f>
        <v>Child (0-18)</v>
      </c>
      <c r="D427">
        <v>0</v>
      </c>
      <c r="E427">
        <v>0</v>
      </c>
      <c r="F427">
        <v>0</v>
      </c>
      <c r="G427" t="s">
        <v>11</v>
      </c>
      <c r="H427" t="s">
        <v>17</v>
      </c>
      <c r="I427" t="s">
        <v>19</v>
      </c>
      <c r="J427" t="s">
        <v>14</v>
      </c>
      <c r="K427">
        <v>0</v>
      </c>
      <c r="L427" t="str">
        <f>IF(Table1[[#This Row],[Outcome]],"Positive","Negative")</f>
        <v>Negative</v>
      </c>
      <c r="M427" t="str">
        <f t="shared" si="12"/>
        <v>All Negative</v>
      </c>
      <c r="N427" t="str">
        <f t="shared" si="13"/>
        <v>Likely not infected / tested too early</v>
      </c>
    </row>
    <row r="428" spans="1:14" hidden="1" x14ac:dyDescent="0.3">
      <c r="A428" t="s">
        <v>10</v>
      </c>
      <c r="B428">
        <v>21</v>
      </c>
      <c r="C428" t="str">
        <f>LOOKUP(Table1[[#This Row],[Age]],R$2:R$5,S$2:S$5)</f>
        <v>Young Adult (19-30)</v>
      </c>
      <c r="D428">
        <v>0</v>
      </c>
      <c r="E428">
        <v>0</v>
      </c>
      <c r="F428">
        <v>0</v>
      </c>
      <c r="G428" t="s">
        <v>32</v>
      </c>
      <c r="H428" t="s">
        <v>12</v>
      </c>
      <c r="I428" t="s">
        <v>19</v>
      </c>
      <c r="J428" t="s">
        <v>14</v>
      </c>
      <c r="K428">
        <v>0</v>
      </c>
      <c r="L428" t="str">
        <f>IF(Table1[[#This Row],[Outcome]],"Positive","Negative")</f>
        <v>Negative</v>
      </c>
      <c r="M428" t="str">
        <f t="shared" si="12"/>
        <v>All Negative</v>
      </c>
      <c r="N428" t="str">
        <f t="shared" si="13"/>
        <v>Likely not infected / tested too early</v>
      </c>
    </row>
    <row r="429" spans="1:14" hidden="1" x14ac:dyDescent="0.3">
      <c r="A429" t="s">
        <v>10</v>
      </c>
      <c r="B429">
        <v>31</v>
      </c>
      <c r="C429" t="str">
        <f>LOOKUP(Table1[[#This Row],[Age]],R$2:R$5,S$2:S$5)</f>
        <v>Adult (31-50)</v>
      </c>
      <c r="D429">
        <v>0</v>
      </c>
      <c r="E429">
        <v>0</v>
      </c>
      <c r="F429">
        <v>0</v>
      </c>
      <c r="G429" t="s">
        <v>29</v>
      </c>
      <c r="H429" t="s">
        <v>17</v>
      </c>
      <c r="I429" t="s">
        <v>19</v>
      </c>
      <c r="J429" t="s">
        <v>14</v>
      </c>
      <c r="K429">
        <v>0</v>
      </c>
      <c r="L429" t="str">
        <f>IF(Table1[[#This Row],[Outcome]],"Positive","Negative")</f>
        <v>Negative</v>
      </c>
      <c r="M429" t="str">
        <f t="shared" si="12"/>
        <v>All Negative</v>
      </c>
      <c r="N429" t="str">
        <f t="shared" si="13"/>
        <v>Likely not infected / tested too early</v>
      </c>
    </row>
    <row r="430" spans="1:14" x14ac:dyDescent="0.3">
      <c r="A430" t="s">
        <v>10</v>
      </c>
      <c r="B430">
        <v>43</v>
      </c>
      <c r="C430" t="str">
        <f>LOOKUP(Table1[[#This Row],[Age]],R$2:R$5,S$2:S$5)</f>
        <v>Adult (31-50)</v>
      </c>
      <c r="D430">
        <v>1</v>
      </c>
      <c r="E430">
        <v>1</v>
      </c>
      <c r="F430">
        <v>0</v>
      </c>
      <c r="G430" t="s">
        <v>41</v>
      </c>
      <c r="H430" t="s">
        <v>12</v>
      </c>
      <c r="I430" t="s">
        <v>24</v>
      </c>
      <c r="J430" t="s">
        <v>14</v>
      </c>
      <c r="K430">
        <v>1</v>
      </c>
      <c r="L430" t="str">
        <f>IF(Table1[[#This Row],[Outcome]],"Positive","Negative")</f>
        <v>Positive</v>
      </c>
      <c r="M430" t="str">
        <f t="shared" si="12"/>
        <v>NS1(+), IgM(-), IgG(+)</v>
      </c>
      <c r="N430" t="str">
        <f t="shared" si="13"/>
        <v>Early secondary infection</v>
      </c>
    </row>
    <row r="431" spans="1:14" x14ac:dyDescent="0.3">
      <c r="A431" t="s">
        <v>15</v>
      </c>
      <c r="B431">
        <v>29</v>
      </c>
      <c r="C431" t="str">
        <f>LOOKUP(Table1[[#This Row],[Age]],R$2:R$5,S$2:S$5)</f>
        <v>Young Adult (19-30)</v>
      </c>
      <c r="D431">
        <v>1</v>
      </c>
      <c r="E431">
        <v>1</v>
      </c>
      <c r="F431">
        <v>0</v>
      </c>
      <c r="G431" t="s">
        <v>38</v>
      </c>
      <c r="H431" t="s">
        <v>17</v>
      </c>
      <c r="I431" t="s">
        <v>24</v>
      </c>
      <c r="J431" t="s">
        <v>14</v>
      </c>
      <c r="K431">
        <v>1</v>
      </c>
      <c r="L431" t="str">
        <f>IF(Table1[[#This Row],[Outcome]],"Positive","Negative")</f>
        <v>Positive</v>
      </c>
      <c r="M431" t="str">
        <f t="shared" si="12"/>
        <v>NS1(+), IgM(-), IgG(+)</v>
      </c>
      <c r="N431" t="str">
        <f t="shared" si="13"/>
        <v>Early secondary infection</v>
      </c>
    </row>
    <row r="432" spans="1:14" hidden="1" x14ac:dyDescent="0.3">
      <c r="A432" t="s">
        <v>10</v>
      </c>
      <c r="B432">
        <v>58</v>
      </c>
      <c r="C432" t="str">
        <f>LOOKUP(Table1[[#This Row],[Age]],R$2:R$5,S$2:S$5)</f>
        <v>Senior (51+)</v>
      </c>
      <c r="D432">
        <v>0</v>
      </c>
      <c r="E432">
        <v>0</v>
      </c>
      <c r="F432">
        <v>1</v>
      </c>
      <c r="G432" t="s">
        <v>37</v>
      </c>
      <c r="H432" t="s">
        <v>12</v>
      </c>
      <c r="I432" t="s">
        <v>13</v>
      </c>
      <c r="J432" t="s">
        <v>14</v>
      </c>
      <c r="K432">
        <v>0</v>
      </c>
      <c r="L432" t="str">
        <f>IF(Table1[[#This Row],[Outcome]],"Positive","Negative")</f>
        <v>Negative</v>
      </c>
      <c r="M432" t="str">
        <f t="shared" si="12"/>
        <v>NS1(-), IgM(+), IgG(-)</v>
      </c>
      <c r="N432" t="str">
        <f t="shared" si="13"/>
        <v>Recent dengue</v>
      </c>
    </row>
    <row r="433" spans="1:14" x14ac:dyDescent="0.3">
      <c r="A433" t="s">
        <v>15</v>
      </c>
      <c r="B433">
        <v>27</v>
      </c>
      <c r="C433" t="str">
        <f>LOOKUP(Table1[[#This Row],[Age]],R$2:R$5,S$2:S$5)</f>
        <v>Young Adult (19-30)</v>
      </c>
      <c r="D433">
        <v>1</v>
      </c>
      <c r="E433">
        <v>1</v>
      </c>
      <c r="F433">
        <v>0</v>
      </c>
      <c r="G433" t="s">
        <v>47</v>
      </c>
      <c r="H433" t="s">
        <v>17</v>
      </c>
      <c r="I433" t="s">
        <v>13</v>
      </c>
      <c r="J433" t="s">
        <v>14</v>
      </c>
      <c r="K433">
        <v>1</v>
      </c>
      <c r="L433" t="str">
        <f>IF(Table1[[#This Row],[Outcome]],"Positive","Negative")</f>
        <v>Positive</v>
      </c>
      <c r="M433" t="str">
        <f t="shared" si="12"/>
        <v>NS1(+), IgM(-), IgG(+)</v>
      </c>
      <c r="N433" t="str">
        <f t="shared" si="13"/>
        <v>Early secondary infection</v>
      </c>
    </row>
    <row r="434" spans="1:14" hidden="1" x14ac:dyDescent="0.3">
      <c r="A434" t="s">
        <v>15</v>
      </c>
      <c r="B434">
        <v>49</v>
      </c>
      <c r="C434" t="str">
        <f>LOOKUP(Table1[[#This Row],[Age]],R$2:R$5,S$2:S$5)</f>
        <v>Adult (31-50)</v>
      </c>
      <c r="D434">
        <v>0</v>
      </c>
      <c r="E434">
        <v>0</v>
      </c>
      <c r="F434">
        <v>0</v>
      </c>
      <c r="G434" t="s">
        <v>23</v>
      </c>
      <c r="H434" t="s">
        <v>12</v>
      </c>
      <c r="I434" t="s">
        <v>13</v>
      </c>
      <c r="J434" t="s">
        <v>14</v>
      </c>
      <c r="K434">
        <v>0</v>
      </c>
      <c r="L434" t="str">
        <f>IF(Table1[[#This Row],[Outcome]],"Positive","Negative")</f>
        <v>Negative</v>
      </c>
      <c r="M434" t="str">
        <f t="shared" si="12"/>
        <v>All Negative</v>
      </c>
      <c r="N434" t="str">
        <f t="shared" si="13"/>
        <v>Likely not infected / tested too early</v>
      </c>
    </row>
    <row r="435" spans="1:14" x14ac:dyDescent="0.3">
      <c r="A435" t="s">
        <v>15</v>
      </c>
      <c r="B435">
        <v>43</v>
      </c>
      <c r="C435" t="str">
        <f>LOOKUP(Table1[[#This Row],[Age]],R$2:R$5,S$2:S$5)</f>
        <v>Adult (31-50)</v>
      </c>
      <c r="D435">
        <v>1</v>
      </c>
      <c r="E435">
        <v>1</v>
      </c>
      <c r="F435">
        <v>1</v>
      </c>
      <c r="G435" t="s">
        <v>29</v>
      </c>
      <c r="H435" t="s">
        <v>17</v>
      </c>
      <c r="I435" t="s">
        <v>13</v>
      </c>
      <c r="J435" t="s">
        <v>14</v>
      </c>
      <c r="K435">
        <v>1</v>
      </c>
      <c r="L435" t="str">
        <f>IF(Table1[[#This Row],[Outcome]],"Positive","Negative")</f>
        <v>Positive</v>
      </c>
      <c r="M435" t="str">
        <f t="shared" si="12"/>
        <v>NS1(+), IgM(+), IgG(+)</v>
      </c>
      <c r="N435" t="str">
        <f t="shared" si="13"/>
        <v>Active secondary dengue (strong response)</v>
      </c>
    </row>
    <row r="436" spans="1:14" x14ac:dyDescent="0.3">
      <c r="A436" t="s">
        <v>15</v>
      </c>
      <c r="B436">
        <v>42</v>
      </c>
      <c r="C436" t="str">
        <f>LOOKUP(Table1[[#This Row],[Age]],R$2:R$5,S$2:S$5)</f>
        <v>Adult (31-50)</v>
      </c>
      <c r="D436">
        <v>1</v>
      </c>
      <c r="E436">
        <v>1</v>
      </c>
      <c r="F436">
        <v>0</v>
      </c>
      <c r="G436" t="s">
        <v>51</v>
      </c>
      <c r="H436" t="s">
        <v>12</v>
      </c>
      <c r="I436" t="s">
        <v>19</v>
      </c>
      <c r="J436" t="s">
        <v>14</v>
      </c>
      <c r="K436">
        <v>1</v>
      </c>
      <c r="L436" t="str">
        <f>IF(Table1[[#This Row],[Outcome]],"Positive","Negative")</f>
        <v>Positive</v>
      </c>
      <c r="M436" t="str">
        <f t="shared" si="12"/>
        <v>NS1(+), IgM(-), IgG(+)</v>
      </c>
      <c r="N436" t="str">
        <f t="shared" si="13"/>
        <v>Early secondary infection</v>
      </c>
    </row>
    <row r="437" spans="1:14" x14ac:dyDescent="0.3">
      <c r="A437" t="s">
        <v>10</v>
      </c>
      <c r="B437">
        <v>18</v>
      </c>
      <c r="C437" t="str">
        <f>LOOKUP(Table1[[#This Row],[Age]],R$2:R$5,S$2:S$5)</f>
        <v>Young Adult (19-30)</v>
      </c>
      <c r="D437">
        <v>1</v>
      </c>
      <c r="E437">
        <v>1</v>
      </c>
      <c r="F437">
        <v>0</v>
      </c>
      <c r="G437" t="s">
        <v>48</v>
      </c>
      <c r="H437" t="s">
        <v>17</v>
      </c>
      <c r="I437" t="s">
        <v>13</v>
      </c>
      <c r="J437" t="s">
        <v>14</v>
      </c>
      <c r="K437">
        <v>1</v>
      </c>
      <c r="L437" t="str">
        <f>IF(Table1[[#This Row],[Outcome]],"Positive","Negative")</f>
        <v>Positive</v>
      </c>
      <c r="M437" t="str">
        <f t="shared" si="12"/>
        <v>NS1(+), IgM(-), IgG(+)</v>
      </c>
      <c r="N437" t="str">
        <f t="shared" si="13"/>
        <v>Early secondary infection</v>
      </c>
    </row>
    <row r="438" spans="1:14" x14ac:dyDescent="0.3">
      <c r="A438" t="s">
        <v>15</v>
      </c>
      <c r="B438">
        <v>15</v>
      </c>
      <c r="C438" t="str">
        <f>LOOKUP(Table1[[#This Row],[Age]],R$2:R$5,S$2:S$5)</f>
        <v>Child (0-18)</v>
      </c>
      <c r="D438">
        <v>1</v>
      </c>
      <c r="E438">
        <v>1</v>
      </c>
      <c r="F438">
        <v>0</v>
      </c>
      <c r="G438" t="s">
        <v>53</v>
      </c>
      <c r="H438" t="s">
        <v>12</v>
      </c>
      <c r="I438" t="s">
        <v>24</v>
      </c>
      <c r="J438" t="s">
        <v>14</v>
      </c>
      <c r="K438">
        <v>1</v>
      </c>
      <c r="L438" t="str">
        <f>IF(Table1[[#This Row],[Outcome]],"Positive","Negative")</f>
        <v>Positive</v>
      </c>
      <c r="M438" t="str">
        <f t="shared" si="12"/>
        <v>NS1(+), IgM(-), IgG(+)</v>
      </c>
      <c r="N438" t="str">
        <f t="shared" si="13"/>
        <v>Early secondary infection</v>
      </c>
    </row>
    <row r="439" spans="1:14" x14ac:dyDescent="0.3">
      <c r="A439" t="s">
        <v>15</v>
      </c>
      <c r="B439">
        <v>22</v>
      </c>
      <c r="C439" t="str">
        <f>LOOKUP(Table1[[#This Row],[Age]],R$2:R$5,S$2:S$5)</f>
        <v>Young Adult (19-30)</v>
      </c>
      <c r="D439">
        <v>1</v>
      </c>
      <c r="E439">
        <v>1</v>
      </c>
      <c r="F439">
        <v>0</v>
      </c>
      <c r="G439" t="s">
        <v>29</v>
      </c>
      <c r="H439" t="s">
        <v>17</v>
      </c>
      <c r="I439" t="s">
        <v>13</v>
      </c>
      <c r="J439" t="s">
        <v>14</v>
      </c>
      <c r="K439">
        <v>1</v>
      </c>
      <c r="L439" t="str">
        <f>IF(Table1[[#This Row],[Outcome]],"Positive","Negative")</f>
        <v>Positive</v>
      </c>
      <c r="M439" t="str">
        <f t="shared" si="12"/>
        <v>NS1(+), IgM(-), IgG(+)</v>
      </c>
      <c r="N439" t="str">
        <f t="shared" si="13"/>
        <v>Early secondary infection</v>
      </c>
    </row>
    <row r="440" spans="1:14" x14ac:dyDescent="0.3">
      <c r="A440" t="s">
        <v>15</v>
      </c>
      <c r="B440">
        <v>31</v>
      </c>
      <c r="C440" t="str">
        <f>LOOKUP(Table1[[#This Row],[Age]],R$2:R$5,S$2:S$5)</f>
        <v>Adult (31-50)</v>
      </c>
      <c r="D440">
        <v>1</v>
      </c>
      <c r="E440">
        <v>1</v>
      </c>
      <c r="F440">
        <v>0</v>
      </c>
      <c r="G440" t="s">
        <v>38</v>
      </c>
      <c r="H440" t="s">
        <v>12</v>
      </c>
      <c r="I440" t="s">
        <v>24</v>
      </c>
      <c r="J440" t="s">
        <v>14</v>
      </c>
      <c r="K440">
        <v>1</v>
      </c>
      <c r="L440" t="str">
        <f>IF(Table1[[#This Row],[Outcome]],"Positive","Negative")</f>
        <v>Positive</v>
      </c>
      <c r="M440" t="str">
        <f t="shared" si="12"/>
        <v>NS1(+), IgM(-), IgG(+)</v>
      </c>
      <c r="N440" t="str">
        <f t="shared" si="13"/>
        <v>Early secondary infection</v>
      </c>
    </row>
    <row r="441" spans="1:14" hidden="1" x14ac:dyDescent="0.3">
      <c r="A441" t="s">
        <v>10</v>
      </c>
      <c r="B441">
        <v>26</v>
      </c>
      <c r="C441" t="str">
        <f>LOOKUP(Table1[[#This Row],[Age]],R$2:R$5,S$2:S$5)</f>
        <v>Young Adult (19-30)</v>
      </c>
      <c r="D441">
        <v>0</v>
      </c>
      <c r="E441">
        <v>0</v>
      </c>
      <c r="F441">
        <v>1</v>
      </c>
      <c r="G441" t="s">
        <v>34</v>
      </c>
      <c r="H441" t="s">
        <v>17</v>
      </c>
      <c r="I441" t="s">
        <v>13</v>
      </c>
      <c r="J441" t="s">
        <v>14</v>
      </c>
      <c r="K441">
        <v>0</v>
      </c>
      <c r="L441" t="str">
        <f>IF(Table1[[#This Row],[Outcome]],"Positive","Negative")</f>
        <v>Negative</v>
      </c>
      <c r="M441" t="str">
        <f t="shared" si="12"/>
        <v>NS1(-), IgM(+), IgG(-)</v>
      </c>
      <c r="N441" t="str">
        <f t="shared" si="13"/>
        <v>Recent dengue</v>
      </c>
    </row>
    <row r="442" spans="1:14" x14ac:dyDescent="0.3">
      <c r="A442" t="s">
        <v>15</v>
      </c>
      <c r="B442">
        <v>11</v>
      </c>
      <c r="C442" t="str">
        <f>LOOKUP(Table1[[#This Row],[Age]],R$2:R$5,S$2:S$5)</f>
        <v>Child (0-18)</v>
      </c>
      <c r="D442">
        <v>1</v>
      </c>
      <c r="E442">
        <v>1</v>
      </c>
      <c r="F442">
        <v>1</v>
      </c>
      <c r="G442" t="s">
        <v>11</v>
      </c>
      <c r="H442" t="s">
        <v>12</v>
      </c>
      <c r="I442" t="s">
        <v>24</v>
      </c>
      <c r="J442" t="s">
        <v>14</v>
      </c>
      <c r="K442">
        <v>1</v>
      </c>
      <c r="L442" t="str">
        <f>IF(Table1[[#This Row],[Outcome]],"Positive","Negative")</f>
        <v>Positive</v>
      </c>
      <c r="M442" t="str">
        <f t="shared" si="12"/>
        <v>NS1(+), IgM(+), IgG(+)</v>
      </c>
      <c r="N442" t="str">
        <f t="shared" si="13"/>
        <v>Active secondary dengue (strong response)</v>
      </c>
    </row>
    <row r="443" spans="1:14" x14ac:dyDescent="0.3">
      <c r="A443" t="s">
        <v>15</v>
      </c>
      <c r="B443">
        <v>47</v>
      </c>
      <c r="C443" t="str">
        <f>LOOKUP(Table1[[#This Row],[Age]],R$2:R$5,S$2:S$5)</f>
        <v>Adult (31-50)</v>
      </c>
      <c r="D443">
        <v>1</v>
      </c>
      <c r="E443">
        <v>1</v>
      </c>
      <c r="F443">
        <v>1</v>
      </c>
      <c r="G443" t="s">
        <v>11</v>
      </c>
      <c r="H443" t="s">
        <v>17</v>
      </c>
      <c r="I443" t="s">
        <v>24</v>
      </c>
      <c r="J443" t="s">
        <v>14</v>
      </c>
      <c r="K443">
        <v>1</v>
      </c>
      <c r="L443" t="str">
        <f>IF(Table1[[#This Row],[Outcome]],"Positive","Negative")</f>
        <v>Positive</v>
      </c>
      <c r="M443" t="str">
        <f t="shared" si="12"/>
        <v>NS1(+), IgM(+), IgG(+)</v>
      </c>
      <c r="N443" t="str">
        <f t="shared" si="13"/>
        <v>Active secondary dengue (strong response)</v>
      </c>
    </row>
    <row r="444" spans="1:14" hidden="1" x14ac:dyDescent="0.3">
      <c r="A444" t="s">
        <v>10</v>
      </c>
      <c r="B444">
        <v>20</v>
      </c>
      <c r="C444" t="str">
        <f>LOOKUP(Table1[[#This Row],[Age]],R$2:R$5,S$2:S$5)</f>
        <v>Young Adult (19-30)</v>
      </c>
      <c r="D444">
        <v>0</v>
      </c>
      <c r="E444">
        <v>0</v>
      </c>
      <c r="F444">
        <v>1</v>
      </c>
      <c r="G444" t="s">
        <v>41</v>
      </c>
      <c r="H444" t="s">
        <v>12</v>
      </c>
      <c r="I444" t="s">
        <v>13</v>
      </c>
      <c r="J444" t="s">
        <v>14</v>
      </c>
      <c r="K444">
        <v>0</v>
      </c>
      <c r="L444" t="str">
        <f>IF(Table1[[#This Row],[Outcome]],"Positive","Negative")</f>
        <v>Negative</v>
      </c>
      <c r="M444" t="str">
        <f t="shared" si="12"/>
        <v>NS1(-), IgM(+), IgG(-)</v>
      </c>
      <c r="N444" t="str">
        <f t="shared" si="13"/>
        <v>Recent dengue</v>
      </c>
    </row>
    <row r="445" spans="1:14" hidden="1" x14ac:dyDescent="0.3">
      <c r="A445" t="s">
        <v>15</v>
      </c>
      <c r="B445">
        <v>58</v>
      </c>
      <c r="C445" t="str">
        <f>LOOKUP(Table1[[#This Row],[Age]],R$2:R$5,S$2:S$5)</f>
        <v>Senior (51+)</v>
      </c>
      <c r="D445">
        <v>0</v>
      </c>
      <c r="E445">
        <v>0</v>
      </c>
      <c r="F445">
        <v>1</v>
      </c>
      <c r="G445" t="s">
        <v>45</v>
      </c>
      <c r="H445" t="s">
        <v>17</v>
      </c>
      <c r="I445" t="s">
        <v>13</v>
      </c>
      <c r="J445" t="s">
        <v>14</v>
      </c>
      <c r="K445">
        <v>0</v>
      </c>
      <c r="L445" t="str">
        <f>IF(Table1[[#This Row],[Outcome]],"Positive","Negative")</f>
        <v>Negative</v>
      </c>
      <c r="M445" t="str">
        <f t="shared" si="12"/>
        <v>NS1(-), IgM(+), IgG(-)</v>
      </c>
      <c r="N445" t="str">
        <f t="shared" si="13"/>
        <v>Recent dengue</v>
      </c>
    </row>
    <row r="446" spans="1:14" x14ac:dyDescent="0.3">
      <c r="A446" t="s">
        <v>15</v>
      </c>
      <c r="B446">
        <v>62</v>
      </c>
      <c r="C446" t="str">
        <f>LOOKUP(Table1[[#This Row],[Age]],R$2:R$5,S$2:S$5)</f>
        <v>Senior (51+)</v>
      </c>
      <c r="D446">
        <v>1</v>
      </c>
      <c r="E446">
        <v>1</v>
      </c>
      <c r="F446">
        <v>0</v>
      </c>
      <c r="G446" t="s">
        <v>45</v>
      </c>
      <c r="H446" t="s">
        <v>12</v>
      </c>
      <c r="I446" t="s">
        <v>19</v>
      </c>
      <c r="J446" t="s">
        <v>14</v>
      </c>
      <c r="K446">
        <v>1</v>
      </c>
      <c r="L446" t="str">
        <f>IF(Table1[[#This Row],[Outcome]],"Positive","Negative")</f>
        <v>Positive</v>
      </c>
      <c r="M446" t="str">
        <f t="shared" si="12"/>
        <v>NS1(+), IgM(-), IgG(+)</v>
      </c>
      <c r="N446" t="str">
        <f t="shared" si="13"/>
        <v>Early secondary infection</v>
      </c>
    </row>
    <row r="447" spans="1:14" hidden="1" x14ac:dyDescent="0.3">
      <c r="A447" t="s">
        <v>10</v>
      </c>
      <c r="B447">
        <v>27</v>
      </c>
      <c r="C447" t="str">
        <f>LOOKUP(Table1[[#This Row],[Age]],R$2:R$5,S$2:S$5)</f>
        <v>Young Adult (19-30)</v>
      </c>
      <c r="D447">
        <v>0</v>
      </c>
      <c r="E447">
        <v>0</v>
      </c>
      <c r="F447">
        <v>1</v>
      </c>
      <c r="G447" t="s">
        <v>38</v>
      </c>
      <c r="H447" t="s">
        <v>17</v>
      </c>
      <c r="I447" t="s">
        <v>19</v>
      </c>
      <c r="J447" t="s">
        <v>14</v>
      </c>
      <c r="K447">
        <v>0</v>
      </c>
      <c r="L447" t="str">
        <f>IF(Table1[[#This Row],[Outcome]],"Positive","Negative")</f>
        <v>Negative</v>
      </c>
      <c r="M447" t="str">
        <f t="shared" si="12"/>
        <v>NS1(-), IgM(+), IgG(-)</v>
      </c>
      <c r="N447" t="str">
        <f t="shared" si="13"/>
        <v>Recent dengue</v>
      </c>
    </row>
    <row r="448" spans="1:14" x14ac:dyDescent="0.3">
      <c r="A448" t="s">
        <v>10</v>
      </c>
      <c r="B448">
        <v>49</v>
      </c>
      <c r="C448" t="str">
        <f>LOOKUP(Table1[[#This Row],[Age]],R$2:R$5,S$2:S$5)</f>
        <v>Adult (31-50)</v>
      </c>
      <c r="D448">
        <v>1</v>
      </c>
      <c r="E448">
        <v>1</v>
      </c>
      <c r="F448">
        <v>1</v>
      </c>
      <c r="G448" t="s">
        <v>47</v>
      </c>
      <c r="H448" t="s">
        <v>12</v>
      </c>
      <c r="I448" t="s">
        <v>24</v>
      </c>
      <c r="J448" t="s">
        <v>14</v>
      </c>
      <c r="K448">
        <v>1</v>
      </c>
      <c r="L448" t="str">
        <f>IF(Table1[[#This Row],[Outcome]],"Positive","Negative")</f>
        <v>Positive</v>
      </c>
      <c r="M448" t="str">
        <f t="shared" si="12"/>
        <v>NS1(+), IgM(+), IgG(+)</v>
      </c>
      <c r="N448" t="str">
        <f t="shared" si="13"/>
        <v>Active secondary dengue (strong response)</v>
      </c>
    </row>
    <row r="449" spans="1:14" x14ac:dyDescent="0.3">
      <c r="A449" t="s">
        <v>10</v>
      </c>
      <c r="B449">
        <v>30</v>
      </c>
      <c r="C449" t="str">
        <f>LOOKUP(Table1[[#This Row],[Age]],R$2:R$5,S$2:S$5)</f>
        <v>Adult (31-50)</v>
      </c>
      <c r="D449">
        <v>1</v>
      </c>
      <c r="E449">
        <v>1</v>
      </c>
      <c r="F449">
        <v>0</v>
      </c>
      <c r="G449" t="s">
        <v>42</v>
      </c>
      <c r="H449" t="s">
        <v>17</v>
      </c>
      <c r="I449" t="s">
        <v>19</v>
      </c>
      <c r="J449" t="s">
        <v>14</v>
      </c>
      <c r="K449">
        <v>1</v>
      </c>
      <c r="L449" t="str">
        <f>IF(Table1[[#This Row],[Outcome]],"Positive","Negative")</f>
        <v>Positive</v>
      </c>
      <c r="M449" t="str">
        <f t="shared" si="12"/>
        <v>NS1(+), IgM(-), IgG(+)</v>
      </c>
      <c r="N449" t="str">
        <f t="shared" si="13"/>
        <v>Early secondary infection</v>
      </c>
    </row>
    <row r="450" spans="1:14" x14ac:dyDescent="0.3">
      <c r="A450" t="s">
        <v>15</v>
      </c>
      <c r="B450">
        <v>61</v>
      </c>
      <c r="C450" t="str">
        <f>LOOKUP(Table1[[#This Row],[Age]],R$2:R$5,S$2:S$5)</f>
        <v>Senior (51+)</v>
      </c>
      <c r="D450">
        <v>1</v>
      </c>
      <c r="E450">
        <v>1</v>
      </c>
      <c r="F450">
        <v>1</v>
      </c>
      <c r="G450" t="s">
        <v>21</v>
      </c>
      <c r="H450" t="s">
        <v>12</v>
      </c>
      <c r="I450" t="s">
        <v>19</v>
      </c>
      <c r="J450" t="s">
        <v>14</v>
      </c>
      <c r="K450">
        <v>1</v>
      </c>
      <c r="L450" t="str">
        <f>IF(Table1[[#This Row],[Outcome]],"Positive","Negative")</f>
        <v>Positive</v>
      </c>
      <c r="M450" t="str">
        <f t="shared" ref="M450:M513" si="14">IF(AND(D450=1,F450=0,E450=0),"NS1(+), IgM(-), IgG(-)",
 IF(AND(D450=0,F450=1,E450=0),"NS1(-), IgM(+), IgG(-)",
 IF(AND(D450=0,F450=1,E450=1),"NS1(-), IgM(+), IgG(+)",
 IF(AND(D450=0,F450=0,E450=1),"NS1(-), IgM(-), IgG(+)",
 IF(AND(D450=1,F450=1,E450=0),"NS1(+), IgM(+), IgG(-)",
 IF(AND(D450=1,F450=0,E450=1),"NS1(+), IgM(-), IgG(+)",
 IF(AND(D450=1,F450=1,E450=1),"NS1(+), IgM(+), IgG(+)",
 IF(AND(D450=0,F450=0,E450=0),"All Negative","Other"))))))))</f>
        <v>NS1(+), IgM(+), IgG(+)</v>
      </c>
      <c r="N450" t="str">
        <f t="shared" ref="N450:N513" si="15">IF(AND(D450=1,F450=0,E450=0),"Early stage dengue",
 IF(AND(D450=0,F450=1,E450=0),"Recent dengue",
 IF(AND(D450=0,F450=1,E450=1),"Secondary dengue",
 IF(AND(D450=0,F450=0,E450=1),"Past dengue infection",
 IF(AND(D450=1,F450=1,E450=0),"Early-mid stage primary dengue",
 IF(AND(D450=1,F450=0,E450=1),"Early secondary infection",
 IF(AND(D450=1,F450=1,E450=1),"Active secondary dengue (strong response)",
 IF(AND(D450=0,F450=0,E450=0),"Likely not infected / tested too early","Other"))))))))</f>
        <v>Active secondary dengue (strong response)</v>
      </c>
    </row>
    <row r="451" spans="1:14" x14ac:dyDescent="0.3">
      <c r="A451" t="s">
        <v>10</v>
      </c>
      <c r="B451">
        <v>31</v>
      </c>
      <c r="C451" t="str">
        <f>LOOKUP(Table1[[#This Row],[Age]],R$2:R$5,S$2:S$5)</f>
        <v>Adult (31-50)</v>
      </c>
      <c r="D451">
        <v>1</v>
      </c>
      <c r="E451">
        <v>1</v>
      </c>
      <c r="F451">
        <v>1</v>
      </c>
      <c r="G451" t="s">
        <v>46</v>
      </c>
      <c r="H451" t="s">
        <v>17</v>
      </c>
      <c r="I451" t="s">
        <v>13</v>
      </c>
      <c r="J451" t="s">
        <v>14</v>
      </c>
      <c r="K451">
        <v>1</v>
      </c>
      <c r="L451" t="str">
        <f>IF(Table1[[#This Row],[Outcome]],"Positive","Negative")</f>
        <v>Positive</v>
      </c>
      <c r="M451" t="str">
        <f t="shared" si="14"/>
        <v>NS1(+), IgM(+), IgG(+)</v>
      </c>
      <c r="N451" t="str">
        <f t="shared" si="15"/>
        <v>Active secondary dengue (strong response)</v>
      </c>
    </row>
    <row r="452" spans="1:14" hidden="1" x14ac:dyDescent="0.3">
      <c r="A452" t="s">
        <v>10</v>
      </c>
      <c r="B452">
        <v>64</v>
      </c>
      <c r="C452" t="str">
        <f>LOOKUP(Table1[[#This Row],[Age]],R$2:R$5,S$2:S$5)</f>
        <v>Senior (51+)</v>
      </c>
      <c r="D452">
        <v>0</v>
      </c>
      <c r="E452">
        <v>0</v>
      </c>
      <c r="F452">
        <v>1</v>
      </c>
      <c r="G452" t="s">
        <v>20</v>
      </c>
      <c r="H452" t="s">
        <v>12</v>
      </c>
      <c r="I452" t="s">
        <v>19</v>
      </c>
      <c r="J452" t="s">
        <v>14</v>
      </c>
      <c r="K452">
        <v>0</v>
      </c>
      <c r="L452" t="str">
        <f>IF(Table1[[#This Row],[Outcome]],"Positive","Negative")</f>
        <v>Negative</v>
      </c>
      <c r="M452" t="str">
        <f t="shared" si="14"/>
        <v>NS1(-), IgM(+), IgG(-)</v>
      </c>
      <c r="N452" t="str">
        <f t="shared" si="15"/>
        <v>Recent dengue</v>
      </c>
    </row>
    <row r="453" spans="1:14" hidden="1" x14ac:dyDescent="0.3">
      <c r="A453" t="s">
        <v>10</v>
      </c>
      <c r="B453">
        <v>37</v>
      </c>
      <c r="C453" t="str">
        <f>LOOKUP(Table1[[#This Row],[Age]],R$2:R$5,S$2:S$5)</f>
        <v>Adult (31-50)</v>
      </c>
      <c r="D453">
        <v>0</v>
      </c>
      <c r="E453">
        <v>0</v>
      </c>
      <c r="F453">
        <v>1</v>
      </c>
      <c r="G453" t="s">
        <v>26</v>
      </c>
      <c r="H453" t="s">
        <v>17</v>
      </c>
      <c r="I453" t="s">
        <v>19</v>
      </c>
      <c r="J453" t="s">
        <v>14</v>
      </c>
      <c r="K453">
        <v>0</v>
      </c>
      <c r="L453" t="str">
        <f>IF(Table1[[#This Row],[Outcome]],"Positive","Negative")</f>
        <v>Negative</v>
      </c>
      <c r="M453" t="str">
        <f t="shared" si="14"/>
        <v>NS1(-), IgM(+), IgG(-)</v>
      </c>
      <c r="N453" t="str">
        <f t="shared" si="15"/>
        <v>Recent dengue</v>
      </c>
    </row>
    <row r="454" spans="1:14" x14ac:dyDescent="0.3">
      <c r="A454" t="s">
        <v>15</v>
      </c>
      <c r="B454">
        <v>45</v>
      </c>
      <c r="C454" t="str">
        <f>LOOKUP(Table1[[#This Row],[Age]],R$2:R$5,S$2:S$5)</f>
        <v>Adult (31-50)</v>
      </c>
      <c r="D454">
        <v>1</v>
      </c>
      <c r="E454">
        <v>1</v>
      </c>
      <c r="F454">
        <v>0</v>
      </c>
      <c r="G454" t="s">
        <v>52</v>
      </c>
      <c r="H454" t="s">
        <v>12</v>
      </c>
      <c r="I454" t="s">
        <v>19</v>
      </c>
      <c r="J454" t="s">
        <v>14</v>
      </c>
      <c r="K454">
        <v>1</v>
      </c>
      <c r="L454" t="str">
        <f>IF(Table1[[#This Row],[Outcome]],"Positive","Negative")</f>
        <v>Positive</v>
      </c>
      <c r="M454" t="str">
        <f t="shared" si="14"/>
        <v>NS1(+), IgM(-), IgG(+)</v>
      </c>
      <c r="N454" t="str">
        <f t="shared" si="15"/>
        <v>Early secondary infection</v>
      </c>
    </row>
    <row r="455" spans="1:14" x14ac:dyDescent="0.3">
      <c r="A455" t="s">
        <v>15</v>
      </c>
      <c r="B455">
        <v>47</v>
      </c>
      <c r="C455" t="str">
        <f>LOOKUP(Table1[[#This Row],[Age]],R$2:R$5,S$2:S$5)</f>
        <v>Adult (31-50)</v>
      </c>
      <c r="D455">
        <v>1</v>
      </c>
      <c r="E455">
        <v>1</v>
      </c>
      <c r="F455">
        <v>0</v>
      </c>
      <c r="G455" t="s">
        <v>49</v>
      </c>
      <c r="H455" t="s">
        <v>17</v>
      </c>
      <c r="I455" t="s">
        <v>19</v>
      </c>
      <c r="J455" t="s">
        <v>14</v>
      </c>
      <c r="K455">
        <v>1</v>
      </c>
      <c r="L455" t="str">
        <f>IF(Table1[[#This Row],[Outcome]],"Positive","Negative")</f>
        <v>Positive</v>
      </c>
      <c r="M455" t="str">
        <f t="shared" si="14"/>
        <v>NS1(+), IgM(-), IgG(+)</v>
      </c>
      <c r="N455" t="str">
        <f t="shared" si="15"/>
        <v>Early secondary infection</v>
      </c>
    </row>
    <row r="456" spans="1:14" hidden="1" x14ac:dyDescent="0.3">
      <c r="A456" t="s">
        <v>10</v>
      </c>
      <c r="B456">
        <v>34</v>
      </c>
      <c r="C456" t="str">
        <f>LOOKUP(Table1[[#This Row],[Age]],R$2:R$5,S$2:S$5)</f>
        <v>Adult (31-50)</v>
      </c>
      <c r="D456">
        <v>0</v>
      </c>
      <c r="E456">
        <v>0</v>
      </c>
      <c r="F456">
        <v>0</v>
      </c>
      <c r="G456" t="s">
        <v>39</v>
      </c>
      <c r="H456" t="s">
        <v>12</v>
      </c>
      <c r="I456" t="s">
        <v>24</v>
      </c>
      <c r="J456" t="s">
        <v>14</v>
      </c>
      <c r="K456">
        <v>0</v>
      </c>
      <c r="L456" t="str">
        <f>IF(Table1[[#This Row],[Outcome]],"Positive","Negative")</f>
        <v>Negative</v>
      </c>
      <c r="M456" t="str">
        <f t="shared" si="14"/>
        <v>All Negative</v>
      </c>
      <c r="N456" t="str">
        <f t="shared" si="15"/>
        <v>Likely not infected / tested too early</v>
      </c>
    </row>
    <row r="457" spans="1:14" x14ac:dyDescent="0.3">
      <c r="A457" t="s">
        <v>15</v>
      </c>
      <c r="B457">
        <v>37</v>
      </c>
      <c r="C457" t="str">
        <f>LOOKUP(Table1[[#This Row],[Age]],R$2:R$5,S$2:S$5)</f>
        <v>Adult (31-50)</v>
      </c>
      <c r="D457">
        <v>1</v>
      </c>
      <c r="E457">
        <v>1</v>
      </c>
      <c r="F457">
        <v>1</v>
      </c>
      <c r="G457" t="s">
        <v>51</v>
      </c>
      <c r="H457" t="s">
        <v>17</v>
      </c>
      <c r="I457" t="s">
        <v>19</v>
      </c>
      <c r="J457" t="s">
        <v>14</v>
      </c>
      <c r="K457">
        <v>1</v>
      </c>
      <c r="L457" t="str">
        <f>IF(Table1[[#This Row],[Outcome]],"Positive","Negative")</f>
        <v>Positive</v>
      </c>
      <c r="M457" t="str">
        <f t="shared" si="14"/>
        <v>NS1(+), IgM(+), IgG(+)</v>
      </c>
      <c r="N457" t="str">
        <f t="shared" si="15"/>
        <v>Active secondary dengue (strong response)</v>
      </c>
    </row>
    <row r="458" spans="1:14" hidden="1" x14ac:dyDescent="0.3">
      <c r="A458" t="s">
        <v>10</v>
      </c>
      <c r="B458">
        <v>17</v>
      </c>
      <c r="C458" t="str">
        <f>LOOKUP(Table1[[#This Row],[Age]],R$2:R$5,S$2:S$5)</f>
        <v>Child (0-18)</v>
      </c>
      <c r="D458">
        <v>0</v>
      </c>
      <c r="E458">
        <v>0</v>
      </c>
      <c r="F458">
        <v>0</v>
      </c>
      <c r="G458" t="s">
        <v>25</v>
      </c>
      <c r="H458" t="s">
        <v>12</v>
      </c>
      <c r="I458" t="s">
        <v>13</v>
      </c>
      <c r="J458" t="s">
        <v>14</v>
      </c>
      <c r="K458">
        <v>0</v>
      </c>
      <c r="L458" t="str">
        <f>IF(Table1[[#This Row],[Outcome]],"Positive","Negative")</f>
        <v>Negative</v>
      </c>
      <c r="M458" t="str">
        <f t="shared" si="14"/>
        <v>All Negative</v>
      </c>
      <c r="N458" t="str">
        <f t="shared" si="15"/>
        <v>Likely not infected / tested too early</v>
      </c>
    </row>
    <row r="459" spans="1:14" x14ac:dyDescent="0.3">
      <c r="A459" t="s">
        <v>15</v>
      </c>
      <c r="B459">
        <v>38</v>
      </c>
      <c r="C459" t="str">
        <f>LOOKUP(Table1[[#This Row],[Age]],R$2:R$5,S$2:S$5)</f>
        <v>Adult (31-50)</v>
      </c>
      <c r="D459">
        <v>0</v>
      </c>
      <c r="E459">
        <v>1</v>
      </c>
      <c r="F459">
        <v>0</v>
      </c>
      <c r="G459" t="s">
        <v>28</v>
      </c>
      <c r="H459" t="s">
        <v>17</v>
      </c>
      <c r="I459" t="s">
        <v>13</v>
      </c>
      <c r="J459" t="s">
        <v>14</v>
      </c>
      <c r="K459">
        <v>1</v>
      </c>
      <c r="L459" t="str">
        <f>IF(Table1[[#This Row],[Outcome]],"Positive","Negative")</f>
        <v>Positive</v>
      </c>
      <c r="M459" t="str">
        <f t="shared" si="14"/>
        <v>NS1(-), IgM(-), IgG(+)</v>
      </c>
      <c r="N459" t="str">
        <f t="shared" si="15"/>
        <v>Past dengue infection</v>
      </c>
    </row>
    <row r="460" spans="1:14" hidden="1" x14ac:dyDescent="0.3">
      <c r="A460" t="s">
        <v>10</v>
      </c>
      <c r="B460">
        <v>13</v>
      </c>
      <c r="C460" t="str">
        <f>LOOKUP(Table1[[#This Row],[Age]],R$2:R$5,S$2:S$5)</f>
        <v>Child (0-18)</v>
      </c>
      <c r="D460">
        <v>0</v>
      </c>
      <c r="E460">
        <v>0</v>
      </c>
      <c r="F460">
        <v>0</v>
      </c>
      <c r="G460" t="s">
        <v>31</v>
      </c>
      <c r="H460" t="s">
        <v>12</v>
      </c>
      <c r="I460" t="s">
        <v>24</v>
      </c>
      <c r="J460" t="s">
        <v>14</v>
      </c>
      <c r="K460">
        <v>0</v>
      </c>
      <c r="L460" t="str">
        <f>IF(Table1[[#This Row],[Outcome]],"Positive","Negative")</f>
        <v>Negative</v>
      </c>
      <c r="M460" t="str">
        <f t="shared" si="14"/>
        <v>All Negative</v>
      </c>
      <c r="N460" t="str">
        <f t="shared" si="15"/>
        <v>Likely not infected / tested too early</v>
      </c>
    </row>
    <row r="461" spans="1:14" x14ac:dyDescent="0.3">
      <c r="A461" t="s">
        <v>10</v>
      </c>
      <c r="B461">
        <v>52</v>
      </c>
      <c r="C461" t="str">
        <f>LOOKUP(Table1[[#This Row],[Age]],R$2:R$5,S$2:S$5)</f>
        <v>Senior (51+)</v>
      </c>
      <c r="D461">
        <v>1</v>
      </c>
      <c r="E461">
        <v>1</v>
      </c>
      <c r="F461">
        <v>1</v>
      </c>
      <c r="G461" t="s">
        <v>49</v>
      </c>
      <c r="H461" t="s">
        <v>17</v>
      </c>
      <c r="I461" t="s">
        <v>24</v>
      </c>
      <c r="J461" t="s">
        <v>14</v>
      </c>
      <c r="K461">
        <v>1</v>
      </c>
      <c r="L461" t="str">
        <f>IF(Table1[[#This Row],[Outcome]],"Positive","Negative")</f>
        <v>Positive</v>
      </c>
      <c r="M461" t="str">
        <f t="shared" si="14"/>
        <v>NS1(+), IgM(+), IgG(+)</v>
      </c>
      <c r="N461" t="str">
        <f t="shared" si="15"/>
        <v>Active secondary dengue (strong response)</v>
      </c>
    </row>
    <row r="462" spans="1:14" hidden="1" x14ac:dyDescent="0.3">
      <c r="A462" t="s">
        <v>10</v>
      </c>
      <c r="B462">
        <v>50</v>
      </c>
      <c r="C462" t="str">
        <f>LOOKUP(Table1[[#This Row],[Age]],R$2:R$5,S$2:S$5)</f>
        <v>Senior (51+)</v>
      </c>
      <c r="D462">
        <v>0</v>
      </c>
      <c r="E462">
        <v>0</v>
      </c>
      <c r="F462">
        <v>0</v>
      </c>
      <c r="G462" t="s">
        <v>36</v>
      </c>
      <c r="H462" t="s">
        <v>12</v>
      </c>
      <c r="I462" t="s">
        <v>24</v>
      </c>
      <c r="J462" t="s">
        <v>14</v>
      </c>
      <c r="K462">
        <v>0</v>
      </c>
      <c r="L462" t="str">
        <f>IF(Table1[[#This Row],[Outcome]],"Positive","Negative")</f>
        <v>Negative</v>
      </c>
      <c r="M462" t="str">
        <f t="shared" si="14"/>
        <v>All Negative</v>
      </c>
      <c r="N462" t="str">
        <f t="shared" si="15"/>
        <v>Likely not infected / tested too early</v>
      </c>
    </row>
    <row r="463" spans="1:14" hidden="1" x14ac:dyDescent="0.3">
      <c r="A463" t="s">
        <v>15</v>
      </c>
      <c r="B463">
        <v>35</v>
      </c>
      <c r="C463" t="str">
        <f>LOOKUP(Table1[[#This Row],[Age]],R$2:R$5,S$2:S$5)</f>
        <v>Adult (31-50)</v>
      </c>
      <c r="D463">
        <v>0</v>
      </c>
      <c r="E463">
        <v>0</v>
      </c>
      <c r="F463">
        <v>0</v>
      </c>
      <c r="G463" t="s">
        <v>30</v>
      </c>
      <c r="H463" t="s">
        <v>17</v>
      </c>
      <c r="I463" t="s">
        <v>13</v>
      </c>
      <c r="J463" t="s">
        <v>14</v>
      </c>
      <c r="K463">
        <v>0</v>
      </c>
      <c r="L463" t="str">
        <f>IF(Table1[[#This Row],[Outcome]],"Positive","Negative")</f>
        <v>Negative</v>
      </c>
      <c r="M463" t="str">
        <f t="shared" si="14"/>
        <v>All Negative</v>
      </c>
      <c r="N463" t="str">
        <f t="shared" si="15"/>
        <v>Likely not infected / tested too early</v>
      </c>
    </row>
    <row r="464" spans="1:14" x14ac:dyDescent="0.3">
      <c r="A464" t="s">
        <v>15</v>
      </c>
      <c r="B464">
        <v>14</v>
      </c>
      <c r="C464" t="str">
        <f>LOOKUP(Table1[[#This Row],[Age]],R$2:R$5,S$2:S$5)</f>
        <v>Child (0-18)</v>
      </c>
      <c r="D464">
        <v>1</v>
      </c>
      <c r="E464">
        <v>1</v>
      </c>
      <c r="F464">
        <v>1</v>
      </c>
      <c r="G464" t="s">
        <v>48</v>
      </c>
      <c r="H464" t="s">
        <v>12</v>
      </c>
      <c r="I464" t="s">
        <v>19</v>
      </c>
      <c r="J464" t="s">
        <v>14</v>
      </c>
      <c r="K464">
        <v>1</v>
      </c>
      <c r="L464" t="str">
        <f>IF(Table1[[#This Row],[Outcome]],"Positive","Negative")</f>
        <v>Positive</v>
      </c>
      <c r="M464" t="str">
        <f t="shared" si="14"/>
        <v>NS1(+), IgM(+), IgG(+)</v>
      </c>
      <c r="N464" t="str">
        <f t="shared" si="15"/>
        <v>Active secondary dengue (strong response)</v>
      </c>
    </row>
    <row r="465" spans="1:14" hidden="1" x14ac:dyDescent="0.3">
      <c r="A465" t="s">
        <v>10</v>
      </c>
      <c r="B465">
        <v>31</v>
      </c>
      <c r="C465" t="str">
        <f>LOOKUP(Table1[[#This Row],[Age]],R$2:R$5,S$2:S$5)</f>
        <v>Adult (31-50)</v>
      </c>
      <c r="D465">
        <v>0</v>
      </c>
      <c r="E465">
        <v>0</v>
      </c>
      <c r="F465">
        <v>1</v>
      </c>
      <c r="G465" t="s">
        <v>27</v>
      </c>
      <c r="H465" t="s">
        <v>17</v>
      </c>
      <c r="I465" t="s">
        <v>13</v>
      </c>
      <c r="J465" t="s">
        <v>14</v>
      </c>
      <c r="K465">
        <v>0</v>
      </c>
      <c r="L465" t="str">
        <f>IF(Table1[[#This Row],[Outcome]],"Positive","Negative")</f>
        <v>Negative</v>
      </c>
      <c r="M465" t="str">
        <f t="shared" si="14"/>
        <v>NS1(-), IgM(+), IgG(-)</v>
      </c>
      <c r="N465" t="str">
        <f t="shared" si="15"/>
        <v>Recent dengue</v>
      </c>
    </row>
    <row r="466" spans="1:14" x14ac:dyDescent="0.3">
      <c r="A466" t="s">
        <v>10</v>
      </c>
      <c r="B466">
        <v>23</v>
      </c>
      <c r="C466" t="str">
        <f>LOOKUP(Table1[[#This Row],[Age]],R$2:R$5,S$2:S$5)</f>
        <v>Young Adult (19-30)</v>
      </c>
      <c r="D466">
        <v>1</v>
      </c>
      <c r="E466">
        <v>1</v>
      </c>
      <c r="F466">
        <v>0</v>
      </c>
      <c r="G466" t="s">
        <v>31</v>
      </c>
      <c r="H466" t="s">
        <v>12</v>
      </c>
      <c r="I466" t="s">
        <v>24</v>
      </c>
      <c r="J466" t="s">
        <v>14</v>
      </c>
      <c r="K466">
        <v>1</v>
      </c>
      <c r="L466" t="str">
        <f>IF(Table1[[#This Row],[Outcome]],"Positive","Negative")</f>
        <v>Positive</v>
      </c>
      <c r="M466" t="str">
        <f t="shared" si="14"/>
        <v>NS1(+), IgM(-), IgG(+)</v>
      </c>
      <c r="N466" t="str">
        <f t="shared" si="15"/>
        <v>Early secondary infection</v>
      </c>
    </row>
    <row r="467" spans="1:14" hidden="1" x14ac:dyDescent="0.3">
      <c r="A467" t="s">
        <v>15</v>
      </c>
      <c r="B467">
        <v>32</v>
      </c>
      <c r="C467" t="str">
        <f>LOOKUP(Table1[[#This Row],[Age]],R$2:R$5,S$2:S$5)</f>
        <v>Adult (31-50)</v>
      </c>
      <c r="D467">
        <v>0</v>
      </c>
      <c r="E467">
        <v>0</v>
      </c>
      <c r="F467">
        <v>0</v>
      </c>
      <c r="G467" t="s">
        <v>47</v>
      </c>
      <c r="H467" t="s">
        <v>17</v>
      </c>
      <c r="I467" t="s">
        <v>24</v>
      </c>
      <c r="J467" t="s">
        <v>14</v>
      </c>
      <c r="K467">
        <v>0</v>
      </c>
      <c r="L467" t="str">
        <f>IF(Table1[[#This Row],[Outcome]],"Positive","Negative")</f>
        <v>Negative</v>
      </c>
      <c r="M467" t="str">
        <f t="shared" si="14"/>
        <v>All Negative</v>
      </c>
      <c r="N467" t="str">
        <f t="shared" si="15"/>
        <v>Likely not infected / tested too early</v>
      </c>
    </row>
    <row r="468" spans="1:14" x14ac:dyDescent="0.3">
      <c r="A468" t="s">
        <v>15</v>
      </c>
      <c r="B468">
        <v>39</v>
      </c>
      <c r="C468" t="str">
        <f>LOOKUP(Table1[[#This Row],[Age]],R$2:R$5,S$2:S$5)</f>
        <v>Adult (31-50)</v>
      </c>
      <c r="D468">
        <v>1</v>
      </c>
      <c r="E468">
        <v>1</v>
      </c>
      <c r="F468">
        <v>0</v>
      </c>
      <c r="G468" t="s">
        <v>21</v>
      </c>
      <c r="H468" t="s">
        <v>12</v>
      </c>
      <c r="I468" t="s">
        <v>24</v>
      </c>
      <c r="J468" t="s">
        <v>14</v>
      </c>
      <c r="K468">
        <v>1</v>
      </c>
      <c r="L468" t="str">
        <f>IF(Table1[[#This Row],[Outcome]],"Positive","Negative")</f>
        <v>Positive</v>
      </c>
      <c r="M468" t="str">
        <f t="shared" si="14"/>
        <v>NS1(+), IgM(-), IgG(+)</v>
      </c>
      <c r="N468" t="str">
        <f t="shared" si="15"/>
        <v>Early secondary infection</v>
      </c>
    </row>
    <row r="469" spans="1:14" hidden="1" x14ac:dyDescent="0.3">
      <c r="A469" t="s">
        <v>10</v>
      </c>
      <c r="B469">
        <v>53</v>
      </c>
      <c r="C469" t="str">
        <f>LOOKUP(Table1[[#This Row],[Age]],R$2:R$5,S$2:S$5)</f>
        <v>Senior (51+)</v>
      </c>
      <c r="D469">
        <v>0</v>
      </c>
      <c r="E469">
        <v>0</v>
      </c>
      <c r="F469">
        <v>0</v>
      </c>
      <c r="G469" t="s">
        <v>45</v>
      </c>
      <c r="H469" t="s">
        <v>17</v>
      </c>
      <c r="I469" t="s">
        <v>13</v>
      </c>
      <c r="J469" t="s">
        <v>14</v>
      </c>
      <c r="K469">
        <v>0</v>
      </c>
      <c r="L469" t="str">
        <f>IF(Table1[[#This Row],[Outcome]],"Positive","Negative")</f>
        <v>Negative</v>
      </c>
      <c r="M469" t="str">
        <f t="shared" si="14"/>
        <v>All Negative</v>
      </c>
      <c r="N469" t="str">
        <f t="shared" si="15"/>
        <v>Likely not infected / tested too early</v>
      </c>
    </row>
    <row r="470" spans="1:14" hidden="1" x14ac:dyDescent="0.3">
      <c r="A470" t="s">
        <v>15</v>
      </c>
      <c r="B470">
        <v>29</v>
      </c>
      <c r="C470" t="str">
        <f>LOOKUP(Table1[[#This Row],[Age]],R$2:R$5,S$2:S$5)</f>
        <v>Young Adult (19-30)</v>
      </c>
      <c r="D470">
        <v>0</v>
      </c>
      <c r="E470">
        <v>0</v>
      </c>
      <c r="F470">
        <v>1</v>
      </c>
      <c r="G470" t="s">
        <v>31</v>
      </c>
      <c r="H470" t="s">
        <v>12</v>
      </c>
      <c r="I470" t="s">
        <v>19</v>
      </c>
      <c r="J470" t="s">
        <v>14</v>
      </c>
      <c r="K470">
        <v>0</v>
      </c>
      <c r="L470" t="str">
        <f>IF(Table1[[#This Row],[Outcome]],"Positive","Negative")</f>
        <v>Negative</v>
      </c>
      <c r="M470" t="str">
        <f t="shared" si="14"/>
        <v>NS1(-), IgM(+), IgG(-)</v>
      </c>
      <c r="N470" t="str">
        <f t="shared" si="15"/>
        <v>Recent dengue</v>
      </c>
    </row>
    <row r="471" spans="1:14" x14ac:dyDescent="0.3">
      <c r="A471" t="s">
        <v>15</v>
      </c>
      <c r="B471">
        <v>51</v>
      </c>
      <c r="C471" t="str">
        <f>LOOKUP(Table1[[#This Row],[Age]],R$2:R$5,S$2:S$5)</f>
        <v>Senior (51+)</v>
      </c>
      <c r="D471">
        <v>1</v>
      </c>
      <c r="E471">
        <v>1</v>
      </c>
      <c r="F471">
        <v>1</v>
      </c>
      <c r="G471" t="s">
        <v>41</v>
      </c>
      <c r="H471" t="s">
        <v>17</v>
      </c>
      <c r="I471" t="s">
        <v>19</v>
      </c>
      <c r="J471" t="s">
        <v>14</v>
      </c>
      <c r="K471">
        <v>1</v>
      </c>
      <c r="L471" t="str">
        <f>IF(Table1[[#This Row],[Outcome]],"Positive","Negative")</f>
        <v>Positive</v>
      </c>
      <c r="M471" t="str">
        <f t="shared" si="14"/>
        <v>NS1(+), IgM(+), IgG(+)</v>
      </c>
      <c r="N471" t="str">
        <f t="shared" si="15"/>
        <v>Active secondary dengue (strong response)</v>
      </c>
    </row>
    <row r="472" spans="1:14" hidden="1" x14ac:dyDescent="0.3">
      <c r="A472" t="s">
        <v>15</v>
      </c>
      <c r="B472">
        <v>11</v>
      </c>
      <c r="C472" t="str">
        <f>LOOKUP(Table1[[#This Row],[Age]],R$2:R$5,S$2:S$5)</f>
        <v>Child (0-18)</v>
      </c>
      <c r="D472">
        <v>0</v>
      </c>
      <c r="E472">
        <v>0</v>
      </c>
      <c r="F472">
        <v>1</v>
      </c>
      <c r="G472" t="s">
        <v>35</v>
      </c>
      <c r="H472" t="s">
        <v>12</v>
      </c>
      <c r="I472" t="s">
        <v>19</v>
      </c>
      <c r="J472" t="s">
        <v>14</v>
      </c>
      <c r="K472">
        <v>0</v>
      </c>
      <c r="L472" t="str">
        <f>IF(Table1[[#This Row],[Outcome]],"Positive","Negative")</f>
        <v>Negative</v>
      </c>
      <c r="M472" t="str">
        <f t="shared" si="14"/>
        <v>NS1(-), IgM(+), IgG(-)</v>
      </c>
      <c r="N472" t="str">
        <f t="shared" si="15"/>
        <v>Recent dengue</v>
      </c>
    </row>
    <row r="473" spans="1:14" x14ac:dyDescent="0.3">
      <c r="A473" t="s">
        <v>10</v>
      </c>
      <c r="B473">
        <v>29</v>
      </c>
      <c r="C473" t="str">
        <f>LOOKUP(Table1[[#This Row],[Age]],R$2:R$5,S$2:S$5)</f>
        <v>Young Adult (19-30)</v>
      </c>
      <c r="D473">
        <v>1</v>
      </c>
      <c r="E473">
        <v>1</v>
      </c>
      <c r="F473">
        <v>1</v>
      </c>
      <c r="G473" t="s">
        <v>51</v>
      </c>
      <c r="H473" t="s">
        <v>17</v>
      </c>
      <c r="I473" t="s">
        <v>13</v>
      </c>
      <c r="J473" t="s">
        <v>14</v>
      </c>
      <c r="K473">
        <v>1</v>
      </c>
      <c r="L473" t="str">
        <f>IF(Table1[[#This Row],[Outcome]],"Positive","Negative")</f>
        <v>Positive</v>
      </c>
      <c r="M473" t="str">
        <f t="shared" si="14"/>
        <v>NS1(+), IgM(+), IgG(+)</v>
      </c>
      <c r="N473" t="str">
        <f t="shared" si="15"/>
        <v>Active secondary dengue (strong response)</v>
      </c>
    </row>
    <row r="474" spans="1:14" x14ac:dyDescent="0.3">
      <c r="A474" t="s">
        <v>15</v>
      </c>
      <c r="B474">
        <v>45</v>
      </c>
      <c r="C474" t="str">
        <f>LOOKUP(Table1[[#This Row],[Age]],R$2:R$5,S$2:S$5)</f>
        <v>Adult (31-50)</v>
      </c>
      <c r="D474">
        <v>1</v>
      </c>
      <c r="E474">
        <v>1</v>
      </c>
      <c r="F474">
        <v>0</v>
      </c>
      <c r="G474" t="s">
        <v>30</v>
      </c>
      <c r="H474" t="s">
        <v>12</v>
      </c>
      <c r="I474" t="s">
        <v>13</v>
      </c>
      <c r="J474" t="s">
        <v>14</v>
      </c>
      <c r="K474">
        <v>1</v>
      </c>
      <c r="L474" t="str">
        <f>IF(Table1[[#This Row],[Outcome]],"Positive","Negative")</f>
        <v>Positive</v>
      </c>
      <c r="M474" t="str">
        <f t="shared" si="14"/>
        <v>NS1(+), IgM(-), IgG(+)</v>
      </c>
      <c r="N474" t="str">
        <f t="shared" si="15"/>
        <v>Early secondary infection</v>
      </c>
    </row>
    <row r="475" spans="1:14" hidden="1" x14ac:dyDescent="0.3">
      <c r="A475" t="s">
        <v>15</v>
      </c>
      <c r="B475">
        <v>19</v>
      </c>
      <c r="C475" t="str">
        <f>LOOKUP(Table1[[#This Row],[Age]],R$2:R$5,S$2:S$5)</f>
        <v>Young Adult (19-30)</v>
      </c>
      <c r="D475">
        <v>0</v>
      </c>
      <c r="E475">
        <v>0</v>
      </c>
      <c r="F475">
        <v>0</v>
      </c>
      <c r="G475" t="s">
        <v>49</v>
      </c>
      <c r="H475" t="s">
        <v>17</v>
      </c>
      <c r="I475" t="s">
        <v>13</v>
      </c>
      <c r="J475" t="s">
        <v>14</v>
      </c>
      <c r="K475">
        <v>0</v>
      </c>
      <c r="L475" t="str">
        <f>IF(Table1[[#This Row],[Outcome]],"Positive","Negative")</f>
        <v>Negative</v>
      </c>
      <c r="M475" t="str">
        <f t="shared" si="14"/>
        <v>All Negative</v>
      </c>
      <c r="N475" t="str">
        <f t="shared" si="15"/>
        <v>Likely not infected / tested too early</v>
      </c>
    </row>
    <row r="476" spans="1:14" x14ac:dyDescent="0.3">
      <c r="A476" t="s">
        <v>15</v>
      </c>
      <c r="B476">
        <v>24</v>
      </c>
      <c r="C476" t="str">
        <f>LOOKUP(Table1[[#This Row],[Age]],R$2:R$5,S$2:S$5)</f>
        <v>Young Adult (19-30)</v>
      </c>
      <c r="D476">
        <v>1</v>
      </c>
      <c r="E476">
        <v>1</v>
      </c>
      <c r="F476">
        <v>0</v>
      </c>
      <c r="G476" t="s">
        <v>48</v>
      </c>
      <c r="H476" t="s">
        <v>12</v>
      </c>
      <c r="I476" t="s">
        <v>24</v>
      </c>
      <c r="J476" t="s">
        <v>14</v>
      </c>
      <c r="K476">
        <v>1</v>
      </c>
      <c r="L476" t="str">
        <f>IF(Table1[[#This Row],[Outcome]],"Positive","Negative")</f>
        <v>Positive</v>
      </c>
      <c r="M476" t="str">
        <f t="shared" si="14"/>
        <v>NS1(+), IgM(-), IgG(+)</v>
      </c>
      <c r="N476" t="str">
        <f t="shared" si="15"/>
        <v>Early secondary infection</v>
      </c>
    </row>
    <row r="477" spans="1:14" hidden="1" x14ac:dyDescent="0.3">
      <c r="A477" t="s">
        <v>15</v>
      </c>
      <c r="B477">
        <v>48</v>
      </c>
      <c r="C477" t="str">
        <f>LOOKUP(Table1[[#This Row],[Age]],R$2:R$5,S$2:S$5)</f>
        <v>Adult (31-50)</v>
      </c>
      <c r="D477">
        <v>0</v>
      </c>
      <c r="E477">
        <v>0</v>
      </c>
      <c r="F477">
        <v>0</v>
      </c>
      <c r="G477" t="s">
        <v>44</v>
      </c>
      <c r="H477" t="s">
        <v>17</v>
      </c>
      <c r="I477" t="s">
        <v>13</v>
      </c>
      <c r="J477" t="s">
        <v>14</v>
      </c>
      <c r="K477">
        <v>0</v>
      </c>
      <c r="L477" t="str">
        <f>IF(Table1[[#This Row],[Outcome]],"Positive","Negative")</f>
        <v>Negative</v>
      </c>
      <c r="M477" t="str">
        <f t="shared" si="14"/>
        <v>All Negative</v>
      </c>
      <c r="N477" t="str">
        <f t="shared" si="15"/>
        <v>Likely not infected / tested too early</v>
      </c>
    </row>
    <row r="478" spans="1:14" x14ac:dyDescent="0.3">
      <c r="A478" t="s">
        <v>10</v>
      </c>
      <c r="B478">
        <v>53</v>
      </c>
      <c r="C478" t="str">
        <f>LOOKUP(Table1[[#This Row],[Age]],R$2:R$5,S$2:S$5)</f>
        <v>Senior (51+)</v>
      </c>
      <c r="D478">
        <v>1</v>
      </c>
      <c r="E478">
        <v>1</v>
      </c>
      <c r="F478">
        <v>0</v>
      </c>
      <c r="G478" t="s">
        <v>42</v>
      </c>
      <c r="H478" t="s">
        <v>12</v>
      </c>
      <c r="I478" t="s">
        <v>24</v>
      </c>
      <c r="J478" t="s">
        <v>14</v>
      </c>
      <c r="K478">
        <v>1</v>
      </c>
      <c r="L478" t="str">
        <f>IF(Table1[[#This Row],[Outcome]],"Positive","Negative")</f>
        <v>Positive</v>
      </c>
      <c r="M478" t="str">
        <f t="shared" si="14"/>
        <v>NS1(+), IgM(-), IgG(+)</v>
      </c>
      <c r="N478" t="str">
        <f t="shared" si="15"/>
        <v>Early secondary infection</v>
      </c>
    </row>
    <row r="479" spans="1:14" x14ac:dyDescent="0.3">
      <c r="A479" t="s">
        <v>10</v>
      </c>
      <c r="B479">
        <v>33</v>
      </c>
      <c r="C479" t="str">
        <f>LOOKUP(Table1[[#This Row],[Age]],R$2:R$5,S$2:S$5)</f>
        <v>Adult (31-50)</v>
      </c>
      <c r="D479">
        <v>1</v>
      </c>
      <c r="E479">
        <v>1</v>
      </c>
      <c r="F479">
        <v>0</v>
      </c>
      <c r="G479" t="s">
        <v>40</v>
      </c>
      <c r="H479" t="s">
        <v>17</v>
      </c>
      <c r="I479" t="s">
        <v>24</v>
      </c>
      <c r="J479" t="s">
        <v>14</v>
      </c>
      <c r="K479">
        <v>1</v>
      </c>
      <c r="L479" t="str">
        <f>IF(Table1[[#This Row],[Outcome]],"Positive","Negative")</f>
        <v>Positive</v>
      </c>
      <c r="M479" t="str">
        <f t="shared" si="14"/>
        <v>NS1(+), IgM(-), IgG(+)</v>
      </c>
      <c r="N479" t="str">
        <f t="shared" si="15"/>
        <v>Early secondary infection</v>
      </c>
    </row>
    <row r="480" spans="1:14" x14ac:dyDescent="0.3">
      <c r="A480" t="s">
        <v>15</v>
      </c>
      <c r="B480">
        <v>41</v>
      </c>
      <c r="C480" t="str">
        <f>LOOKUP(Table1[[#This Row],[Age]],R$2:R$5,S$2:S$5)</f>
        <v>Adult (31-50)</v>
      </c>
      <c r="D480">
        <v>1</v>
      </c>
      <c r="E480">
        <v>1</v>
      </c>
      <c r="F480">
        <v>1</v>
      </c>
      <c r="G480" t="s">
        <v>27</v>
      </c>
      <c r="H480" t="s">
        <v>12</v>
      </c>
      <c r="I480" t="s">
        <v>24</v>
      </c>
      <c r="J480" t="s">
        <v>14</v>
      </c>
      <c r="K480">
        <v>1</v>
      </c>
      <c r="L480" t="str">
        <f>IF(Table1[[#This Row],[Outcome]],"Positive","Negative")</f>
        <v>Positive</v>
      </c>
      <c r="M480" t="str">
        <f t="shared" si="14"/>
        <v>NS1(+), IgM(+), IgG(+)</v>
      </c>
      <c r="N480" t="str">
        <f t="shared" si="15"/>
        <v>Active secondary dengue (strong response)</v>
      </c>
    </row>
    <row r="481" spans="1:14" hidden="1" x14ac:dyDescent="0.3">
      <c r="A481" t="s">
        <v>10</v>
      </c>
      <c r="B481">
        <v>35</v>
      </c>
      <c r="C481" t="str">
        <f>LOOKUP(Table1[[#This Row],[Age]],R$2:R$5,S$2:S$5)</f>
        <v>Adult (31-50)</v>
      </c>
      <c r="D481">
        <v>0</v>
      </c>
      <c r="E481">
        <v>0</v>
      </c>
      <c r="F481">
        <v>1</v>
      </c>
      <c r="G481" t="s">
        <v>22</v>
      </c>
      <c r="H481" t="s">
        <v>17</v>
      </c>
      <c r="I481" t="s">
        <v>13</v>
      </c>
      <c r="J481" t="s">
        <v>14</v>
      </c>
      <c r="K481">
        <v>0</v>
      </c>
      <c r="L481" t="str">
        <f>IF(Table1[[#This Row],[Outcome]],"Positive","Negative")</f>
        <v>Negative</v>
      </c>
      <c r="M481" t="str">
        <f t="shared" si="14"/>
        <v>NS1(-), IgM(+), IgG(-)</v>
      </c>
      <c r="N481" t="str">
        <f t="shared" si="15"/>
        <v>Recent dengue</v>
      </c>
    </row>
    <row r="482" spans="1:14" hidden="1" x14ac:dyDescent="0.3">
      <c r="A482" t="s">
        <v>15</v>
      </c>
      <c r="B482">
        <v>63</v>
      </c>
      <c r="C482" t="str">
        <f>LOOKUP(Table1[[#This Row],[Age]],R$2:R$5,S$2:S$5)</f>
        <v>Senior (51+)</v>
      </c>
      <c r="D482">
        <v>0</v>
      </c>
      <c r="E482">
        <v>0</v>
      </c>
      <c r="F482">
        <v>0</v>
      </c>
      <c r="G482" t="s">
        <v>22</v>
      </c>
      <c r="H482" t="s">
        <v>12</v>
      </c>
      <c r="I482" t="s">
        <v>24</v>
      </c>
      <c r="J482" t="s">
        <v>14</v>
      </c>
      <c r="K482">
        <v>0</v>
      </c>
      <c r="L482" t="str">
        <f>IF(Table1[[#This Row],[Outcome]],"Positive","Negative")</f>
        <v>Negative</v>
      </c>
      <c r="M482" t="str">
        <f t="shared" si="14"/>
        <v>All Negative</v>
      </c>
      <c r="N482" t="str">
        <f t="shared" si="15"/>
        <v>Likely not infected / tested too early</v>
      </c>
    </row>
    <row r="483" spans="1:14" x14ac:dyDescent="0.3">
      <c r="A483" t="s">
        <v>10</v>
      </c>
      <c r="B483">
        <v>54</v>
      </c>
      <c r="C483" t="str">
        <f>LOOKUP(Table1[[#This Row],[Age]],R$2:R$5,S$2:S$5)</f>
        <v>Senior (51+)</v>
      </c>
      <c r="D483">
        <v>1</v>
      </c>
      <c r="E483">
        <v>1</v>
      </c>
      <c r="F483">
        <v>0</v>
      </c>
      <c r="G483" t="s">
        <v>33</v>
      </c>
      <c r="H483" t="s">
        <v>17</v>
      </c>
      <c r="I483" t="s">
        <v>24</v>
      </c>
      <c r="J483" t="s">
        <v>14</v>
      </c>
      <c r="K483">
        <v>1</v>
      </c>
      <c r="L483" t="str">
        <f>IF(Table1[[#This Row],[Outcome]],"Positive","Negative")</f>
        <v>Positive</v>
      </c>
      <c r="M483" t="str">
        <f t="shared" si="14"/>
        <v>NS1(+), IgM(-), IgG(+)</v>
      </c>
      <c r="N483" t="str">
        <f t="shared" si="15"/>
        <v>Early secondary infection</v>
      </c>
    </row>
    <row r="484" spans="1:14" x14ac:dyDescent="0.3">
      <c r="A484" t="s">
        <v>10</v>
      </c>
      <c r="B484">
        <v>40</v>
      </c>
      <c r="C484" t="str">
        <f>LOOKUP(Table1[[#This Row],[Age]],R$2:R$5,S$2:S$5)</f>
        <v>Adult (31-50)</v>
      </c>
      <c r="D484">
        <v>1</v>
      </c>
      <c r="E484">
        <v>1</v>
      </c>
      <c r="F484">
        <v>1</v>
      </c>
      <c r="G484" t="s">
        <v>43</v>
      </c>
      <c r="H484" t="s">
        <v>12</v>
      </c>
      <c r="I484" t="s">
        <v>24</v>
      </c>
      <c r="J484" t="s">
        <v>14</v>
      </c>
      <c r="K484">
        <v>1</v>
      </c>
      <c r="L484" t="str">
        <f>IF(Table1[[#This Row],[Outcome]],"Positive","Negative")</f>
        <v>Positive</v>
      </c>
      <c r="M484" t="str">
        <f t="shared" si="14"/>
        <v>NS1(+), IgM(+), IgG(+)</v>
      </c>
      <c r="N484" t="str">
        <f t="shared" si="15"/>
        <v>Active secondary dengue (strong response)</v>
      </c>
    </row>
    <row r="485" spans="1:14" hidden="1" x14ac:dyDescent="0.3">
      <c r="A485" t="s">
        <v>10</v>
      </c>
      <c r="B485">
        <v>23</v>
      </c>
      <c r="C485" t="str">
        <f>LOOKUP(Table1[[#This Row],[Age]],R$2:R$5,S$2:S$5)</f>
        <v>Young Adult (19-30)</v>
      </c>
      <c r="D485">
        <v>0</v>
      </c>
      <c r="E485">
        <v>0</v>
      </c>
      <c r="F485">
        <v>1</v>
      </c>
      <c r="G485" t="s">
        <v>52</v>
      </c>
      <c r="H485" t="s">
        <v>17</v>
      </c>
      <c r="I485" t="s">
        <v>19</v>
      </c>
      <c r="J485" t="s">
        <v>14</v>
      </c>
      <c r="K485">
        <v>0</v>
      </c>
      <c r="L485" t="str">
        <f>IF(Table1[[#This Row],[Outcome]],"Positive","Negative")</f>
        <v>Negative</v>
      </c>
      <c r="M485" t="str">
        <f t="shared" si="14"/>
        <v>NS1(-), IgM(+), IgG(-)</v>
      </c>
      <c r="N485" t="str">
        <f t="shared" si="15"/>
        <v>Recent dengue</v>
      </c>
    </row>
    <row r="486" spans="1:14" hidden="1" x14ac:dyDescent="0.3">
      <c r="A486" t="s">
        <v>10</v>
      </c>
      <c r="B486">
        <v>55</v>
      </c>
      <c r="C486" t="str">
        <f>LOOKUP(Table1[[#This Row],[Age]],R$2:R$5,S$2:S$5)</f>
        <v>Senior (51+)</v>
      </c>
      <c r="D486">
        <v>0</v>
      </c>
      <c r="E486">
        <v>0</v>
      </c>
      <c r="F486">
        <v>0</v>
      </c>
      <c r="G486" t="s">
        <v>27</v>
      </c>
      <c r="H486" t="s">
        <v>12</v>
      </c>
      <c r="I486" t="s">
        <v>19</v>
      </c>
      <c r="J486" t="s">
        <v>14</v>
      </c>
      <c r="K486">
        <v>0</v>
      </c>
      <c r="L486" t="str">
        <f>IF(Table1[[#This Row],[Outcome]],"Positive","Negative")</f>
        <v>Negative</v>
      </c>
      <c r="M486" t="str">
        <f t="shared" si="14"/>
        <v>All Negative</v>
      </c>
      <c r="N486" t="str">
        <f t="shared" si="15"/>
        <v>Likely not infected / tested too early</v>
      </c>
    </row>
    <row r="487" spans="1:14" hidden="1" x14ac:dyDescent="0.3">
      <c r="A487" t="s">
        <v>10</v>
      </c>
      <c r="B487">
        <v>32</v>
      </c>
      <c r="C487" t="str">
        <f>LOOKUP(Table1[[#This Row],[Age]],R$2:R$5,S$2:S$5)</f>
        <v>Adult (31-50)</v>
      </c>
      <c r="D487">
        <v>0</v>
      </c>
      <c r="E487">
        <v>0</v>
      </c>
      <c r="F487">
        <v>0</v>
      </c>
      <c r="G487" t="s">
        <v>42</v>
      </c>
      <c r="H487" t="s">
        <v>17</v>
      </c>
      <c r="I487" t="s">
        <v>19</v>
      </c>
      <c r="J487" t="s">
        <v>14</v>
      </c>
      <c r="K487">
        <v>0</v>
      </c>
      <c r="L487" t="str">
        <f>IF(Table1[[#This Row],[Outcome]],"Positive","Negative")</f>
        <v>Negative</v>
      </c>
      <c r="M487" t="str">
        <f t="shared" si="14"/>
        <v>All Negative</v>
      </c>
      <c r="N487" t="str">
        <f t="shared" si="15"/>
        <v>Likely not infected / tested too early</v>
      </c>
    </row>
    <row r="488" spans="1:14" hidden="1" x14ac:dyDescent="0.3">
      <c r="A488" t="s">
        <v>15</v>
      </c>
      <c r="B488">
        <v>13</v>
      </c>
      <c r="C488" t="str">
        <f>LOOKUP(Table1[[#This Row],[Age]],R$2:R$5,S$2:S$5)</f>
        <v>Child (0-18)</v>
      </c>
      <c r="D488">
        <v>0</v>
      </c>
      <c r="E488">
        <v>0</v>
      </c>
      <c r="F488">
        <v>1</v>
      </c>
      <c r="G488" t="s">
        <v>21</v>
      </c>
      <c r="H488" t="s">
        <v>12</v>
      </c>
      <c r="I488" t="s">
        <v>24</v>
      </c>
      <c r="J488" t="s">
        <v>14</v>
      </c>
      <c r="K488">
        <v>0</v>
      </c>
      <c r="L488" t="str">
        <f>IF(Table1[[#This Row],[Outcome]],"Positive","Negative")</f>
        <v>Negative</v>
      </c>
      <c r="M488" t="str">
        <f t="shared" si="14"/>
        <v>NS1(-), IgM(+), IgG(-)</v>
      </c>
      <c r="N488" t="str">
        <f t="shared" si="15"/>
        <v>Recent dengue</v>
      </c>
    </row>
    <row r="489" spans="1:14" x14ac:dyDescent="0.3">
      <c r="A489" t="s">
        <v>15</v>
      </c>
      <c r="B489">
        <v>44</v>
      </c>
      <c r="C489" t="str">
        <f>LOOKUP(Table1[[#This Row],[Age]],R$2:R$5,S$2:S$5)</f>
        <v>Adult (31-50)</v>
      </c>
      <c r="D489">
        <v>1</v>
      </c>
      <c r="E489">
        <v>1</v>
      </c>
      <c r="F489">
        <v>0</v>
      </c>
      <c r="G489" t="s">
        <v>40</v>
      </c>
      <c r="H489" t="s">
        <v>17</v>
      </c>
      <c r="I489" t="s">
        <v>13</v>
      </c>
      <c r="J489" t="s">
        <v>14</v>
      </c>
      <c r="K489">
        <v>1</v>
      </c>
      <c r="L489" t="str">
        <f>IF(Table1[[#This Row],[Outcome]],"Positive","Negative")</f>
        <v>Positive</v>
      </c>
      <c r="M489" t="str">
        <f t="shared" si="14"/>
        <v>NS1(+), IgM(-), IgG(+)</v>
      </c>
      <c r="N489" t="str">
        <f t="shared" si="15"/>
        <v>Early secondary infection</v>
      </c>
    </row>
    <row r="490" spans="1:14" hidden="1" x14ac:dyDescent="0.3">
      <c r="A490" t="s">
        <v>10</v>
      </c>
      <c r="B490">
        <v>52</v>
      </c>
      <c r="C490" t="str">
        <f>LOOKUP(Table1[[#This Row],[Age]],R$2:R$5,S$2:S$5)</f>
        <v>Senior (51+)</v>
      </c>
      <c r="D490">
        <v>0</v>
      </c>
      <c r="E490">
        <v>0</v>
      </c>
      <c r="F490">
        <v>1</v>
      </c>
      <c r="G490" t="s">
        <v>30</v>
      </c>
      <c r="H490" t="s">
        <v>12</v>
      </c>
      <c r="I490" t="s">
        <v>24</v>
      </c>
      <c r="J490" t="s">
        <v>14</v>
      </c>
      <c r="K490">
        <v>0</v>
      </c>
      <c r="L490" t="str">
        <f>IF(Table1[[#This Row],[Outcome]],"Positive","Negative")</f>
        <v>Negative</v>
      </c>
      <c r="M490" t="str">
        <f t="shared" si="14"/>
        <v>NS1(-), IgM(+), IgG(-)</v>
      </c>
      <c r="N490" t="str">
        <f t="shared" si="15"/>
        <v>Recent dengue</v>
      </c>
    </row>
    <row r="491" spans="1:14" hidden="1" x14ac:dyDescent="0.3">
      <c r="A491" t="s">
        <v>15</v>
      </c>
      <c r="B491">
        <v>65</v>
      </c>
      <c r="C491" t="str">
        <f>LOOKUP(Table1[[#This Row],[Age]],R$2:R$5,S$2:S$5)</f>
        <v>Senior (51+)</v>
      </c>
      <c r="D491">
        <v>0</v>
      </c>
      <c r="E491">
        <v>0</v>
      </c>
      <c r="F491">
        <v>0</v>
      </c>
      <c r="G491" t="s">
        <v>32</v>
      </c>
      <c r="H491" t="s">
        <v>17</v>
      </c>
      <c r="I491" t="s">
        <v>19</v>
      </c>
      <c r="J491" t="s">
        <v>14</v>
      </c>
      <c r="K491">
        <v>0</v>
      </c>
      <c r="L491" t="str">
        <f>IF(Table1[[#This Row],[Outcome]],"Positive","Negative")</f>
        <v>Negative</v>
      </c>
      <c r="M491" t="str">
        <f t="shared" si="14"/>
        <v>All Negative</v>
      </c>
      <c r="N491" t="str">
        <f t="shared" si="15"/>
        <v>Likely not infected / tested too early</v>
      </c>
    </row>
    <row r="492" spans="1:14" hidden="1" x14ac:dyDescent="0.3">
      <c r="A492" t="s">
        <v>15</v>
      </c>
      <c r="B492">
        <v>55</v>
      </c>
      <c r="C492" t="str">
        <f>LOOKUP(Table1[[#This Row],[Age]],R$2:R$5,S$2:S$5)</f>
        <v>Senior (51+)</v>
      </c>
      <c r="D492">
        <v>0</v>
      </c>
      <c r="E492">
        <v>0</v>
      </c>
      <c r="F492">
        <v>0</v>
      </c>
      <c r="G492" t="s">
        <v>37</v>
      </c>
      <c r="H492" t="s">
        <v>12</v>
      </c>
      <c r="I492" t="s">
        <v>19</v>
      </c>
      <c r="J492" t="s">
        <v>14</v>
      </c>
      <c r="K492">
        <v>0</v>
      </c>
      <c r="L492" t="str">
        <f>IF(Table1[[#This Row],[Outcome]],"Positive","Negative")</f>
        <v>Negative</v>
      </c>
      <c r="M492" t="str">
        <f t="shared" si="14"/>
        <v>All Negative</v>
      </c>
      <c r="N492" t="str">
        <f t="shared" si="15"/>
        <v>Likely not infected / tested too early</v>
      </c>
    </row>
    <row r="493" spans="1:14" hidden="1" x14ac:dyDescent="0.3">
      <c r="A493" t="s">
        <v>10</v>
      </c>
      <c r="B493">
        <v>17</v>
      </c>
      <c r="C493" t="str">
        <f>LOOKUP(Table1[[#This Row],[Age]],R$2:R$5,S$2:S$5)</f>
        <v>Child (0-18)</v>
      </c>
      <c r="D493">
        <v>0</v>
      </c>
      <c r="E493">
        <v>0</v>
      </c>
      <c r="F493">
        <v>1</v>
      </c>
      <c r="G493" t="s">
        <v>11</v>
      </c>
      <c r="H493" t="s">
        <v>17</v>
      </c>
      <c r="I493" t="s">
        <v>19</v>
      </c>
      <c r="J493" t="s">
        <v>14</v>
      </c>
      <c r="K493">
        <v>0</v>
      </c>
      <c r="L493" t="str">
        <f>IF(Table1[[#This Row],[Outcome]],"Positive","Negative")</f>
        <v>Negative</v>
      </c>
      <c r="M493" t="str">
        <f t="shared" si="14"/>
        <v>NS1(-), IgM(+), IgG(-)</v>
      </c>
      <c r="N493" t="str">
        <f t="shared" si="15"/>
        <v>Recent dengue</v>
      </c>
    </row>
    <row r="494" spans="1:14" x14ac:dyDescent="0.3">
      <c r="A494" t="s">
        <v>10</v>
      </c>
      <c r="B494">
        <v>31</v>
      </c>
      <c r="C494" t="str">
        <f>LOOKUP(Table1[[#This Row],[Age]],R$2:R$5,S$2:S$5)</f>
        <v>Adult (31-50)</v>
      </c>
      <c r="D494">
        <v>1</v>
      </c>
      <c r="E494">
        <v>1</v>
      </c>
      <c r="F494">
        <v>0</v>
      </c>
      <c r="G494" t="s">
        <v>37</v>
      </c>
      <c r="H494" t="s">
        <v>12</v>
      </c>
      <c r="I494" t="s">
        <v>13</v>
      </c>
      <c r="J494" t="s">
        <v>14</v>
      </c>
      <c r="K494">
        <v>1</v>
      </c>
      <c r="L494" t="str">
        <f>IF(Table1[[#This Row],[Outcome]],"Positive","Negative")</f>
        <v>Positive</v>
      </c>
      <c r="M494" t="str">
        <f t="shared" si="14"/>
        <v>NS1(+), IgM(-), IgG(+)</v>
      </c>
      <c r="N494" t="str">
        <f t="shared" si="15"/>
        <v>Early secondary infection</v>
      </c>
    </row>
    <row r="495" spans="1:14" x14ac:dyDescent="0.3">
      <c r="A495" t="s">
        <v>15</v>
      </c>
      <c r="B495">
        <v>9</v>
      </c>
      <c r="C495" t="str">
        <f>LOOKUP(Table1[[#This Row],[Age]],R$2:R$5,S$2:S$5)</f>
        <v>Child (0-18)</v>
      </c>
      <c r="D495">
        <v>1</v>
      </c>
      <c r="E495">
        <v>1</v>
      </c>
      <c r="F495">
        <v>1</v>
      </c>
      <c r="G495" t="s">
        <v>39</v>
      </c>
      <c r="H495" t="s">
        <v>17</v>
      </c>
      <c r="I495" t="s">
        <v>24</v>
      </c>
      <c r="J495" t="s">
        <v>14</v>
      </c>
      <c r="K495">
        <v>1</v>
      </c>
      <c r="L495" t="str">
        <f>IF(Table1[[#This Row],[Outcome]],"Positive","Negative")</f>
        <v>Positive</v>
      </c>
      <c r="M495" t="str">
        <f t="shared" si="14"/>
        <v>NS1(+), IgM(+), IgG(+)</v>
      </c>
      <c r="N495" t="str">
        <f t="shared" si="15"/>
        <v>Active secondary dengue (strong response)</v>
      </c>
    </row>
    <row r="496" spans="1:14" x14ac:dyDescent="0.3">
      <c r="A496" t="s">
        <v>15</v>
      </c>
      <c r="B496">
        <v>22</v>
      </c>
      <c r="C496" t="str">
        <f>LOOKUP(Table1[[#This Row],[Age]],R$2:R$5,S$2:S$5)</f>
        <v>Young Adult (19-30)</v>
      </c>
      <c r="D496">
        <v>1</v>
      </c>
      <c r="E496">
        <v>1</v>
      </c>
      <c r="F496">
        <v>0</v>
      </c>
      <c r="G496" t="s">
        <v>39</v>
      </c>
      <c r="H496" t="s">
        <v>12</v>
      </c>
      <c r="I496" t="s">
        <v>24</v>
      </c>
      <c r="J496" t="s">
        <v>14</v>
      </c>
      <c r="K496">
        <v>1</v>
      </c>
      <c r="L496" t="str">
        <f>IF(Table1[[#This Row],[Outcome]],"Positive","Negative")</f>
        <v>Positive</v>
      </c>
      <c r="M496" t="str">
        <f t="shared" si="14"/>
        <v>NS1(+), IgM(-), IgG(+)</v>
      </c>
      <c r="N496" t="str">
        <f t="shared" si="15"/>
        <v>Early secondary infection</v>
      </c>
    </row>
    <row r="497" spans="1:14" x14ac:dyDescent="0.3">
      <c r="A497" t="s">
        <v>10</v>
      </c>
      <c r="B497">
        <v>21</v>
      </c>
      <c r="C497" t="str">
        <f>LOOKUP(Table1[[#This Row],[Age]],R$2:R$5,S$2:S$5)</f>
        <v>Young Adult (19-30)</v>
      </c>
      <c r="D497">
        <v>1</v>
      </c>
      <c r="E497">
        <v>1</v>
      </c>
      <c r="F497">
        <v>0</v>
      </c>
      <c r="G497" t="s">
        <v>47</v>
      </c>
      <c r="H497" t="s">
        <v>17</v>
      </c>
      <c r="I497" t="s">
        <v>19</v>
      </c>
      <c r="J497" t="s">
        <v>14</v>
      </c>
      <c r="K497">
        <v>1</v>
      </c>
      <c r="L497" t="str">
        <f>IF(Table1[[#This Row],[Outcome]],"Positive","Negative")</f>
        <v>Positive</v>
      </c>
      <c r="M497" t="str">
        <f t="shared" si="14"/>
        <v>NS1(+), IgM(-), IgG(+)</v>
      </c>
      <c r="N497" t="str">
        <f t="shared" si="15"/>
        <v>Early secondary infection</v>
      </c>
    </row>
    <row r="498" spans="1:14" x14ac:dyDescent="0.3">
      <c r="A498" t="s">
        <v>10</v>
      </c>
      <c r="B498">
        <v>15</v>
      </c>
      <c r="C498" t="str">
        <f>LOOKUP(Table1[[#This Row],[Age]],R$2:R$5,S$2:S$5)</f>
        <v>Child (0-18)</v>
      </c>
      <c r="D498">
        <v>1</v>
      </c>
      <c r="E498">
        <v>1</v>
      </c>
      <c r="F498">
        <v>0</v>
      </c>
      <c r="G498" t="s">
        <v>52</v>
      </c>
      <c r="H498" t="s">
        <v>12</v>
      </c>
      <c r="I498" t="s">
        <v>13</v>
      </c>
      <c r="J498" t="s">
        <v>14</v>
      </c>
      <c r="K498">
        <v>1</v>
      </c>
      <c r="L498" t="str">
        <f>IF(Table1[[#This Row],[Outcome]],"Positive","Negative")</f>
        <v>Positive</v>
      </c>
      <c r="M498" t="str">
        <f t="shared" si="14"/>
        <v>NS1(+), IgM(-), IgG(+)</v>
      </c>
      <c r="N498" t="str">
        <f t="shared" si="15"/>
        <v>Early secondary infection</v>
      </c>
    </row>
    <row r="499" spans="1:14" x14ac:dyDescent="0.3">
      <c r="A499" t="s">
        <v>15</v>
      </c>
      <c r="B499">
        <v>40</v>
      </c>
      <c r="C499" t="str">
        <f>LOOKUP(Table1[[#This Row],[Age]],R$2:R$5,S$2:S$5)</f>
        <v>Adult (31-50)</v>
      </c>
      <c r="D499">
        <v>1</v>
      </c>
      <c r="E499">
        <v>1</v>
      </c>
      <c r="F499">
        <v>0</v>
      </c>
      <c r="G499" t="s">
        <v>49</v>
      </c>
      <c r="H499" t="s">
        <v>17</v>
      </c>
      <c r="I499" t="s">
        <v>24</v>
      </c>
      <c r="J499" t="s">
        <v>14</v>
      </c>
      <c r="K499">
        <v>1</v>
      </c>
      <c r="L499" t="str">
        <f>IF(Table1[[#This Row],[Outcome]],"Positive","Negative")</f>
        <v>Positive</v>
      </c>
      <c r="M499" t="str">
        <f t="shared" si="14"/>
        <v>NS1(+), IgM(-), IgG(+)</v>
      </c>
      <c r="N499" t="str">
        <f t="shared" si="15"/>
        <v>Early secondary infection</v>
      </c>
    </row>
    <row r="500" spans="1:14" x14ac:dyDescent="0.3">
      <c r="A500" t="s">
        <v>10</v>
      </c>
      <c r="B500">
        <v>37</v>
      </c>
      <c r="C500" t="str">
        <f>LOOKUP(Table1[[#This Row],[Age]],R$2:R$5,S$2:S$5)</f>
        <v>Adult (31-50)</v>
      </c>
      <c r="D500">
        <v>1</v>
      </c>
      <c r="E500">
        <v>1</v>
      </c>
      <c r="F500">
        <v>1</v>
      </c>
      <c r="G500" t="s">
        <v>20</v>
      </c>
      <c r="H500" t="s">
        <v>12</v>
      </c>
      <c r="I500" t="s">
        <v>13</v>
      </c>
      <c r="J500" t="s">
        <v>14</v>
      </c>
      <c r="K500">
        <v>1</v>
      </c>
      <c r="L500" t="str">
        <f>IF(Table1[[#This Row],[Outcome]],"Positive","Negative")</f>
        <v>Positive</v>
      </c>
      <c r="M500" t="str">
        <f t="shared" si="14"/>
        <v>NS1(+), IgM(+), IgG(+)</v>
      </c>
      <c r="N500" t="str">
        <f t="shared" si="15"/>
        <v>Active secondary dengue (strong response)</v>
      </c>
    </row>
    <row r="501" spans="1:14" hidden="1" x14ac:dyDescent="0.3">
      <c r="A501" t="s">
        <v>15</v>
      </c>
      <c r="B501">
        <v>53</v>
      </c>
      <c r="C501" t="str">
        <f>LOOKUP(Table1[[#This Row],[Age]],R$2:R$5,S$2:S$5)</f>
        <v>Senior (51+)</v>
      </c>
      <c r="D501">
        <v>0</v>
      </c>
      <c r="E501">
        <v>0</v>
      </c>
      <c r="F501">
        <v>0</v>
      </c>
      <c r="G501" t="s">
        <v>21</v>
      </c>
      <c r="H501" t="s">
        <v>17</v>
      </c>
      <c r="I501" t="s">
        <v>19</v>
      </c>
      <c r="J501" t="s">
        <v>14</v>
      </c>
      <c r="K501">
        <v>0</v>
      </c>
      <c r="L501" t="str">
        <f>IF(Table1[[#This Row],[Outcome]],"Positive","Negative")</f>
        <v>Negative</v>
      </c>
      <c r="M501" t="str">
        <f t="shared" si="14"/>
        <v>All Negative</v>
      </c>
      <c r="N501" t="str">
        <f t="shared" si="15"/>
        <v>Likely not infected / tested too early</v>
      </c>
    </row>
    <row r="502" spans="1:14" hidden="1" x14ac:dyDescent="0.3">
      <c r="A502" t="s">
        <v>10</v>
      </c>
      <c r="B502">
        <v>46</v>
      </c>
      <c r="C502" t="str">
        <f>LOOKUP(Table1[[#This Row],[Age]],R$2:R$5,S$2:S$5)</f>
        <v>Adult (31-50)</v>
      </c>
      <c r="D502">
        <v>0</v>
      </c>
      <c r="E502">
        <v>0</v>
      </c>
      <c r="F502">
        <v>0</v>
      </c>
      <c r="G502" t="s">
        <v>23</v>
      </c>
      <c r="H502" t="s">
        <v>12</v>
      </c>
      <c r="I502" t="s">
        <v>24</v>
      </c>
      <c r="J502" t="s">
        <v>14</v>
      </c>
      <c r="K502">
        <v>0</v>
      </c>
      <c r="L502" t="str">
        <f>IF(Table1[[#This Row],[Outcome]],"Positive","Negative")</f>
        <v>Negative</v>
      </c>
      <c r="M502" t="str">
        <f t="shared" si="14"/>
        <v>All Negative</v>
      </c>
      <c r="N502" t="str">
        <f t="shared" si="15"/>
        <v>Likely not infected / tested too early</v>
      </c>
    </row>
    <row r="503" spans="1:14" x14ac:dyDescent="0.3">
      <c r="A503" t="s">
        <v>15</v>
      </c>
      <c r="B503">
        <v>9</v>
      </c>
      <c r="C503" t="str">
        <f>LOOKUP(Table1[[#This Row],[Age]],R$2:R$5,S$2:S$5)</f>
        <v>Child (0-18)</v>
      </c>
      <c r="D503">
        <v>1</v>
      </c>
      <c r="E503">
        <v>1</v>
      </c>
      <c r="F503">
        <v>1</v>
      </c>
      <c r="G503" t="s">
        <v>34</v>
      </c>
      <c r="H503" t="s">
        <v>17</v>
      </c>
      <c r="I503" t="s">
        <v>19</v>
      </c>
      <c r="J503" t="s">
        <v>14</v>
      </c>
      <c r="K503">
        <v>1</v>
      </c>
      <c r="L503" t="str">
        <f>IF(Table1[[#This Row],[Outcome]],"Positive","Negative")</f>
        <v>Positive</v>
      </c>
      <c r="M503" t="str">
        <f t="shared" si="14"/>
        <v>NS1(+), IgM(+), IgG(+)</v>
      </c>
      <c r="N503" t="str">
        <f t="shared" si="15"/>
        <v>Active secondary dengue (strong response)</v>
      </c>
    </row>
    <row r="504" spans="1:14" hidden="1" x14ac:dyDescent="0.3">
      <c r="A504" t="s">
        <v>15</v>
      </c>
      <c r="B504">
        <v>35</v>
      </c>
      <c r="C504" t="str">
        <f>LOOKUP(Table1[[#This Row],[Age]],R$2:R$5,S$2:S$5)</f>
        <v>Adult (31-50)</v>
      </c>
      <c r="D504">
        <v>0</v>
      </c>
      <c r="E504">
        <v>0</v>
      </c>
      <c r="F504">
        <v>1</v>
      </c>
      <c r="G504" t="s">
        <v>23</v>
      </c>
      <c r="H504" t="s">
        <v>12</v>
      </c>
      <c r="I504" t="s">
        <v>24</v>
      </c>
      <c r="J504" t="s">
        <v>14</v>
      </c>
      <c r="K504">
        <v>0</v>
      </c>
      <c r="L504" t="str">
        <f>IF(Table1[[#This Row],[Outcome]],"Positive","Negative")</f>
        <v>Negative</v>
      </c>
      <c r="M504" t="str">
        <f t="shared" si="14"/>
        <v>NS1(-), IgM(+), IgG(-)</v>
      </c>
      <c r="N504" t="str">
        <f t="shared" si="15"/>
        <v>Recent dengue</v>
      </c>
    </row>
    <row r="505" spans="1:14" hidden="1" x14ac:dyDescent="0.3">
      <c r="A505" t="s">
        <v>10</v>
      </c>
      <c r="B505">
        <v>18</v>
      </c>
      <c r="C505" t="str">
        <f>LOOKUP(Table1[[#This Row],[Age]],R$2:R$5,S$2:S$5)</f>
        <v>Young Adult (19-30)</v>
      </c>
      <c r="D505">
        <v>0</v>
      </c>
      <c r="E505">
        <v>0</v>
      </c>
      <c r="F505">
        <v>1</v>
      </c>
      <c r="G505" t="s">
        <v>36</v>
      </c>
      <c r="H505" t="s">
        <v>17</v>
      </c>
      <c r="I505" t="s">
        <v>19</v>
      </c>
      <c r="J505" t="s">
        <v>14</v>
      </c>
      <c r="K505">
        <v>0</v>
      </c>
      <c r="L505" t="str">
        <f>IF(Table1[[#This Row],[Outcome]],"Positive","Negative")</f>
        <v>Negative</v>
      </c>
      <c r="M505" t="str">
        <f t="shared" si="14"/>
        <v>NS1(-), IgM(+), IgG(-)</v>
      </c>
      <c r="N505" t="str">
        <f t="shared" si="15"/>
        <v>Recent dengue</v>
      </c>
    </row>
    <row r="506" spans="1:14" hidden="1" x14ac:dyDescent="0.3">
      <c r="A506" t="s">
        <v>10</v>
      </c>
      <c r="B506">
        <v>10</v>
      </c>
      <c r="C506" t="str">
        <f>LOOKUP(Table1[[#This Row],[Age]],R$2:R$5,S$2:S$5)</f>
        <v>Child (0-18)</v>
      </c>
      <c r="D506">
        <v>0</v>
      </c>
      <c r="E506">
        <v>0</v>
      </c>
      <c r="F506">
        <v>1</v>
      </c>
      <c r="G506" t="s">
        <v>35</v>
      </c>
      <c r="H506" t="s">
        <v>12</v>
      </c>
      <c r="I506" t="s">
        <v>19</v>
      </c>
      <c r="J506" t="s">
        <v>14</v>
      </c>
      <c r="K506">
        <v>0</v>
      </c>
      <c r="L506" t="str">
        <f>IF(Table1[[#This Row],[Outcome]],"Positive","Negative")</f>
        <v>Negative</v>
      </c>
      <c r="M506" t="str">
        <f t="shared" si="14"/>
        <v>NS1(-), IgM(+), IgG(-)</v>
      </c>
      <c r="N506" t="str">
        <f t="shared" si="15"/>
        <v>Recent dengue</v>
      </c>
    </row>
    <row r="507" spans="1:14" x14ac:dyDescent="0.3">
      <c r="A507" t="s">
        <v>10</v>
      </c>
      <c r="B507">
        <v>13</v>
      </c>
      <c r="C507" t="str">
        <f>LOOKUP(Table1[[#This Row],[Age]],R$2:R$5,S$2:S$5)</f>
        <v>Child (0-18)</v>
      </c>
      <c r="D507">
        <v>1</v>
      </c>
      <c r="E507">
        <v>1</v>
      </c>
      <c r="F507">
        <v>1</v>
      </c>
      <c r="G507" t="s">
        <v>11</v>
      </c>
      <c r="H507" t="s">
        <v>17</v>
      </c>
      <c r="I507" t="s">
        <v>24</v>
      </c>
      <c r="J507" t="s">
        <v>14</v>
      </c>
      <c r="K507">
        <v>1</v>
      </c>
      <c r="L507" t="str">
        <f>IF(Table1[[#This Row],[Outcome]],"Positive","Negative")</f>
        <v>Positive</v>
      </c>
      <c r="M507" t="str">
        <f t="shared" si="14"/>
        <v>NS1(+), IgM(+), IgG(+)</v>
      </c>
      <c r="N507" t="str">
        <f t="shared" si="15"/>
        <v>Active secondary dengue (strong response)</v>
      </c>
    </row>
    <row r="508" spans="1:14" x14ac:dyDescent="0.3">
      <c r="A508" t="s">
        <v>10</v>
      </c>
      <c r="B508">
        <v>19</v>
      </c>
      <c r="C508" t="str">
        <f>LOOKUP(Table1[[#This Row],[Age]],R$2:R$5,S$2:S$5)</f>
        <v>Young Adult (19-30)</v>
      </c>
      <c r="D508">
        <v>1</v>
      </c>
      <c r="E508">
        <v>1</v>
      </c>
      <c r="F508">
        <v>0</v>
      </c>
      <c r="G508" t="s">
        <v>51</v>
      </c>
      <c r="H508" t="s">
        <v>12</v>
      </c>
      <c r="I508" t="s">
        <v>24</v>
      </c>
      <c r="J508" t="s">
        <v>14</v>
      </c>
      <c r="K508">
        <v>1</v>
      </c>
      <c r="L508" t="str">
        <f>IF(Table1[[#This Row],[Outcome]],"Positive","Negative")</f>
        <v>Positive</v>
      </c>
      <c r="M508" t="str">
        <f t="shared" si="14"/>
        <v>NS1(+), IgM(-), IgG(+)</v>
      </c>
      <c r="N508" t="str">
        <f t="shared" si="15"/>
        <v>Early secondary infection</v>
      </c>
    </row>
    <row r="509" spans="1:14" hidden="1" x14ac:dyDescent="0.3">
      <c r="A509" t="s">
        <v>15</v>
      </c>
      <c r="B509">
        <v>37</v>
      </c>
      <c r="C509" t="str">
        <f>LOOKUP(Table1[[#This Row],[Age]],R$2:R$5,S$2:S$5)</f>
        <v>Adult (31-50)</v>
      </c>
      <c r="D509">
        <v>0</v>
      </c>
      <c r="E509">
        <v>0</v>
      </c>
      <c r="F509">
        <v>1</v>
      </c>
      <c r="G509" t="s">
        <v>31</v>
      </c>
      <c r="H509" t="s">
        <v>17</v>
      </c>
      <c r="I509" t="s">
        <v>19</v>
      </c>
      <c r="J509" t="s">
        <v>14</v>
      </c>
      <c r="K509">
        <v>0</v>
      </c>
      <c r="L509" t="str">
        <f>IF(Table1[[#This Row],[Outcome]],"Positive","Negative")</f>
        <v>Negative</v>
      </c>
      <c r="M509" t="str">
        <f t="shared" si="14"/>
        <v>NS1(-), IgM(+), IgG(-)</v>
      </c>
      <c r="N509" t="str">
        <f t="shared" si="15"/>
        <v>Recent dengue</v>
      </c>
    </row>
    <row r="510" spans="1:14" x14ac:dyDescent="0.3">
      <c r="A510" t="s">
        <v>10</v>
      </c>
      <c r="B510">
        <v>40</v>
      </c>
      <c r="C510" t="str">
        <f>LOOKUP(Table1[[#This Row],[Age]],R$2:R$5,S$2:S$5)</f>
        <v>Adult (31-50)</v>
      </c>
      <c r="D510">
        <v>1</v>
      </c>
      <c r="E510">
        <v>1</v>
      </c>
      <c r="F510">
        <v>0</v>
      </c>
      <c r="G510" t="s">
        <v>49</v>
      </c>
      <c r="H510" t="s">
        <v>12</v>
      </c>
      <c r="I510" t="s">
        <v>13</v>
      </c>
      <c r="J510" t="s">
        <v>14</v>
      </c>
      <c r="K510">
        <v>1</v>
      </c>
      <c r="L510" t="str">
        <f>IF(Table1[[#This Row],[Outcome]],"Positive","Negative")</f>
        <v>Positive</v>
      </c>
      <c r="M510" t="str">
        <f t="shared" si="14"/>
        <v>NS1(+), IgM(-), IgG(+)</v>
      </c>
      <c r="N510" t="str">
        <f t="shared" si="15"/>
        <v>Early secondary infection</v>
      </c>
    </row>
    <row r="511" spans="1:14" hidden="1" x14ac:dyDescent="0.3">
      <c r="A511" t="s">
        <v>10</v>
      </c>
      <c r="B511">
        <v>10</v>
      </c>
      <c r="C511" t="str">
        <f>LOOKUP(Table1[[#This Row],[Age]],R$2:R$5,S$2:S$5)</f>
        <v>Child (0-18)</v>
      </c>
      <c r="D511">
        <v>0</v>
      </c>
      <c r="E511">
        <v>0</v>
      </c>
      <c r="F511">
        <v>0</v>
      </c>
      <c r="G511" t="s">
        <v>49</v>
      </c>
      <c r="H511" t="s">
        <v>17</v>
      </c>
      <c r="I511" t="s">
        <v>24</v>
      </c>
      <c r="J511" t="s">
        <v>14</v>
      </c>
      <c r="K511">
        <v>0</v>
      </c>
      <c r="L511" t="str">
        <f>IF(Table1[[#This Row],[Outcome]],"Positive","Negative")</f>
        <v>Negative</v>
      </c>
      <c r="M511" t="str">
        <f t="shared" si="14"/>
        <v>All Negative</v>
      </c>
      <c r="N511" t="str">
        <f t="shared" si="15"/>
        <v>Likely not infected / tested too early</v>
      </c>
    </row>
    <row r="512" spans="1:14" hidden="1" x14ac:dyDescent="0.3">
      <c r="A512" t="s">
        <v>10</v>
      </c>
      <c r="B512">
        <v>17</v>
      </c>
      <c r="C512" t="str">
        <f>LOOKUP(Table1[[#This Row],[Age]],R$2:R$5,S$2:S$5)</f>
        <v>Child (0-18)</v>
      </c>
      <c r="D512">
        <v>0</v>
      </c>
      <c r="E512">
        <v>0</v>
      </c>
      <c r="F512">
        <v>1</v>
      </c>
      <c r="G512" t="s">
        <v>25</v>
      </c>
      <c r="H512" t="s">
        <v>12</v>
      </c>
      <c r="I512" t="s">
        <v>19</v>
      </c>
      <c r="J512" t="s">
        <v>14</v>
      </c>
      <c r="K512">
        <v>0</v>
      </c>
      <c r="L512" t="str">
        <f>IF(Table1[[#This Row],[Outcome]],"Positive","Negative")</f>
        <v>Negative</v>
      </c>
      <c r="M512" t="str">
        <f t="shared" si="14"/>
        <v>NS1(-), IgM(+), IgG(-)</v>
      </c>
      <c r="N512" t="str">
        <f t="shared" si="15"/>
        <v>Recent dengue</v>
      </c>
    </row>
    <row r="513" spans="1:14" x14ac:dyDescent="0.3">
      <c r="A513" t="s">
        <v>10</v>
      </c>
      <c r="B513">
        <v>47</v>
      </c>
      <c r="C513" t="str">
        <f>LOOKUP(Table1[[#This Row],[Age]],R$2:R$5,S$2:S$5)</f>
        <v>Adult (31-50)</v>
      </c>
      <c r="D513">
        <v>1</v>
      </c>
      <c r="E513">
        <v>1</v>
      </c>
      <c r="F513">
        <v>0</v>
      </c>
      <c r="G513" t="s">
        <v>42</v>
      </c>
      <c r="H513" t="s">
        <v>17</v>
      </c>
      <c r="I513" t="s">
        <v>13</v>
      </c>
      <c r="J513" t="s">
        <v>14</v>
      </c>
      <c r="K513">
        <v>1</v>
      </c>
      <c r="L513" t="str">
        <f>IF(Table1[[#This Row],[Outcome]],"Positive","Negative")</f>
        <v>Positive</v>
      </c>
      <c r="M513" t="str">
        <f t="shared" si="14"/>
        <v>NS1(+), IgM(-), IgG(+)</v>
      </c>
      <c r="N513" t="str">
        <f t="shared" si="15"/>
        <v>Early secondary infection</v>
      </c>
    </row>
    <row r="514" spans="1:14" hidden="1" x14ac:dyDescent="0.3">
      <c r="A514" t="s">
        <v>15</v>
      </c>
      <c r="B514">
        <v>51</v>
      </c>
      <c r="C514" t="str">
        <f>LOOKUP(Table1[[#This Row],[Age]],R$2:R$5,S$2:S$5)</f>
        <v>Senior (51+)</v>
      </c>
      <c r="D514">
        <v>0</v>
      </c>
      <c r="E514">
        <v>0</v>
      </c>
      <c r="F514">
        <v>0</v>
      </c>
      <c r="G514" t="s">
        <v>38</v>
      </c>
      <c r="H514" t="s">
        <v>12</v>
      </c>
      <c r="I514" t="s">
        <v>19</v>
      </c>
      <c r="J514" t="s">
        <v>14</v>
      </c>
      <c r="K514">
        <v>0</v>
      </c>
      <c r="L514" t="str">
        <f>IF(Table1[[#This Row],[Outcome]],"Positive","Negative")</f>
        <v>Negative</v>
      </c>
      <c r="M514" t="str">
        <f t="shared" ref="M514:M577" si="16">IF(AND(D514=1,F514=0,E514=0),"NS1(+), IgM(-), IgG(-)",
 IF(AND(D514=0,F514=1,E514=0),"NS1(-), IgM(+), IgG(-)",
 IF(AND(D514=0,F514=1,E514=1),"NS1(-), IgM(+), IgG(+)",
 IF(AND(D514=0,F514=0,E514=1),"NS1(-), IgM(-), IgG(+)",
 IF(AND(D514=1,F514=1,E514=0),"NS1(+), IgM(+), IgG(-)",
 IF(AND(D514=1,F514=0,E514=1),"NS1(+), IgM(-), IgG(+)",
 IF(AND(D514=1,F514=1,E514=1),"NS1(+), IgM(+), IgG(+)",
 IF(AND(D514=0,F514=0,E514=0),"All Negative","Other"))))))))</f>
        <v>All Negative</v>
      </c>
      <c r="N514" t="str">
        <f t="shared" ref="N514:N577" si="17">IF(AND(D514=1,F514=0,E514=0),"Early stage dengue",
 IF(AND(D514=0,F514=1,E514=0),"Recent dengue",
 IF(AND(D514=0,F514=1,E514=1),"Secondary dengue",
 IF(AND(D514=0,F514=0,E514=1),"Past dengue infection",
 IF(AND(D514=1,F514=1,E514=0),"Early-mid stage primary dengue",
 IF(AND(D514=1,F514=0,E514=1),"Early secondary infection",
 IF(AND(D514=1,F514=1,E514=1),"Active secondary dengue (strong response)",
 IF(AND(D514=0,F514=0,E514=0),"Likely not infected / tested too early","Other"))))))))</f>
        <v>Likely not infected / tested too early</v>
      </c>
    </row>
    <row r="515" spans="1:14" x14ac:dyDescent="0.3">
      <c r="A515" t="s">
        <v>15</v>
      </c>
      <c r="B515">
        <v>33</v>
      </c>
      <c r="C515" t="str">
        <f>LOOKUP(Table1[[#This Row],[Age]],R$2:R$5,S$2:S$5)</f>
        <v>Adult (31-50)</v>
      </c>
      <c r="D515">
        <v>1</v>
      </c>
      <c r="E515">
        <v>1</v>
      </c>
      <c r="F515">
        <v>1</v>
      </c>
      <c r="G515" t="s">
        <v>52</v>
      </c>
      <c r="H515" t="s">
        <v>17</v>
      </c>
      <c r="I515" t="s">
        <v>13</v>
      </c>
      <c r="J515" t="s">
        <v>14</v>
      </c>
      <c r="K515">
        <v>1</v>
      </c>
      <c r="L515" t="str">
        <f>IF(Table1[[#This Row],[Outcome]],"Positive","Negative")</f>
        <v>Positive</v>
      </c>
      <c r="M515" t="str">
        <f t="shared" si="16"/>
        <v>NS1(+), IgM(+), IgG(+)</v>
      </c>
      <c r="N515" t="str">
        <f t="shared" si="17"/>
        <v>Active secondary dengue (strong response)</v>
      </c>
    </row>
    <row r="516" spans="1:14" x14ac:dyDescent="0.3">
      <c r="A516" t="s">
        <v>15</v>
      </c>
      <c r="B516">
        <v>51</v>
      </c>
      <c r="C516" t="str">
        <f>LOOKUP(Table1[[#This Row],[Age]],R$2:R$5,S$2:S$5)</f>
        <v>Senior (51+)</v>
      </c>
      <c r="D516">
        <v>1</v>
      </c>
      <c r="E516">
        <v>1</v>
      </c>
      <c r="F516">
        <v>1</v>
      </c>
      <c r="G516" t="s">
        <v>22</v>
      </c>
      <c r="H516" t="s">
        <v>12</v>
      </c>
      <c r="I516" t="s">
        <v>19</v>
      </c>
      <c r="J516" t="s">
        <v>14</v>
      </c>
      <c r="K516">
        <v>1</v>
      </c>
      <c r="L516" t="str">
        <f>IF(Table1[[#This Row],[Outcome]],"Positive","Negative")</f>
        <v>Positive</v>
      </c>
      <c r="M516" t="str">
        <f t="shared" si="16"/>
        <v>NS1(+), IgM(+), IgG(+)</v>
      </c>
      <c r="N516" t="str">
        <f t="shared" si="17"/>
        <v>Active secondary dengue (strong response)</v>
      </c>
    </row>
    <row r="517" spans="1:14" hidden="1" x14ac:dyDescent="0.3">
      <c r="A517" t="s">
        <v>10</v>
      </c>
      <c r="B517">
        <v>60</v>
      </c>
      <c r="C517" t="str">
        <f>LOOKUP(Table1[[#This Row],[Age]],R$2:R$5,S$2:S$5)</f>
        <v>Senior (51+)</v>
      </c>
      <c r="D517">
        <v>0</v>
      </c>
      <c r="E517">
        <v>0</v>
      </c>
      <c r="F517">
        <v>1</v>
      </c>
      <c r="G517" t="s">
        <v>37</v>
      </c>
      <c r="H517" t="s">
        <v>17</v>
      </c>
      <c r="I517" t="s">
        <v>13</v>
      </c>
      <c r="J517" t="s">
        <v>14</v>
      </c>
      <c r="K517">
        <v>0</v>
      </c>
      <c r="L517" t="str">
        <f>IF(Table1[[#This Row],[Outcome]],"Positive","Negative")</f>
        <v>Negative</v>
      </c>
      <c r="M517" t="str">
        <f t="shared" si="16"/>
        <v>NS1(-), IgM(+), IgG(-)</v>
      </c>
      <c r="N517" t="str">
        <f t="shared" si="17"/>
        <v>Recent dengue</v>
      </c>
    </row>
    <row r="518" spans="1:14" hidden="1" x14ac:dyDescent="0.3">
      <c r="A518" t="s">
        <v>10</v>
      </c>
      <c r="B518">
        <v>23</v>
      </c>
      <c r="C518" t="str">
        <f>LOOKUP(Table1[[#This Row],[Age]],R$2:R$5,S$2:S$5)</f>
        <v>Young Adult (19-30)</v>
      </c>
      <c r="D518">
        <v>0</v>
      </c>
      <c r="E518">
        <v>0</v>
      </c>
      <c r="F518">
        <v>1</v>
      </c>
      <c r="G518" t="s">
        <v>51</v>
      </c>
      <c r="H518" t="s">
        <v>12</v>
      </c>
      <c r="I518" t="s">
        <v>19</v>
      </c>
      <c r="J518" t="s">
        <v>14</v>
      </c>
      <c r="K518">
        <v>0</v>
      </c>
      <c r="L518" t="str">
        <f>IF(Table1[[#This Row],[Outcome]],"Positive","Negative")</f>
        <v>Negative</v>
      </c>
      <c r="M518" t="str">
        <f t="shared" si="16"/>
        <v>NS1(-), IgM(+), IgG(-)</v>
      </c>
      <c r="N518" t="str">
        <f t="shared" si="17"/>
        <v>Recent dengue</v>
      </c>
    </row>
    <row r="519" spans="1:14" hidden="1" x14ac:dyDescent="0.3">
      <c r="A519" t="s">
        <v>10</v>
      </c>
      <c r="B519">
        <v>8</v>
      </c>
      <c r="C519" t="str">
        <f>LOOKUP(Table1[[#This Row],[Age]],R$2:R$5,S$2:S$5)</f>
        <v>Child (0-18)</v>
      </c>
      <c r="D519">
        <v>0</v>
      </c>
      <c r="E519">
        <v>0</v>
      </c>
      <c r="F519">
        <v>0</v>
      </c>
      <c r="G519" t="s">
        <v>22</v>
      </c>
      <c r="H519" t="s">
        <v>17</v>
      </c>
      <c r="I519" t="s">
        <v>19</v>
      </c>
      <c r="J519" t="s">
        <v>14</v>
      </c>
      <c r="K519">
        <v>0</v>
      </c>
      <c r="L519" t="str">
        <f>IF(Table1[[#This Row],[Outcome]],"Positive","Negative")</f>
        <v>Negative</v>
      </c>
      <c r="M519" t="str">
        <f t="shared" si="16"/>
        <v>All Negative</v>
      </c>
      <c r="N519" t="str">
        <f t="shared" si="17"/>
        <v>Likely not infected / tested too early</v>
      </c>
    </row>
    <row r="520" spans="1:14" hidden="1" x14ac:dyDescent="0.3">
      <c r="A520" t="s">
        <v>15</v>
      </c>
      <c r="B520">
        <v>52</v>
      </c>
      <c r="C520" t="str">
        <f>LOOKUP(Table1[[#This Row],[Age]],R$2:R$5,S$2:S$5)</f>
        <v>Senior (51+)</v>
      </c>
      <c r="D520">
        <v>0</v>
      </c>
      <c r="E520">
        <v>0</v>
      </c>
      <c r="F520">
        <v>1</v>
      </c>
      <c r="G520" t="s">
        <v>11</v>
      </c>
      <c r="H520" t="s">
        <v>12</v>
      </c>
      <c r="I520" t="s">
        <v>13</v>
      </c>
      <c r="J520" t="s">
        <v>14</v>
      </c>
      <c r="K520">
        <v>0</v>
      </c>
      <c r="L520" t="str">
        <f>IF(Table1[[#This Row],[Outcome]],"Positive","Negative")</f>
        <v>Negative</v>
      </c>
      <c r="M520" t="str">
        <f t="shared" si="16"/>
        <v>NS1(-), IgM(+), IgG(-)</v>
      </c>
      <c r="N520" t="str">
        <f t="shared" si="17"/>
        <v>Recent dengue</v>
      </c>
    </row>
    <row r="521" spans="1:14" x14ac:dyDescent="0.3">
      <c r="A521" t="s">
        <v>10</v>
      </c>
      <c r="B521">
        <v>10</v>
      </c>
      <c r="C521" t="str">
        <f>LOOKUP(Table1[[#This Row],[Age]],R$2:R$5,S$2:S$5)</f>
        <v>Child (0-18)</v>
      </c>
      <c r="D521">
        <v>1</v>
      </c>
      <c r="E521">
        <v>1</v>
      </c>
      <c r="F521">
        <v>1</v>
      </c>
      <c r="G521" t="s">
        <v>25</v>
      </c>
      <c r="H521" t="s">
        <v>17</v>
      </c>
      <c r="I521" t="s">
        <v>24</v>
      </c>
      <c r="J521" t="s">
        <v>14</v>
      </c>
      <c r="K521">
        <v>1</v>
      </c>
      <c r="L521" t="str">
        <f>IF(Table1[[#This Row],[Outcome]],"Positive","Negative")</f>
        <v>Positive</v>
      </c>
      <c r="M521" t="str">
        <f t="shared" si="16"/>
        <v>NS1(+), IgM(+), IgG(+)</v>
      </c>
      <c r="N521" t="str">
        <f t="shared" si="17"/>
        <v>Active secondary dengue (strong response)</v>
      </c>
    </row>
    <row r="522" spans="1:14" x14ac:dyDescent="0.3">
      <c r="A522" t="s">
        <v>15</v>
      </c>
      <c r="B522">
        <v>22</v>
      </c>
      <c r="C522" t="str">
        <f>LOOKUP(Table1[[#This Row],[Age]],R$2:R$5,S$2:S$5)</f>
        <v>Young Adult (19-30)</v>
      </c>
      <c r="D522">
        <v>1</v>
      </c>
      <c r="E522">
        <v>1</v>
      </c>
      <c r="F522">
        <v>0</v>
      </c>
      <c r="G522" t="s">
        <v>25</v>
      </c>
      <c r="H522" t="s">
        <v>12</v>
      </c>
      <c r="I522" t="s">
        <v>13</v>
      </c>
      <c r="J522" t="s">
        <v>14</v>
      </c>
      <c r="K522">
        <v>1</v>
      </c>
      <c r="L522" t="str">
        <f>IF(Table1[[#This Row],[Outcome]],"Positive","Negative")</f>
        <v>Positive</v>
      </c>
      <c r="M522" t="str">
        <f t="shared" si="16"/>
        <v>NS1(+), IgM(-), IgG(+)</v>
      </c>
      <c r="N522" t="str">
        <f t="shared" si="17"/>
        <v>Early secondary infection</v>
      </c>
    </row>
    <row r="523" spans="1:14" x14ac:dyDescent="0.3">
      <c r="A523" t="s">
        <v>15</v>
      </c>
      <c r="B523">
        <v>23</v>
      </c>
      <c r="C523" t="str">
        <f>LOOKUP(Table1[[#This Row],[Age]],R$2:R$5,S$2:S$5)</f>
        <v>Young Adult (19-30)</v>
      </c>
      <c r="D523">
        <v>1</v>
      </c>
      <c r="E523">
        <v>1</v>
      </c>
      <c r="F523">
        <v>0</v>
      </c>
      <c r="G523" t="s">
        <v>35</v>
      </c>
      <c r="H523" t="s">
        <v>17</v>
      </c>
      <c r="I523" t="s">
        <v>24</v>
      </c>
      <c r="J523" t="s">
        <v>14</v>
      </c>
      <c r="K523">
        <v>1</v>
      </c>
      <c r="L523" t="str">
        <f>IF(Table1[[#This Row],[Outcome]],"Positive","Negative")</f>
        <v>Positive</v>
      </c>
      <c r="M523" t="str">
        <f t="shared" si="16"/>
        <v>NS1(+), IgM(-), IgG(+)</v>
      </c>
      <c r="N523" t="str">
        <f t="shared" si="17"/>
        <v>Early secondary infection</v>
      </c>
    </row>
    <row r="524" spans="1:14" hidden="1" x14ac:dyDescent="0.3">
      <c r="A524" t="s">
        <v>10</v>
      </c>
      <c r="B524">
        <v>13</v>
      </c>
      <c r="C524" t="str">
        <f>LOOKUP(Table1[[#This Row],[Age]],R$2:R$5,S$2:S$5)</f>
        <v>Child (0-18)</v>
      </c>
      <c r="D524">
        <v>0</v>
      </c>
      <c r="E524">
        <v>0</v>
      </c>
      <c r="F524">
        <v>1</v>
      </c>
      <c r="G524" t="s">
        <v>53</v>
      </c>
      <c r="H524" t="s">
        <v>12</v>
      </c>
      <c r="I524" t="s">
        <v>24</v>
      </c>
      <c r="J524" t="s">
        <v>14</v>
      </c>
      <c r="K524">
        <v>0</v>
      </c>
      <c r="L524" t="str">
        <f>IF(Table1[[#This Row],[Outcome]],"Positive","Negative")</f>
        <v>Negative</v>
      </c>
      <c r="M524" t="str">
        <f t="shared" si="16"/>
        <v>NS1(-), IgM(+), IgG(-)</v>
      </c>
      <c r="N524" t="str">
        <f t="shared" si="17"/>
        <v>Recent dengue</v>
      </c>
    </row>
    <row r="525" spans="1:14" hidden="1" x14ac:dyDescent="0.3">
      <c r="A525" t="s">
        <v>10</v>
      </c>
      <c r="B525">
        <v>22</v>
      </c>
      <c r="C525" t="str">
        <f>LOOKUP(Table1[[#This Row],[Age]],R$2:R$5,S$2:S$5)</f>
        <v>Young Adult (19-30)</v>
      </c>
      <c r="D525">
        <v>0</v>
      </c>
      <c r="E525">
        <v>0</v>
      </c>
      <c r="F525">
        <v>0</v>
      </c>
      <c r="G525" t="s">
        <v>26</v>
      </c>
      <c r="H525" t="s">
        <v>17</v>
      </c>
      <c r="I525" t="s">
        <v>13</v>
      </c>
      <c r="J525" t="s">
        <v>14</v>
      </c>
      <c r="K525">
        <v>0</v>
      </c>
      <c r="L525" t="str">
        <f>IF(Table1[[#This Row],[Outcome]],"Positive","Negative")</f>
        <v>Negative</v>
      </c>
      <c r="M525" t="str">
        <f t="shared" si="16"/>
        <v>All Negative</v>
      </c>
      <c r="N525" t="str">
        <f t="shared" si="17"/>
        <v>Likely not infected / tested too early</v>
      </c>
    </row>
    <row r="526" spans="1:14" x14ac:dyDescent="0.3">
      <c r="A526" t="s">
        <v>15</v>
      </c>
      <c r="B526">
        <v>64</v>
      </c>
      <c r="C526" t="str">
        <f>LOOKUP(Table1[[#This Row],[Age]],R$2:R$5,S$2:S$5)</f>
        <v>Senior (51+)</v>
      </c>
      <c r="D526">
        <v>1</v>
      </c>
      <c r="E526">
        <v>1</v>
      </c>
      <c r="F526">
        <v>1</v>
      </c>
      <c r="G526" t="s">
        <v>33</v>
      </c>
      <c r="H526" t="s">
        <v>12</v>
      </c>
      <c r="I526" t="s">
        <v>13</v>
      </c>
      <c r="J526" t="s">
        <v>14</v>
      </c>
      <c r="K526">
        <v>1</v>
      </c>
      <c r="L526" t="str">
        <f>IF(Table1[[#This Row],[Outcome]],"Positive","Negative")</f>
        <v>Positive</v>
      </c>
      <c r="M526" t="str">
        <f t="shared" si="16"/>
        <v>NS1(+), IgM(+), IgG(+)</v>
      </c>
      <c r="N526" t="str">
        <f t="shared" si="17"/>
        <v>Active secondary dengue (strong response)</v>
      </c>
    </row>
    <row r="527" spans="1:14" hidden="1" x14ac:dyDescent="0.3">
      <c r="A527" t="s">
        <v>10</v>
      </c>
      <c r="B527">
        <v>9</v>
      </c>
      <c r="C527" t="str">
        <f>LOOKUP(Table1[[#This Row],[Age]],R$2:R$5,S$2:S$5)</f>
        <v>Child (0-18)</v>
      </c>
      <c r="D527">
        <v>0</v>
      </c>
      <c r="E527">
        <v>0</v>
      </c>
      <c r="F527">
        <v>0</v>
      </c>
      <c r="G527" t="s">
        <v>43</v>
      </c>
      <c r="H527" t="s">
        <v>17</v>
      </c>
      <c r="I527" t="s">
        <v>24</v>
      </c>
      <c r="J527" t="s">
        <v>14</v>
      </c>
      <c r="K527">
        <v>0</v>
      </c>
      <c r="L527" t="str">
        <f>IF(Table1[[#This Row],[Outcome]],"Positive","Negative")</f>
        <v>Negative</v>
      </c>
      <c r="M527" t="str">
        <f t="shared" si="16"/>
        <v>All Negative</v>
      </c>
      <c r="N527" t="str">
        <f t="shared" si="17"/>
        <v>Likely not infected / tested too early</v>
      </c>
    </row>
    <row r="528" spans="1:14" hidden="1" x14ac:dyDescent="0.3">
      <c r="A528" t="s">
        <v>10</v>
      </c>
      <c r="B528">
        <v>26</v>
      </c>
      <c r="C528" t="str">
        <f>LOOKUP(Table1[[#This Row],[Age]],R$2:R$5,S$2:S$5)</f>
        <v>Young Adult (19-30)</v>
      </c>
      <c r="D528">
        <v>0</v>
      </c>
      <c r="E528">
        <v>0</v>
      </c>
      <c r="F528">
        <v>0</v>
      </c>
      <c r="G528" t="s">
        <v>43</v>
      </c>
      <c r="H528" t="s">
        <v>12</v>
      </c>
      <c r="I528" t="s">
        <v>24</v>
      </c>
      <c r="J528" t="s">
        <v>14</v>
      </c>
      <c r="K528">
        <v>0</v>
      </c>
      <c r="L528" t="str">
        <f>IF(Table1[[#This Row],[Outcome]],"Positive","Negative")</f>
        <v>Negative</v>
      </c>
      <c r="M528" t="str">
        <f t="shared" si="16"/>
        <v>All Negative</v>
      </c>
      <c r="N528" t="str">
        <f t="shared" si="17"/>
        <v>Likely not infected / tested too early</v>
      </c>
    </row>
    <row r="529" spans="1:14" hidden="1" x14ac:dyDescent="0.3">
      <c r="A529" t="s">
        <v>15</v>
      </c>
      <c r="B529">
        <v>32</v>
      </c>
      <c r="C529" t="str">
        <f>LOOKUP(Table1[[#This Row],[Age]],R$2:R$5,S$2:S$5)</f>
        <v>Adult (31-50)</v>
      </c>
      <c r="D529">
        <v>0</v>
      </c>
      <c r="E529">
        <v>0</v>
      </c>
      <c r="F529">
        <v>0</v>
      </c>
      <c r="G529" t="s">
        <v>33</v>
      </c>
      <c r="H529" t="s">
        <v>17</v>
      </c>
      <c r="I529" t="s">
        <v>24</v>
      </c>
      <c r="J529" t="s">
        <v>14</v>
      </c>
      <c r="K529">
        <v>0</v>
      </c>
      <c r="L529" t="str">
        <f>IF(Table1[[#This Row],[Outcome]],"Positive","Negative")</f>
        <v>Negative</v>
      </c>
      <c r="M529" t="str">
        <f t="shared" si="16"/>
        <v>All Negative</v>
      </c>
      <c r="N529" t="str">
        <f t="shared" si="17"/>
        <v>Likely not infected / tested too early</v>
      </c>
    </row>
    <row r="530" spans="1:14" hidden="1" x14ac:dyDescent="0.3">
      <c r="A530" t="s">
        <v>10</v>
      </c>
      <c r="B530">
        <v>48</v>
      </c>
      <c r="C530" t="str">
        <f>LOOKUP(Table1[[#This Row],[Age]],R$2:R$5,S$2:S$5)</f>
        <v>Adult (31-50)</v>
      </c>
      <c r="D530">
        <v>0</v>
      </c>
      <c r="E530">
        <v>0</v>
      </c>
      <c r="F530">
        <v>1</v>
      </c>
      <c r="G530" t="s">
        <v>48</v>
      </c>
      <c r="H530" t="s">
        <v>12</v>
      </c>
      <c r="I530" t="s">
        <v>13</v>
      </c>
      <c r="J530" t="s">
        <v>14</v>
      </c>
      <c r="K530">
        <v>0</v>
      </c>
      <c r="L530" t="str">
        <f>IF(Table1[[#This Row],[Outcome]],"Positive","Negative")</f>
        <v>Negative</v>
      </c>
      <c r="M530" t="str">
        <f t="shared" si="16"/>
        <v>NS1(-), IgM(+), IgG(-)</v>
      </c>
      <c r="N530" t="str">
        <f t="shared" si="17"/>
        <v>Recent dengue</v>
      </c>
    </row>
    <row r="531" spans="1:14" x14ac:dyDescent="0.3">
      <c r="A531" t="s">
        <v>15</v>
      </c>
      <c r="B531">
        <v>48</v>
      </c>
      <c r="C531" t="str">
        <f>LOOKUP(Table1[[#This Row],[Age]],R$2:R$5,S$2:S$5)</f>
        <v>Adult (31-50)</v>
      </c>
      <c r="D531">
        <v>0</v>
      </c>
      <c r="E531">
        <v>1</v>
      </c>
      <c r="F531">
        <v>0</v>
      </c>
      <c r="G531" t="s">
        <v>28</v>
      </c>
      <c r="H531" t="s">
        <v>17</v>
      </c>
      <c r="I531" t="s">
        <v>19</v>
      </c>
      <c r="J531" t="s">
        <v>14</v>
      </c>
      <c r="K531">
        <v>1</v>
      </c>
      <c r="L531" t="str">
        <f>IF(Table1[[#This Row],[Outcome]],"Positive","Negative")</f>
        <v>Positive</v>
      </c>
      <c r="M531" t="str">
        <f t="shared" si="16"/>
        <v>NS1(-), IgM(-), IgG(+)</v>
      </c>
      <c r="N531" t="str">
        <f t="shared" si="17"/>
        <v>Past dengue infection</v>
      </c>
    </row>
    <row r="532" spans="1:14" hidden="1" x14ac:dyDescent="0.3">
      <c r="A532" t="s">
        <v>10</v>
      </c>
      <c r="B532">
        <v>33</v>
      </c>
      <c r="C532" t="str">
        <f>LOOKUP(Table1[[#This Row],[Age]],R$2:R$5,S$2:S$5)</f>
        <v>Adult (31-50)</v>
      </c>
      <c r="D532">
        <v>0</v>
      </c>
      <c r="E532">
        <v>0</v>
      </c>
      <c r="F532">
        <v>0</v>
      </c>
      <c r="G532" t="s">
        <v>23</v>
      </c>
      <c r="H532" t="s">
        <v>12</v>
      </c>
      <c r="I532" t="s">
        <v>19</v>
      </c>
      <c r="J532" t="s">
        <v>14</v>
      </c>
      <c r="K532">
        <v>0</v>
      </c>
      <c r="L532" t="str">
        <f>IF(Table1[[#This Row],[Outcome]],"Positive","Negative")</f>
        <v>Negative</v>
      </c>
      <c r="M532" t="str">
        <f t="shared" si="16"/>
        <v>All Negative</v>
      </c>
      <c r="N532" t="str">
        <f t="shared" si="17"/>
        <v>Likely not infected / tested too early</v>
      </c>
    </row>
    <row r="533" spans="1:14" hidden="1" x14ac:dyDescent="0.3">
      <c r="A533" t="s">
        <v>10</v>
      </c>
      <c r="B533">
        <v>36</v>
      </c>
      <c r="C533" t="str">
        <f>LOOKUP(Table1[[#This Row],[Age]],R$2:R$5,S$2:S$5)</f>
        <v>Adult (31-50)</v>
      </c>
      <c r="D533">
        <v>0</v>
      </c>
      <c r="E533">
        <v>0</v>
      </c>
      <c r="F533">
        <v>0</v>
      </c>
      <c r="G533" t="s">
        <v>45</v>
      </c>
      <c r="H533" t="s">
        <v>17</v>
      </c>
      <c r="I533" t="s">
        <v>19</v>
      </c>
      <c r="J533" t="s">
        <v>14</v>
      </c>
      <c r="K533">
        <v>0</v>
      </c>
      <c r="L533" t="str">
        <f>IF(Table1[[#This Row],[Outcome]],"Positive","Negative")</f>
        <v>Negative</v>
      </c>
      <c r="M533" t="str">
        <f t="shared" si="16"/>
        <v>All Negative</v>
      </c>
      <c r="N533" t="str">
        <f t="shared" si="17"/>
        <v>Likely not infected / tested too early</v>
      </c>
    </row>
    <row r="534" spans="1:14" hidden="1" x14ac:dyDescent="0.3">
      <c r="A534" t="s">
        <v>10</v>
      </c>
      <c r="B534">
        <v>32</v>
      </c>
      <c r="C534" t="str">
        <f>LOOKUP(Table1[[#This Row],[Age]],R$2:R$5,S$2:S$5)</f>
        <v>Adult (31-50)</v>
      </c>
      <c r="D534">
        <v>0</v>
      </c>
      <c r="E534">
        <v>0</v>
      </c>
      <c r="F534">
        <v>0</v>
      </c>
      <c r="G534" t="s">
        <v>47</v>
      </c>
      <c r="H534" t="s">
        <v>12</v>
      </c>
      <c r="I534" t="s">
        <v>19</v>
      </c>
      <c r="J534" t="s">
        <v>14</v>
      </c>
      <c r="K534">
        <v>0</v>
      </c>
      <c r="L534" t="str">
        <f>IF(Table1[[#This Row],[Outcome]],"Positive","Negative")</f>
        <v>Negative</v>
      </c>
      <c r="M534" t="str">
        <f t="shared" si="16"/>
        <v>All Negative</v>
      </c>
      <c r="N534" t="str">
        <f t="shared" si="17"/>
        <v>Likely not infected / tested too early</v>
      </c>
    </row>
    <row r="535" spans="1:14" hidden="1" x14ac:dyDescent="0.3">
      <c r="A535" t="s">
        <v>15</v>
      </c>
      <c r="B535">
        <v>53</v>
      </c>
      <c r="C535" t="str">
        <f>LOOKUP(Table1[[#This Row],[Age]],R$2:R$5,S$2:S$5)</f>
        <v>Senior (51+)</v>
      </c>
      <c r="D535">
        <v>0</v>
      </c>
      <c r="E535">
        <v>0</v>
      </c>
      <c r="F535">
        <v>0</v>
      </c>
      <c r="G535" t="s">
        <v>20</v>
      </c>
      <c r="H535" t="s">
        <v>17</v>
      </c>
      <c r="I535" t="s">
        <v>13</v>
      </c>
      <c r="J535" t="s">
        <v>14</v>
      </c>
      <c r="K535">
        <v>0</v>
      </c>
      <c r="L535" t="str">
        <f>IF(Table1[[#This Row],[Outcome]],"Positive","Negative")</f>
        <v>Negative</v>
      </c>
      <c r="M535" t="str">
        <f t="shared" si="16"/>
        <v>All Negative</v>
      </c>
      <c r="N535" t="str">
        <f t="shared" si="17"/>
        <v>Likely not infected / tested too early</v>
      </c>
    </row>
    <row r="536" spans="1:14" x14ac:dyDescent="0.3">
      <c r="A536" t="s">
        <v>10</v>
      </c>
      <c r="B536">
        <v>9</v>
      </c>
      <c r="C536" t="str">
        <f>LOOKUP(Table1[[#This Row],[Age]],R$2:R$5,S$2:S$5)</f>
        <v>Child (0-18)</v>
      </c>
      <c r="D536">
        <v>1</v>
      </c>
      <c r="E536">
        <v>1</v>
      </c>
      <c r="F536">
        <v>0</v>
      </c>
      <c r="G536" t="s">
        <v>23</v>
      </c>
      <c r="H536" t="s">
        <v>12</v>
      </c>
      <c r="I536" t="s">
        <v>19</v>
      </c>
      <c r="J536" t="s">
        <v>14</v>
      </c>
      <c r="K536">
        <v>1</v>
      </c>
      <c r="L536" t="str">
        <f>IF(Table1[[#This Row],[Outcome]],"Positive","Negative")</f>
        <v>Positive</v>
      </c>
      <c r="M536" t="str">
        <f t="shared" si="16"/>
        <v>NS1(+), IgM(-), IgG(+)</v>
      </c>
      <c r="N536" t="str">
        <f t="shared" si="17"/>
        <v>Early secondary infection</v>
      </c>
    </row>
    <row r="537" spans="1:14" x14ac:dyDescent="0.3">
      <c r="A537" t="s">
        <v>15</v>
      </c>
      <c r="B537">
        <v>9</v>
      </c>
      <c r="C537" t="str">
        <f>LOOKUP(Table1[[#This Row],[Age]],R$2:R$5,S$2:S$5)</f>
        <v>Child (0-18)</v>
      </c>
      <c r="D537">
        <v>1</v>
      </c>
      <c r="E537">
        <v>1</v>
      </c>
      <c r="F537">
        <v>0</v>
      </c>
      <c r="G537" t="s">
        <v>31</v>
      </c>
      <c r="H537" t="s">
        <v>17</v>
      </c>
      <c r="I537" t="s">
        <v>13</v>
      </c>
      <c r="J537" t="s">
        <v>14</v>
      </c>
      <c r="K537">
        <v>1</v>
      </c>
      <c r="L537" t="str">
        <f>IF(Table1[[#This Row],[Outcome]],"Positive","Negative")</f>
        <v>Positive</v>
      </c>
      <c r="M537" t="str">
        <f t="shared" si="16"/>
        <v>NS1(+), IgM(-), IgG(+)</v>
      </c>
      <c r="N537" t="str">
        <f t="shared" si="17"/>
        <v>Early secondary infection</v>
      </c>
    </row>
    <row r="538" spans="1:14" hidden="1" x14ac:dyDescent="0.3">
      <c r="A538" t="s">
        <v>15</v>
      </c>
      <c r="B538">
        <v>40</v>
      </c>
      <c r="C538" t="str">
        <f>LOOKUP(Table1[[#This Row],[Age]],R$2:R$5,S$2:S$5)</f>
        <v>Adult (31-50)</v>
      </c>
      <c r="D538">
        <v>0</v>
      </c>
      <c r="E538">
        <v>0</v>
      </c>
      <c r="F538">
        <v>1</v>
      </c>
      <c r="G538" t="s">
        <v>25</v>
      </c>
      <c r="H538" t="s">
        <v>12</v>
      </c>
      <c r="I538" t="s">
        <v>13</v>
      </c>
      <c r="J538" t="s">
        <v>14</v>
      </c>
      <c r="K538">
        <v>0</v>
      </c>
      <c r="L538" t="str">
        <f>IF(Table1[[#This Row],[Outcome]],"Positive","Negative")</f>
        <v>Negative</v>
      </c>
      <c r="M538" t="str">
        <f t="shared" si="16"/>
        <v>NS1(-), IgM(+), IgG(-)</v>
      </c>
      <c r="N538" t="str">
        <f t="shared" si="17"/>
        <v>Recent dengue</v>
      </c>
    </row>
    <row r="539" spans="1:14" x14ac:dyDescent="0.3">
      <c r="A539" t="s">
        <v>10</v>
      </c>
      <c r="B539">
        <v>55</v>
      </c>
      <c r="C539" t="str">
        <f>LOOKUP(Table1[[#This Row],[Age]],R$2:R$5,S$2:S$5)</f>
        <v>Senior (51+)</v>
      </c>
      <c r="D539">
        <v>1</v>
      </c>
      <c r="E539">
        <v>1</v>
      </c>
      <c r="F539">
        <v>1</v>
      </c>
      <c r="G539" t="s">
        <v>38</v>
      </c>
      <c r="H539" t="s">
        <v>17</v>
      </c>
      <c r="I539" t="s">
        <v>24</v>
      </c>
      <c r="J539" t="s">
        <v>14</v>
      </c>
      <c r="K539">
        <v>1</v>
      </c>
      <c r="L539" t="str">
        <f>IF(Table1[[#This Row],[Outcome]],"Positive","Negative")</f>
        <v>Positive</v>
      </c>
      <c r="M539" t="str">
        <f t="shared" si="16"/>
        <v>NS1(+), IgM(+), IgG(+)</v>
      </c>
      <c r="N539" t="str">
        <f t="shared" si="17"/>
        <v>Active secondary dengue (strong response)</v>
      </c>
    </row>
    <row r="540" spans="1:14" hidden="1" x14ac:dyDescent="0.3">
      <c r="A540" t="s">
        <v>15</v>
      </c>
      <c r="B540">
        <v>34</v>
      </c>
      <c r="C540" t="str">
        <f>LOOKUP(Table1[[#This Row],[Age]],R$2:R$5,S$2:S$5)</f>
        <v>Adult (31-50)</v>
      </c>
      <c r="D540">
        <v>0</v>
      </c>
      <c r="E540">
        <v>0</v>
      </c>
      <c r="F540">
        <v>1</v>
      </c>
      <c r="G540" t="s">
        <v>32</v>
      </c>
      <c r="H540" t="s">
        <v>12</v>
      </c>
      <c r="I540" t="s">
        <v>24</v>
      </c>
      <c r="J540" t="s">
        <v>14</v>
      </c>
      <c r="K540">
        <v>0</v>
      </c>
      <c r="L540" t="str">
        <f>IF(Table1[[#This Row],[Outcome]],"Positive","Negative")</f>
        <v>Negative</v>
      </c>
      <c r="M540" t="str">
        <f t="shared" si="16"/>
        <v>NS1(-), IgM(+), IgG(-)</v>
      </c>
      <c r="N540" t="str">
        <f t="shared" si="17"/>
        <v>Recent dengue</v>
      </c>
    </row>
    <row r="541" spans="1:14" x14ac:dyDescent="0.3">
      <c r="A541" t="s">
        <v>10</v>
      </c>
      <c r="B541">
        <v>19</v>
      </c>
      <c r="C541" t="str">
        <f>LOOKUP(Table1[[#This Row],[Age]],R$2:R$5,S$2:S$5)</f>
        <v>Young Adult (19-30)</v>
      </c>
      <c r="D541">
        <v>1</v>
      </c>
      <c r="E541">
        <v>1</v>
      </c>
      <c r="F541">
        <v>1</v>
      </c>
      <c r="G541" t="s">
        <v>33</v>
      </c>
      <c r="H541" t="s">
        <v>17</v>
      </c>
      <c r="I541" t="s">
        <v>13</v>
      </c>
      <c r="J541" t="s">
        <v>14</v>
      </c>
      <c r="K541">
        <v>1</v>
      </c>
      <c r="L541" t="str">
        <f>IF(Table1[[#This Row],[Outcome]],"Positive","Negative")</f>
        <v>Positive</v>
      </c>
      <c r="M541" t="str">
        <f t="shared" si="16"/>
        <v>NS1(+), IgM(+), IgG(+)</v>
      </c>
      <c r="N541" t="str">
        <f t="shared" si="17"/>
        <v>Active secondary dengue (strong response)</v>
      </c>
    </row>
    <row r="542" spans="1:14" x14ac:dyDescent="0.3">
      <c r="A542" t="s">
        <v>15</v>
      </c>
      <c r="B542">
        <v>48</v>
      </c>
      <c r="C542" t="str">
        <f>LOOKUP(Table1[[#This Row],[Age]],R$2:R$5,S$2:S$5)</f>
        <v>Adult (31-50)</v>
      </c>
      <c r="D542">
        <v>1</v>
      </c>
      <c r="E542">
        <v>1</v>
      </c>
      <c r="F542">
        <v>1</v>
      </c>
      <c r="G542" t="s">
        <v>46</v>
      </c>
      <c r="H542" t="s">
        <v>12</v>
      </c>
      <c r="I542" t="s">
        <v>19</v>
      </c>
      <c r="J542" t="s">
        <v>14</v>
      </c>
      <c r="K542">
        <v>1</v>
      </c>
      <c r="L542" t="str">
        <f>IF(Table1[[#This Row],[Outcome]],"Positive","Negative")</f>
        <v>Positive</v>
      </c>
      <c r="M542" t="str">
        <f t="shared" si="16"/>
        <v>NS1(+), IgM(+), IgG(+)</v>
      </c>
      <c r="N542" t="str">
        <f t="shared" si="17"/>
        <v>Active secondary dengue (strong response)</v>
      </c>
    </row>
    <row r="543" spans="1:14" x14ac:dyDescent="0.3">
      <c r="A543" t="s">
        <v>10</v>
      </c>
      <c r="B543">
        <v>30</v>
      </c>
      <c r="C543" t="str">
        <f>LOOKUP(Table1[[#This Row],[Age]],R$2:R$5,S$2:S$5)</f>
        <v>Adult (31-50)</v>
      </c>
      <c r="D543">
        <v>1</v>
      </c>
      <c r="E543">
        <v>1</v>
      </c>
      <c r="F543">
        <v>0</v>
      </c>
      <c r="G543" t="s">
        <v>11</v>
      </c>
      <c r="H543" t="s">
        <v>17</v>
      </c>
      <c r="I543" t="s">
        <v>13</v>
      </c>
      <c r="J543" t="s">
        <v>14</v>
      </c>
      <c r="K543">
        <v>1</v>
      </c>
      <c r="L543" t="str">
        <f>IF(Table1[[#This Row],[Outcome]],"Positive","Negative")</f>
        <v>Positive</v>
      </c>
      <c r="M543" t="str">
        <f t="shared" si="16"/>
        <v>NS1(+), IgM(-), IgG(+)</v>
      </c>
      <c r="N543" t="str">
        <f t="shared" si="17"/>
        <v>Early secondary infection</v>
      </c>
    </row>
    <row r="544" spans="1:14" hidden="1" x14ac:dyDescent="0.3">
      <c r="A544" t="s">
        <v>10</v>
      </c>
      <c r="B544">
        <v>27</v>
      </c>
      <c r="C544" t="str">
        <f>LOOKUP(Table1[[#This Row],[Age]],R$2:R$5,S$2:S$5)</f>
        <v>Young Adult (19-30)</v>
      </c>
      <c r="D544">
        <v>0</v>
      </c>
      <c r="E544">
        <v>0</v>
      </c>
      <c r="F544">
        <v>0</v>
      </c>
      <c r="G544" t="s">
        <v>48</v>
      </c>
      <c r="H544" t="s">
        <v>12</v>
      </c>
      <c r="I544" t="s">
        <v>13</v>
      </c>
      <c r="J544" t="s">
        <v>14</v>
      </c>
      <c r="K544">
        <v>0</v>
      </c>
      <c r="L544" t="str">
        <f>IF(Table1[[#This Row],[Outcome]],"Positive","Negative")</f>
        <v>Negative</v>
      </c>
      <c r="M544" t="str">
        <f t="shared" si="16"/>
        <v>All Negative</v>
      </c>
      <c r="N544" t="str">
        <f t="shared" si="17"/>
        <v>Likely not infected / tested too early</v>
      </c>
    </row>
    <row r="545" spans="1:14" hidden="1" x14ac:dyDescent="0.3">
      <c r="A545" t="s">
        <v>15</v>
      </c>
      <c r="B545">
        <v>49</v>
      </c>
      <c r="C545" t="str">
        <f>LOOKUP(Table1[[#This Row],[Age]],R$2:R$5,S$2:S$5)</f>
        <v>Adult (31-50)</v>
      </c>
      <c r="D545">
        <v>0</v>
      </c>
      <c r="E545">
        <v>0</v>
      </c>
      <c r="F545">
        <v>0</v>
      </c>
      <c r="G545" t="s">
        <v>29</v>
      </c>
      <c r="H545" t="s">
        <v>17</v>
      </c>
      <c r="I545" t="s">
        <v>19</v>
      </c>
      <c r="J545" t="s">
        <v>14</v>
      </c>
      <c r="K545">
        <v>0</v>
      </c>
      <c r="L545" t="str">
        <f>IF(Table1[[#This Row],[Outcome]],"Positive","Negative")</f>
        <v>Negative</v>
      </c>
      <c r="M545" t="str">
        <f t="shared" si="16"/>
        <v>All Negative</v>
      </c>
      <c r="N545" t="str">
        <f t="shared" si="17"/>
        <v>Likely not infected / tested too early</v>
      </c>
    </row>
    <row r="546" spans="1:14" hidden="1" x14ac:dyDescent="0.3">
      <c r="A546" t="s">
        <v>10</v>
      </c>
      <c r="B546">
        <v>28</v>
      </c>
      <c r="C546" t="str">
        <f>LOOKUP(Table1[[#This Row],[Age]],R$2:R$5,S$2:S$5)</f>
        <v>Young Adult (19-30)</v>
      </c>
      <c r="D546">
        <v>0</v>
      </c>
      <c r="E546">
        <v>0</v>
      </c>
      <c r="F546">
        <v>1</v>
      </c>
      <c r="G546" t="s">
        <v>35</v>
      </c>
      <c r="H546" t="s">
        <v>12</v>
      </c>
      <c r="I546" t="s">
        <v>19</v>
      </c>
      <c r="J546" t="s">
        <v>14</v>
      </c>
      <c r="K546">
        <v>0</v>
      </c>
      <c r="L546" t="str">
        <f>IF(Table1[[#This Row],[Outcome]],"Positive","Negative")</f>
        <v>Negative</v>
      </c>
      <c r="M546" t="str">
        <f t="shared" si="16"/>
        <v>NS1(-), IgM(+), IgG(-)</v>
      </c>
      <c r="N546" t="str">
        <f t="shared" si="17"/>
        <v>Recent dengue</v>
      </c>
    </row>
    <row r="547" spans="1:14" x14ac:dyDescent="0.3">
      <c r="A547" t="s">
        <v>10</v>
      </c>
      <c r="B547">
        <v>29</v>
      </c>
      <c r="C547" t="str">
        <f>LOOKUP(Table1[[#This Row],[Age]],R$2:R$5,S$2:S$5)</f>
        <v>Young Adult (19-30)</v>
      </c>
      <c r="D547">
        <v>1</v>
      </c>
      <c r="E547">
        <v>1</v>
      </c>
      <c r="F547">
        <v>1</v>
      </c>
      <c r="G547" t="s">
        <v>42</v>
      </c>
      <c r="H547" t="s">
        <v>17</v>
      </c>
      <c r="I547" t="s">
        <v>24</v>
      </c>
      <c r="J547" t="s">
        <v>14</v>
      </c>
      <c r="K547">
        <v>1</v>
      </c>
      <c r="L547" t="str">
        <f>IF(Table1[[#This Row],[Outcome]],"Positive","Negative")</f>
        <v>Positive</v>
      </c>
      <c r="M547" t="str">
        <f t="shared" si="16"/>
        <v>NS1(+), IgM(+), IgG(+)</v>
      </c>
      <c r="N547" t="str">
        <f t="shared" si="17"/>
        <v>Active secondary dengue (strong response)</v>
      </c>
    </row>
    <row r="548" spans="1:14" x14ac:dyDescent="0.3">
      <c r="A548" t="s">
        <v>15</v>
      </c>
      <c r="B548">
        <v>65</v>
      </c>
      <c r="C548" t="str">
        <f>LOOKUP(Table1[[#This Row],[Age]],R$2:R$5,S$2:S$5)</f>
        <v>Senior (51+)</v>
      </c>
      <c r="D548">
        <v>1</v>
      </c>
      <c r="E548">
        <v>1</v>
      </c>
      <c r="F548">
        <v>0</v>
      </c>
      <c r="G548" t="s">
        <v>26</v>
      </c>
      <c r="H548" t="s">
        <v>12</v>
      </c>
      <c r="I548" t="s">
        <v>24</v>
      </c>
      <c r="J548" t="s">
        <v>14</v>
      </c>
      <c r="K548">
        <v>1</v>
      </c>
      <c r="L548" t="str">
        <f>IF(Table1[[#This Row],[Outcome]],"Positive","Negative")</f>
        <v>Positive</v>
      </c>
      <c r="M548" t="str">
        <f t="shared" si="16"/>
        <v>NS1(+), IgM(-), IgG(+)</v>
      </c>
      <c r="N548" t="str">
        <f t="shared" si="17"/>
        <v>Early secondary infection</v>
      </c>
    </row>
    <row r="549" spans="1:14" hidden="1" x14ac:dyDescent="0.3">
      <c r="A549" t="s">
        <v>15</v>
      </c>
      <c r="B549">
        <v>36</v>
      </c>
      <c r="C549" t="str">
        <f>LOOKUP(Table1[[#This Row],[Age]],R$2:R$5,S$2:S$5)</f>
        <v>Adult (31-50)</v>
      </c>
      <c r="D549">
        <v>0</v>
      </c>
      <c r="E549">
        <v>0</v>
      </c>
      <c r="F549">
        <v>1</v>
      </c>
      <c r="G549" t="s">
        <v>45</v>
      </c>
      <c r="H549" t="s">
        <v>17</v>
      </c>
      <c r="I549" t="s">
        <v>13</v>
      </c>
      <c r="J549" t="s">
        <v>14</v>
      </c>
      <c r="K549">
        <v>0</v>
      </c>
      <c r="L549" t="str">
        <f>IF(Table1[[#This Row],[Outcome]],"Positive","Negative")</f>
        <v>Negative</v>
      </c>
      <c r="M549" t="str">
        <f t="shared" si="16"/>
        <v>NS1(-), IgM(+), IgG(-)</v>
      </c>
      <c r="N549" t="str">
        <f t="shared" si="17"/>
        <v>Recent dengue</v>
      </c>
    </row>
    <row r="550" spans="1:14" x14ac:dyDescent="0.3">
      <c r="A550" t="s">
        <v>10</v>
      </c>
      <c r="B550">
        <v>55</v>
      </c>
      <c r="C550" t="str">
        <f>LOOKUP(Table1[[#This Row],[Age]],R$2:R$5,S$2:S$5)</f>
        <v>Senior (51+)</v>
      </c>
      <c r="D550">
        <v>1</v>
      </c>
      <c r="E550">
        <v>1</v>
      </c>
      <c r="F550">
        <v>0</v>
      </c>
      <c r="G550" t="s">
        <v>27</v>
      </c>
      <c r="H550" t="s">
        <v>12</v>
      </c>
      <c r="I550" t="s">
        <v>13</v>
      </c>
      <c r="J550" t="s">
        <v>14</v>
      </c>
      <c r="K550">
        <v>1</v>
      </c>
      <c r="L550" t="str">
        <f>IF(Table1[[#This Row],[Outcome]],"Positive","Negative")</f>
        <v>Positive</v>
      </c>
      <c r="M550" t="str">
        <f t="shared" si="16"/>
        <v>NS1(+), IgM(-), IgG(+)</v>
      </c>
      <c r="N550" t="str">
        <f t="shared" si="17"/>
        <v>Early secondary infection</v>
      </c>
    </row>
    <row r="551" spans="1:14" hidden="1" x14ac:dyDescent="0.3">
      <c r="A551" t="s">
        <v>15</v>
      </c>
      <c r="B551">
        <v>22</v>
      </c>
      <c r="C551" t="str">
        <f>LOOKUP(Table1[[#This Row],[Age]],R$2:R$5,S$2:S$5)</f>
        <v>Young Adult (19-30)</v>
      </c>
      <c r="D551">
        <v>0</v>
      </c>
      <c r="E551">
        <v>0</v>
      </c>
      <c r="F551">
        <v>1</v>
      </c>
      <c r="G551" t="s">
        <v>42</v>
      </c>
      <c r="H551" t="s">
        <v>17</v>
      </c>
      <c r="I551" t="s">
        <v>13</v>
      </c>
      <c r="J551" t="s">
        <v>14</v>
      </c>
      <c r="K551">
        <v>0</v>
      </c>
      <c r="L551" t="str">
        <f>IF(Table1[[#This Row],[Outcome]],"Positive","Negative")</f>
        <v>Negative</v>
      </c>
      <c r="M551" t="str">
        <f t="shared" si="16"/>
        <v>NS1(-), IgM(+), IgG(-)</v>
      </c>
      <c r="N551" t="str">
        <f t="shared" si="17"/>
        <v>Recent dengue</v>
      </c>
    </row>
    <row r="552" spans="1:14" x14ac:dyDescent="0.3">
      <c r="A552" t="s">
        <v>15</v>
      </c>
      <c r="B552">
        <v>26</v>
      </c>
      <c r="C552" t="str">
        <f>LOOKUP(Table1[[#This Row],[Age]],R$2:R$5,S$2:S$5)</f>
        <v>Young Adult (19-30)</v>
      </c>
      <c r="D552">
        <v>1</v>
      </c>
      <c r="E552">
        <v>1</v>
      </c>
      <c r="F552">
        <v>0</v>
      </c>
      <c r="G552" t="s">
        <v>23</v>
      </c>
      <c r="H552" t="s">
        <v>12</v>
      </c>
      <c r="I552" t="s">
        <v>24</v>
      </c>
      <c r="J552" t="s">
        <v>14</v>
      </c>
      <c r="K552">
        <v>1</v>
      </c>
      <c r="L552" t="str">
        <f>IF(Table1[[#This Row],[Outcome]],"Positive","Negative")</f>
        <v>Positive</v>
      </c>
      <c r="M552" t="str">
        <f t="shared" si="16"/>
        <v>NS1(+), IgM(-), IgG(+)</v>
      </c>
      <c r="N552" t="str">
        <f t="shared" si="17"/>
        <v>Early secondary infection</v>
      </c>
    </row>
    <row r="553" spans="1:14" x14ac:dyDescent="0.3">
      <c r="A553" t="s">
        <v>15</v>
      </c>
      <c r="B553">
        <v>31</v>
      </c>
      <c r="C553" t="str">
        <f>LOOKUP(Table1[[#This Row],[Age]],R$2:R$5,S$2:S$5)</f>
        <v>Adult (31-50)</v>
      </c>
      <c r="D553">
        <v>1</v>
      </c>
      <c r="E553">
        <v>1</v>
      </c>
      <c r="F553">
        <v>0</v>
      </c>
      <c r="G553" t="s">
        <v>39</v>
      </c>
      <c r="H553" t="s">
        <v>17</v>
      </c>
      <c r="I553" t="s">
        <v>24</v>
      </c>
      <c r="J553" t="s">
        <v>14</v>
      </c>
      <c r="K553">
        <v>1</v>
      </c>
      <c r="L553" t="str">
        <f>IF(Table1[[#This Row],[Outcome]],"Positive","Negative")</f>
        <v>Positive</v>
      </c>
      <c r="M553" t="str">
        <f t="shared" si="16"/>
        <v>NS1(+), IgM(-), IgG(+)</v>
      </c>
      <c r="N553" t="str">
        <f t="shared" si="17"/>
        <v>Early secondary infection</v>
      </c>
    </row>
    <row r="554" spans="1:14" hidden="1" x14ac:dyDescent="0.3">
      <c r="A554" t="s">
        <v>10</v>
      </c>
      <c r="B554">
        <v>50</v>
      </c>
      <c r="C554" t="str">
        <f>LOOKUP(Table1[[#This Row],[Age]],R$2:R$5,S$2:S$5)</f>
        <v>Senior (51+)</v>
      </c>
      <c r="D554">
        <v>0</v>
      </c>
      <c r="E554">
        <v>0</v>
      </c>
      <c r="F554">
        <v>0</v>
      </c>
      <c r="G554" t="s">
        <v>47</v>
      </c>
      <c r="H554" t="s">
        <v>12</v>
      </c>
      <c r="I554" t="s">
        <v>13</v>
      </c>
      <c r="J554" t="s">
        <v>14</v>
      </c>
      <c r="K554">
        <v>0</v>
      </c>
      <c r="L554" t="str">
        <f>IF(Table1[[#This Row],[Outcome]],"Positive","Negative")</f>
        <v>Negative</v>
      </c>
      <c r="M554" t="str">
        <f t="shared" si="16"/>
        <v>All Negative</v>
      </c>
      <c r="N554" t="str">
        <f t="shared" si="17"/>
        <v>Likely not infected / tested too early</v>
      </c>
    </row>
    <row r="555" spans="1:14" hidden="1" x14ac:dyDescent="0.3">
      <c r="A555" t="s">
        <v>15</v>
      </c>
      <c r="B555">
        <v>25</v>
      </c>
      <c r="C555" t="str">
        <f>LOOKUP(Table1[[#This Row],[Age]],R$2:R$5,S$2:S$5)</f>
        <v>Young Adult (19-30)</v>
      </c>
      <c r="D555">
        <v>0</v>
      </c>
      <c r="E555">
        <v>0</v>
      </c>
      <c r="F555">
        <v>0</v>
      </c>
      <c r="G555" t="s">
        <v>36</v>
      </c>
      <c r="H555" t="s">
        <v>17</v>
      </c>
      <c r="I555" t="s">
        <v>24</v>
      </c>
      <c r="J555" t="s">
        <v>14</v>
      </c>
      <c r="K555">
        <v>0</v>
      </c>
      <c r="L555" t="str">
        <f>IF(Table1[[#This Row],[Outcome]],"Positive","Negative")</f>
        <v>Negative</v>
      </c>
      <c r="M555" t="str">
        <f t="shared" si="16"/>
        <v>All Negative</v>
      </c>
      <c r="N555" t="str">
        <f t="shared" si="17"/>
        <v>Likely not infected / tested too early</v>
      </c>
    </row>
    <row r="556" spans="1:14" x14ac:dyDescent="0.3">
      <c r="A556" t="s">
        <v>10</v>
      </c>
      <c r="B556">
        <v>34</v>
      </c>
      <c r="C556" t="str">
        <f>LOOKUP(Table1[[#This Row],[Age]],R$2:R$5,S$2:S$5)</f>
        <v>Adult (31-50)</v>
      </c>
      <c r="D556">
        <v>1</v>
      </c>
      <c r="E556">
        <v>1</v>
      </c>
      <c r="F556">
        <v>0</v>
      </c>
      <c r="G556" t="s">
        <v>23</v>
      </c>
      <c r="H556" t="s">
        <v>12</v>
      </c>
      <c r="I556" t="s">
        <v>13</v>
      </c>
      <c r="J556" t="s">
        <v>14</v>
      </c>
      <c r="K556">
        <v>1</v>
      </c>
      <c r="L556" t="str">
        <f>IF(Table1[[#This Row],[Outcome]],"Positive","Negative")</f>
        <v>Positive</v>
      </c>
      <c r="M556" t="str">
        <f t="shared" si="16"/>
        <v>NS1(+), IgM(-), IgG(+)</v>
      </c>
      <c r="N556" t="str">
        <f t="shared" si="17"/>
        <v>Early secondary infection</v>
      </c>
    </row>
    <row r="557" spans="1:14" hidden="1" x14ac:dyDescent="0.3">
      <c r="A557" t="s">
        <v>10</v>
      </c>
      <c r="B557">
        <v>54</v>
      </c>
      <c r="C557" t="str">
        <f>LOOKUP(Table1[[#This Row],[Age]],R$2:R$5,S$2:S$5)</f>
        <v>Senior (51+)</v>
      </c>
      <c r="D557">
        <v>0</v>
      </c>
      <c r="E557">
        <v>0</v>
      </c>
      <c r="F557">
        <v>0</v>
      </c>
      <c r="G557" t="s">
        <v>11</v>
      </c>
      <c r="H557" t="s">
        <v>17</v>
      </c>
      <c r="I557" t="s">
        <v>24</v>
      </c>
      <c r="J557" t="s">
        <v>14</v>
      </c>
      <c r="K557">
        <v>0</v>
      </c>
      <c r="L557" t="str">
        <f>IF(Table1[[#This Row],[Outcome]],"Positive","Negative")</f>
        <v>Negative</v>
      </c>
      <c r="M557" t="str">
        <f t="shared" si="16"/>
        <v>All Negative</v>
      </c>
      <c r="N557" t="str">
        <f t="shared" si="17"/>
        <v>Likely not infected / tested too early</v>
      </c>
    </row>
    <row r="558" spans="1:14" x14ac:dyDescent="0.3">
      <c r="A558" t="s">
        <v>10</v>
      </c>
      <c r="B558">
        <v>35</v>
      </c>
      <c r="C558" t="str">
        <f>LOOKUP(Table1[[#This Row],[Age]],R$2:R$5,S$2:S$5)</f>
        <v>Adult (31-50)</v>
      </c>
      <c r="D558">
        <v>1</v>
      </c>
      <c r="E558">
        <v>1</v>
      </c>
      <c r="F558">
        <v>0</v>
      </c>
      <c r="G558" t="s">
        <v>41</v>
      </c>
      <c r="H558" t="s">
        <v>12</v>
      </c>
      <c r="I558" t="s">
        <v>13</v>
      </c>
      <c r="J558" t="s">
        <v>14</v>
      </c>
      <c r="K558">
        <v>1</v>
      </c>
      <c r="L558" t="str">
        <f>IF(Table1[[#This Row],[Outcome]],"Positive","Negative")</f>
        <v>Positive</v>
      </c>
      <c r="M558" t="str">
        <f t="shared" si="16"/>
        <v>NS1(+), IgM(-), IgG(+)</v>
      </c>
      <c r="N558" t="str">
        <f t="shared" si="17"/>
        <v>Early secondary infection</v>
      </c>
    </row>
    <row r="559" spans="1:14" x14ac:dyDescent="0.3">
      <c r="A559" t="s">
        <v>15</v>
      </c>
      <c r="B559">
        <v>29</v>
      </c>
      <c r="C559" t="str">
        <f>LOOKUP(Table1[[#This Row],[Age]],R$2:R$5,S$2:S$5)</f>
        <v>Young Adult (19-30)</v>
      </c>
      <c r="D559">
        <v>1</v>
      </c>
      <c r="E559">
        <v>1</v>
      </c>
      <c r="F559">
        <v>1</v>
      </c>
      <c r="G559" t="s">
        <v>28</v>
      </c>
      <c r="H559" t="s">
        <v>17</v>
      </c>
      <c r="I559" t="s">
        <v>13</v>
      </c>
      <c r="J559" t="s">
        <v>14</v>
      </c>
      <c r="K559">
        <v>1</v>
      </c>
      <c r="L559" t="str">
        <f>IF(Table1[[#This Row],[Outcome]],"Positive","Negative")</f>
        <v>Positive</v>
      </c>
      <c r="M559" t="str">
        <f t="shared" si="16"/>
        <v>NS1(+), IgM(+), IgG(+)</v>
      </c>
      <c r="N559" t="str">
        <f t="shared" si="17"/>
        <v>Active secondary dengue (strong response)</v>
      </c>
    </row>
    <row r="560" spans="1:14" x14ac:dyDescent="0.3">
      <c r="A560" t="s">
        <v>10</v>
      </c>
      <c r="B560">
        <v>18</v>
      </c>
      <c r="C560" t="str">
        <f>LOOKUP(Table1[[#This Row],[Age]],R$2:R$5,S$2:S$5)</f>
        <v>Young Adult (19-30)</v>
      </c>
      <c r="D560">
        <v>1</v>
      </c>
      <c r="E560">
        <v>1</v>
      </c>
      <c r="F560">
        <v>0</v>
      </c>
      <c r="G560" t="s">
        <v>47</v>
      </c>
      <c r="H560" t="s">
        <v>12</v>
      </c>
      <c r="I560" t="s">
        <v>19</v>
      </c>
      <c r="J560" t="s">
        <v>14</v>
      </c>
      <c r="K560">
        <v>1</v>
      </c>
      <c r="L560" t="str">
        <f>IF(Table1[[#This Row],[Outcome]],"Positive","Negative")</f>
        <v>Positive</v>
      </c>
      <c r="M560" t="str">
        <f t="shared" si="16"/>
        <v>NS1(+), IgM(-), IgG(+)</v>
      </c>
      <c r="N560" t="str">
        <f t="shared" si="17"/>
        <v>Early secondary infection</v>
      </c>
    </row>
    <row r="561" spans="1:14" x14ac:dyDescent="0.3">
      <c r="A561" t="s">
        <v>10</v>
      </c>
      <c r="B561">
        <v>12</v>
      </c>
      <c r="C561" t="str">
        <f>LOOKUP(Table1[[#This Row],[Age]],R$2:R$5,S$2:S$5)</f>
        <v>Child (0-18)</v>
      </c>
      <c r="D561">
        <v>1</v>
      </c>
      <c r="E561">
        <v>1</v>
      </c>
      <c r="F561">
        <v>1</v>
      </c>
      <c r="G561" t="s">
        <v>53</v>
      </c>
      <c r="H561" t="s">
        <v>17</v>
      </c>
      <c r="I561" t="s">
        <v>24</v>
      </c>
      <c r="J561" t="s">
        <v>14</v>
      </c>
      <c r="K561">
        <v>1</v>
      </c>
      <c r="L561" t="str">
        <f>IF(Table1[[#This Row],[Outcome]],"Positive","Negative")</f>
        <v>Positive</v>
      </c>
      <c r="M561" t="str">
        <f t="shared" si="16"/>
        <v>NS1(+), IgM(+), IgG(+)</v>
      </c>
      <c r="N561" t="str">
        <f t="shared" si="17"/>
        <v>Active secondary dengue (strong response)</v>
      </c>
    </row>
    <row r="562" spans="1:14" hidden="1" x14ac:dyDescent="0.3">
      <c r="A562" t="s">
        <v>10</v>
      </c>
      <c r="B562">
        <v>19</v>
      </c>
      <c r="C562" t="str">
        <f>LOOKUP(Table1[[#This Row],[Age]],R$2:R$5,S$2:S$5)</f>
        <v>Young Adult (19-30)</v>
      </c>
      <c r="D562">
        <v>0</v>
      </c>
      <c r="E562">
        <v>0</v>
      </c>
      <c r="F562">
        <v>0</v>
      </c>
      <c r="G562" t="s">
        <v>40</v>
      </c>
      <c r="H562" t="s">
        <v>12</v>
      </c>
      <c r="I562" t="s">
        <v>19</v>
      </c>
      <c r="J562" t="s">
        <v>14</v>
      </c>
      <c r="K562">
        <v>0</v>
      </c>
      <c r="L562" t="str">
        <f>IF(Table1[[#This Row],[Outcome]],"Positive","Negative")</f>
        <v>Negative</v>
      </c>
      <c r="M562" t="str">
        <f t="shared" si="16"/>
        <v>All Negative</v>
      </c>
      <c r="N562" t="str">
        <f t="shared" si="17"/>
        <v>Likely not infected / tested too early</v>
      </c>
    </row>
    <row r="563" spans="1:14" x14ac:dyDescent="0.3">
      <c r="A563" t="s">
        <v>10</v>
      </c>
      <c r="B563">
        <v>38</v>
      </c>
      <c r="C563" t="str">
        <f>LOOKUP(Table1[[#This Row],[Age]],R$2:R$5,S$2:S$5)</f>
        <v>Adult (31-50)</v>
      </c>
      <c r="D563">
        <v>1</v>
      </c>
      <c r="E563">
        <v>1</v>
      </c>
      <c r="F563">
        <v>0</v>
      </c>
      <c r="G563" t="s">
        <v>27</v>
      </c>
      <c r="H563" t="s">
        <v>17</v>
      </c>
      <c r="I563" t="s">
        <v>19</v>
      </c>
      <c r="J563" t="s">
        <v>14</v>
      </c>
      <c r="K563">
        <v>1</v>
      </c>
      <c r="L563" t="str">
        <f>IF(Table1[[#This Row],[Outcome]],"Positive","Negative")</f>
        <v>Positive</v>
      </c>
      <c r="M563" t="str">
        <f t="shared" si="16"/>
        <v>NS1(+), IgM(-), IgG(+)</v>
      </c>
      <c r="N563" t="str">
        <f t="shared" si="17"/>
        <v>Early secondary infection</v>
      </c>
    </row>
    <row r="564" spans="1:14" hidden="1" x14ac:dyDescent="0.3">
      <c r="A564" t="s">
        <v>15</v>
      </c>
      <c r="B564">
        <v>46</v>
      </c>
      <c r="C564" t="str">
        <f>LOOKUP(Table1[[#This Row],[Age]],R$2:R$5,S$2:S$5)</f>
        <v>Adult (31-50)</v>
      </c>
      <c r="D564">
        <v>0</v>
      </c>
      <c r="E564">
        <v>0</v>
      </c>
      <c r="F564">
        <v>0</v>
      </c>
      <c r="G564" t="s">
        <v>42</v>
      </c>
      <c r="H564" t="s">
        <v>12</v>
      </c>
      <c r="I564" t="s">
        <v>19</v>
      </c>
      <c r="J564" t="s">
        <v>14</v>
      </c>
      <c r="K564">
        <v>0</v>
      </c>
      <c r="L564" t="str">
        <f>IF(Table1[[#This Row],[Outcome]],"Positive","Negative")</f>
        <v>Negative</v>
      </c>
      <c r="M564" t="str">
        <f t="shared" si="16"/>
        <v>All Negative</v>
      </c>
      <c r="N564" t="str">
        <f t="shared" si="17"/>
        <v>Likely not infected / tested too early</v>
      </c>
    </row>
    <row r="565" spans="1:14" x14ac:dyDescent="0.3">
      <c r="A565" t="s">
        <v>10</v>
      </c>
      <c r="B565">
        <v>9</v>
      </c>
      <c r="C565" t="str">
        <f>LOOKUP(Table1[[#This Row],[Age]],R$2:R$5,S$2:S$5)</f>
        <v>Child (0-18)</v>
      </c>
      <c r="D565">
        <v>1</v>
      </c>
      <c r="E565">
        <v>1</v>
      </c>
      <c r="F565">
        <v>0</v>
      </c>
      <c r="G565" t="s">
        <v>25</v>
      </c>
      <c r="H565" t="s">
        <v>17</v>
      </c>
      <c r="I565" t="s">
        <v>13</v>
      </c>
      <c r="J565" t="s">
        <v>14</v>
      </c>
      <c r="K565">
        <v>1</v>
      </c>
      <c r="L565" t="str">
        <f>IF(Table1[[#This Row],[Outcome]],"Positive","Negative")</f>
        <v>Positive</v>
      </c>
      <c r="M565" t="str">
        <f t="shared" si="16"/>
        <v>NS1(+), IgM(-), IgG(+)</v>
      </c>
      <c r="N565" t="str">
        <f t="shared" si="17"/>
        <v>Early secondary infection</v>
      </c>
    </row>
    <row r="566" spans="1:14" x14ac:dyDescent="0.3">
      <c r="A566" t="s">
        <v>10</v>
      </c>
      <c r="B566">
        <v>42</v>
      </c>
      <c r="C566" t="str">
        <f>LOOKUP(Table1[[#This Row],[Age]],R$2:R$5,S$2:S$5)</f>
        <v>Adult (31-50)</v>
      </c>
      <c r="D566">
        <v>1</v>
      </c>
      <c r="E566">
        <v>1</v>
      </c>
      <c r="F566">
        <v>1</v>
      </c>
      <c r="G566" t="s">
        <v>31</v>
      </c>
      <c r="H566" t="s">
        <v>12</v>
      </c>
      <c r="I566" t="s">
        <v>13</v>
      </c>
      <c r="J566" t="s">
        <v>14</v>
      </c>
      <c r="K566">
        <v>1</v>
      </c>
      <c r="L566" t="str">
        <f>IF(Table1[[#This Row],[Outcome]],"Positive","Negative")</f>
        <v>Positive</v>
      </c>
      <c r="M566" t="str">
        <f t="shared" si="16"/>
        <v>NS1(+), IgM(+), IgG(+)</v>
      </c>
      <c r="N566" t="str">
        <f t="shared" si="17"/>
        <v>Active secondary dengue (strong response)</v>
      </c>
    </row>
    <row r="567" spans="1:14" hidden="1" x14ac:dyDescent="0.3">
      <c r="A567" t="s">
        <v>15</v>
      </c>
      <c r="B567">
        <v>23</v>
      </c>
      <c r="C567" t="str">
        <f>LOOKUP(Table1[[#This Row],[Age]],R$2:R$5,S$2:S$5)</f>
        <v>Young Adult (19-30)</v>
      </c>
      <c r="D567">
        <v>0</v>
      </c>
      <c r="E567">
        <v>0</v>
      </c>
      <c r="F567">
        <v>1</v>
      </c>
      <c r="G567" t="s">
        <v>18</v>
      </c>
      <c r="H567" t="s">
        <v>17</v>
      </c>
      <c r="I567" t="s">
        <v>13</v>
      </c>
      <c r="J567" t="s">
        <v>14</v>
      </c>
      <c r="K567">
        <v>0</v>
      </c>
      <c r="L567" t="str">
        <f>IF(Table1[[#This Row],[Outcome]],"Positive","Negative")</f>
        <v>Negative</v>
      </c>
      <c r="M567" t="str">
        <f t="shared" si="16"/>
        <v>NS1(-), IgM(+), IgG(-)</v>
      </c>
      <c r="N567" t="str">
        <f t="shared" si="17"/>
        <v>Recent dengue</v>
      </c>
    </row>
    <row r="568" spans="1:14" x14ac:dyDescent="0.3">
      <c r="A568" t="s">
        <v>10</v>
      </c>
      <c r="B568">
        <v>45</v>
      </c>
      <c r="C568" t="str">
        <f>LOOKUP(Table1[[#This Row],[Age]],R$2:R$5,S$2:S$5)</f>
        <v>Adult (31-50)</v>
      </c>
      <c r="D568">
        <v>1</v>
      </c>
      <c r="E568">
        <v>1</v>
      </c>
      <c r="F568">
        <v>1</v>
      </c>
      <c r="G568" t="s">
        <v>18</v>
      </c>
      <c r="H568" t="s">
        <v>12</v>
      </c>
      <c r="I568" t="s">
        <v>13</v>
      </c>
      <c r="J568" t="s">
        <v>14</v>
      </c>
      <c r="K568">
        <v>1</v>
      </c>
      <c r="L568" t="str">
        <f>IF(Table1[[#This Row],[Outcome]],"Positive","Negative")</f>
        <v>Positive</v>
      </c>
      <c r="M568" t="str">
        <f t="shared" si="16"/>
        <v>NS1(+), IgM(+), IgG(+)</v>
      </c>
      <c r="N568" t="str">
        <f t="shared" si="17"/>
        <v>Active secondary dengue (strong response)</v>
      </c>
    </row>
    <row r="569" spans="1:14" x14ac:dyDescent="0.3">
      <c r="A569" t="s">
        <v>10</v>
      </c>
      <c r="B569">
        <v>29</v>
      </c>
      <c r="C569" t="str">
        <f>LOOKUP(Table1[[#This Row],[Age]],R$2:R$5,S$2:S$5)</f>
        <v>Young Adult (19-30)</v>
      </c>
      <c r="D569">
        <v>1</v>
      </c>
      <c r="E569">
        <v>1</v>
      </c>
      <c r="F569">
        <v>1</v>
      </c>
      <c r="G569" t="s">
        <v>18</v>
      </c>
      <c r="H569" t="s">
        <v>17</v>
      </c>
      <c r="I569" t="s">
        <v>13</v>
      </c>
      <c r="J569" t="s">
        <v>14</v>
      </c>
      <c r="K569">
        <v>1</v>
      </c>
      <c r="L569" t="str">
        <f>IF(Table1[[#This Row],[Outcome]],"Positive","Negative")</f>
        <v>Positive</v>
      </c>
      <c r="M569" t="str">
        <f t="shared" si="16"/>
        <v>NS1(+), IgM(+), IgG(+)</v>
      </c>
      <c r="N569" t="str">
        <f t="shared" si="17"/>
        <v>Active secondary dengue (strong response)</v>
      </c>
    </row>
    <row r="570" spans="1:14" x14ac:dyDescent="0.3">
      <c r="A570" t="s">
        <v>15</v>
      </c>
      <c r="B570">
        <v>31</v>
      </c>
      <c r="C570" t="str">
        <f>LOOKUP(Table1[[#This Row],[Age]],R$2:R$5,S$2:S$5)</f>
        <v>Adult (31-50)</v>
      </c>
      <c r="D570">
        <v>1</v>
      </c>
      <c r="E570">
        <v>1</v>
      </c>
      <c r="F570">
        <v>1</v>
      </c>
      <c r="G570" t="s">
        <v>51</v>
      </c>
      <c r="H570" t="s">
        <v>12</v>
      </c>
      <c r="I570" t="s">
        <v>24</v>
      </c>
      <c r="J570" t="s">
        <v>14</v>
      </c>
      <c r="K570">
        <v>1</v>
      </c>
      <c r="L570" t="str">
        <f>IF(Table1[[#This Row],[Outcome]],"Positive","Negative")</f>
        <v>Positive</v>
      </c>
      <c r="M570" t="str">
        <f t="shared" si="16"/>
        <v>NS1(+), IgM(+), IgG(+)</v>
      </c>
      <c r="N570" t="str">
        <f t="shared" si="17"/>
        <v>Active secondary dengue (strong response)</v>
      </c>
    </row>
    <row r="571" spans="1:14" hidden="1" x14ac:dyDescent="0.3">
      <c r="A571" t="s">
        <v>15</v>
      </c>
      <c r="B571">
        <v>34</v>
      </c>
      <c r="C571" t="str">
        <f>LOOKUP(Table1[[#This Row],[Age]],R$2:R$5,S$2:S$5)</f>
        <v>Adult (31-50)</v>
      </c>
      <c r="D571">
        <v>0</v>
      </c>
      <c r="E571">
        <v>0</v>
      </c>
      <c r="F571">
        <v>0</v>
      </c>
      <c r="G571" t="s">
        <v>36</v>
      </c>
      <c r="H571" t="s">
        <v>17</v>
      </c>
      <c r="I571" t="s">
        <v>24</v>
      </c>
      <c r="J571" t="s">
        <v>14</v>
      </c>
      <c r="K571">
        <v>0</v>
      </c>
      <c r="L571" t="str">
        <f>IF(Table1[[#This Row],[Outcome]],"Positive","Negative")</f>
        <v>Negative</v>
      </c>
      <c r="M571" t="str">
        <f t="shared" si="16"/>
        <v>All Negative</v>
      </c>
      <c r="N571" t="str">
        <f t="shared" si="17"/>
        <v>Likely not infected / tested too early</v>
      </c>
    </row>
    <row r="572" spans="1:14" x14ac:dyDescent="0.3">
      <c r="A572" t="s">
        <v>10</v>
      </c>
      <c r="B572">
        <v>61</v>
      </c>
      <c r="C572" t="str">
        <f>LOOKUP(Table1[[#This Row],[Age]],R$2:R$5,S$2:S$5)</f>
        <v>Senior (51+)</v>
      </c>
      <c r="D572">
        <v>1</v>
      </c>
      <c r="E572">
        <v>1</v>
      </c>
      <c r="F572">
        <v>1</v>
      </c>
      <c r="G572" t="s">
        <v>53</v>
      </c>
      <c r="H572" t="s">
        <v>12</v>
      </c>
      <c r="I572" t="s">
        <v>24</v>
      </c>
      <c r="J572" t="s">
        <v>14</v>
      </c>
      <c r="K572">
        <v>1</v>
      </c>
      <c r="L572" t="str">
        <f>IF(Table1[[#This Row],[Outcome]],"Positive","Negative")</f>
        <v>Positive</v>
      </c>
      <c r="M572" t="str">
        <f t="shared" si="16"/>
        <v>NS1(+), IgM(+), IgG(+)</v>
      </c>
      <c r="N572" t="str">
        <f t="shared" si="17"/>
        <v>Active secondary dengue (strong response)</v>
      </c>
    </row>
    <row r="573" spans="1:14" x14ac:dyDescent="0.3">
      <c r="A573" t="s">
        <v>10</v>
      </c>
      <c r="B573">
        <v>26</v>
      </c>
      <c r="C573" t="str">
        <f>LOOKUP(Table1[[#This Row],[Age]],R$2:R$5,S$2:S$5)</f>
        <v>Young Adult (19-30)</v>
      </c>
      <c r="D573">
        <v>1</v>
      </c>
      <c r="E573">
        <v>1</v>
      </c>
      <c r="F573">
        <v>1</v>
      </c>
      <c r="G573" t="s">
        <v>40</v>
      </c>
      <c r="H573" t="s">
        <v>17</v>
      </c>
      <c r="I573" t="s">
        <v>24</v>
      </c>
      <c r="J573" t="s">
        <v>14</v>
      </c>
      <c r="K573">
        <v>1</v>
      </c>
      <c r="L573" t="str">
        <f>IF(Table1[[#This Row],[Outcome]],"Positive","Negative")</f>
        <v>Positive</v>
      </c>
      <c r="M573" t="str">
        <f t="shared" si="16"/>
        <v>NS1(+), IgM(+), IgG(+)</v>
      </c>
      <c r="N573" t="str">
        <f t="shared" si="17"/>
        <v>Active secondary dengue (strong response)</v>
      </c>
    </row>
    <row r="574" spans="1:14" hidden="1" x14ac:dyDescent="0.3">
      <c r="A574" t="s">
        <v>10</v>
      </c>
      <c r="B574">
        <v>52</v>
      </c>
      <c r="C574" t="str">
        <f>LOOKUP(Table1[[#This Row],[Age]],R$2:R$5,S$2:S$5)</f>
        <v>Senior (51+)</v>
      </c>
      <c r="D574">
        <v>0</v>
      </c>
      <c r="E574">
        <v>0</v>
      </c>
      <c r="F574">
        <v>0</v>
      </c>
      <c r="G574" t="s">
        <v>36</v>
      </c>
      <c r="H574" t="s">
        <v>12</v>
      </c>
      <c r="I574" t="s">
        <v>19</v>
      </c>
      <c r="J574" t="s">
        <v>14</v>
      </c>
      <c r="K574">
        <v>0</v>
      </c>
      <c r="L574" t="str">
        <f>IF(Table1[[#This Row],[Outcome]],"Positive","Negative")</f>
        <v>Negative</v>
      </c>
      <c r="M574" t="str">
        <f t="shared" si="16"/>
        <v>All Negative</v>
      </c>
      <c r="N574" t="str">
        <f t="shared" si="17"/>
        <v>Likely not infected / tested too early</v>
      </c>
    </row>
    <row r="575" spans="1:14" hidden="1" x14ac:dyDescent="0.3">
      <c r="A575" t="s">
        <v>10</v>
      </c>
      <c r="B575">
        <v>24</v>
      </c>
      <c r="C575" t="str">
        <f>LOOKUP(Table1[[#This Row],[Age]],R$2:R$5,S$2:S$5)</f>
        <v>Young Adult (19-30)</v>
      </c>
      <c r="D575">
        <v>0</v>
      </c>
      <c r="E575">
        <v>0</v>
      </c>
      <c r="F575">
        <v>0</v>
      </c>
      <c r="G575" t="s">
        <v>26</v>
      </c>
      <c r="H575" t="s">
        <v>17</v>
      </c>
      <c r="I575" t="s">
        <v>24</v>
      </c>
      <c r="J575" t="s">
        <v>14</v>
      </c>
      <c r="K575">
        <v>0</v>
      </c>
      <c r="L575" t="str">
        <f>IF(Table1[[#This Row],[Outcome]],"Positive","Negative")</f>
        <v>Negative</v>
      </c>
      <c r="M575" t="str">
        <f t="shared" si="16"/>
        <v>All Negative</v>
      </c>
      <c r="N575" t="str">
        <f t="shared" si="17"/>
        <v>Likely not infected / tested too early</v>
      </c>
    </row>
    <row r="576" spans="1:14" hidden="1" x14ac:dyDescent="0.3">
      <c r="A576" t="s">
        <v>15</v>
      </c>
      <c r="B576">
        <v>19</v>
      </c>
      <c r="C576" t="str">
        <f>LOOKUP(Table1[[#This Row],[Age]],R$2:R$5,S$2:S$5)</f>
        <v>Young Adult (19-30)</v>
      </c>
      <c r="D576">
        <v>0</v>
      </c>
      <c r="E576">
        <v>0</v>
      </c>
      <c r="F576">
        <v>1</v>
      </c>
      <c r="G576" t="s">
        <v>37</v>
      </c>
      <c r="H576" t="s">
        <v>12</v>
      </c>
      <c r="I576" t="s">
        <v>13</v>
      </c>
      <c r="J576" t="s">
        <v>14</v>
      </c>
      <c r="K576">
        <v>0</v>
      </c>
      <c r="L576" t="str">
        <f>IF(Table1[[#This Row],[Outcome]],"Positive","Negative")</f>
        <v>Negative</v>
      </c>
      <c r="M576" t="str">
        <f t="shared" si="16"/>
        <v>NS1(-), IgM(+), IgG(-)</v>
      </c>
      <c r="N576" t="str">
        <f t="shared" si="17"/>
        <v>Recent dengue</v>
      </c>
    </row>
    <row r="577" spans="1:14" x14ac:dyDescent="0.3">
      <c r="A577" t="s">
        <v>10</v>
      </c>
      <c r="B577">
        <v>47</v>
      </c>
      <c r="C577" t="str">
        <f>LOOKUP(Table1[[#This Row],[Age]],R$2:R$5,S$2:S$5)</f>
        <v>Adult (31-50)</v>
      </c>
      <c r="D577">
        <v>1</v>
      </c>
      <c r="E577">
        <v>1</v>
      </c>
      <c r="F577">
        <v>0</v>
      </c>
      <c r="G577" t="s">
        <v>48</v>
      </c>
      <c r="H577" t="s">
        <v>17</v>
      </c>
      <c r="I577" t="s">
        <v>24</v>
      </c>
      <c r="J577" t="s">
        <v>14</v>
      </c>
      <c r="K577">
        <v>1</v>
      </c>
      <c r="L577" t="str">
        <f>IF(Table1[[#This Row],[Outcome]],"Positive","Negative")</f>
        <v>Positive</v>
      </c>
      <c r="M577" t="str">
        <f t="shared" si="16"/>
        <v>NS1(+), IgM(-), IgG(+)</v>
      </c>
      <c r="N577" t="str">
        <f t="shared" si="17"/>
        <v>Early secondary infection</v>
      </c>
    </row>
    <row r="578" spans="1:14" x14ac:dyDescent="0.3">
      <c r="A578" t="s">
        <v>10</v>
      </c>
      <c r="B578">
        <v>14</v>
      </c>
      <c r="C578" t="str">
        <f>LOOKUP(Table1[[#This Row],[Age]],R$2:R$5,S$2:S$5)</f>
        <v>Child (0-18)</v>
      </c>
      <c r="D578">
        <v>1</v>
      </c>
      <c r="E578">
        <v>1</v>
      </c>
      <c r="F578">
        <v>1</v>
      </c>
      <c r="G578" t="s">
        <v>28</v>
      </c>
      <c r="H578" t="s">
        <v>12</v>
      </c>
      <c r="I578" t="s">
        <v>24</v>
      </c>
      <c r="J578" t="s">
        <v>14</v>
      </c>
      <c r="K578">
        <v>1</v>
      </c>
      <c r="L578" t="str">
        <f>IF(Table1[[#This Row],[Outcome]],"Positive","Negative")</f>
        <v>Positive</v>
      </c>
      <c r="M578" t="str">
        <f t="shared" ref="M578:M641" si="18">IF(AND(D578=1,F578=0,E578=0),"NS1(+), IgM(-), IgG(-)",
 IF(AND(D578=0,F578=1,E578=0),"NS1(-), IgM(+), IgG(-)",
 IF(AND(D578=0,F578=1,E578=1),"NS1(-), IgM(+), IgG(+)",
 IF(AND(D578=0,F578=0,E578=1),"NS1(-), IgM(-), IgG(+)",
 IF(AND(D578=1,F578=1,E578=0),"NS1(+), IgM(+), IgG(-)",
 IF(AND(D578=1,F578=0,E578=1),"NS1(+), IgM(-), IgG(+)",
 IF(AND(D578=1,F578=1,E578=1),"NS1(+), IgM(+), IgG(+)",
 IF(AND(D578=0,F578=0,E578=0),"All Negative","Other"))))))))</f>
        <v>NS1(+), IgM(+), IgG(+)</v>
      </c>
      <c r="N578" t="str">
        <f t="shared" ref="N578:N641" si="19">IF(AND(D578=1,F578=0,E578=0),"Early stage dengue",
 IF(AND(D578=0,F578=1,E578=0),"Recent dengue",
 IF(AND(D578=0,F578=1,E578=1),"Secondary dengue",
 IF(AND(D578=0,F578=0,E578=1),"Past dengue infection",
 IF(AND(D578=1,F578=1,E578=0),"Early-mid stage primary dengue",
 IF(AND(D578=1,F578=0,E578=1),"Early secondary infection",
 IF(AND(D578=1,F578=1,E578=1),"Active secondary dengue (strong response)",
 IF(AND(D578=0,F578=0,E578=0),"Likely not infected / tested too early","Other"))))))))</f>
        <v>Active secondary dengue (strong response)</v>
      </c>
    </row>
    <row r="579" spans="1:14" x14ac:dyDescent="0.3">
      <c r="A579" t="s">
        <v>15</v>
      </c>
      <c r="B579">
        <v>62</v>
      </c>
      <c r="C579" t="str">
        <f>LOOKUP(Table1[[#This Row],[Age]],R$2:R$5,S$2:S$5)</f>
        <v>Senior (51+)</v>
      </c>
      <c r="D579">
        <v>1</v>
      </c>
      <c r="E579">
        <v>1</v>
      </c>
      <c r="F579">
        <v>0</v>
      </c>
      <c r="G579" t="s">
        <v>37</v>
      </c>
      <c r="H579" t="s">
        <v>17</v>
      </c>
      <c r="I579" t="s">
        <v>24</v>
      </c>
      <c r="J579" t="s">
        <v>14</v>
      </c>
      <c r="K579">
        <v>1</v>
      </c>
      <c r="L579" t="str">
        <f>IF(Table1[[#This Row],[Outcome]],"Positive","Negative")</f>
        <v>Positive</v>
      </c>
      <c r="M579" t="str">
        <f t="shared" si="18"/>
        <v>NS1(+), IgM(-), IgG(+)</v>
      </c>
      <c r="N579" t="str">
        <f t="shared" si="19"/>
        <v>Early secondary infection</v>
      </c>
    </row>
    <row r="580" spans="1:14" x14ac:dyDescent="0.3">
      <c r="A580" t="s">
        <v>15</v>
      </c>
      <c r="B580">
        <v>53</v>
      </c>
      <c r="C580" t="str">
        <f>LOOKUP(Table1[[#This Row],[Age]],R$2:R$5,S$2:S$5)</f>
        <v>Senior (51+)</v>
      </c>
      <c r="D580">
        <v>1</v>
      </c>
      <c r="E580">
        <v>1</v>
      </c>
      <c r="F580">
        <v>1</v>
      </c>
      <c r="G580" t="s">
        <v>11</v>
      </c>
      <c r="H580" t="s">
        <v>12</v>
      </c>
      <c r="I580" t="s">
        <v>24</v>
      </c>
      <c r="J580" t="s">
        <v>14</v>
      </c>
      <c r="K580">
        <v>1</v>
      </c>
      <c r="L580" t="str">
        <f>IF(Table1[[#This Row],[Outcome]],"Positive","Negative")</f>
        <v>Positive</v>
      </c>
      <c r="M580" t="str">
        <f t="shared" si="18"/>
        <v>NS1(+), IgM(+), IgG(+)</v>
      </c>
      <c r="N580" t="str">
        <f t="shared" si="19"/>
        <v>Active secondary dengue (strong response)</v>
      </c>
    </row>
    <row r="581" spans="1:14" hidden="1" x14ac:dyDescent="0.3">
      <c r="A581" t="s">
        <v>15</v>
      </c>
      <c r="B581">
        <v>49</v>
      </c>
      <c r="C581" t="str">
        <f>LOOKUP(Table1[[#This Row],[Age]],R$2:R$5,S$2:S$5)</f>
        <v>Adult (31-50)</v>
      </c>
      <c r="D581">
        <v>0</v>
      </c>
      <c r="E581">
        <v>0</v>
      </c>
      <c r="F581">
        <v>1</v>
      </c>
      <c r="G581" t="s">
        <v>47</v>
      </c>
      <c r="H581" t="s">
        <v>17</v>
      </c>
      <c r="I581" t="s">
        <v>24</v>
      </c>
      <c r="J581" t="s">
        <v>14</v>
      </c>
      <c r="K581">
        <v>0</v>
      </c>
      <c r="L581" t="str">
        <f>IF(Table1[[#This Row],[Outcome]],"Positive","Negative")</f>
        <v>Negative</v>
      </c>
      <c r="M581" t="str">
        <f t="shared" si="18"/>
        <v>NS1(-), IgM(+), IgG(-)</v>
      </c>
      <c r="N581" t="str">
        <f t="shared" si="19"/>
        <v>Recent dengue</v>
      </c>
    </row>
    <row r="582" spans="1:14" hidden="1" x14ac:dyDescent="0.3">
      <c r="A582" t="s">
        <v>10</v>
      </c>
      <c r="B582">
        <v>51</v>
      </c>
      <c r="C582" t="str">
        <f>LOOKUP(Table1[[#This Row],[Age]],R$2:R$5,S$2:S$5)</f>
        <v>Senior (51+)</v>
      </c>
      <c r="D582">
        <v>0</v>
      </c>
      <c r="E582">
        <v>0</v>
      </c>
      <c r="F582">
        <v>1</v>
      </c>
      <c r="G582" t="s">
        <v>29</v>
      </c>
      <c r="H582" t="s">
        <v>12</v>
      </c>
      <c r="I582" t="s">
        <v>13</v>
      </c>
      <c r="J582" t="s">
        <v>14</v>
      </c>
      <c r="K582">
        <v>0</v>
      </c>
      <c r="L582" t="str">
        <f>IF(Table1[[#This Row],[Outcome]],"Positive","Negative")</f>
        <v>Negative</v>
      </c>
      <c r="M582" t="str">
        <f t="shared" si="18"/>
        <v>NS1(-), IgM(+), IgG(-)</v>
      </c>
      <c r="N582" t="str">
        <f t="shared" si="19"/>
        <v>Recent dengue</v>
      </c>
    </row>
    <row r="583" spans="1:14" hidden="1" x14ac:dyDescent="0.3">
      <c r="A583" t="s">
        <v>10</v>
      </c>
      <c r="B583">
        <v>61</v>
      </c>
      <c r="C583" t="str">
        <f>LOOKUP(Table1[[#This Row],[Age]],R$2:R$5,S$2:S$5)</f>
        <v>Senior (51+)</v>
      </c>
      <c r="D583">
        <v>0</v>
      </c>
      <c r="E583">
        <v>0</v>
      </c>
      <c r="F583">
        <v>0</v>
      </c>
      <c r="G583" t="s">
        <v>35</v>
      </c>
      <c r="H583" t="s">
        <v>17</v>
      </c>
      <c r="I583" t="s">
        <v>13</v>
      </c>
      <c r="J583" t="s">
        <v>14</v>
      </c>
      <c r="K583">
        <v>0</v>
      </c>
      <c r="L583" t="str">
        <f>IF(Table1[[#This Row],[Outcome]],"Positive","Negative")</f>
        <v>Negative</v>
      </c>
      <c r="M583" t="str">
        <f t="shared" si="18"/>
        <v>All Negative</v>
      </c>
      <c r="N583" t="str">
        <f t="shared" si="19"/>
        <v>Likely not infected / tested too early</v>
      </c>
    </row>
    <row r="584" spans="1:14" x14ac:dyDescent="0.3">
      <c r="A584" t="s">
        <v>10</v>
      </c>
      <c r="B584">
        <v>35</v>
      </c>
      <c r="C584" t="str">
        <f>LOOKUP(Table1[[#This Row],[Age]],R$2:R$5,S$2:S$5)</f>
        <v>Adult (31-50)</v>
      </c>
      <c r="D584">
        <v>1</v>
      </c>
      <c r="E584">
        <v>1</v>
      </c>
      <c r="F584">
        <v>0</v>
      </c>
      <c r="G584" t="s">
        <v>35</v>
      </c>
      <c r="H584" t="s">
        <v>12</v>
      </c>
      <c r="I584" t="s">
        <v>13</v>
      </c>
      <c r="J584" t="s">
        <v>14</v>
      </c>
      <c r="K584">
        <v>1</v>
      </c>
      <c r="L584" t="str">
        <f>IF(Table1[[#This Row],[Outcome]],"Positive","Negative")</f>
        <v>Positive</v>
      </c>
      <c r="M584" t="str">
        <f t="shared" si="18"/>
        <v>NS1(+), IgM(-), IgG(+)</v>
      </c>
      <c r="N584" t="str">
        <f t="shared" si="19"/>
        <v>Early secondary infection</v>
      </c>
    </row>
    <row r="585" spans="1:14" hidden="1" x14ac:dyDescent="0.3">
      <c r="A585" t="s">
        <v>10</v>
      </c>
      <c r="B585">
        <v>45</v>
      </c>
      <c r="C585" t="str">
        <f>LOOKUP(Table1[[#This Row],[Age]],R$2:R$5,S$2:S$5)</f>
        <v>Adult (31-50)</v>
      </c>
      <c r="D585">
        <v>0</v>
      </c>
      <c r="E585">
        <v>0</v>
      </c>
      <c r="F585">
        <v>1</v>
      </c>
      <c r="G585" t="s">
        <v>50</v>
      </c>
      <c r="H585" t="s">
        <v>17</v>
      </c>
      <c r="I585" t="s">
        <v>24</v>
      </c>
      <c r="J585" t="s">
        <v>14</v>
      </c>
      <c r="K585">
        <v>0</v>
      </c>
      <c r="L585" t="str">
        <f>IF(Table1[[#This Row],[Outcome]],"Positive","Negative")</f>
        <v>Negative</v>
      </c>
      <c r="M585" t="str">
        <f t="shared" si="18"/>
        <v>NS1(-), IgM(+), IgG(-)</v>
      </c>
      <c r="N585" t="str">
        <f t="shared" si="19"/>
        <v>Recent dengue</v>
      </c>
    </row>
    <row r="586" spans="1:14" x14ac:dyDescent="0.3">
      <c r="A586" t="s">
        <v>15</v>
      </c>
      <c r="B586">
        <v>25</v>
      </c>
      <c r="C586" t="str">
        <f>LOOKUP(Table1[[#This Row],[Age]],R$2:R$5,S$2:S$5)</f>
        <v>Young Adult (19-30)</v>
      </c>
      <c r="D586">
        <v>1</v>
      </c>
      <c r="E586">
        <v>1</v>
      </c>
      <c r="F586">
        <v>1</v>
      </c>
      <c r="G586" t="s">
        <v>39</v>
      </c>
      <c r="H586" t="s">
        <v>12</v>
      </c>
      <c r="I586" t="s">
        <v>13</v>
      </c>
      <c r="J586" t="s">
        <v>14</v>
      </c>
      <c r="K586">
        <v>1</v>
      </c>
      <c r="L586" t="str">
        <f>IF(Table1[[#This Row],[Outcome]],"Positive","Negative")</f>
        <v>Positive</v>
      </c>
      <c r="M586" t="str">
        <f t="shared" si="18"/>
        <v>NS1(+), IgM(+), IgG(+)</v>
      </c>
      <c r="N586" t="str">
        <f t="shared" si="19"/>
        <v>Active secondary dengue (strong response)</v>
      </c>
    </row>
    <row r="587" spans="1:14" x14ac:dyDescent="0.3">
      <c r="A587" t="s">
        <v>10</v>
      </c>
      <c r="B587">
        <v>53</v>
      </c>
      <c r="C587" t="str">
        <f>LOOKUP(Table1[[#This Row],[Age]],R$2:R$5,S$2:S$5)</f>
        <v>Senior (51+)</v>
      </c>
      <c r="D587">
        <v>1</v>
      </c>
      <c r="E587">
        <v>1</v>
      </c>
      <c r="F587">
        <v>0</v>
      </c>
      <c r="G587" t="s">
        <v>33</v>
      </c>
      <c r="H587" t="s">
        <v>17</v>
      </c>
      <c r="I587" t="s">
        <v>13</v>
      </c>
      <c r="J587" t="s">
        <v>14</v>
      </c>
      <c r="K587">
        <v>1</v>
      </c>
      <c r="L587" t="str">
        <f>IF(Table1[[#This Row],[Outcome]],"Positive","Negative")</f>
        <v>Positive</v>
      </c>
      <c r="M587" t="str">
        <f t="shared" si="18"/>
        <v>NS1(+), IgM(-), IgG(+)</v>
      </c>
      <c r="N587" t="str">
        <f t="shared" si="19"/>
        <v>Early secondary infection</v>
      </c>
    </row>
    <row r="588" spans="1:14" x14ac:dyDescent="0.3">
      <c r="A588" t="s">
        <v>10</v>
      </c>
      <c r="B588">
        <v>37</v>
      </c>
      <c r="C588" t="str">
        <f>LOOKUP(Table1[[#This Row],[Age]],R$2:R$5,S$2:S$5)</f>
        <v>Adult (31-50)</v>
      </c>
      <c r="D588">
        <v>1</v>
      </c>
      <c r="E588">
        <v>1</v>
      </c>
      <c r="F588">
        <v>0</v>
      </c>
      <c r="G588" t="s">
        <v>21</v>
      </c>
      <c r="H588" t="s">
        <v>12</v>
      </c>
      <c r="I588" t="s">
        <v>13</v>
      </c>
      <c r="J588" t="s">
        <v>14</v>
      </c>
      <c r="K588">
        <v>1</v>
      </c>
      <c r="L588" t="str">
        <f>IF(Table1[[#This Row],[Outcome]],"Positive","Negative")</f>
        <v>Positive</v>
      </c>
      <c r="M588" t="str">
        <f t="shared" si="18"/>
        <v>NS1(+), IgM(-), IgG(+)</v>
      </c>
      <c r="N588" t="str">
        <f t="shared" si="19"/>
        <v>Early secondary infection</v>
      </c>
    </row>
    <row r="589" spans="1:14" hidden="1" x14ac:dyDescent="0.3">
      <c r="A589" t="s">
        <v>15</v>
      </c>
      <c r="B589">
        <v>25</v>
      </c>
      <c r="C589" t="str">
        <f>LOOKUP(Table1[[#This Row],[Age]],R$2:R$5,S$2:S$5)</f>
        <v>Young Adult (19-30)</v>
      </c>
      <c r="D589">
        <v>0</v>
      </c>
      <c r="E589">
        <v>0</v>
      </c>
      <c r="F589">
        <v>1</v>
      </c>
      <c r="G589" t="s">
        <v>52</v>
      </c>
      <c r="H589" t="s">
        <v>17</v>
      </c>
      <c r="I589" t="s">
        <v>13</v>
      </c>
      <c r="J589" t="s">
        <v>14</v>
      </c>
      <c r="K589">
        <v>0</v>
      </c>
      <c r="L589" t="str">
        <f>IF(Table1[[#This Row],[Outcome]],"Positive","Negative")</f>
        <v>Negative</v>
      </c>
      <c r="M589" t="str">
        <f t="shared" si="18"/>
        <v>NS1(-), IgM(+), IgG(-)</v>
      </c>
      <c r="N589" t="str">
        <f t="shared" si="19"/>
        <v>Recent dengue</v>
      </c>
    </row>
    <row r="590" spans="1:14" x14ac:dyDescent="0.3">
      <c r="A590" t="s">
        <v>15</v>
      </c>
      <c r="B590">
        <v>38</v>
      </c>
      <c r="C590" t="str">
        <f>LOOKUP(Table1[[#This Row],[Age]],R$2:R$5,S$2:S$5)</f>
        <v>Adult (31-50)</v>
      </c>
      <c r="D590">
        <v>1</v>
      </c>
      <c r="E590">
        <v>1</v>
      </c>
      <c r="F590">
        <v>1</v>
      </c>
      <c r="G590" t="s">
        <v>38</v>
      </c>
      <c r="H590" t="s">
        <v>12</v>
      </c>
      <c r="I590" t="s">
        <v>24</v>
      </c>
      <c r="J590" t="s">
        <v>14</v>
      </c>
      <c r="K590">
        <v>1</v>
      </c>
      <c r="L590" t="str">
        <f>IF(Table1[[#This Row],[Outcome]],"Positive","Negative")</f>
        <v>Positive</v>
      </c>
      <c r="M590" t="str">
        <f t="shared" si="18"/>
        <v>NS1(+), IgM(+), IgG(+)</v>
      </c>
      <c r="N590" t="str">
        <f t="shared" si="19"/>
        <v>Active secondary dengue (strong response)</v>
      </c>
    </row>
    <row r="591" spans="1:14" x14ac:dyDescent="0.3">
      <c r="A591" t="s">
        <v>10</v>
      </c>
      <c r="B591">
        <v>50</v>
      </c>
      <c r="C591" t="str">
        <f>LOOKUP(Table1[[#This Row],[Age]],R$2:R$5,S$2:S$5)</f>
        <v>Senior (51+)</v>
      </c>
      <c r="D591">
        <v>1</v>
      </c>
      <c r="E591">
        <v>1</v>
      </c>
      <c r="F591">
        <v>0</v>
      </c>
      <c r="G591" t="s">
        <v>52</v>
      </c>
      <c r="H591" t="s">
        <v>17</v>
      </c>
      <c r="I591" t="s">
        <v>19</v>
      </c>
      <c r="J591" t="s">
        <v>14</v>
      </c>
      <c r="K591">
        <v>1</v>
      </c>
      <c r="L591" t="str">
        <f>IF(Table1[[#This Row],[Outcome]],"Positive","Negative")</f>
        <v>Positive</v>
      </c>
      <c r="M591" t="str">
        <f t="shared" si="18"/>
        <v>NS1(+), IgM(-), IgG(+)</v>
      </c>
      <c r="N591" t="str">
        <f t="shared" si="19"/>
        <v>Early secondary infection</v>
      </c>
    </row>
    <row r="592" spans="1:14" x14ac:dyDescent="0.3">
      <c r="A592" t="s">
        <v>15</v>
      </c>
      <c r="B592">
        <v>30</v>
      </c>
      <c r="C592" t="str">
        <f>LOOKUP(Table1[[#This Row],[Age]],R$2:R$5,S$2:S$5)</f>
        <v>Adult (31-50)</v>
      </c>
      <c r="D592">
        <v>1</v>
      </c>
      <c r="E592">
        <v>1</v>
      </c>
      <c r="F592">
        <v>1</v>
      </c>
      <c r="G592" t="s">
        <v>48</v>
      </c>
      <c r="H592" t="s">
        <v>12</v>
      </c>
      <c r="I592" t="s">
        <v>13</v>
      </c>
      <c r="J592" t="s">
        <v>14</v>
      </c>
      <c r="K592">
        <v>1</v>
      </c>
      <c r="L592" t="str">
        <f>IF(Table1[[#This Row],[Outcome]],"Positive","Negative")</f>
        <v>Positive</v>
      </c>
      <c r="M592" t="str">
        <f t="shared" si="18"/>
        <v>NS1(+), IgM(+), IgG(+)</v>
      </c>
      <c r="N592" t="str">
        <f t="shared" si="19"/>
        <v>Active secondary dengue (strong response)</v>
      </c>
    </row>
    <row r="593" spans="1:14" hidden="1" x14ac:dyDescent="0.3">
      <c r="A593" t="s">
        <v>10</v>
      </c>
      <c r="B593">
        <v>20</v>
      </c>
      <c r="C593" t="str">
        <f>LOOKUP(Table1[[#This Row],[Age]],R$2:R$5,S$2:S$5)</f>
        <v>Young Adult (19-30)</v>
      </c>
      <c r="D593">
        <v>0</v>
      </c>
      <c r="E593">
        <v>0</v>
      </c>
      <c r="F593">
        <v>0</v>
      </c>
      <c r="G593" t="s">
        <v>16</v>
      </c>
      <c r="H593" t="s">
        <v>17</v>
      </c>
      <c r="I593" t="s">
        <v>13</v>
      </c>
      <c r="J593" t="s">
        <v>14</v>
      </c>
      <c r="K593">
        <v>0</v>
      </c>
      <c r="L593" t="str">
        <f>IF(Table1[[#This Row],[Outcome]],"Positive","Negative")</f>
        <v>Negative</v>
      </c>
      <c r="M593" t="str">
        <f t="shared" si="18"/>
        <v>All Negative</v>
      </c>
      <c r="N593" t="str">
        <f t="shared" si="19"/>
        <v>Likely not infected / tested too early</v>
      </c>
    </row>
    <row r="594" spans="1:14" x14ac:dyDescent="0.3">
      <c r="A594" t="s">
        <v>15</v>
      </c>
      <c r="B594">
        <v>44</v>
      </c>
      <c r="C594" t="str">
        <f>LOOKUP(Table1[[#This Row],[Age]],R$2:R$5,S$2:S$5)</f>
        <v>Adult (31-50)</v>
      </c>
      <c r="D594">
        <v>1</v>
      </c>
      <c r="E594">
        <v>1</v>
      </c>
      <c r="F594">
        <v>0</v>
      </c>
      <c r="G594" t="s">
        <v>31</v>
      </c>
      <c r="H594" t="s">
        <v>12</v>
      </c>
      <c r="I594" t="s">
        <v>19</v>
      </c>
      <c r="J594" t="s">
        <v>14</v>
      </c>
      <c r="K594">
        <v>1</v>
      </c>
      <c r="L594" t="str">
        <f>IF(Table1[[#This Row],[Outcome]],"Positive","Negative")</f>
        <v>Positive</v>
      </c>
      <c r="M594" t="str">
        <f t="shared" si="18"/>
        <v>NS1(+), IgM(-), IgG(+)</v>
      </c>
      <c r="N594" t="str">
        <f t="shared" si="19"/>
        <v>Early secondary infection</v>
      </c>
    </row>
    <row r="595" spans="1:14" hidden="1" x14ac:dyDescent="0.3">
      <c r="A595" t="s">
        <v>10</v>
      </c>
      <c r="B595">
        <v>57</v>
      </c>
      <c r="C595" t="str">
        <f>LOOKUP(Table1[[#This Row],[Age]],R$2:R$5,S$2:S$5)</f>
        <v>Senior (51+)</v>
      </c>
      <c r="D595">
        <v>0</v>
      </c>
      <c r="E595">
        <v>0</v>
      </c>
      <c r="F595">
        <v>1</v>
      </c>
      <c r="G595" t="s">
        <v>44</v>
      </c>
      <c r="H595" t="s">
        <v>17</v>
      </c>
      <c r="I595" t="s">
        <v>13</v>
      </c>
      <c r="J595" t="s">
        <v>14</v>
      </c>
      <c r="K595">
        <v>0</v>
      </c>
      <c r="L595" t="str">
        <f>IF(Table1[[#This Row],[Outcome]],"Positive","Negative")</f>
        <v>Negative</v>
      </c>
      <c r="M595" t="str">
        <f t="shared" si="18"/>
        <v>NS1(-), IgM(+), IgG(-)</v>
      </c>
      <c r="N595" t="str">
        <f t="shared" si="19"/>
        <v>Recent dengue</v>
      </c>
    </row>
    <row r="596" spans="1:14" x14ac:dyDescent="0.3">
      <c r="A596" t="s">
        <v>15</v>
      </c>
      <c r="B596">
        <v>19</v>
      </c>
      <c r="C596" t="str">
        <f>LOOKUP(Table1[[#This Row],[Age]],R$2:R$5,S$2:S$5)</f>
        <v>Young Adult (19-30)</v>
      </c>
      <c r="D596">
        <v>1</v>
      </c>
      <c r="E596">
        <v>1</v>
      </c>
      <c r="F596">
        <v>1</v>
      </c>
      <c r="G596" t="s">
        <v>34</v>
      </c>
      <c r="H596" t="s">
        <v>12</v>
      </c>
      <c r="I596" t="s">
        <v>19</v>
      </c>
      <c r="J596" t="s">
        <v>14</v>
      </c>
      <c r="K596">
        <v>1</v>
      </c>
      <c r="L596" t="str">
        <f>IF(Table1[[#This Row],[Outcome]],"Positive","Negative")</f>
        <v>Positive</v>
      </c>
      <c r="M596" t="str">
        <f t="shared" si="18"/>
        <v>NS1(+), IgM(+), IgG(+)</v>
      </c>
      <c r="N596" t="str">
        <f t="shared" si="19"/>
        <v>Active secondary dengue (strong response)</v>
      </c>
    </row>
    <row r="597" spans="1:14" hidden="1" x14ac:dyDescent="0.3">
      <c r="A597" t="s">
        <v>10</v>
      </c>
      <c r="B597">
        <v>34</v>
      </c>
      <c r="C597" t="str">
        <f>LOOKUP(Table1[[#This Row],[Age]],R$2:R$5,S$2:S$5)</f>
        <v>Adult (31-50)</v>
      </c>
      <c r="D597">
        <v>0</v>
      </c>
      <c r="E597">
        <v>0</v>
      </c>
      <c r="F597">
        <v>0</v>
      </c>
      <c r="G597" t="s">
        <v>42</v>
      </c>
      <c r="H597" t="s">
        <v>17</v>
      </c>
      <c r="I597" t="s">
        <v>19</v>
      </c>
      <c r="J597" t="s">
        <v>14</v>
      </c>
      <c r="K597">
        <v>0</v>
      </c>
      <c r="L597" t="str">
        <f>IF(Table1[[#This Row],[Outcome]],"Positive","Negative")</f>
        <v>Negative</v>
      </c>
      <c r="M597" t="str">
        <f t="shared" si="18"/>
        <v>All Negative</v>
      </c>
      <c r="N597" t="str">
        <f t="shared" si="19"/>
        <v>Likely not infected / tested too early</v>
      </c>
    </row>
    <row r="598" spans="1:14" x14ac:dyDescent="0.3">
      <c r="A598" t="s">
        <v>10</v>
      </c>
      <c r="B598">
        <v>42</v>
      </c>
      <c r="C598" t="str">
        <f>LOOKUP(Table1[[#This Row],[Age]],R$2:R$5,S$2:S$5)</f>
        <v>Adult (31-50)</v>
      </c>
      <c r="D598">
        <v>1</v>
      </c>
      <c r="E598">
        <v>1</v>
      </c>
      <c r="F598">
        <v>1</v>
      </c>
      <c r="G598" t="s">
        <v>30</v>
      </c>
      <c r="H598" t="s">
        <v>12</v>
      </c>
      <c r="I598" t="s">
        <v>19</v>
      </c>
      <c r="J598" t="s">
        <v>14</v>
      </c>
      <c r="K598">
        <v>1</v>
      </c>
      <c r="L598" t="str">
        <f>IF(Table1[[#This Row],[Outcome]],"Positive","Negative")</f>
        <v>Positive</v>
      </c>
      <c r="M598" t="str">
        <f t="shared" si="18"/>
        <v>NS1(+), IgM(+), IgG(+)</v>
      </c>
      <c r="N598" t="str">
        <f t="shared" si="19"/>
        <v>Active secondary dengue (strong response)</v>
      </c>
    </row>
    <row r="599" spans="1:14" x14ac:dyDescent="0.3">
      <c r="A599" t="s">
        <v>10</v>
      </c>
      <c r="B599">
        <v>48</v>
      </c>
      <c r="C599" t="str">
        <f>LOOKUP(Table1[[#This Row],[Age]],R$2:R$5,S$2:S$5)</f>
        <v>Adult (31-50)</v>
      </c>
      <c r="D599">
        <v>1</v>
      </c>
      <c r="E599">
        <v>1</v>
      </c>
      <c r="F599">
        <v>1</v>
      </c>
      <c r="G599" t="s">
        <v>49</v>
      </c>
      <c r="H599" t="s">
        <v>17</v>
      </c>
      <c r="I599" t="s">
        <v>19</v>
      </c>
      <c r="J599" t="s">
        <v>14</v>
      </c>
      <c r="K599">
        <v>1</v>
      </c>
      <c r="L599" t="str">
        <f>IF(Table1[[#This Row],[Outcome]],"Positive","Negative")</f>
        <v>Positive</v>
      </c>
      <c r="M599" t="str">
        <f t="shared" si="18"/>
        <v>NS1(+), IgM(+), IgG(+)</v>
      </c>
      <c r="N599" t="str">
        <f t="shared" si="19"/>
        <v>Active secondary dengue (strong response)</v>
      </c>
    </row>
    <row r="600" spans="1:14" x14ac:dyDescent="0.3">
      <c r="A600" t="s">
        <v>15</v>
      </c>
      <c r="B600">
        <v>45</v>
      </c>
      <c r="C600" t="str">
        <f>LOOKUP(Table1[[#This Row],[Age]],R$2:R$5,S$2:S$5)</f>
        <v>Adult (31-50)</v>
      </c>
      <c r="D600">
        <v>1</v>
      </c>
      <c r="E600">
        <v>1</v>
      </c>
      <c r="F600">
        <v>1</v>
      </c>
      <c r="G600" t="s">
        <v>28</v>
      </c>
      <c r="H600" t="s">
        <v>12</v>
      </c>
      <c r="I600" t="s">
        <v>13</v>
      </c>
      <c r="J600" t="s">
        <v>14</v>
      </c>
      <c r="K600">
        <v>1</v>
      </c>
      <c r="L600" t="str">
        <f>IF(Table1[[#This Row],[Outcome]],"Positive","Negative")</f>
        <v>Positive</v>
      </c>
      <c r="M600" t="str">
        <f t="shared" si="18"/>
        <v>NS1(+), IgM(+), IgG(+)</v>
      </c>
      <c r="N600" t="str">
        <f t="shared" si="19"/>
        <v>Active secondary dengue (strong response)</v>
      </c>
    </row>
    <row r="601" spans="1:14" hidden="1" x14ac:dyDescent="0.3">
      <c r="A601" t="s">
        <v>10</v>
      </c>
      <c r="B601">
        <v>48</v>
      </c>
      <c r="C601" t="str">
        <f>LOOKUP(Table1[[#This Row],[Age]],R$2:R$5,S$2:S$5)</f>
        <v>Adult (31-50)</v>
      </c>
      <c r="D601">
        <v>0</v>
      </c>
      <c r="E601">
        <v>0</v>
      </c>
      <c r="F601">
        <v>1</v>
      </c>
      <c r="G601" t="s">
        <v>45</v>
      </c>
      <c r="H601" t="s">
        <v>17</v>
      </c>
      <c r="I601" t="s">
        <v>24</v>
      </c>
      <c r="J601" t="s">
        <v>14</v>
      </c>
      <c r="K601">
        <v>0</v>
      </c>
      <c r="L601" t="str">
        <f>IF(Table1[[#This Row],[Outcome]],"Positive","Negative")</f>
        <v>Negative</v>
      </c>
      <c r="M601" t="str">
        <f t="shared" si="18"/>
        <v>NS1(-), IgM(+), IgG(-)</v>
      </c>
      <c r="N601" t="str">
        <f t="shared" si="19"/>
        <v>Recent dengue</v>
      </c>
    </row>
    <row r="602" spans="1:14" x14ac:dyDescent="0.3">
      <c r="A602" t="s">
        <v>10</v>
      </c>
      <c r="B602">
        <v>50</v>
      </c>
      <c r="C602" t="str">
        <f>LOOKUP(Table1[[#This Row],[Age]],R$2:R$5,S$2:S$5)</f>
        <v>Senior (51+)</v>
      </c>
      <c r="D602">
        <v>1</v>
      </c>
      <c r="E602">
        <v>1</v>
      </c>
      <c r="F602">
        <v>0</v>
      </c>
      <c r="G602" t="s">
        <v>23</v>
      </c>
      <c r="H602" t="s">
        <v>12</v>
      </c>
      <c r="I602" t="s">
        <v>19</v>
      </c>
      <c r="J602" t="s">
        <v>14</v>
      </c>
      <c r="K602">
        <v>1</v>
      </c>
      <c r="L602" t="str">
        <f>IF(Table1[[#This Row],[Outcome]],"Positive","Negative")</f>
        <v>Positive</v>
      </c>
      <c r="M602" t="str">
        <f t="shared" si="18"/>
        <v>NS1(+), IgM(-), IgG(+)</v>
      </c>
      <c r="N602" t="str">
        <f t="shared" si="19"/>
        <v>Early secondary infection</v>
      </c>
    </row>
    <row r="603" spans="1:14" hidden="1" x14ac:dyDescent="0.3">
      <c r="A603" t="s">
        <v>10</v>
      </c>
      <c r="B603">
        <v>37</v>
      </c>
      <c r="C603" t="str">
        <f>LOOKUP(Table1[[#This Row],[Age]],R$2:R$5,S$2:S$5)</f>
        <v>Adult (31-50)</v>
      </c>
      <c r="D603">
        <v>0</v>
      </c>
      <c r="E603">
        <v>0</v>
      </c>
      <c r="F603">
        <v>1</v>
      </c>
      <c r="G603" t="s">
        <v>25</v>
      </c>
      <c r="H603" t="s">
        <v>17</v>
      </c>
      <c r="I603" t="s">
        <v>13</v>
      </c>
      <c r="J603" t="s">
        <v>14</v>
      </c>
      <c r="K603">
        <v>0</v>
      </c>
      <c r="L603" t="str">
        <f>IF(Table1[[#This Row],[Outcome]],"Positive","Negative")</f>
        <v>Negative</v>
      </c>
      <c r="M603" t="str">
        <f t="shared" si="18"/>
        <v>NS1(-), IgM(+), IgG(-)</v>
      </c>
      <c r="N603" t="str">
        <f t="shared" si="19"/>
        <v>Recent dengue</v>
      </c>
    </row>
    <row r="604" spans="1:14" x14ac:dyDescent="0.3">
      <c r="A604" t="s">
        <v>10</v>
      </c>
      <c r="B604">
        <v>28</v>
      </c>
      <c r="C604" t="str">
        <f>LOOKUP(Table1[[#This Row],[Age]],R$2:R$5,S$2:S$5)</f>
        <v>Young Adult (19-30)</v>
      </c>
      <c r="D604">
        <v>1</v>
      </c>
      <c r="E604">
        <v>1</v>
      </c>
      <c r="F604">
        <v>0</v>
      </c>
      <c r="G604" t="s">
        <v>37</v>
      </c>
      <c r="H604" t="s">
        <v>12</v>
      </c>
      <c r="I604" t="s">
        <v>24</v>
      </c>
      <c r="J604" t="s">
        <v>14</v>
      </c>
      <c r="K604">
        <v>1</v>
      </c>
      <c r="L604" t="str">
        <f>IF(Table1[[#This Row],[Outcome]],"Positive","Negative")</f>
        <v>Positive</v>
      </c>
      <c r="M604" t="str">
        <f t="shared" si="18"/>
        <v>NS1(+), IgM(-), IgG(+)</v>
      </c>
      <c r="N604" t="str">
        <f t="shared" si="19"/>
        <v>Early secondary infection</v>
      </c>
    </row>
    <row r="605" spans="1:14" x14ac:dyDescent="0.3">
      <c r="A605" t="s">
        <v>15</v>
      </c>
      <c r="B605">
        <v>51</v>
      </c>
      <c r="C605" t="str">
        <f>LOOKUP(Table1[[#This Row],[Age]],R$2:R$5,S$2:S$5)</f>
        <v>Senior (51+)</v>
      </c>
      <c r="D605">
        <v>1</v>
      </c>
      <c r="E605">
        <v>1</v>
      </c>
      <c r="F605">
        <v>1</v>
      </c>
      <c r="G605" t="s">
        <v>40</v>
      </c>
      <c r="H605" t="s">
        <v>17</v>
      </c>
      <c r="I605" t="s">
        <v>19</v>
      </c>
      <c r="J605" t="s">
        <v>14</v>
      </c>
      <c r="K605">
        <v>1</v>
      </c>
      <c r="L605" t="str">
        <f>IF(Table1[[#This Row],[Outcome]],"Positive","Negative")</f>
        <v>Positive</v>
      </c>
      <c r="M605" t="str">
        <f t="shared" si="18"/>
        <v>NS1(+), IgM(+), IgG(+)</v>
      </c>
      <c r="N605" t="str">
        <f t="shared" si="19"/>
        <v>Active secondary dengue (strong response)</v>
      </c>
    </row>
    <row r="606" spans="1:14" x14ac:dyDescent="0.3">
      <c r="A606" t="s">
        <v>10</v>
      </c>
      <c r="B606">
        <v>37</v>
      </c>
      <c r="C606" t="str">
        <f>LOOKUP(Table1[[#This Row],[Age]],R$2:R$5,S$2:S$5)</f>
        <v>Adult (31-50)</v>
      </c>
      <c r="D606">
        <v>1</v>
      </c>
      <c r="E606">
        <v>1</v>
      </c>
      <c r="F606">
        <v>1</v>
      </c>
      <c r="G606" t="s">
        <v>33</v>
      </c>
      <c r="H606" t="s">
        <v>12</v>
      </c>
      <c r="I606" t="s">
        <v>13</v>
      </c>
      <c r="J606" t="s">
        <v>14</v>
      </c>
      <c r="K606">
        <v>1</v>
      </c>
      <c r="L606" t="str">
        <f>IF(Table1[[#This Row],[Outcome]],"Positive","Negative")</f>
        <v>Positive</v>
      </c>
      <c r="M606" t="str">
        <f t="shared" si="18"/>
        <v>NS1(+), IgM(+), IgG(+)</v>
      </c>
      <c r="N606" t="str">
        <f t="shared" si="19"/>
        <v>Active secondary dengue (strong response)</v>
      </c>
    </row>
    <row r="607" spans="1:14" hidden="1" x14ac:dyDescent="0.3">
      <c r="A607" t="s">
        <v>10</v>
      </c>
      <c r="B607">
        <v>12</v>
      </c>
      <c r="C607" t="str">
        <f>LOOKUP(Table1[[#This Row],[Age]],R$2:R$5,S$2:S$5)</f>
        <v>Child (0-18)</v>
      </c>
      <c r="D607">
        <v>0</v>
      </c>
      <c r="E607">
        <v>0</v>
      </c>
      <c r="F607">
        <v>1</v>
      </c>
      <c r="G607" t="s">
        <v>26</v>
      </c>
      <c r="H607" t="s">
        <v>17</v>
      </c>
      <c r="I607" t="s">
        <v>13</v>
      </c>
      <c r="J607" t="s">
        <v>14</v>
      </c>
      <c r="K607">
        <v>0</v>
      </c>
      <c r="L607" t="str">
        <f>IF(Table1[[#This Row],[Outcome]],"Positive","Negative")</f>
        <v>Negative</v>
      </c>
      <c r="M607" t="str">
        <f t="shared" si="18"/>
        <v>NS1(-), IgM(+), IgG(-)</v>
      </c>
      <c r="N607" t="str">
        <f t="shared" si="19"/>
        <v>Recent dengue</v>
      </c>
    </row>
    <row r="608" spans="1:14" x14ac:dyDescent="0.3">
      <c r="A608" t="s">
        <v>15</v>
      </c>
      <c r="B608">
        <v>65</v>
      </c>
      <c r="C608" t="str">
        <f>LOOKUP(Table1[[#This Row],[Age]],R$2:R$5,S$2:S$5)</f>
        <v>Senior (51+)</v>
      </c>
      <c r="D608">
        <v>1</v>
      </c>
      <c r="E608">
        <v>1</v>
      </c>
      <c r="F608">
        <v>0</v>
      </c>
      <c r="G608" t="s">
        <v>33</v>
      </c>
      <c r="H608" t="s">
        <v>12</v>
      </c>
      <c r="I608" t="s">
        <v>19</v>
      </c>
      <c r="J608" t="s">
        <v>14</v>
      </c>
      <c r="K608">
        <v>1</v>
      </c>
      <c r="L608" t="str">
        <f>IF(Table1[[#This Row],[Outcome]],"Positive","Negative")</f>
        <v>Positive</v>
      </c>
      <c r="M608" t="str">
        <f t="shared" si="18"/>
        <v>NS1(+), IgM(-), IgG(+)</v>
      </c>
      <c r="N608" t="str">
        <f t="shared" si="19"/>
        <v>Early secondary infection</v>
      </c>
    </row>
    <row r="609" spans="1:14" x14ac:dyDescent="0.3">
      <c r="A609" t="s">
        <v>10</v>
      </c>
      <c r="B609">
        <v>44</v>
      </c>
      <c r="C609" t="str">
        <f>LOOKUP(Table1[[#This Row],[Age]],R$2:R$5,S$2:S$5)</f>
        <v>Adult (31-50)</v>
      </c>
      <c r="D609">
        <v>1</v>
      </c>
      <c r="E609">
        <v>1</v>
      </c>
      <c r="F609">
        <v>0</v>
      </c>
      <c r="G609" t="s">
        <v>27</v>
      </c>
      <c r="H609" t="s">
        <v>17</v>
      </c>
      <c r="I609" t="s">
        <v>13</v>
      </c>
      <c r="J609" t="s">
        <v>14</v>
      </c>
      <c r="K609">
        <v>1</v>
      </c>
      <c r="L609" t="str">
        <f>IF(Table1[[#This Row],[Outcome]],"Positive","Negative")</f>
        <v>Positive</v>
      </c>
      <c r="M609" t="str">
        <f t="shared" si="18"/>
        <v>NS1(+), IgM(-), IgG(+)</v>
      </c>
      <c r="N609" t="str">
        <f t="shared" si="19"/>
        <v>Early secondary infection</v>
      </c>
    </row>
    <row r="610" spans="1:14" x14ac:dyDescent="0.3">
      <c r="A610" t="s">
        <v>15</v>
      </c>
      <c r="B610">
        <v>52</v>
      </c>
      <c r="C610" t="str">
        <f>LOOKUP(Table1[[#This Row],[Age]],R$2:R$5,S$2:S$5)</f>
        <v>Senior (51+)</v>
      </c>
      <c r="D610">
        <v>1</v>
      </c>
      <c r="E610">
        <v>1</v>
      </c>
      <c r="F610">
        <v>0</v>
      </c>
      <c r="G610" t="s">
        <v>23</v>
      </c>
      <c r="H610" t="s">
        <v>12</v>
      </c>
      <c r="I610" t="s">
        <v>13</v>
      </c>
      <c r="J610" t="s">
        <v>14</v>
      </c>
      <c r="K610">
        <v>1</v>
      </c>
      <c r="L610" t="str">
        <f>IF(Table1[[#This Row],[Outcome]],"Positive","Negative")</f>
        <v>Positive</v>
      </c>
      <c r="M610" t="str">
        <f t="shared" si="18"/>
        <v>NS1(+), IgM(-), IgG(+)</v>
      </c>
      <c r="N610" t="str">
        <f t="shared" si="19"/>
        <v>Early secondary infection</v>
      </c>
    </row>
    <row r="611" spans="1:14" x14ac:dyDescent="0.3">
      <c r="A611" t="s">
        <v>10</v>
      </c>
      <c r="B611">
        <v>10</v>
      </c>
      <c r="C611" t="str">
        <f>LOOKUP(Table1[[#This Row],[Age]],R$2:R$5,S$2:S$5)</f>
        <v>Child (0-18)</v>
      </c>
      <c r="D611">
        <v>1</v>
      </c>
      <c r="E611">
        <v>1</v>
      </c>
      <c r="F611">
        <v>1</v>
      </c>
      <c r="G611" t="s">
        <v>44</v>
      </c>
      <c r="H611" t="s">
        <v>17</v>
      </c>
      <c r="I611" t="s">
        <v>24</v>
      </c>
      <c r="J611" t="s">
        <v>14</v>
      </c>
      <c r="K611">
        <v>1</v>
      </c>
      <c r="L611" t="str">
        <f>IF(Table1[[#This Row],[Outcome]],"Positive","Negative")</f>
        <v>Positive</v>
      </c>
      <c r="M611" t="str">
        <f t="shared" si="18"/>
        <v>NS1(+), IgM(+), IgG(+)</v>
      </c>
      <c r="N611" t="str">
        <f t="shared" si="19"/>
        <v>Active secondary dengue (strong response)</v>
      </c>
    </row>
    <row r="612" spans="1:14" x14ac:dyDescent="0.3">
      <c r="A612" t="s">
        <v>15</v>
      </c>
      <c r="B612">
        <v>16</v>
      </c>
      <c r="C612" t="str">
        <f>LOOKUP(Table1[[#This Row],[Age]],R$2:R$5,S$2:S$5)</f>
        <v>Child (0-18)</v>
      </c>
      <c r="D612">
        <v>1</v>
      </c>
      <c r="E612">
        <v>1</v>
      </c>
      <c r="F612">
        <v>0</v>
      </c>
      <c r="G612" t="s">
        <v>40</v>
      </c>
      <c r="H612" t="s">
        <v>12</v>
      </c>
      <c r="I612" t="s">
        <v>13</v>
      </c>
      <c r="J612" t="s">
        <v>14</v>
      </c>
      <c r="K612">
        <v>1</v>
      </c>
      <c r="L612" t="str">
        <f>IF(Table1[[#This Row],[Outcome]],"Positive","Negative")</f>
        <v>Positive</v>
      </c>
      <c r="M612" t="str">
        <f t="shared" si="18"/>
        <v>NS1(+), IgM(-), IgG(+)</v>
      </c>
      <c r="N612" t="str">
        <f t="shared" si="19"/>
        <v>Early secondary infection</v>
      </c>
    </row>
    <row r="613" spans="1:14" x14ac:dyDescent="0.3">
      <c r="A613" t="s">
        <v>10</v>
      </c>
      <c r="B613">
        <v>17</v>
      </c>
      <c r="C613" t="str">
        <f>LOOKUP(Table1[[#This Row],[Age]],R$2:R$5,S$2:S$5)</f>
        <v>Child (0-18)</v>
      </c>
      <c r="D613">
        <v>1</v>
      </c>
      <c r="E613">
        <v>1</v>
      </c>
      <c r="F613">
        <v>0</v>
      </c>
      <c r="G613" t="s">
        <v>38</v>
      </c>
      <c r="H613" t="s">
        <v>17</v>
      </c>
      <c r="I613" t="s">
        <v>19</v>
      </c>
      <c r="J613" t="s">
        <v>14</v>
      </c>
      <c r="K613">
        <v>1</v>
      </c>
      <c r="L613" t="str">
        <f>IF(Table1[[#This Row],[Outcome]],"Positive","Negative")</f>
        <v>Positive</v>
      </c>
      <c r="M613" t="str">
        <f t="shared" si="18"/>
        <v>NS1(+), IgM(-), IgG(+)</v>
      </c>
      <c r="N613" t="str">
        <f t="shared" si="19"/>
        <v>Early secondary infection</v>
      </c>
    </row>
    <row r="614" spans="1:14" hidden="1" x14ac:dyDescent="0.3">
      <c r="A614" t="s">
        <v>10</v>
      </c>
      <c r="B614">
        <v>63</v>
      </c>
      <c r="C614" t="str">
        <f>LOOKUP(Table1[[#This Row],[Age]],R$2:R$5,S$2:S$5)</f>
        <v>Senior (51+)</v>
      </c>
      <c r="D614">
        <v>0</v>
      </c>
      <c r="E614">
        <v>0</v>
      </c>
      <c r="F614">
        <v>1</v>
      </c>
      <c r="G614" t="s">
        <v>43</v>
      </c>
      <c r="H614" t="s">
        <v>12</v>
      </c>
      <c r="I614" t="s">
        <v>19</v>
      </c>
      <c r="J614" t="s">
        <v>14</v>
      </c>
      <c r="K614">
        <v>0</v>
      </c>
      <c r="L614" t="str">
        <f>IF(Table1[[#This Row],[Outcome]],"Positive","Negative")</f>
        <v>Negative</v>
      </c>
      <c r="M614" t="str">
        <f t="shared" si="18"/>
        <v>NS1(-), IgM(+), IgG(-)</v>
      </c>
      <c r="N614" t="str">
        <f t="shared" si="19"/>
        <v>Recent dengue</v>
      </c>
    </row>
    <row r="615" spans="1:14" x14ac:dyDescent="0.3">
      <c r="A615" t="s">
        <v>10</v>
      </c>
      <c r="B615">
        <v>29</v>
      </c>
      <c r="C615" t="str">
        <f>LOOKUP(Table1[[#This Row],[Age]],R$2:R$5,S$2:S$5)</f>
        <v>Young Adult (19-30)</v>
      </c>
      <c r="D615">
        <v>1</v>
      </c>
      <c r="E615">
        <v>1</v>
      </c>
      <c r="F615">
        <v>1</v>
      </c>
      <c r="G615" t="s">
        <v>11</v>
      </c>
      <c r="H615" t="s">
        <v>17</v>
      </c>
      <c r="I615" t="s">
        <v>19</v>
      </c>
      <c r="J615" t="s">
        <v>14</v>
      </c>
      <c r="K615">
        <v>1</v>
      </c>
      <c r="L615" t="str">
        <f>IF(Table1[[#This Row],[Outcome]],"Positive","Negative")</f>
        <v>Positive</v>
      </c>
      <c r="M615" t="str">
        <f t="shared" si="18"/>
        <v>NS1(+), IgM(+), IgG(+)</v>
      </c>
      <c r="N615" t="str">
        <f t="shared" si="19"/>
        <v>Active secondary dengue (strong response)</v>
      </c>
    </row>
    <row r="616" spans="1:14" hidden="1" x14ac:dyDescent="0.3">
      <c r="A616" t="s">
        <v>15</v>
      </c>
      <c r="B616">
        <v>62</v>
      </c>
      <c r="C616" t="str">
        <f>LOOKUP(Table1[[#This Row],[Age]],R$2:R$5,S$2:S$5)</f>
        <v>Senior (51+)</v>
      </c>
      <c r="D616">
        <v>0</v>
      </c>
      <c r="E616">
        <v>0</v>
      </c>
      <c r="F616">
        <v>1</v>
      </c>
      <c r="G616" t="s">
        <v>37</v>
      </c>
      <c r="H616" t="s">
        <v>12</v>
      </c>
      <c r="I616" t="s">
        <v>13</v>
      </c>
      <c r="J616" t="s">
        <v>14</v>
      </c>
      <c r="K616">
        <v>0</v>
      </c>
      <c r="L616" t="str">
        <f>IF(Table1[[#This Row],[Outcome]],"Positive","Negative")</f>
        <v>Negative</v>
      </c>
      <c r="M616" t="str">
        <f t="shared" si="18"/>
        <v>NS1(-), IgM(+), IgG(-)</v>
      </c>
      <c r="N616" t="str">
        <f t="shared" si="19"/>
        <v>Recent dengue</v>
      </c>
    </row>
    <row r="617" spans="1:14" hidden="1" x14ac:dyDescent="0.3">
      <c r="A617" t="s">
        <v>10</v>
      </c>
      <c r="B617">
        <v>16</v>
      </c>
      <c r="C617" t="str">
        <f>LOOKUP(Table1[[#This Row],[Age]],R$2:R$5,S$2:S$5)</f>
        <v>Child (0-18)</v>
      </c>
      <c r="D617">
        <v>0</v>
      </c>
      <c r="E617">
        <v>0</v>
      </c>
      <c r="F617">
        <v>0</v>
      </c>
      <c r="G617" t="s">
        <v>25</v>
      </c>
      <c r="H617" t="s">
        <v>17</v>
      </c>
      <c r="I617" t="s">
        <v>24</v>
      </c>
      <c r="J617" t="s">
        <v>14</v>
      </c>
      <c r="K617">
        <v>0</v>
      </c>
      <c r="L617" t="str">
        <f>IF(Table1[[#This Row],[Outcome]],"Positive","Negative")</f>
        <v>Negative</v>
      </c>
      <c r="M617" t="str">
        <f t="shared" si="18"/>
        <v>All Negative</v>
      </c>
      <c r="N617" t="str">
        <f t="shared" si="19"/>
        <v>Likely not infected / tested too early</v>
      </c>
    </row>
    <row r="618" spans="1:14" hidden="1" x14ac:dyDescent="0.3">
      <c r="A618" t="s">
        <v>15</v>
      </c>
      <c r="B618">
        <v>8</v>
      </c>
      <c r="C618" t="str">
        <f>LOOKUP(Table1[[#This Row],[Age]],R$2:R$5,S$2:S$5)</f>
        <v>Child (0-18)</v>
      </c>
      <c r="D618">
        <v>0</v>
      </c>
      <c r="E618">
        <v>0</v>
      </c>
      <c r="F618">
        <v>0</v>
      </c>
      <c r="G618" t="s">
        <v>21</v>
      </c>
      <c r="H618" t="s">
        <v>12</v>
      </c>
      <c r="I618" t="s">
        <v>13</v>
      </c>
      <c r="J618" t="s">
        <v>14</v>
      </c>
      <c r="K618">
        <v>0</v>
      </c>
      <c r="L618" t="str">
        <f>IF(Table1[[#This Row],[Outcome]],"Positive","Negative")</f>
        <v>Negative</v>
      </c>
      <c r="M618" t="str">
        <f t="shared" si="18"/>
        <v>All Negative</v>
      </c>
      <c r="N618" t="str">
        <f t="shared" si="19"/>
        <v>Likely not infected / tested too early</v>
      </c>
    </row>
    <row r="619" spans="1:14" x14ac:dyDescent="0.3">
      <c r="A619" t="s">
        <v>10</v>
      </c>
      <c r="B619">
        <v>10</v>
      </c>
      <c r="C619" t="str">
        <f>LOOKUP(Table1[[#This Row],[Age]],R$2:R$5,S$2:S$5)</f>
        <v>Child (0-18)</v>
      </c>
      <c r="D619">
        <v>1</v>
      </c>
      <c r="E619">
        <v>1</v>
      </c>
      <c r="F619">
        <v>0</v>
      </c>
      <c r="G619" t="s">
        <v>51</v>
      </c>
      <c r="H619" t="s">
        <v>17</v>
      </c>
      <c r="I619" t="s">
        <v>24</v>
      </c>
      <c r="J619" t="s">
        <v>14</v>
      </c>
      <c r="K619">
        <v>1</v>
      </c>
      <c r="L619" t="str">
        <f>IF(Table1[[#This Row],[Outcome]],"Positive","Negative")</f>
        <v>Positive</v>
      </c>
      <c r="M619" t="str">
        <f t="shared" si="18"/>
        <v>NS1(+), IgM(-), IgG(+)</v>
      </c>
      <c r="N619" t="str">
        <f t="shared" si="19"/>
        <v>Early secondary infection</v>
      </c>
    </row>
    <row r="620" spans="1:14" x14ac:dyDescent="0.3">
      <c r="A620" t="s">
        <v>10</v>
      </c>
      <c r="B620">
        <v>40</v>
      </c>
      <c r="C620" t="str">
        <f>LOOKUP(Table1[[#This Row],[Age]],R$2:R$5,S$2:S$5)</f>
        <v>Adult (31-50)</v>
      </c>
      <c r="D620">
        <v>1</v>
      </c>
      <c r="E620">
        <v>1</v>
      </c>
      <c r="F620">
        <v>0</v>
      </c>
      <c r="G620" t="s">
        <v>31</v>
      </c>
      <c r="H620" t="s">
        <v>12</v>
      </c>
      <c r="I620" t="s">
        <v>24</v>
      </c>
      <c r="J620" t="s">
        <v>14</v>
      </c>
      <c r="K620">
        <v>1</v>
      </c>
      <c r="L620" t="str">
        <f>IF(Table1[[#This Row],[Outcome]],"Positive","Negative")</f>
        <v>Positive</v>
      </c>
      <c r="M620" t="str">
        <f t="shared" si="18"/>
        <v>NS1(+), IgM(-), IgG(+)</v>
      </c>
      <c r="N620" t="str">
        <f t="shared" si="19"/>
        <v>Early secondary infection</v>
      </c>
    </row>
    <row r="621" spans="1:14" hidden="1" x14ac:dyDescent="0.3">
      <c r="A621" t="s">
        <v>10</v>
      </c>
      <c r="B621">
        <v>51</v>
      </c>
      <c r="C621" t="str">
        <f>LOOKUP(Table1[[#This Row],[Age]],R$2:R$5,S$2:S$5)</f>
        <v>Senior (51+)</v>
      </c>
      <c r="D621">
        <v>0</v>
      </c>
      <c r="E621">
        <v>0</v>
      </c>
      <c r="F621">
        <v>1</v>
      </c>
      <c r="G621" t="s">
        <v>16</v>
      </c>
      <c r="H621" t="s">
        <v>17</v>
      </c>
      <c r="I621" t="s">
        <v>19</v>
      </c>
      <c r="J621" t="s">
        <v>14</v>
      </c>
      <c r="K621">
        <v>0</v>
      </c>
      <c r="L621" t="str">
        <f>IF(Table1[[#This Row],[Outcome]],"Positive","Negative")</f>
        <v>Negative</v>
      </c>
      <c r="M621" t="str">
        <f t="shared" si="18"/>
        <v>NS1(-), IgM(+), IgG(-)</v>
      </c>
      <c r="N621" t="str">
        <f t="shared" si="19"/>
        <v>Recent dengue</v>
      </c>
    </row>
    <row r="622" spans="1:14" x14ac:dyDescent="0.3">
      <c r="A622" t="s">
        <v>10</v>
      </c>
      <c r="B622">
        <v>40</v>
      </c>
      <c r="C622" t="str">
        <f>LOOKUP(Table1[[#This Row],[Age]],R$2:R$5,S$2:S$5)</f>
        <v>Adult (31-50)</v>
      </c>
      <c r="D622">
        <v>1</v>
      </c>
      <c r="E622">
        <v>1</v>
      </c>
      <c r="F622">
        <v>1</v>
      </c>
      <c r="G622" t="s">
        <v>44</v>
      </c>
      <c r="H622" t="s">
        <v>12</v>
      </c>
      <c r="I622" t="s">
        <v>13</v>
      </c>
      <c r="J622" t="s">
        <v>14</v>
      </c>
      <c r="K622">
        <v>1</v>
      </c>
      <c r="L622" t="str">
        <f>IF(Table1[[#This Row],[Outcome]],"Positive","Negative")</f>
        <v>Positive</v>
      </c>
      <c r="M622" t="str">
        <f t="shared" si="18"/>
        <v>NS1(+), IgM(+), IgG(+)</v>
      </c>
      <c r="N622" t="str">
        <f t="shared" si="19"/>
        <v>Active secondary dengue (strong response)</v>
      </c>
    </row>
    <row r="623" spans="1:14" hidden="1" x14ac:dyDescent="0.3">
      <c r="A623" t="s">
        <v>10</v>
      </c>
      <c r="B623">
        <v>50</v>
      </c>
      <c r="C623" t="str">
        <f>LOOKUP(Table1[[#This Row],[Age]],R$2:R$5,S$2:S$5)</f>
        <v>Senior (51+)</v>
      </c>
      <c r="D623">
        <v>0</v>
      </c>
      <c r="E623">
        <v>0</v>
      </c>
      <c r="F623">
        <v>0</v>
      </c>
      <c r="G623" t="s">
        <v>25</v>
      </c>
      <c r="H623" t="s">
        <v>17</v>
      </c>
      <c r="I623" t="s">
        <v>19</v>
      </c>
      <c r="J623" t="s">
        <v>14</v>
      </c>
      <c r="K623">
        <v>0</v>
      </c>
      <c r="L623" t="str">
        <f>IF(Table1[[#This Row],[Outcome]],"Positive","Negative")</f>
        <v>Negative</v>
      </c>
      <c r="M623" t="str">
        <f t="shared" si="18"/>
        <v>All Negative</v>
      </c>
      <c r="N623" t="str">
        <f t="shared" si="19"/>
        <v>Likely not infected / tested too early</v>
      </c>
    </row>
    <row r="624" spans="1:14" x14ac:dyDescent="0.3">
      <c r="A624" t="s">
        <v>15</v>
      </c>
      <c r="B624">
        <v>20</v>
      </c>
      <c r="C624" t="str">
        <f>LOOKUP(Table1[[#This Row],[Age]],R$2:R$5,S$2:S$5)</f>
        <v>Young Adult (19-30)</v>
      </c>
      <c r="D624">
        <v>1</v>
      </c>
      <c r="E624">
        <v>1</v>
      </c>
      <c r="F624">
        <v>1</v>
      </c>
      <c r="G624" t="s">
        <v>11</v>
      </c>
      <c r="H624" t="s">
        <v>12</v>
      </c>
      <c r="I624" t="s">
        <v>24</v>
      </c>
      <c r="J624" t="s">
        <v>14</v>
      </c>
      <c r="K624">
        <v>1</v>
      </c>
      <c r="L624" t="str">
        <f>IF(Table1[[#This Row],[Outcome]],"Positive","Negative")</f>
        <v>Positive</v>
      </c>
      <c r="M624" t="str">
        <f t="shared" si="18"/>
        <v>NS1(+), IgM(+), IgG(+)</v>
      </c>
      <c r="N624" t="str">
        <f t="shared" si="19"/>
        <v>Active secondary dengue (strong response)</v>
      </c>
    </row>
    <row r="625" spans="1:14" hidden="1" x14ac:dyDescent="0.3">
      <c r="A625" t="s">
        <v>10</v>
      </c>
      <c r="B625">
        <v>27</v>
      </c>
      <c r="C625" t="str">
        <f>LOOKUP(Table1[[#This Row],[Age]],R$2:R$5,S$2:S$5)</f>
        <v>Young Adult (19-30)</v>
      </c>
      <c r="D625">
        <v>0</v>
      </c>
      <c r="E625">
        <v>0</v>
      </c>
      <c r="F625">
        <v>0</v>
      </c>
      <c r="G625" t="s">
        <v>21</v>
      </c>
      <c r="H625" t="s">
        <v>17</v>
      </c>
      <c r="I625" t="s">
        <v>19</v>
      </c>
      <c r="J625" t="s">
        <v>14</v>
      </c>
      <c r="K625">
        <v>0</v>
      </c>
      <c r="L625" t="str">
        <f>IF(Table1[[#This Row],[Outcome]],"Positive","Negative")</f>
        <v>Negative</v>
      </c>
      <c r="M625" t="str">
        <f t="shared" si="18"/>
        <v>All Negative</v>
      </c>
      <c r="N625" t="str">
        <f t="shared" si="19"/>
        <v>Likely not infected / tested too early</v>
      </c>
    </row>
    <row r="626" spans="1:14" hidden="1" x14ac:dyDescent="0.3">
      <c r="A626" t="s">
        <v>10</v>
      </c>
      <c r="B626">
        <v>65</v>
      </c>
      <c r="C626" t="str">
        <f>LOOKUP(Table1[[#This Row],[Age]],R$2:R$5,S$2:S$5)</f>
        <v>Senior (51+)</v>
      </c>
      <c r="D626">
        <v>0</v>
      </c>
      <c r="E626">
        <v>0</v>
      </c>
      <c r="F626">
        <v>0</v>
      </c>
      <c r="G626" t="s">
        <v>20</v>
      </c>
      <c r="H626" t="s">
        <v>12</v>
      </c>
      <c r="I626" t="s">
        <v>24</v>
      </c>
      <c r="J626" t="s">
        <v>14</v>
      </c>
      <c r="K626">
        <v>0</v>
      </c>
      <c r="L626" t="str">
        <f>IF(Table1[[#This Row],[Outcome]],"Positive","Negative")</f>
        <v>Negative</v>
      </c>
      <c r="M626" t="str">
        <f t="shared" si="18"/>
        <v>All Negative</v>
      </c>
      <c r="N626" t="str">
        <f t="shared" si="19"/>
        <v>Likely not infected / tested too early</v>
      </c>
    </row>
    <row r="627" spans="1:14" x14ac:dyDescent="0.3">
      <c r="A627" t="s">
        <v>10</v>
      </c>
      <c r="B627">
        <v>10</v>
      </c>
      <c r="C627" t="str">
        <f>LOOKUP(Table1[[#This Row],[Age]],R$2:R$5,S$2:S$5)</f>
        <v>Child (0-18)</v>
      </c>
      <c r="D627">
        <v>1</v>
      </c>
      <c r="E627">
        <v>1</v>
      </c>
      <c r="F627">
        <v>1</v>
      </c>
      <c r="G627" t="s">
        <v>50</v>
      </c>
      <c r="H627" t="s">
        <v>17</v>
      </c>
      <c r="I627" t="s">
        <v>24</v>
      </c>
      <c r="J627" t="s">
        <v>14</v>
      </c>
      <c r="K627">
        <v>1</v>
      </c>
      <c r="L627" t="str">
        <f>IF(Table1[[#This Row],[Outcome]],"Positive","Negative")</f>
        <v>Positive</v>
      </c>
      <c r="M627" t="str">
        <f t="shared" si="18"/>
        <v>NS1(+), IgM(+), IgG(+)</v>
      </c>
      <c r="N627" t="str">
        <f t="shared" si="19"/>
        <v>Active secondary dengue (strong response)</v>
      </c>
    </row>
    <row r="628" spans="1:14" x14ac:dyDescent="0.3">
      <c r="A628" t="s">
        <v>10</v>
      </c>
      <c r="B628">
        <v>33</v>
      </c>
      <c r="C628" t="str">
        <f>LOOKUP(Table1[[#This Row],[Age]],R$2:R$5,S$2:S$5)</f>
        <v>Adult (31-50)</v>
      </c>
      <c r="D628">
        <v>1</v>
      </c>
      <c r="E628">
        <v>1</v>
      </c>
      <c r="F628">
        <v>1</v>
      </c>
      <c r="G628" t="s">
        <v>20</v>
      </c>
      <c r="H628" t="s">
        <v>12</v>
      </c>
      <c r="I628" t="s">
        <v>24</v>
      </c>
      <c r="J628" t="s">
        <v>14</v>
      </c>
      <c r="K628">
        <v>1</v>
      </c>
      <c r="L628" t="str">
        <f>IF(Table1[[#This Row],[Outcome]],"Positive","Negative")</f>
        <v>Positive</v>
      </c>
      <c r="M628" t="str">
        <f t="shared" si="18"/>
        <v>NS1(+), IgM(+), IgG(+)</v>
      </c>
      <c r="N628" t="str">
        <f t="shared" si="19"/>
        <v>Active secondary dengue (strong response)</v>
      </c>
    </row>
    <row r="629" spans="1:14" x14ac:dyDescent="0.3">
      <c r="A629" t="s">
        <v>15</v>
      </c>
      <c r="B629">
        <v>20</v>
      </c>
      <c r="C629" t="str">
        <f>LOOKUP(Table1[[#This Row],[Age]],R$2:R$5,S$2:S$5)</f>
        <v>Young Adult (19-30)</v>
      </c>
      <c r="D629">
        <v>1</v>
      </c>
      <c r="E629">
        <v>1</v>
      </c>
      <c r="F629">
        <v>1</v>
      </c>
      <c r="G629" t="s">
        <v>20</v>
      </c>
      <c r="H629" t="s">
        <v>17</v>
      </c>
      <c r="I629" t="s">
        <v>24</v>
      </c>
      <c r="J629" t="s">
        <v>14</v>
      </c>
      <c r="K629">
        <v>1</v>
      </c>
      <c r="L629" t="str">
        <f>IF(Table1[[#This Row],[Outcome]],"Positive","Negative")</f>
        <v>Positive</v>
      </c>
      <c r="M629" t="str">
        <f t="shared" si="18"/>
        <v>NS1(+), IgM(+), IgG(+)</v>
      </c>
      <c r="N629" t="str">
        <f t="shared" si="19"/>
        <v>Active secondary dengue (strong response)</v>
      </c>
    </row>
    <row r="630" spans="1:14" x14ac:dyDescent="0.3">
      <c r="A630" t="s">
        <v>10</v>
      </c>
      <c r="B630">
        <v>44</v>
      </c>
      <c r="C630" t="str">
        <f>LOOKUP(Table1[[#This Row],[Age]],R$2:R$5,S$2:S$5)</f>
        <v>Adult (31-50)</v>
      </c>
      <c r="D630">
        <v>1</v>
      </c>
      <c r="E630">
        <v>1</v>
      </c>
      <c r="F630">
        <v>1</v>
      </c>
      <c r="G630" t="s">
        <v>25</v>
      </c>
      <c r="H630" t="s">
        <v>12</v>
      </c>
      <c r="I630" t="s">
        <v>13</v>
      </c>
      <c r="J630" t="s">
        <v>14</v>
      </c>
      <c r="K630">
        <v>1</v>
      </c>
      <c r="L630" t="str">
        <f>IF(Table1[[#This Row],[Outcome]],"Positive","Negative")</f>
        <v>Positive</v>
      </c>
      <c r="M630" t="str">
        <f t="shared" si="18"/>
        <v>NS1(+), IgM(+), IgG(+)</v>
      </c>
      <c r="N630" t="str">
        <f t="shared" si="19"/>
        <v>Active secondary dengue (strong response)</v>
      </c>
    </row>
    <row r="631" spans="1:14" hidden="1" x14ac:dyDescent="0.3">
      <c r="A631" t="s">
        <v>15</v>
      </c>
      <c r="B631">
        <v>62</v>
      </c>
      <c r="C631" t="str">
        <f>LOOKUP(Table1[[#This Row],[Age]],R$2:R$5,S$2:S$5)</f>
        <v>Senior (51+)</v>
      </c>
      <c r="D631">
        <v>0</v>
      </c>
      <c r="E631">
        <v>0</v>
      </c>
      <c r="F631">
        <v>0</v>
      </c>
      <c r="G631" t="s">
        <v>25</v>
      </c>
      <c r="H631" t="s">
        <v>17</v>
      </c>
      <c r="I631" t="s">
        <v>13</v>
      </c>
      <c r="J631" t="s">
        <v>14</v>
      </c>
      <c r="K631">
        <v>0</v>
      </c>
      <c r="L631" t="str">
        <f>IF(Table1[[#This Row],[Outcome]],"Positive","Negative")</f>
        <v>Negative</v>
      </c>
      <c r="M631" t="str">
        <f t="shared" si="18"/>
        <v>All Negative</v>
      </c>
      <c r="N631" t="str">
        <f t="shared" si="19"/>
        <v>Likely not infected / tested too early</v>
      </c>
    </row>
    <row r="632" spans="1:14" x14ac:dyDescent="0.3">
      <c r="A632" t="s">
        <v>15</v>
      </c>
      <c r="B632">
        <v>62</v>
      </c>
      <c r="C632" t="str">
        <f>LOOKUP(Table1[[#This Row],[Age]],R$2:R$5,S$2:S$5)</f>
        <v>Senior (51+)</v>
      </c>
      <c r="D632">
        <v>1</v>
      </c>
      <c r="E632">
        <v>1</v>
      </c>
      <c r="F632">
        <v>0</v>
      </c>
      <c r="G632" t="s">
        <v>50</v>
      </c>
      <c r="H632" t="s">
        <v>12</v>
      </c>
      <c r="I632" t="s">
        <v>19</v>
      </c>
      <c r="J632" t="s">
        <v>14</v>
      </c>
      <c r="K632">
        <v>1</v>
      </c>
      <c r="L632" t="str">
        <f>IF(Table1[[#This Row],[Outcome]],"Positive","Negative")</f>
        <v>Positive</v>
      </c>
      <c r="M632" t="str">
        <f t="shared" si="18"/>
        <v>NS1(+), IgM(-), IgG(+)</v>
      </c>
      <c r="N632" t="str">
        <f t="shared" si="19"/>
        <v>Early secondary infection</v>
      </c>
    </row>
    <row r="633" spans="1:14" x14ac:dyDescent="0.3">
      <c r="A633" t="s">
        <v>15</v>
      </c>
      <c r="B633">
        <v>54</v>
      </c>
      <c r="C633" t="str">
        <f>LOOKUP(Table1[[#This Row],[Age]],R$2:R$5,S$2:S$5)</f>
        <v>Senior (51+)</v>
      </c>
      <c r="D633">
        <v>1</v>
      </c>
      <c r="E633">
        <v>1</v>
      </c>
      <c r="F633">
        <v>1</v>
      </c>
      <c r="G633" t="s">
        <v>38</v>
      </c>
      <c r="H633" t="s">
        <v>17</v>
      </c>
      <c r="I633" t="s">
        <v>13</v>
      </c>
      <c r="J633" t="s">
        <v>14</v>
      </c>
      <c r="K633">
        <v>1</v>
      </c>
      <c r="L633" t="str">
        <f>IF(Table1[[#This Row],[Outcome]],"Positive","Negative")</f>
        <v>Positive</v>
      </c>
      <c r="M633" t="str">
        <f t="shared" si="18"/>
        <v>NS1(+), IgM(+), IgG(+)</v>
      </c>
      <c r="N633" t="str">
        <f t="shared" si="19"/>
        <v>Active secondary dengue (strong response)</v>
      </c>
    </row>
    <row r="634" spans="1:14" hidden="1" x14ac:dyDescent="0.3">
      <c r="A634" t="s">
        <v>15</v>
      </c>
      <c r="B634">
        <v>62</v>
      </c>
      <c r="C634" t="str">
        <f>LOOKUP(Table1[[#This Row],[Age]],R$2:R$5,S$2:S$5)</f>
        <v>Senior (51+)</v>
      </c>
      <c r="D634">
        <v>0</v>
      </c>
      <c r="E634">
        <v>0</v>
      </c>
      <c r="F634">
        <v>1</v>
      </c>
      <c r="G634" t="s">
        <v>18</v>
      </c>
      <c r="H634" t="s">
        <v>12</v>
      </c>
      <c r="I634" t="s">
        <v>24</v>
      </c>
      <c r="J634" t="s">
        <v>14</v>
      </c>
      <c r="K634">
        <v>0</v>
      </c>
      <c r="L634" t="str">
        <f>IF(Table1[[#This Row],[Outcome]],"Positive","Negative")</f>
        <v>Negative</v>
      </c>
      <c r="M634" t="str">
        <f t="shared" si="18"/>
        <v>NS1(-), IgM(+), IgG(-)</v>
      </c>
      <c r="N634" t="str">
        <f t="shared" si="19"/>
        <v>Recent dengue</v>
      </c>
    </row>
    <row r="635" spans="1:14" x14ac:dyDescent="0.3">
      <c r="A635" t="s">
        <v>15</v>
      </c>
      <c r="B635">
        <v>58</v>
      </c>
      <c r="C635" t="str">
        <f>LOOKUP(Table1[[#This Row],[Age]],R$2:R$5,S$2:S$5)</f>
        <v>Senior (51+)</v>
      </c>
      <c r="D635">
        <v>1</v>
      </c>
      <c r="E635">
        <v>1</v>
      </c>
      <c r="F635">
        <v>0</v>
      </c>
      <c r="G635" t="s">
        <v>25</v>
      </c>
      <c r="H635" t="s">
        <v>17</v>
      </c>
      <c r="I635" t="s">
        <v>13</v>
      </c>
      <c r="J635" t="s">
        <v>14</v>
      </c>
      <c r="K635">
        <v>1</v>
      </c>
      <c r="L635" t="str">
        <f>IF(Table1[[#This Row],[Outcome]],"Positive","Negative")</f>
        <v>Positive</v>
      </c>
      <c r="M635" t="str">
        <f t="shared" si="18"/>
        <v>NS1(+), IgM(-), IgG(+)</v>
      </c>
      <c r="N635" t="str">
        <f t="shared" si="19"/>
        <v>Early secondary infection</v>
      </c>
    </row>
    <row r="636" spans="1:14" x14ac:dyDescent="0.3">
      <c r="A636" t="s">
        <v>15</v>
      </c>
      <c r="B636">
        <v>10</v>
      </c>
      <c r="C636" t="str">
        <f>LOOKUP(Table1[[#This Row],[Age]],R$2:R$5,S$2:S$5)</f>
        <v>Child (0-18)</v>
      </c>
      <c r="D636">
        <v>1</v>
      </c>
      <c r="E636">
        <v>1</v>
      </c>
      <c r="F636">
        <v>1</v>
      </c>
      <c r="G636" t="s">
        <v>26</v>
      </c>
      <c r="H636" t="s">
        <v>12</v>
      </c>
      <c r="I636" t="s">
        <v>19</v>
      </c>
      <c r="J636" t="s">
        <v>14</v>
      </c>
      <c r="K636">
        <v>1</v>
      </c>
      <c r="L636" t="str">
        <f>IF(Table1[[#This Row],[Outcome]],"Positive","Negative")</f>
        <v>Positive</v>
      </c>
      <c r="M636" t="str">
        <f t="shared" si="18"/>
        <v>NS1(+), IgM(+), IgG(+)</v>
      </c>
      <c r="N636" t="str">
        <f t="shared" si="19"/>
        <v>Active secondary dengue (strong response)</v>
      </c>
    </row>
    <row r="637" spans="1:14" hidden="1" x14ac:dyDescent="0.3">
      <c r="A637" t="s">
        <v>10</v>
      </c>
      <c r="B637">
        <v>47</v>
      </c>
      <c r="C637" t="str">
        <f>LOOKUP(Table1[[#This Row],[Age]],R$2:R$5,S$2:S$5)</f>
        <v>Adult (31-50)</v>
      </c>
      <c r="D637">
        <v>0</v>
      </c>
      <c r="E637">
        <v>0</v>
      </c>
      <c r="F637">
        <v>1</v>
      </c>
      <c r="G637" t="s">
        <v>39</v>
      </c>
      <c r="H637" t="s">
        <v>17</v>
      </c>
      <c r="I637" t="s">
        <v>13</v>
      </c>
      <c r="J637" t="s">
        <v>14</v>
      </c>
      <c r="K637">
        <v>0</v>
      </c>
      <c r="L637" t="str">
        <f>IF(Table1[[#This Row],[Outcome]],"Positive","Negative")</f>
        <v>Negative</v>
      </c>
      <c r="M637" t="str">
        <f t="shared" si="18"/>
        <v>NS1(-), IgM(+), IgG(-)</v>
      </c>
      <c r="N637" t="str">
        <f t="shared" si="19"/>
        <v>Recent dengue</v>
      </c>
    </row>
    <row r="638" spans="1:14" hidden="1" x14ac:dyDescent="0.3">
      <c r="A638" t="s">
        <v>10</v>
      </c>
      <c r="B638">
        <v>20</v>
      </c>
      <c r="C638" t="str">
        <f>LOOKUP(Table1[[#This Row],[Age]],R$2:R$5,S$2:S$5)</f>
        <v>Young Adult (19-30)</v>
      </c>
      <c r="D638">
        <v>0</v>
      </c>
      <c r="E638">
        <v>0</v>
      </c>
      <c r="F638">
        <v>1</v>
      </c>
      <c r="G638" t="s">
        <v>36</v>
      </c>
      <c r="H638" t="s">
        <v>12</v>
      </c>
      <c r="I638" t="s">
        <v>24</v>
      </c>
      <c r="J638" t="s">
        <v>14</v>
      </c>
      <c r="K638">
        <v>0</v>
      </c>
      <c r="L638" t="str">
        <f>IF(Table1[[#This Row],[Outcome]],"Positive","Negative")</f>
        <v>Negative</v>
      </c>
      <c r="M638" t="str">
        <f t="shared" si="18"/>
        <v>NS1(-), IgM(+), IgG(-)</v>
      </c>
      <c r="N638" t="str">
        <f t="shared" si="19"/>
        <v>Recent dengue</v>
      </c>
    </row>
    <row r="639" spans="1:14" hidden="1" x14ac:dyDescent="0.3">
      <c r="A639" t="s">
        <v>15</v>
      </c>
      <c r="B639">
        <v>60</v>
      </c>
      <c r="C639" t="str">
        <f>LOOKUP(Table1[[#This Row],[Age]],R$2:R$5,S$2:S$5)</f>
        <v>Senior (51+)</v>
      </c>
      <c r="D639">
        <v>0</v>
      </c>
      <c r="E639">
        <v>0</v>
      </c>
      <c r="F639">
        <v>1</v>
      </c>
      <c r="G639" t="s">
        <v>36</v>
      </c>
      <c r="H639" t="s">
        <v>17</v>
      </c>
      <c r="I639" t="s">
        <v>13</v>
      </c>
      <c r="J639" t="s">
        <v>14</v>
      </c>
      <c r="K639">
        <v>0</v>
      </c>
      <c r="L639" t="str">
        <f>IF(Table1[[#This Row],[Outcome]],"Positive","Negative")</f>
        <v>Negative</v>
      </c>
      <c r="M639" t="str">
        <f t="shared" si="18"/>
        <v>NS1(-), IgM(+), IgG(-)</v>
      </c>
      <c r="N639" t="str">
        <f t="shared" si="19"/>
        <v>Recent dengue</v>
      </c>
    </row>
    <row r="640" spans="1:14" hidden="1" x14ac:dyDescent="0.3">
      <c r="A640" t="s">
        <v>10</v>
      </c>
      <c r="B640">
        <v>28</v>
      </c>
      <c r="C640" t="str">
        <f>LOOKUP(Table1[[#This Row],[Age]],R$2:R$5,S$2:S$5)</f>
        <v>Young Adult (19-30)</v>
      </c>
      <c r="D640">
        <v>0</v>
      </c>
      <c r="E640">
        <v>0</v>
      </c>
      <c r="F640">
        <v>0</v>
      </c>
      <c r="G640" t="s">
        <v>49</v>
      </c>
      <c r="H640" t="s">
        <v>12</v>
      </c>
      <c r="I640" t="s">
        <v>24</v>
      </c>
      <c r="J640" t="s">
        <v>14</v>
      </c>
      <c r="K640">
        <v>0</v>
      </c>
      <c r="L640" t="str">
        <f>IF(Table1[[#This Row],[Outcome]],"Positive","Negative")</f>
        <v>Negative</v>
      </c>
      <c r="M640" t="str">
        <f t="shared" si="18"/>
        <v>All Negative</v>
      </c>
      <c r="N640" t="str">
        <f t="shared" si="19"/>
        <v>Likely not infected / tested too early</v>
      </c>
    </row>
    <row r="641" spans="1:14" x14ac:dyDescent="0.3">
      <c r="A641" t="s">
        <v>10</v>
      </c>
      <c r="B641">
        <v>21</v>
      </c>
      <c r="C641" t="str">
        <f>LOOKUP(Table1[[#This Row],[Age]],R$2:R$5,S$2:S$5)</f>
        <v>Young Adult (19-30)</v>
      </c>
      <c r="D641">
        <v>1</v>
      </c>
      <c r="E641">
        <v>1</v>
      </c>
      <c r="F641">
        <v>1</v>
      </c>
      <c r="G641" t="s">
        <v>52</v>
      </c>
      <c r="H641" t="s">
        <v>17</v>
      </c>
      <c r="I641" t="s">
        <v>13</v>
      </c>
      <c r="J641" t="s">
        <v>14</v>
      </c>
      <c r="K641">
        <v>1</v>
      </c>
      <c r="L641" t="str">
        <f>IF(Table1[[#This Row],[Outcome]],"Positive","Negative")</f>
        <v>Positive</v>
      </c>
      <c r="M641" t="str">
        <f t="shared" si="18"/>
        <v>NS1(+), IgM(+), IgG(+)</v>
      </c>
      <c r="N641" t="str">
        <f t="shared" si="19"/>
        <v>Active secondary dengue (strong response)</v>
      </c>
    </row>
    <row r="642" spans="1:14" x14ac:dyDescent="0.3">
      <c r="A642" t="s">
        <v>10</v>
      </c>
      <c r="B642">
        <v>48</v>
      </c>
      <c r="C642" t="str">
        <f>LOOKUP(Table1[[#This Row],[Age]],R$2:R$5,S$2:S$5)</f>
        <v>Adult (31-50)</v>
      </c>
      <c r="D642">
        <v>1</v>
      </c>
      <c r="E642">
        <v>1</v>
      </c>
      <c r="F642">
        <v>1</v>
      </c>
      <c r="G642" t="s">
        <v>53</v>
      </c>
      <c r="H642" t="s">
        <v>12</v>
      </c>
      <c r="I642" t="s">
        <v>19</v>
      </c>
      <c r="J642" t="s">
        <v>14</v>
      </c>
      <c r="K642">
        <v>1</v>
      </c>
      <c r="L642" t="str">
        <f>IF(Table1[[#This Row],[Outcome]],"Positive","Negative")</f>
        <v>Positive</v>
      </c>
      <c r="M642" t="str">
        <f t="shared" ref="M642:M705" si="20">IF(AND(D642=1,F642=0,E642=0),"NS1(+), IgM(-), IgG(-)",
 IF(AND(D642=0,F642=1,E642=0),"NS1(-), IgM(+), IgG(-)",
 IF(AND(D642=0,F642=1,E642=1),"NS1(-), IgM(+), IgG(+)",
 IF(AND(D642=0,F642=0,E642=1),"NS1(-), IgM(-), IgG(+)",
 IF(AND(D642=1,F642=1,E642=0),"NS1(+), IgM(+), IgG(-)",
 IF(AND(D642=1,F642=0,E642=1),"NS1(+), IgM(-), IgG(+)",
 IF(AND(D642=1,F642=1,E642=1),"NS1(+), IgM(+), IgG(+)",
 IF(AND(D642=0,F642=0,E642=0),"All Negative","Other"))))))))</f>
        <v>NS1(+), IgM(+), IgG(+)</v>
      </c>
      <c r="N642" t="str">
        <f t="shared" ref="N642:N705" si="21">IF(AND(D642=1,F642=0,E642=0),"Early stage dengue",
 IF(AND(D642=0,F642=1,E642=0),"Recent dengue",
 IF(AND(D642=0,F642=1,E642=1),"Secondary dengue",
 IF(AND(D642=0,F642=0,E642=1),"Past dengue infection",
 IF(AND(D642=1,F642=1,E642=0),"Early-mid stage primary dengue",
 IF(AND(D642=1,F642=0,E642=1),"Early secondary infection",
 IF(AND(D642=1,F642=1,E642=1),"Active secondary dengue (strong response)",
 IF(AND(D642=0,F642=0,E642=0),"Likely not infected / tested too early","Other"))))))))</f>
        <v>Active secondary dengue (strong response)</v>
      </c>
    </row>
    <row r="643" spans="1:14" hidden="1" x14ac:dyDescent="0.3">
      <c r="A643" t="s">
        <v>15</v>
      </c>
      <c r="B643">
        <v>45</v>
      </c>
      <c r="C643" t="str">
        <f>LOOKUP(Table1[[#This Row],[Age]],R$2:R$5,S$2:S$5)</f>
        <v>Adult (31-50)</v>
      </c>
      <c r="D643">
        <v>0</v>
      </c>
      <c r="E643">
        <v>0</v>
      </c>
      <c r="F643">
        <v>0</v>
      </c>
      <c r="G643" t="s">
        <v>35</v>
      </c>
      <c r="H643" t="s">
        <v>17</v>
      </c>
      <c r="I643" t="s">
        <v>19</v>
      </c>
      <c r="J643" t="s">
        <v>14</v>
      </c>
      <c r="K643">
        <v>0</v>
      </c>
      <c r="L643" t="str">
        <f>IF(Table1[[#This Row],[Outcome]],"Positive","Negative")</f>
        <v>Negative</v>
      </c>
      <c r="M643" t="str">
        <f t="shared" si="20"/>
        <v>All Negative</v>
      </c>
      <c r="N643" t="str">
        <f t="shared" si="21"/>
        <v>Likely not infected / tested too early</v>
      </c>
    </row>
    <row r="644" spans="1:14" x14ac:dyDescent="0.3">
      <c r="A644" t="s">
        <v>15</v>
      </c>
      <c r="B644">
        <v>23</v>
      </c>
      <c r="C644" t="str">
        <f>LOOKUP(Table1[[#This Row],[Age]],R$2:R$5,S$2:S$5)</f>
        <v>Young Adult (19-30)</v>
      </c>
      <c r="D644">
        <v>1</v>
      </c>
      <c r="E644">
        <v>1</v>
      </c>
      <c r="F644">
        <v>0</v>
      </c>
      <c r="G644" t="s">
        <v>48</v>
      </c>
      <c r="H644" t="s">
        <v>12</v>
      </c>
      <c r="I644" t="s">
        <v>13</v>
      </c>
      <c r="J644" t="s">
        <v>14</v>
      </c>
      <c r="K644">
        <v>1</v>
      </c>
      <c r="L644" t="str">
        <f>IF(Table1[[#This Row],[Outcome]],"Positive","Negative")</f>
        <v>Positive</v>
      </c>
      <c r="M644" t="str">
        <f t="shared" si="20"/>
        <v>NS1(+), IgM(-), IgG(+)</v>
      </c>
      <c r="N644" t="str">
        <f t="shared" si="21"/>
        <v>Early secondary infection</v>
      </c>
    </row>
    <row r="645" spans="1:14" hidden="1" x14ac:dyDescent="0.3">
      <c r="A645" t="s">
        <v>10</v>
      </c>
      <c r="B645">
        <v>52</v>
      </c>
      <c r="C645" t="str">
        <f>LOOKUP(Table1[[#This Row],[Age]],R$2:R$5,S$2:S$5)</f>
        <v>Senior (51+)</v>
      </c>
      <c r="D645">
        <v>0</v>
      </c>
      <c r="E645">
        <v>0</v>
      </c>
      <c r="F645">
        <v>0</v>
      </c>
      <c r="G645" t="s">
        <v>35</v>
      </c>
      <c r="H645" t="s">
        <v>17</v>
      </c>
      <c r="I645" t="s">
        <v>24</v>
      </c>
      <c r="J645" t="s">
        <v>14</v>
      </c>
      <c r="K645">
        <v>0</v>
      </c>
      <c r="L645" t="str">
        <f>IF(Table1[[#This Row],[Outcome]],"Positive","Negative")</f>
        <v>Negative</v>
      </c>
      <c r="M645" t="str">
        <f t="shared" si="20"/>
        <v>All Negative</v>
      </c>
      <c r="N645" t="str">
        <f t="shared" si="21"/>
        <v>Likely not infected / tested too early</v>
      </c>
    </row>
    <row r="646" spans="1:14" x14ac:dyDescent="0.3">
      <c r="A646" t="s">
        <v>15</v>
      </c>
      <c r="B646">
        <v>28</v>
      </c>
      <c r="C646" t="str">
        <f>LOOKUP(Table1[[#This Row],[Age]],R$2:R$5,S$2:S$5)</f>
        <v>Young Adult (19-30)</v>
      </c>
      <c r="D646">
        <v>1</v>
      </c>
      <c r="E646">
        <v>1</v>
      </c>
      <c r="F646">
        <v>1</v>
      </c>
      <c r="G646" t="s">
        <v>52</v>
      </c>
      <c r="H646" t="s">
        <v>12</v>
      </c>
      <c r="I646" t="s">
        <v>13</v>
      </c>
      <c r="J646" t="s">
        <v>14</v>
      </c>
      <c r="K646">
        <v>1</v>
      </c>
      <c r="L646" t="str">
        <f>IF(Table1[[#This Row],[Outcome]],"Positive","Negative")</f>
        <v>Positive</v>
      </c>
      <c r="M646" t="str">
        <f t="shared" si="20"/>
        <v>NS1(+), IgM(+), IgG(+)</v>
      </c>
      <c r="N646" t="str">
        <f t="shared" si="21"/>
        <v>Active secondary dengue (strong response)</v>
      </c>
    </row>
    <row r="647" spans="1:14" hidden="1" x14ac:dyDescent="0.3">
      <c r="A647" t="s">
        <v>15</v>
      </c>
      <c r="B647">
        <v>19</v>
      </c>
      <c r="C647" t="str">
        <f>LOOKUP(Table1[[#This Row],[Age]],R$2:R$5,S$2:S$5)</f>
        <v>Young Adult (19-30)</v>
      </c>
      <c r="D647">
        <v>0</v>
      </c>
      <c r="E647">
        <v>0</v>
      </c>
      <c r="F647">
        <v>0</v>
      </c>
      <c r="G647" t="s">
        <v>31</v>
      </c>
      <c r="H647" t="s">
        <v>17</v>
      </c>
      <c r="I647" t="s">
        <v>19</v>
      </c>
      <c r="J647" t="s">
        <v>14</v>
      </c>
      <c r="K647">
        <v>0</v>
      </c>
      <c r="L647" t="str">
        <f>IF(Table1[[#This Row],[Outcome]],"Positive","Negative")</f>
        <v>Negative</v>
      </c>
      <c r="M647" t="str">
        <f t="shared" si="20"/>
        <v>All Negative</v>
      </c>
      <c r="N647" t="str">
        <f t="shared" si="21"/>
        <v>Likely not infected / tested too early</v>
      </c>
    </row>
    <row r="648" spans="1:14" x14ac:dyDescent="0.3">
      <c r="A648" t="s">
        <v>15</v>
      </c>
      <c r="B648">
        <v>46</v>
      </c>
      <c r="C648" t="str">
        <f>LOOKUP(Table1[[#This Row],[Age]],R$2:R$5,S$2:S$5)</f>
        <v>Adult (31-50)</v>
      </c>
      <c r="D648">
        <v>1</v>
      </c>
      <c r="E648">
        <v>1</v>
      </c>
      <c r="F648">
        <v>1</v>
      </c>
      <c r="G648" t="s">
        <v>34</v>
      </c>
      <c r="H648" t="s">
        <v>12</v>
      </c>
      <c r="I648" t="s">
        <v>13</v>
      </c>
      <c r="J648" t="s">
        <v>14</v>
      </c>
      <c r="K648">
        <v>1</v>
      </c>
      <c r="L648" t="str">
        <f>IF(Table1[[#This Row],[Outcome]],"Positive","Negative")</f>
        <v>Positive</v>
      </c>
      <c r="M648" t="str">
        <f t="shared" si="20"/>
        <v>NS1(+), IgM(+), IgG(+)</v>
      </c>
      <c r="N648" t="str">
        <f t="shared" si="21"/>
        <v>Active secondary dengue (strong response)</v>
      </c>
    </row>
    <row r="649" spans="1:14" hidden="1" x14ac:dyDescent="0.3">
      <c r="A649" t="s">
        <v>10</v>
      </c>
      <c r="B649">
        <v>61</v>
      </c>
      <c r="C649" t="str">
        <f>LOOKUP(Table1[[#This Row],[Age]],R$2:R$5,S$2:S$5)</f>
        <v>Senior (51+)</v>
      </c>
      <c r="D649">
        <v>0</v>
      </c>
      <c r="E649">
        <v>0</v>
      </c>
      <c r="F649">
        <v>0</v>
      </c>
      <c r="G649" t="s">
        <v>21</v>
      </c>
      <c r="H649" t="s">
        <v>17</v>
      </c>
      <c r="I649" t="s">
        <v>24</v>
      </c>
      <c r="J649" t="s">
        <v>14</v>
      </c>
      <c r="K649">
        <v>0</v>
      </c>
      <c r="L649" t="str">
        <f>IF(Table1[[#This Row],[Outcome]],"Positive","Negative")</f>
        <v>Negative</v>
      </c>
      <c r="M649" t="str">
        <f t="shared" si="20"/>
        <v>All Negative</v>
      </c>
      <c r="N649" t="str">
        <f t="shared" si="21"/>
        <v>Likely not infected / tested too early</v>
      </c>
    </row>
    <row r="650" spans="1:14" hidden="1" x14ac:dyDescent="0.3">
      <c r="A650" t="s">
        <v>10</v>
      </c>
      <c r="B650">
        <v>32</v>
      </c>
      <c r="C650" t="str">
        <f>LOOKUP(Table1[[#This Row],[Age]],R$2:R$5,S$2:S$5)</f>
        <v>Adult (31-50)</v>
      </c>
      <c r="D650">
        <v>0</v>
      </c>
      <c r="E650">
        <v>0</v>
      </c>
      <c r="F650">
        <v>0</v>
      </c>
      <c r="G650" t="s">
        <v>18</v>
      </c>
      <c r="H650" t="s">
        <v>12</v>
      </c>
      <c r="I650" t="s">
        <v>13</v>
      </c>
      <c r="J650" t="s">
        <v>14</v>
      </c>
      <c r="K650">
        <v>0</v>
      </c>
      <c r="L650" t="str">
        <f>IF(Table1[[#This Row],[Outcome]],"Positive","Negative")</f>
        <v>Negative</v>
      </c>
      <c r="M650" t="str">
        <f t="shared" si="20"/>
        <v>All Negative</v>
      </c>
      <c r="N650" t="str">
        <f t="shared" si="21"/>
        <v>Likely not infected / tested too early</v>
      </c>
    </row>
    <row r="651" spans="1:14" x14ac:dyDescent="0.3">
      <c r="A651" t="s">
        <v>15</v>
      </c>
      <c r="B651">
        <v>10</v>
      </c>
      <c r="C651" t="str">
        <f>LOOKUP(Table1[[#This Row],[Age]],R$2:R$5,S$2:S$5)</f>
        <v>Child (0-18)</v>
      </c>
      <c r="D651">
        <v>1</v>
      </c>
      <c r="E651">
        <v>1</v>
      </c>
      <c r="F651">
        <v>1</v>
      </c>
      <c r="G651" t="s">
        <v>34</v>
      </c>
      <c r="H651" t="s">
        <v>17</v>
      </c>
      <c r="I651" t="s">
        <v>19</v>
      </c>
      <c r="J651" t="s">
        <v>14</v>
      </c>
      <c r="K651">
        <v>1</v>
      </c>
      <c r="L651" t="str">
        <f>IF(Table1[[#This Row],[Outcome]],"Positive","Negative")</f>
        <v>Positive</v>
      </c>
      <c r="M651" t="str">
        <f t="shared" si="20"/>
        <v>NS1(+), IgM(+), IgG(+)</v>
      </c>
      <c r="N651" t="str">
        <f t="shared" si="21"/>
        <v>Active secondary dengue (strong response)</v>
      </c>
    </row>
    <row r="652" spans="1:14" x14ac:dyDescent="0.3">
      <c r="A652" t="s">
        <v>15</v>
      </c>
      <c r="B652">
        <v>27</v>
      </c>
      <c r="C652" t="str">
        <f>LOOKUP(Table1[[#This Row],[Age]],R$2:R$5,S$2:S$5)</f>
        <v>Young Adult (19-30)</v>
      </c>
      <c r="D652">
        <v>1</v>
      </c>
      <c r="E652">
        <v>1</v>
      </c>
      <c r="F652">
        <v>1</v>
      </c>
      <c r="G652" t="s">
        <v>23</v>
      </c>
      <c r="H652" t="s">
        <v>12</v>
      </c>
      <c r="I652" t="s">
        <v>19</v>
      </c>
      <c r="J652" t="s">
        <v>14</v>
      </c>
      <c r="K652">
        <v>1</v>
      </c>
      <c r="L652" t="str">
        <f>IF(Table1[[#This Row],[Outcome]],"Positive","Negative")</f>
        <v>Positive</v>
      </c>
      <c r="M652" t="str">
        <f t="shared" si="20"/>
        <v>NS1(+), IgM(+), IgG(+)</v>
      </c>
      <c r="N652" t="str">
        <f t="shared" si="21"/>
        <v>Active secondary dengue (strong response)</v>
      </c>
    </row>
    <row r="653" spans="1:14" hidden="1" x14ac:dyDescent="0.3">
      <c r="A653" t="s">
        <v>10</v>
      </c>
      <c r="B653">
        <v>56</v>
      </c>
      <c r="C653" t="str">
        <f>LOOKUP(Table1[[#This Row],[Age]],R$2:R$5,S$2:S$5)</f>
        <v>Senior (51+)</v>
      </c>
      <c r="D653">
        <v>0</v>
      </c>
      <c r="E653">
        <v>0</v>
      </c>
      <c r="F653">
        <v>0</v>
      </c>
      <c r="G653" t="s">
        <v>27</v>
      </c>
      <c r="H653" t="s">
        <v>17</v>
      </c>
      <c r="I653" t="s">
        <v>13</v>
      </c>
      <c r="J653" t="s">
        <v>14</v>
      </c>
      <c r="K653">
        <v>0</v>
      </c>
      <c r="L653" t="str">
        <f>IF(Table1[[#This Row],[Outcome]],"Positive","Negative")</f>
        <v>Negative</v>
      </c>
      <c r="M653" t="str">
        <f t="shared" si="20"/>
        <v>All Negative</v>
      </c>
      <c r="N653" t="str">
        <f t="shared" si="21"/>
        <v>Likely not infected / tested too early</v>
      </c>
    </row>
    <row r="654" spans="1:14" hidden="1" x14ac:dyDescent="0.3">
      <c r="A654" t="s">
        <v>15</v>
      </c>
      <c r="B654">
        <v>26</v>
      </c>
      <c r="C654" t="str">
        <f>LOOKUP(Table1[[#This Row],[Age]],R$2:R$5,S$2:S$5)</f>
        <v>Young Adult (19-30)</v>
      </c>
      <c r="D654">
        <v>0</v>
      </c>
      <c r="E654">
        <v>0</v>
      </c>
      <c r="F654">
        <v>0</v>
      </c>
      <c r="G654" t="s">
        <v>42</v>
      </c>
      <c r="H654" t="s">
        <v>12</v>
      </c>
      <c r="I654" t="s">
        <v>13</v>
      </c>
      <c r="J654" t="s">
        <v>14</v>
      </c>
      <c r="K654">
        <v>0</v>
      </c>
      <c r="L654" t="str">
        <f>IF(Table1[[#This Row],[Outcome]],"Positive","Negative")</f>
        <v>Negative</v>
      </c>
      <c r="M654" t="str">
        <f t="shared" si="20"/>
        <v>All Negative</v>
      </c>
      <c r="N654" t="str">
        <f t="shared" si="21"/>
        <v>Likely not infected / tested too early</v>
      </c>
    </row>
    <row r="655" spans="1:14" x14ac:dyDescent="0.3">
      <c r="A655" t="s">
        <v>15</v>
      </c>
      <c r="B655">
        <v>15</v>
      </c>
      <c r="C655" t="str">
        <f>LOOKUP(Table1[[#This Row],[Age]],R$2:R$5,S$2:S$5)</f>
        <v>Child (0-18)</v>
      </c>
      <c r="D655">
        <v>1</v>
      </c>
      <c r="E655">
        <v>1</v>
      </c>
      <c r="F655">
        <v>0</v>
      </c>
      <c r="G655" t="s">
        <v>21</v>
      </c>
      <c r="H655" t="s">
        <v>17</v>
      </c>
      <c r="I655" t="s">
        <v>19</v>
      </c>
      <c r="J655" t="s">
        <v>14</v>
      </c>
      <c r="K655">
        <v>1</v>
      </c>
      <c r="L655" t="str">
        <f>IF(Table1[[#This Row],[Outcome]],"Positive","Negative")</f>
        <v>Positive</v>
      </c>
      <c r="M655" t="str">
        <f t="shared" si="20"/>
        <v>NS1(+), IgM(-), IgG(+)</v>
      </c>
      <c r="N655" t="str">
        <f t="shared" si="21"/>
        <v>Early secondary infection</v>
      </c>
    </row>
    <row r="656" spans="1:14" x14ac:dyDescent="0.3">
      <c r="A656" t="s">
        <v>10</v>
      </c>
      <c r="B656">
        <v>10</v>
      </c>
      <c r="C656" t="str">
        <f>LOOKUP(Table1[[#This Row],[Age]],R$2:R$5,S$2:S$5)</f>
        <v>Child (0-18)</v>
      </c>
      <c r="D656">
        <v>1</v>
      </c>
      <c r="E656">
        <v>1</v>
      </c>
      <c r="F656">
        <v>1</v>
      </c>
      <c r="G656" t="s">
        <v>21</v>
      </c>
      <c r="H656" t="s">
        <v>12</v>
      </c>
      <c r="I656" t="s">
        <v>19</v>
      </c>
      <c r="J656" t="s">
        <v>14</v>
      </c>
      <c r="K656">
        <v>1</v>
      </c>
      <c r="L656" t="str">
        <f>IF(Table1[[#This Row],[Outcome]],"Positive","Negative")</f>
        <v>Positive</v>
      </c>
      <c r="M656" t="str">
        <f t="shared" si="20"/>
        <v>NS1(+), IgM(+), IgG(+)</v>
      </c>
      <c r="N656" t="str">
        <f t="shared" si="21"/>
        <v>Active secondary dengue (strong response)</v>
      </c>
    </row>
    <row r="657" spans="1:14" x14ac:dyDescent="0.3">
      <c r="A657" t="s">
        <v>15</v>
      </c>
      <c r="B657">
        <v>24</v>
      </c>
      <c r="C657" t="str">
        <f>LOOKUP(Table1[[#This Row],[Age]],R$2:R$5,S$2:S$5)</f>
        <v>Young Adult (19-30)</v>
      </c>
      <c r="D657">
        <v>1</v>
      </c>
      <c r="E657">
        <v>1</v>
      </c>
      <c r="F657">
        <v>1</v>
      </c>
      <c r="G657" t="s">
        <v>34</v>
      </c>
      <c r="H657" t="s">
        <v>17</v>
      </c>
      <c r="I657" t="s">
        <v>24</v>
      </c>
      <c r="J657" t="s">
        <v>14</v>
      </c>
      <c r="K657">
        <v>1</v>
      </c>
      <c r="L657" t="str">
        <f>IF(Table1[[#This Row],[Outcome]],"Positive","Negative")</f>
        <v>Positive</v>
      </c>
      <c r="M657" t="str">
        <f t="shared" si="20"/>
        <v>NS1(+), IgM(+), IgG(+)</v>
      </c>
      <c r="N657" t="str">
        <f t="shared" si="21"/>
        <v>Active secondary dengue (strong response)</v>
      </c>
    </row>
    <row r="658" spans="1:14" hidden="1" x14ac:dyDescent="0.3">
      <c r="A658" t="s">
        <v>10</v>
      </c>
      <c r="B658">
        <v>51</v>
      </c>
      <c r="C658" t="str">
        <f>LOOKUP(Table1[[#This Row],[Age]],R$2:R$5,S$2:S$5)</f>
        <v>Senior (51+)</v>
      </c>
      <c r="D658">
        <v>0</v>
      </c>
      <c r="E658">
        <v>0</v>
      </c>
      <c r="F658">
        <v>1</v>
      </c>
      <c r="G658" t="s">
        <v>46</v>
      </c>
      <c r="H658" t="s">
        <v>12</v>
      </c>
      <c r="I658" t="s">
        <v>24</v>
      </c>
      <c r="J658" t="s">
        <v>14</v>
      </c>
      <c r="K658">
        <v>0</v>
      </c>
      <c r="L658" t="str">
        <f>IF(Table1[[#This Row],[Outcome]],"Positive","Negative")</f>
        <v>Negative</v>
      </c>
      <c r="M658" t="str">
        <f t="shared" si="20"/>
        <v>NS1(-), IgM(+), IgG(-)</v>
      </c>
      <c r="N658" t="str">
        <f t="shared" si="21"/>
        <v>Recent dengue</v>
      </c>
    </row>
    <row r="659" spans="1:14" hidden="1" x14ac:dyDescent="0.3">
      <c r="A659" t="s">
        <v>10</v>
      </c>
      <c r="B659">
        <v>41</v>
      </c>
      <c r="C659" t="str">
        <f>LOOKUP(Table1[[#This Row],[Age]],R$2:R$5,S$2:S$5)</f>
        <v>Adult (31-50)</v>
      </c>
      <c r="D659">
        <v>0</v>
      </c>
      <c r="E659">
        <v>0</v>
      </c>
      <c r="F659">
        <v>1</v>
      </c>
      <c r="G659" t="s">
        <v>18</v>
      </c>
      <c r="H659" t="s">
        <v>17</v>
      </c>
      <c r="I659" t="s">
        <v>19</v>
      </c>
      <c r="J659" t="s">
        <v>14</v>
      </c>
      <c r="K659">
        <v>0</v>
      </c>
      <c r="L659" t="str">
        <f>IF(Table1[[#This Row],[Outcome]],"Positive","Negative")</f>
        <v>Negative</v>
      </c>
      <c r="M659" t="str">
        <f t="shared" si="20"/>
        <v>NS1(-), IgM(+), IgG(-)</v>
      </c>
      <c r="N659" t="str">
        <f t="shared" si="21"/>
        <v>Recent dengue</v>
      </c>
    </row>
    <row r="660" spans="1:14" x14ac:dyDescent="0.3">
      <c r="A660" t="s">
        <v>15</v>
      </c>
      <c r="B660">
        <v>65</v>
      </c>
      <c r="C660" t="str">
        <f>LOOKUP(Table1[[#This Row],[Age]],R$2:R$5,S$2:S$5)</f>
        <v>Senior (51+)</v>
      </c>
      <c r="D660">
        <v>1</v>
      </c>
      <c r="E660">
        <v>1</v>
      </c>
      <c r="F660">
        <v>0</v>
      </c>
      <c r="G660" t="s">
        <v>46</v>
      </c>
      <c r="H660" t="s">
        <v>12</v>
      </c>
      <c r="I660" t="s">
        <v>13</v>
      </c>
      <c r="J660" t="s">
        <v>14</v>
      </c>
      <c r="K660">
        <v>1</v>
      </c>
      <c r="L660" t="str">
        <f>IF(Table1[[#This Row],[Outcome]],"Positive","Negative")</f>
        <v>Positive</v>
      </c>
      <c r="M660" t="str">
        <f t="shared" si="20"/>
        <v>NS1(+), IgM(-), IgG(+)</v>
      </c>
      <c r="N660" t="str">
        <f t="shared" si="21"/>
        <v>Early secondary infection</v>
      </c>
    </row>
    <row r="661" spans="1:14" hidden="1" x14ac:dyDescent="0.3">
      <c r="A661" t="s">
        <v>10</v>
      </c>
      <c r="B661">
        <v>51</v>
      </c>
      <c r="C661" t="str">
        <f>LOOKUP(Table1[[#This Row],[Age]],R$2:R$5,S$2:S$5)</f>
        <v>Senior (51+)</v>
      </c>
      <c r="D661">
        <v>0</v>
      </c>
      <c r="E661">
        <v>0</v>
      </c>
      <c r="F661">
        <v>1</v>
      </c>
      <c r="G661" t="s">
        <v>22</v>
      </c>
      <c r="H661" t="s">
        <v>17</v>
      </c>
      <c r="I661" t="s">
        <v>13</v>
      </c>
      <c r="J661" t="s">
        <v>14</v>
      </c>
      <c r="K661">
        <v>0</v>
      </c>
      <c r="L661" t="str">
        <f>IF(Table1[[#This Row],[Outcome]],"Positive","Negative")</f>
        <v>Negative</v>
      </c>
      <c r="M661" t="str">
        <f t="shared" si="20"/>
        <v>NS1(-), IgM(+), IgG(-)</v>
      </c>
      <c r="N661" t="str">
        <f t="shared" si="21"/>
        <v>Recent dengue</v>
      </c>
    </row>
    <row r="662" spans="1:14" hidden="1" x14ac:dyDescent="0.3">
      <c r="A662" t="s">
        <v>15</v>
      </c>
      <c r="B662">
        <v>18</v>
      </c>
      <c r="C662" t="str">
        <f>LOOKUP(Table1[[#This Row],[Age]],R$2:R$5,S$2:S$5)</f>
        <v>Young Adult (19-30)</v>
      </c>
      <c r="D662">
        <v>0</v>
      </c>
      <c r="E662">
        <v>0</v>
      </c>
      <c r="F662">
        <v>0</v>
      </c>
      <c r="G662" t="s">
        <v>23</v>
      </c>
      <c r="H662" t="s">
        <v>12</v>
      </c>
      <c r="I662" t="s">
        <v>13</v>
      </c>
      <c r="J662" t="s">
        <v>14</v>
      </c>
      <c r="K662">
        <v>0</v>
      </c>
      <c r="L662" t="str">
        <f>IF(Table1[[#This Row],[Outcome]],"Positive","Negative")</f>
        <v>Negative</v>
      </c>
      <c r="M662" t="str">
        <f t="shared" si="20"/>
        <v>All Negative</v>
      </c>
      <c r="N662" t="str">
        <f t="shared" si="21"/>
        <v>Likely not infected / tested too early</v>
      </c>
    </row>
    <row r="663" spans="1:14" hidden="1" x14ac:dyDescent="0.3">
      <c r="A663" t="s">
        <v>15</v>
      </c>
      <c r="B663">
        <v>31</v>
      </c>
      <c r="C663" t="str">
        <f>LOOKUP(Table1[[#This Row],[Age]],R$2:R$5,S$2:S$5)</f>
        <v>Adult (31-50)</v>
      </c>
      <c r="D663">
        <v>0</v>
      </c>
      <c r="E663">
        <v>0</v>
      </c>
      <c r="F663">
        <v>1</v>
      </c>
      <c r="G663" t="s">
        <v>42</v>
      </c>
      <c r="H663" t="s">
        <v>17</v>
      </c>
      <c r="I663" t="s">
        <v>13</v>
      </c>
      <c r="J663" t="s">
        <v>14</v>
      </c>
      <c r="K663">
        <v>0</v>
      </c>
      <c r="L663" t="str">
        <f>IF(Table1[[#This Row],[Outcome]],"Positive","Negative")</f>
        <v>Negative</v>
      </c>
      <c r="M663" t="str">
        <f t="shared" si="20"/>
        <v>NS1(-), IgM(+), IgG(-)</v>
      </c>
      <c r="N663" t="str">
        <f t="shared" si="21"/>
        <v>Recent dengue</v>
      </c>
    </row>
    <row r="664" spans="1:14" x14ac:dyDescent="0.3">
      <c r="A664" t="s">
        <v>15</v>
      </c>
      <c r="B664">
        <v>30</v>
      </c>
      <c r="C664" t="str">
        <f>LOOKUP(Table1[[#This Row],[Age]],R$2:R$5,S$2:S$5)</f>
        <v>Adult (31-50)</v>
      </c>
      <c r="D664">
        <v>1</v>
      </c>
      <c r="E664">
        <v>1</v>
      </c>
      <c r="F664">
        <v>0</v>
      </c>
      <c r="G664" t="s">
        <v>48</v>
      </c>
      <c r="H664" t="s">
        <v>12</v>
      </c>
      <c r="I664" t="s">
        <v>13</v>
      </c>
      <c r="J664" t="s">
        <v>14</v>
      </c>
      <c r="K664">
        <v>1</v>
      </c>
      <c r="L664" t="str">
        <f>IF(Table1[[#This Row],[Outcome]],"Positive","Negative")</f>
        <v>Positive</v>
      </c>
      <c r="M664" t="str">
        <f t="shared" si="20"/>
        <v>NS1(+), IgM(-), IgG(+)</v>
      </c>
      <c r="N664" t="str">
        <f t="shared" si="21"/>
        <v>Early secondary infection</v>
      </c>
    </row>
    <row r="665" spans="1:14" x14ac:dyDescent="0.3">
      <c r="A665" t="s">
        <v>15</v>
      </c>
      <c r="B665">
        <v>14</v>
      </c>
      <c r="C665" t="str">
        <f>LOOKUP(Table1[[#This Row],[Age]],R$2:R$5,S$2:S$5)</f>
        <v>Child (0-18)</v>
      </c>
      <c r="D665">
        <v>1</v>
      </c>
      <c r="E665">
        <v>1</v>
      </c>
      <c r="F665">
        <v>1</v>
      </c>
      <c r="G665" t="s">
        <v>44</v>
      </c>
      <c r="H665" t="s">
        <v>17</v>
      </c>
      <c r="I665" t="s">
        <v>24</v>
      </c>
      <c r="J665" t="s">
        <v>14</v>
      </c>
      <c r="K665">
        <v>1</v>
      </c>
      <c r="L665" t="str">
        <f>IF(Table1[[#This Row],[Outcome]],"Positive","Negative")</f>
        <v>Positive</v>
      </c>
      <c r="M665" t="str">
        <f t="shared" si="20"/>
        <v>NS1(+), IgM(+), IgG(+)</v>
      </c>
      <c r="N665" t="str">
        <f t="shared" si="21"/>
        <v>Active secondary dengue (strong response)</v>
      </c>
    </row>
    <row r="666" spans="1:14" x14ac:dyDescent="0.3">
      <c r="A666" t="s">
        <v>15</v>
      </c>
      <c r="B666">
        <v>17</v>
      </c>
      <c r="C666" t="str">
        <f>LOOKUP(Table1[[#This Row],[Age]],R$2:R$5,S$2:S$5)</f>
        <v>Child (0-18)</v>
      </c>
      <c r="D666">
        <v>1</v>
      </c>
      <c r="E666">
        <v>1</v>
      </c>
      <c r="F666">
        <v>0</v>
      </c>
      <c r="G666" t="s">
        <v>23</v>
      </c>
      <c r="H666" t="s">
        <v>12</v>
      </c>
      <c r="I666" t="s">
        <v>19</v>
      </c>
      <c r="J666" t="s">
        <v>14</v>
      </c>
      <c r="K666">
        <v>1</v>
      </c>
      <c r="L666" t="str">
        <f>IF(Table1[[#This Row],[Outcome]],"Positive","Negative")</f>
        <v>Positive</v>
      </c>
      <c r="M666" t="str">
        <f t="shared" si="20"/>
        <v>NS1(+), IgM(-), IgG(+)</v>
      </c>
      <c r="N666" t="str">
        <f t="shared" si="21"/>
        <v>Early secondary infection</v>
      </c>
    </row>
    <row r="667" spans="1:14" x14ac:dyDescent="0.3">
      <c r="A667" t="s">
        <v>15</v>
      </c>
      <c r="B667">
        <v>63</v>
      </c>
      <c r="C667" t="str">
        <f>LOOKUP(Table1[[#This Row],[Age]],R$2:R$5,S$2:S$5)</f>
        <v>Senior (51+)</v>
      </c>
      <c r="D667">
        <v>1</v>
      </c>
      <c r="E667">
        <v>1</v>
      </c>
      <c r="F667">
        <v>0</v>
      </c>
      <c r="G667" t="s">
        <v>47</v>
      </c>
      <c r="H667" t="s">
        <v>17</v>
      </c>
      <c r="I667" t="s">
        <v>24</v>
      </c>
      <c r="J667" t="s">
        <v>14</v>
      </c>
      <c r="K667">
        <v>1</v>
      </c>
      <c r="L667" t="str">
        <f>IF(Table1[[#This Row],[Outcome]],"Positive","Negative")</f>
        <v>Positive</v>
      </c>
      <c r="M667" t="str">
        <f t="shared" si="20"/>
        <v>NS1(+), IgM(-), IgG(+)</v>
      </c>
      <c r="N667" t="str">
        <f t="shared" si="21"/>
        <v>Early secondary infection</v>
      </c>
    </row>
    <row r="668" spans="1:14" x14ac:dyDescent="0.3">
      <c r="A668" t="s">
        <v>15</v>
      </c>
      <c r="B668">
        <v>49</v>
      </c>
      <c r="C668" t="str">
        <f>LOOKUP(Table1[[#This Row],[Age]],R$2:R$5,S$2:S$5)</f>
        <v>Adult (31-50)</v>
      </c>
      <c r="D668">
        <v>1</v>
      </c>
      <c r="E668">
        <v>1</v>
      </c>
      <c r="F668">
        <v>0</v>
      </c>
      <c r="G668" t="s">
        <v>16</v>
      </c>
      <c r="H668" t="s">
        <v>12</v>
      </c>
      <c r="I668" t="s">
        <v>13</v>
      </c>
      <c r="J668" t="s">
        <v>14</v>
      </c>
      <c r="K668">
        <v>1</v>
      </c>
      <c r="L668" t="str">
        <f>IF(Table1[[#This Row],[Outcome]],"Positive","Negative")</f>
        <v>Positive</v>
      </c>
      <c r="M668" t="str">
        <f t="shared" si="20"/>
        <v>NS1(+), IgM(-), IgG(+)</v>
      </c>
      <c r="N668" t="str">
        <f t="shared" si="21"/>
        <v>Early secondary infection</v>
      </c>
    </row>
    <row r="669" spans="1:14" hidden="1" x14ac:dyDescent="0.3">
      <c r="A669" t="s">
        <v>10</v>
      </c>
      <c r="B669">
        <v>55</v>
      </c>
      <c r="C669" t="str">
        <f>LOOKUP(Table1[[#This Row],[Age]],R$2:R$5,S$2:S$5)</f>
        <v>Senior (51+)</v>
      </c>
      <c r="D669">
        <v>0</v>
      </c>
      <c r="E669">
        <v>0</v>
      </c>
      <c r="F669">
        <v>0</v>
      </c>
      <c r="G669" t="s">
        <v>49</v>
      </c>
      <c r="H669" t="s">
        <v>17</v>
      </c>
      <c r="I669" t="s">
        <v>13</v>
      </c>
      <c r="J669" t="s">
        <v>14</v>
      </c>
      <c r="K669">
        <v>0</v>
      </c>
      <c r="L669" t="str">
        <f>IF(Table1[[#This Row],[Outcome]],"Positive","Negative")</f>
        <v>Negative</v>
      </c>
      <c r="M669" t="str">
        <f t="shared" si="20"/>
        <v>All Negative</v>
      </c>
      <c r="N669" t="str">
        <f t="shared" si="21"/>
        <v>Likely not infected / tested too early</v>
      </c>
    </row>
    <row r="670" spans="1:14" x14ac:dyDescent="0.3">
      <c r="A670" t="s">
        <v>10</v>
      </c>
      <c r="B670">
        <v>17</v>
      </c>
      <c r="C670" t="str">
        <f>LOOKUP(Table1[[#This Row],[Age]],R$2:R$5,S$2:S$5)</f>
        <v>Child (0-18)</v>
      </c>
      <c r="D670">
        <v>1</v>
      </c>
      <c r="E670">
        <v>1</v>
      </c>
      <c r="F670">
        <v>0</v>
      </c>
      <c r="G670" t="s">
        <v>39</v>
      </c>
      <c r="H670" t="s">
        <v>12</v>
      </c>
      <c r="I670" t="s">
        <v>19</v>
      </c>
      <c r="J670" t="s">
        <v>14</v>
      </c>
      <c r="K670">
        <v>1</v>
      </c>
      <c r="L670" t="str">
        <f>IF(Table1[[#This Row],[Outcome]],"Positive","Negative")</f>
        <v>Positive</v>
      </c>
      <c r="M670" t="str">
        <f t="shared" si="20"/>
        <v>NS1(+), IgM(-), IgG(+)</v>
      </c>
      <c r="N670" t="str">
        <f t="shared" si="21"/>
        <v>Early secondary infection</v>
      </c>
    </row>
    <row r="671" spans="1:14" hidden="1" x14ac:dyDescent="0.3">
      <c r="A671" t="s">
        <v>15</v>
      </c>
      <c r="B671">
        <v>17</v>
      </c>
      <c r="C671" t="str">
        <f>LOOKUP(Table1[[#This Row],[Age]],R$2:R$5,S$2:S$5)</f>
        <v>Child (0-18)</v>
      </c>
      <c r="D671">
        <v>0</v>
      </c>
      <c r="E671">
        <v>0</v>
      </c>
      <c r="F671">
        <v>1</v>
      </c>
      <c r="G671" t="s">
        <v>23</v>
      </c>
      <c r="H671" t="s">
        <v>17</v>
      </c>
      <c r="I671" t="s">
        <v>24</v>
      </c>
      <c r="J671" t="s">
        <v>14</v>
      </c>
      <c r="K671">
        <v>0</v>
      </c>
      <c r="L671" t="str">
        <f>IF(Table1[[#This Row],[Outcome]],"Positive","Negative")</f>
        <v>Negative</v>
      </c>
      <c r="M671" t="str">
        <f t="shared" si="20"/>
        <v>NS1(-), IgM(+), IgG(-)</v>
      </c>
      <c r="N671" t="str">
        <f t="shared" si="21"/>
        <v>Recent dengue</v>
      </c>
    </row>
    <row r="672" spans="1:14" x14ac:dyDescent="0.3">
      <c r="A672" t="s">
        <v>15</v>
      </c>
      <c r="B672">
        <v>55</v>
      </c>
      <c r="C672" t="str">
        <f>LOOKUP(Table1[[#This Row],[Age]],R$2:R$5,S$2:S$5)</f>
        <v>Senior (51+)</v>
      </c>
      <c r="D672">
        <v>1</v>
      </c>
      <c r="E672">
        <v>1</v>
      </c>
      <c r="F672">
        <v>1</v>
      </c>
      <c r="G672" t="s">
        <v>34</v>
      </c>
      <c r="H672" t="s">
        <v>12</v>
      </c>
      <c r="I672" t="s">
        <v>13</v>
      </c>
      <c r="J672" t="s">
        <v>14</v>
      </c>
      <c r="K672">
        <v>1</v>
      </c>
      <c r="L672" t="str">
        <f>IF(Table1[[#This Row],[Outcome]],"Positive","Negative")</f>
        <v>Positive</v>
      </c>
      <c r="M672" t="str">
        <f t="shared" si="20"/>
        <v>NS1(+), IgM(+), IgG(+)</v>
      </c>
      <c r="N672" t="str">
        <f t="shared" si="21"/>
        <v>Active secondary dengue (strong response)</v>
      </c>
    </row>
    <row r="673" spans="1:14" x14ac:dyDescent="0.3">
      <c r="A673" t="s">
        <v>10</v>
      </c>
      <c r="B673">
        <v>57</v>
      </c>
      <c r="C673" t="str">
        <f>LOOKUP(Table1[[#This Row],[Age]],R$2:R$5,S$2:S$5)</f>
        <v>Senior (51+)</v>
      </c>
      <c r="D673">
        <v>1</v>
      </c>
      <c r="E673">
        <v>1</v>
      </c>
      <c r="F673">
        <v>0</v>
      </c>
      <c r="G673" t="s">
        <v>45</v>
      </c>
      <c r="H673" t="s">
        <v>17</v>
      </c>
      <c r="I673" t="s">
        <v>19</v>
      </c>
      <c r="J673" t="s">
        <v>14</v>
      </c>
      <c r="K673">
        <v>1</v>
      </c>
      <c r="L673" t="str">
        <f>IF(Table1[[#This Row],[Outcome]],"Positive","Negative")</f>
        <v>Positive</v>
      </c>
      <c r="M673" t="str">
        <f t="shared" si="20"/>
        <v>NS1(+), IgM(-), IgG(+)</v>
      </c>
      <c r="N673" t="str">
        <f t="shared" si="21"/>
        <v>Early secondary infection</v>
      </c>
    </row>
    <row r="674" spans="1:14" hidden="1" x14ac:dyDescent="0.3">
      <c r="A674" t="s">
        <v>15</v>
      </c>
      <c r="B674">
        <v>45</v>
      </c>
      <c r="C674" t="str">
        <f>LOOKUP(Table1[[#This Row],[Age]],R$2:R$5,S$2:S$5)</f>
        <v>Adult (31-50)</v>
      </c>
      <c r="D674">
        <v>0</v>
      </c>
      <c r="E674">
        <v>0</v>
      </c>
      <c r="F674">
        <v>0</v>
      </c>
      <c r="G674" t="s">
        <v>27</v>
      </c>
      <c r="H674" t="s">
        <v>12</v>
      </c>
      <c r="I674" t="s">
        <v>24</v>
      </c>
      <c r="J674" t="s">
        <v>14</v>
      </c>
      <c r="K674">
        <v>0</v>
      </c>
      <c r="L674" t="str">
        <f>IF(Table1[[#This Row],[Outcome]],"Positive","Negative")</f>
        <v>Negative</v>
      </c>
      <c r="M674" t="str">
        <f t="shared" si="20"/>
        <v>All Negative</v>
      </c>
      <c r="N674" t="str">
        <f t="shared" si="21"/>
        <v>Likely not infected / tested too early</v>
      </c>
    </row>
    <row r="675" spans="1:14" hidden="1" x14ac:dyDescent="0.3">
      <c r="A675" t="s">
        <v>10</v>
      </c>
      <c r="B675">
        <v>37</v>
      </c>
      <c r="C675" t="str">
        <f>LOOKUP(Table1[[#This Row],[Age]],R$2:R$5,S$2:S$5)</f>
        <v>Adult (31-50)</v>
      </c>
      <c r="D675">
        <v>0</v>
      </c>
      <c r="E675">
        <v>0</v>
      </c>
      <c r="F675">
        <v>0</v>
      </c>
      <c r="G675" t="s">
        <v>28</v>
      </c>
      <c r="H675" t="s">
        <v>17</v>
      </c>
      <c r="I675" t="s">
        <v>13</v>
      </c>
      <c r="J675" t="s">
        <v>14</v>
      </c>
      <c r="K675">
        <v>0</v>
      </c>
      <c r="L675" t="str">
        <f>IF(Table1[[#This Row],[Outcome]],"Positive","Negative")</f>
        <v>Negative</v>
      </c>
      <c r="M675" t="str">
        <f t="shared" si="20"/>
        <v>All Negative</v>
      </c>
      <c r="N675" t="str">
        <f t="shared" si="21"/>
        <v>Likely not infected / tested too early</v>
      </c>
    </row>
    <row r="676" spans="1:14" x14ac:dyDescent="0.3">
      <c r="A676" t="s">
        <v>15</v>
      </c>
      <c r="B676">
        <v>47</v>
      </c>
      <c r="C676" t="str">
        <f>LOOKUP(Table1[[#This Row],[Age]],R$2:R$5,S$2:S$5)</f>
        <v>Adult (31-50)</v>
      </c>
      <c r="D676">
        <v>1</v>
      </c>
      <c r="E676">
        <v>1</v>
      </c>
      <c r="F676">
        <v>1</v>
      </c>
      <c r="G676" t="s">
        <v>34</v>
      </c>
      <c r="H676" t="s">
        <v>12</v>
      </c>
      <c r="I676" t="s">
        <v>19</v>
      </c>
      <c r="J676" t="s">
        <v>14</v>
      </c>
      <c r="K676">
        <v>1</v>
      </c>
      <c r="L676" t="str">
        <f>IF(Table1[[#This Row],[Outcome]],"Positive","Negative")</f>
        <v>Positive</v>
      </c>
      <c r="M676" t="str">
        <f t="shared" si="20"/>
        <v>NS1(+), IgM(+), IgG(+)</v>
      </c>
      <c r="N676" t="str">
        <f t="shared" si="21"/>
        <v>Active secondary dengue (strong response)</v>
      </c>
    </row>
    <row r="677" spans="1:14" x14ac:dyDescent="0.3">
      <c r="A677" t="s">
        <v>10</v>
      </c>
      <c r="B677">
        <v>49</v>
      </c>
      <c r="C677" t="str">
        <f>LOOKUP(Table1[[#This Row],[Age]],R$2:R$5,S$2:S$5)</f>
        <v>Adult (31-50)</v>
      </c>
      <c r="D677">
        <v>1</v>
      </c>
      <c r="E677">
        <v>1</v>
      </c>
      <c r="F677">
        <v>1</v>
      </c>
      <c r="G677" t="s">
        <v>30</v>
      </c>
      <c r="H677" t="s">
        <v>17</v>
      </c>
      <c r="I677" t="s">
        <v>24</v>
      </c>
      <c r="J677" t="s">
        <v>14</v>
      </c>
      <c r="K677">
        <v>1</v>
      </c>
      <c r="L677" t="str">
        <f>IF(Table1[[#This Row],[Outcome]],"Positive","Negative")</f>
        <v>Positive</v>
      </c>
      <c r="M677" t="str">
        <f t="shared" si="20"/>
        <v>NS1(+), IgM(+), IgG(+)</v>
      </c>
      <c r="N677" t="str">
        <f t="shared" si="21"/>
        <v>Active secondary dengue (strong response)</v>
      </c>
    </row>
    <row r="678" spans="1:14" x14ac:dyDescent="0.3">
      <c r="A678" t="s">
        <v>10</v>
      </c>
      <c r="B678">
        <v>32</v>
      </c>
      <c r="C678" t="str">
        <f>LOOKUP(Table1[[#This Row],[Age]],R$2:R$5,S$2:S$5)</f>
        <v>Adult (31-50)</v>
      </c>
      <c r="D678">
        <v>1</v>
      </c>
      <c r="E678">
        <v>1</v>
      </c>
      <c r="F678">
        <v>0</v>
      </c>
      <c r="G678" t="s">
        <v>31</v>
      </c>
      <c r="H678" t="s">
        <v>12</v>
      </c>
      <c r="I678" t="s">
        <v>24</v>
      </c>
      <c r="J678" t="s">
        <v>14</v>
      </c>
      <c r="K678">
        <v>1</v>
      </c>
      <c r="L678" t="str">
        <f>IF(Table1[[#This Row],[Outcome]],"Positive","Negative")</f>
        <v>Positive</v>
      </c>
      <c r="M678" t="str">
        <f t="shared" si="20"/>
        <v>NS1(+), IgM(-), IgG(+)</v>
      </c>
      <c r="N678" t="str">
        <f t="shared" si="21"/>
        <v>Early secondary infection</v>
      </c>
    </row>
    <row r="679" spans="1:14" x14ac:dyDescent="0.3">
      <c r="A679" t="s">
        <v>15</v>
      </c>
      <c r="B679">
        <v>33</v>
      </c>
      <c r="C679" t="str">
        <f>LOOKUP(Table1[[#This Row],[Age]],R$2:R$5,S$2:S$5)</f>
        <v>Adult (31-50)</v>
      </c>
      <c r="D679">
        <v>1</v>
      </c>
      <c r="E679">
        <v>1</v>
      </c>
      <c r="F679">
        <v>0</v>
      </c>
      <c r="G679" t="s">
        <v>32</v>
      </c>
      <c r="H679" t="s">
        <v>17</v>
      </c>
      <c r="I679" t="s">
        <v>13</v>
      </c>
      <c r="J679" t="s">
        <v>14</v>
      </c>
      <c r="K679">
        <v>1</v>
      </c>
      <c r="L679" t="str">
        <f>IF(Table1[[#This Row],[Outcome]],"Positive","Negative")</f>
        <v>Positive</v>
      </c>
      <c r="M679" t="str">
        <f t="shared" si="20"/>
        <v>NS1(+), IgM(-), IgG(+)</v>
      </c>
      <c r="N679" t="str">
        <f t="shared" si="21"/>
        <v>Early secondary infection</v>
      </c>
    </row>
    <row r="680" spans="1:14" hidden="1" x14ac:dyDescent="0.3">
      <c r="A680" t="s">
        <v>10</v>
      </c>
      <c r="B680">
        <v>25</v>
      </c>
      <c r="C680" t="str">
        <f>LOOKUP(Table1[[#This Row],[Age]],R$2:R$5,S$2:S$5)</f>
        <v>Young Adult (19-30)</v>
      </c>
      <c r="D680">
        <v>0</v>
      </c>
      <c r="E680">
        <v>0</v>
      </c>
      <c r="F680">
        <v>0</v>
      </c>
      <c r="G680" t="s">
        <v>34</v>
      </c>
      <c r="H680" t="s">
        <v>12</v>
      </c>
      <c r="I680" t="s">
        <v>19</v>
      </c>
      <c r="J680" t="s">
        <v>14</v>
      </c>
      <c r="K680">
        <v>0</v>
      </c>
      <c r="L680" t="str">
        <f>IF(Table1[[#This Row],[Outcome]],"Positive","Negative")</f>
        <v>Negative</v>
      </c>
      <c r="M680" t="str">
        <f t="shared" si="20"/>
        <v>All Negative</v>
      </c>
      <c r="N680" t="str">
        <f t="shared" si="21"/>
        <v>Likely not infected / tested too early</v>
      </c>
    </row>
    <row r="681" spans="1:14" hidden="1" x14ac:dyDescent="0.3">
      <c r="A681" t="s">
        <v>15</v>
      </c>
      <c r="B681">
        <v>24</v>
      </c>
      <c r="C681" t="str">
        <f>LOOKUP(Table1[[#This Row],[Age]],R$2:R$5,S$2:S$5)</f>
        <v>Young Adult (19-30)</v>
      </c>
      <c r="D681">
        <v>0</v>
      </c>
      <c r="E681">
        <v>0</v>
      </c>
      <c r="F681">
        <v>0</v>
      </c>
      <c r="G681" t="s">
        <v>46</v>
      </c>
      <c r="H681" t="s">
        <v>17</v>
      </c>
      <c r="I681" t="s">
        <v>13</v>
      </c>
      <c r="J681" t="s">
        <v>14</v>
      </c>
      <c r="K681">
        <v>0</v>
      </c>
      <c r="L681" t="str">
        <f>IF(Table1[[#This Row],[Outcome]],"Positive","Negative")</f>
        <v>Negative</v>
      </c>
      <c r="M681" t="str">
        <f t="shared" si="20"/>
        <v>All Negative</v>
      </c>
      <c r="N681" t="str">
        <f t="shared" si="21"/>
        <v>Likely not infected / tested too early</v>
      </c>
    </row>
    <row r="682" spans="1:14" hidden="1" x14ac:dyDescent="0.3">
      <c r="A682" t="s">
        <v>15</v>
      </c>
      <c r="B682">
        <v>22</v>
      </c>
      <c r="C682" t="str">
        <f>LOOKUP(Table1[[#This Row],[Age]],R$2:R$5,S$2:S$5)</f>
        <v>Young Adult (19-30)</v>
      </c>
      <c r="D682">
        <v>0</v>
      </c>
      <c r="E682">
        <v>0</v>
      </c>
      <c r="F682">
        <v>0</v>
      </c>
      <c r="G682" t="s">
        <v>50</v>
      </c>
      <c r="H682" t="s">
        <v>12</v>
      </c>
      <c r="I682" t="s">
        <v>13</v>
      </c>
      <c r="J682" t="s">
        <v>14</v>
      </c>
      <c r="K682">
        <v>0</v>
      </c>
      <c r="L682" t="str">
        <f>IF(Table1[[#This Row],[Outcome]],"Positive","Negative")</f>
        <v>Negative</v>
      </c>
      <c r="M682" t="str">
        <f t="shared" si="20"/>
        <v>All Negative</v>
      </c>
      <c r="N682" t="str">
        <f t="shared" si="21"/>
        <v>Likely not infected / tested too early</v>
      </c>
    </row>
    <row r="683" spans="1:14" x14ac:dyDescent="0.3">
      <c r="A683" t="s">
        <v>10</v>
      </c>
      <c r="B683">
        <v>52</v>
      </c>
      <c r="C683" t="str">
        <f>LOOKUP(Table1[[#This Row],[Age]],R$2:R$5,S$2:S$5)</f>
        <v>Senior (51+)</v>
      </c>
      <c r="D683">
        <v>1</v>
      </c>
      <c r="E683">
        <v>1</v>
      </c>
      <c r="F683">
        <v>1</v>
      </c>
      <c r="G683" t="s">
        <v>20</v>
      </c>
      <c r="H683" t="s">
        <v>17</v>
      </c>
      <c r="I683" t="s">
        <v>13</v>
      </c>
      <c r="J683" t="s">
        <v>14</v>
      </c>
      <c r="K683">
        <v>1</v>
      </c>
      <c r="L683" t="str">
        <f>IF(Table1[[#This Row],[Outcome]],"Positive","Negative")</f>
        <v>Positive</v>
      </c>
      <c r="M683" t="str">
        <f t="shared" si="20"/>
        <v>NS1(+), IgM(+), IgG(+)</v>
      </c>
      <c r="N683" t="str">
        <f t="shared" si="21"/>
        <v>Active secondary dengue (strong response)</v>
      </c>
    </row>
    <row r="684" spans="1:14" x14ac:dyDescent="0.3">
      <c r="A684" t="s">
        <v>10</v>
      </c>
      <c r="B684">
        <v>16</v>
      </c>
      <c r="C684" t="str">
        <f>LOOKUP(Table1[[#This Row],[Age]],R$2:R$5,S$2:S$5)</f>
        <v>Child (0-18)</v>
      </c>
      <c r="D684">
        <v>1</v>
      </c>
      <c r="E684">
        <v>1</v>
      </c>
      <c r="F684">
        <v>0</v>
      </c>
      <c r="G684" t="s">
        <v>26</v>
      </c>
      <c r="H684" t="s">
        <v>12</v>
      </c>
      <c r="I684" t="s">
        <v>24</v>
      </c>
      <c r="J684" t="s">
        <v>14</v>
      </c>
      <c r="K684">
        <v>1</v>
      </c>
      <c r="L684" t="str">
        <f>IF(Table1[[#This Row],[Outcome]],"Positive","Negative")</f>
        <v>Positive</v>
      </c>
      <c r="M684" t="str">
        <f t="shared" si="20"/>
        <v>NS1(+), IgM(-), IgG(+)</v>
      </c>
      <c r="N684" t="str">
        <f t="shared" si="21"/>
        <v>Early secondary infection</v>
      </c>
    </row>
    <row r="685" spans="1:14" hidden="1" x14ac:dyDescent="0.3">
      <c r="A685" t="s">
        <v>10</v>
      </c>
      <c r="B685">
        <v>19</v>
      </c>
      <c r="C685" t="str">
        <f>LOOKUP(Table1[[#This Row],[Age]],R$2:R$5,S$2:S$5)</f>
        <v>Young Adult (19-30)</v>
      </c>
      <c r="D685">
        <v>0</v>
      </c>
      <c r="E685">
        <v>0</v>
      </c>
      <c r="F685">
        <v>0</v>
      </c>
      <c r="G685" t="s">
        <v>22</v>
      </c>
      <c r="H685" t="s">
        <v>17</v>
      </c>
      <c r="I685" t="s">
        <v>13</v>
      </c>
      <c r="J685" t="s">
        <v>14</v>
      </c>
      <c r="K685">
        <v>0</v>
      </c>
      <c r="L685" t="str">
        <f>IF(Table1[[#This Row],[Outcome]],"Positive","Negative")</f>
        <v>Negative</v>
      </c>
      <c r="M685" t="str">
        <f t="shared" si="20"/>
        <v>All Negative</v>
      </c>
      <c r="N685" t="str">
        <f t="shared" si="21"/>
        <v>Likely not infected / tested too early</v>
      </c>
    </row>
    <row r="686" spans="1:14" hidden="1" x14ac:dyDescent="0.3">
      <c r="A686" t="s">
        <v>10</v>
      </c>
      <c r="B686">
        <v>31</v>
      </c>
      <c r="C686" t="str">
        <f>LOOKUP(Table1[[#This Row],[Age]],R$2:R$5,S$2:S$5)</f>
        <v>Adult (31-50)</v>
      </c>
      <c r="D686">
        <v>0</v>
      </c>
      <c r="E686">
        <v>0</v>
      </c>
      <c r="F686">
        <v>1</v>
      </c>
      <c r="G686" t="s">
        <v>23</v>
      </c>
      <c r="H686" t="s">
        <v>12</v>
      </c>
      <c r="I686" t="s">
        <v>19</v>
      </c>
      <c r="J686" t="s">
        <v>14</v>
      </c>
      <c r="K686">
        <v>0</v>
      </c>
      <c r="L686" t="str">
        <f>IF(Table1[[#This Row],[Outcome]],"Positive","Negative")</f>
        <v>Negative</v>
      </c>
      <c r="M686" t="str">
        <f t="shared" si="20"/>
        <v>NS1(-), IgM(+), IgG(-)</v>
      </c>
      <c r="N686" t="str">
        <f t="shared" si="21"/>
        <v>Recent dengue</v>
      </c>
    </row>
    <row r="687" spans="1:14" hidden="1" x14ac:dyDescent="0.3">
      <c r="A687" t="s">
        <v>15</v>
      </c>
      <c r="B687">
        <v>46</v>
      </c>
      <c r="C687" t="str">
        <f>LOOKUP(Table1[[#This Row],[Age]],R$2:R$5,S$2:S$5)</f>
        <v>Adult (31-50)</v>
      </c>
      <c r="D687">
        <v>0</v>
      </c>
      <c r="E687">
        <v>0</v>
      </c>
      <c r="F687">
        <v>1</v>
      </c>
      <c r="G687" t="s">
        <v>47</v>
      </c>
      <c r="H687" t="s">
        <v>17</v>
      </c>
      <c r="I687" t="s">
        <v>19</v>
      </c>
      <c r="J687" t="s">
        <v>14</v>
      </c>
      <c r="K687">
        <v>0</v>
      </c>
      <c r="L687" t="str">
        <f>IF(Table1[[#This Row],[Outcome]],"Positive","Negative")</f>
        <v>Negative</v>
      </c>
      <c r="M687" t="str">
        <f t="shared" si="20"/>
        <v>NS1(-), IgM(+), IgG(-)</v>
      </c>
      <c r="N687" t="str">
        <f t="shared" si="21"/>
        <v>Recent dengue</v>
      </c>
    </row>
    <row r="688" spans="1:14" x14ac:dyDescent="0.3">
      <c r="A688" t="s">
        <v>15</v>
      </c>
      <c r="B688">
        <v>61</v>
      </c>
      <c r="C688" t="str">
        <f>LOOKUP(Table1[[#This Row],[Age]],R$2:R$5,S$2:S$5)</f>
        <v>Senior (51+)</v>
      </c>
      <c r="D688">
        <v>1</v>
      </c>
      <c r="E688">
        <v>1</v>
      </c>
      <c r="F688">
        <v>0</v>
      </c>
      <c r="G688" t="s">
        <v>36</v>
      </c>
      <c r="H688" t="s">
        <v>12</v>
      </c>
      <c r="I688" t="s">
        <v>24</v>
      </c>
      <c r="J688" t="s">
        <v>14</v>
      </c>
      <c r="K688">
        <v>1</v>
      </c>
      <c r="L688" t="str">
        <f>IF(Table1[[#This Row],[Outcome]],"Positive","Negative")</f>
        <v>Positive</v>
      </c>
      <c r="M688" t="str">
        <f t="shared" si="20"/>
        <v>NS1(+), IgM(-), IgG(+)</v>
      </c>
      <c r="N688" t="str">
        <f t="shared" si="21"/>
        <v>Early secondary infection</v>
      </c>
    </row>
    <row r="689" spans="1:14" hidden="1" x14ac:dyDescent="0.3">
      <c r="A689" t="s">
        <v>10</v>
      </c>
      <c r="B689">
        <v>35</v>
      </c>
      <c r="C689" t="str">
        <f>LOOKUP(Table1[[#This Row],[Age]],R$2:R$5,S$2:S$5)</f>
        <v>Adult (31-50)</v>
      </c>
      <c r="D689">
        <v>0</v>
      </c>
      <c r="E689">
        <v>0</v>
      </c>
      <c r="F689">
        <v>0</v>
      </c>
      <c r="G689" t="s">
        <v>36</v>
      </c>
      <c r="H689" t="s">
        <v>17</v>
      </c>
      <c r="I689" t="s">
        <v>24</v>
      </c>
      <c r="J689" t="s">
        <v>14</v>
      </c>
      <c r="K689">
        <v>0</v>
      </c>
      <c r="L689" t="str">
        <f>IF(Table1[[#This Row],[Outcome]],"Positive","Negative")</f>
        <v>Negative</v>
      </c>
      <c r="M689" t="str">
        <f t="shared" si="20"/>
        <v>All Negative</v>
      </c>
      <c r="N689" t="str">
        <f t="shared" si="21"/>
        <v>Likely not infected / tested too early</v>
      </c>
    </row>
    <row r="690" spans="1:14" x14ac:dyDescent="0.3">
      <c r="A690" t="s">
        <v>10</v>
      </c>
      <c r="B690">
        <v>44</v>
      </c>
      <c r="C690" t="str">
        <f>LOOKUP(Table1[[#This Row],[Age]],R$2:R$5,S$2:S$5)</f>
        <v>Adult (31-50)</v>
      </c>
      <c r="D690">
        <v>1</v>
      </c>
      <c r="E690">
        <v>1</v>
      </c>
      <c r="F690">
        <v>1</v>
      </c>
      <c r="G690" t="s">
        <v>26</v>
      </c>
      <c r="H690" t="s">
        <v>12</v>
      </c>
      <c r="I690" t="s">
        <v>19</v>
      </c>
      <c r="J690" t="s">
        <v>14</v>
      </c>
      <c r="K690">
        <v>1</v>
      </c>
      <c r="L690" t="str">
        <f>IF(Table1[[#This Row],[Outcome]],"Positive","Negative")</f>
        <v>Positive</v>
      </c>
      <c r="M690" t="str">
        <f t="shared" si="20"/>
        <v>NS1(+), IgM(+), IgG(+)</v>
      </c>
      <c r="N690" t="str">
        <f t="shared" si="21"/>
        <v>Active secondary dengue (strong response)</v>
      </c>
    </row>
    <row r="691" spans="1:14" hidden="1" x14ac:dyDescent="0.3">
      <c r="A691" t="s">
        <v>10</v>
      </c>
      <c r="B691">
        <v>12</v>
      </c>
      <c r="C691" t="str">
        <f>LOOKUP(Table1[[#This Row],[Age]],R$2:R$5,S$2:S$5)</f>
        <v>Child (0-18)</v>
      </c>
      <c r="D691">
        <v>0</v>
      </c>
      <c r="E691">
        <v>0</v>
      </c>
      <c r="F691">
        <v>1</v>
      </c>
      <c r="G691" t="s">
        <v>38</v>
      </c>
      <c r="H691" t="s">
        <v>17</v>
      </c>
      <c r="I691" t="s">
        <v>24</v>
      </c>
      <c r="J691" t="s">
        <v>14</v>
      </c>
      <c r="K691">
        <v>0</v>
      </c>
      <c r="L691" t="str">
        <f>IF(Table1[[#This Row],[Outcome]],"Positive","Negative")</f>
        <v>Negative</v>
      </c>
      <c r="M691" t="str">
        <f t="shared" si="20"/>
        <v>NS1(-), IgM(+), IgG(-)</v>
      </c>
      <c r="N691" t="str">
        <f t="shared" si="21"/>
        <v>Recent dengue</v>
      </c>
    </row>
    <row r="692" spans="1:14" x14ac:dyDescent="0.3">
      <c r="A692" t="s">
        <v>15</v>
      </c>
      <c r="B692">
        <v>51</v>
      </c>
      <c r="C692" t="str">
        <f>LOOKUP(Table1[[#This Row],[Age]],R$2:R$5,S$2:S$5)</f>
        <v>Senior (51+)</v>
      </c>
      <c r="D692">
        <v>1</v>
      </c>
      <c r="E692">
        <v>1</v>
      </c>
      <c r="F692">
        <v>0</v>
      </c>
      <c r="G692" t="s">
        <v>27</v>
      </c>
      <c r="H692" t="s">
        <v>12</v>
      </c>
      <c r="I692" t="s">
        <v>19</v>
      </c>
      <c r="J692" t="s">
        <v>14</v>
      </c>
      <c r="K692">
        <v>1</v>
      </c>
      <c r="L692" t="str">
        <f>IF(Table1[[#This Row],[Outcome]],"Positive","Negative")</f>
        <v>Positive</v>
      </c>
      <c r="M692" t="str">
        <f t="shared" si="20"/>
        <v>NS1(+), IgM(-), IgG(+)</v>
      </c>
      <c r="N692" t="str">
        <f t="shared" si="21"/>
        <v>Early secondary infection</v>
      </c>
    </row>
    <row r="693" spans="1:14" x14ac:dyDescent="0.3">
      <c r="A693" t="s">
        <v>10</v>
      </c>
      <c r="B693">
        <v>33</v>
      </c>
      <c r="C693" t="str">
        <f>LOOKUP(Table1[[#This Row],[Age]],R$2:R$5,S$2:S$5)</f>
        <v>Adult (31-50)</v>
      </c>
      <c r="D693">
        <v>1</v>
      </c>
      <c r="E693">
        <v>1</v>
      </c>
      <c r="F693">
        <v>1</v>
      </c>
      <c r="G693" t="s">
        <v>28</v>
      </c>
      <c r="H693" t="s">
        <v>17</v>
      </c>
      <c r="I693" t="s">
        <v>19</v>
      </c>
      <c r="J693" t="s">
        <v>14</v>
      </c>
      <c r="K693">
        <v>1</v>
      </c>
      <c r="L693" t="str">
        <f>IF(Table1[[#This Row],[Outcome]],"Positive","Negative")</f>
        <v>Positive</v>
      </c>
      <c r="M693" t="str">
        <f t="shared" si="20"/>
        <v>NS1(+), IgM(+), IgG(+)</v>
      </c>
      <c r="N693" t="str">
        <f t="shared" si="21"/>
        <v>Active secondary dengue (strong response)</v>
      </c>
    </row>
    <row r="694" spans="1:14" x14ac:dyDescent="0.3">
      <c r="A694" t="s">
        <v>10</v>
      </c>
      <c r="B694">
        <v>53</v>
      </c>
      <c r="C694" t="str">
        <f>LOOKUP(Table1[[#This Row],[Age]],R$2:R$5,S$2:S$5)</f>
        <v>Senior (51+)</v>
      </c>
      <c r="D694">
        <v>1</v>
      </c>
      <c r="E694">
        <v>1</v>
      </c>
      <c r="F694">
        <v>1</v>
      </c>
      <c r="G694" t="s">
        <v>33</v>
      </c>
      <c r="H694" t="s">
        <v>12</v>
      </c>
      <c r="I694" t="s">
        <v>13</v>
      </c>
      <c r="J694" t="s">
        <v>14</v>
      </c>
      <c r="K694">
        <v>1</v>
      </c>
      <c r="L694" t="str">
        <f>IF(Table1[[#This Row],[Outcome]],"Positive","Negative")</f>
        <v>Positive</v>
      </c>
      <c r="M694" t="str">
        <f t="shared" si="20"/>
        <v>NS1(+), IgM(+), IgG(+)</v>
      </c>
      <c r="N694" t="str">
        <f t="shared" si="21"/>
        <v>Active secondary dengue (strong response)</v>
      </c>
    </row>
    <row r="695" spans="1:14" hidden="1" x14ac:dyDescent="0.3">
      <c r="A695" t="s">
        <v>15</v>
      </c>
      <c r="B695">
        <v>22</v>
      </c>
      <c r="C695" t="str">
        <f>LOOKUP(Table1[[#This Row],[Age]],R$2:R$5,S$2:S$5)</f>
        <v>Young Adult (19-30)</v>
      </c>
      <c r="D695">
        <v>0</v>
      </c>
      <c r="E695">
        <v>0</v>
      </c>
      <c r="F695">
        <v>0</v>
      </c>
      <c r="G695" t="s">
        <v>41</v>
      </c>
      <c r="H695" t="s">
        <v>17</v>
      </c>
      <c r="I695" t="s">
        <v>24</v>
      </c>
      <c r="J695" t="s">
        <v>14</v>
      </c>
      <c r="K695">
        <v>0</v>
      </c>
      <c r="L695" t="str">
        <f>IF(Table1[[#This Row],[Outcome]],"Positive","Negative")</f>
        <v>Negative</v>
      </c>
      <c r="M695" t="str">
        <f t="shared" si="20"/>
        <v>All Negative</v>
      </c>
      <c r="N695" t="str">
        <f t="shared" si="21"/>
        <v>Likely not infected / tested too early</v>
      </c>
    </row>
    <row r="696" spans="1:14" hidden="1" x14ac:dyDescent="0.3">
      <c r="A696" t="s">
        <v>15</v>
      </c>
      <c r="B696">
        <v>32</v>
      </c>
      <c r="C696" t="str">
        <f>LOOKUP(Table1[[#This Row],[Age]],R$2:R$5,S$2:S$5)</f>
        <v>Adult (31-50)</v>
      </c>
      <c r="D696">
        <v>0</v>
      </c>
      <c r="E696">
        <v>0</v>
      </c>
      <c r="F696">
        <v>0</v>
      </c>
      <c r="G696" t="s">
        <v>35</v>
      </c>
      <c r="H696" t="s">
        <v>12</v>
      </c>
      <c r="I696" t="s">
        <v>19</v>
      </c>
      <c r="J696" t="s">
        <v>14</v>
      </c>
      <c r="K696">
        <v>0</v>
      </c>
      <c r="L696" t="str">
        <f>IF(Table1[[#This Row],[Outcome]],"Positive","Negative")</f>
        <v>Negative</v>
      </c>
      <c r="M696" t="str">
        <f t="shared" si="20"/>
        <v>All Negative</v>
      </c>
      <c r="N696" t="str">
        <f t="shared" si="21"/>
        <v>Likely not infected / tested too early</v>
      </c>
    </row>
    <row r="697" spans="1:14" hidden="1" x14ac:dyDescent="0.3">
      <c r="A697" t="s">
        <v>15</v>
      </c>
      <c r="B697">
        <v>36</v>
      </c>
      <c r="C697" t="str">
        <f>LOOKUP(Table1[[#This Row],[Age]],R$2:R$5,S$2:S$5)</f>
        <v>Adult (31-50)</v>
      </c>
      <c r="D697">
        <v>0</v>
      </c>
      <c r="E697">
        <v>0</v>
      </c>
      <c r="F697">
        <v>1</v>
      </c>
      <c r="G697" t="s">
        <v>37</v>
      </c>
      <c r="H697" t="s">
        <v>17</v>
      </c>
      <c r="I697" t="s">
        <v>24</v>
      </c>
      <c r="J697" t="s">
        <v>14</v>
      </c>
      <c r="K697">
        <v>0</v>
      </c>
      <c r="L697" t="str">
        <f>IF(Table1[[#This Row],[Outcome]],"Positive","Negative")</f>
        <v>Negative</v>
      </c>
      <c r="M697" t="str">
        <f t="shared" si="20"/>
        <v>NS1(-), IgM(+), IgG(-)</v>
      </c>
      <c r="N697" t="str">
        <f t="shared" si="21"/>
        <v>Recent dengue</v>
      </c>
    </row>
    <row r="698" spans="1:14" hidden="1" x14ac:dyDescent="0.3">
      <c r="A698" t="s">
        <v>10</v>
      </c>
      <c r="B698">
        <v>14</v>
      </c>
      <c r="C698" t="str">
        <f>LOOKUP(Table1[[#This Row],[Age]],R$2:R$5,S$2:S$5)</f>
        <v>Child (0-18)</v>
      </c>
      <c r="D698">
        <v>0</v>
      </c>
      <c r="E698">
        <v>0</v>
      </c>
      <c r="F698">
        <v>0</v>
      </c>
      <c r="G698" t="s">
        <v>23</v>
      </c>
      <c r="H698" t="s">
        <v>12</v>
      </c>
      <c r="I698" t="s">
        <v>24</v>
      </c>
      <c r="J698" t="s">
        <v>14</v>
      </c>
      <c r="K698">
        <v>0</v>
      </c>
      <c r="L698" t="str">
        <f>IF(Table1[[#This Row],[Outcome]],"Positive","Negative")</f>
        <v>Negative</v>
      </c>
      <c r="M698" t="str">
        <f t="shared" si="20"/>
        <v>All Negative</v>
      </c>
      <c r="N698" t="str">
        <f t="shared" si="21"/>
        <v>Likely not infected / tested too early</v>
      </c>
    </row>
    <row r="699" spans="1:14" x14ac:dyDescent="0.3">
      <c r="A699" t="s">
        <v>15</v>
      </c>
      <c r="B699">
        <v>18</v>
      </c>
      <c r="C699" t="str">
        <f>LOOKUP(Table1[[#This Row],[Age]],R$2:R$5,S$2:S$5)</f>
        <v>Young Adult (19-30)</v>
      </c>
      <c r="D699">
        <v>1</v>
      </c>
      <c r="E699">
        <v>1</v>
      </c>
      <c r="F699">
        <v>0</v>
      </c>
      <c r="G699" t="s">
        <v>39</v>
      </c>
      <c r="H699" t="s">
        <v>17</v>
      </c>
      <c r="I699" t="s">
        <v>19</v>
      </c>
      <c r="J699" t="s">
        <v>14</v>
      </c>
      <c r="K699">
        <v>1</v>
      </c>
      <c r="L699" t="str">
        <f>IF(Table1[[#This Row],[Outcome]],"Positive","Negative")</f>
        <v>Positive</v>
      </c>
      <c r="M699" t="str">
        <f t="shared" si="20"/>
        <v>NS1(+), IgM(-), IgG(+)</v>
      </c>
      <c r="N699" t="str">
        <f t="shared" si="21"/>
        <v>Early secondary infection</v>
      </c>
    </row>
    <row r="700" spans="1:14" x14ac:dyDescent="0.3">
      <c r="A700" t="s">
        <v>15</v>
      </c>
      <c r="B700">
        <v>52</v>
      </c>
      <c r="C700" t="str">
        <f>LOOKUP(Table1[[#This Row],[Age]],R$2:R$5,S$2:S$5)</f>
        <v>Senior (51+)</v>
      </c>
      <c r="D700">
        <v>1</v>
      </c>
      <c r="E700">
        <v>1</v>
      </c>
      <c r="F700">
        <v>1</v>
      </c>
      <c r="G700" t="s">
        <v>47</v>
      </c>
      <c r="H700" t="s">
        <v>12</v>
      </c>
      <c r="I700" t="s">
        <v>13</v>
      </c>
      <c r="J700" t="s">
        <v>14</v>
      </c>
      <c r="K700">
        <v>1</v>
      </c>
      <c r="L700" t="str">
        <f>IF(Table1[[#This Row],[Outcome]],"Positive","Negative")</f>
        <v>Positive</v>
      </c>
      <c r="M700" t="str">
        <f t="shared" si="20"/>
        <v>NS1(+), IgM(+), IgG(+)</v>
      </c>
      <c r="N700" t="str">
        <f t="shared" si="21"/>
        <v>Active secondary dengue (strong response)</v>
      </c>
    </row>
    <row r="701" spans="1:14" hidden="1" x14ac:dyDescent="0.3">
      <c r="A701" t="s">
        <v>10</v>
      </c>
      <c r="B701">
        <v>62</v>
      </c>
      <c r="C701" t="str">
        <f>LOOKUP(Table1[[#This Row],[Age]],R$2:R$5,S$2:S$5)</f>
        <v>Senior (51+)</v>
      </c>
      <c r="D701">
        <v>0</v>
      </c>
      <c r="E701">
        <v>0</v>
      </c>
      <c r="F701">
        <v>1</v>
      </c>
      <c r="G701" t="s">
        <v>31</v>
      </c>
      <c r="H701" t="s">
        <v>17</v>
      </c>
      <c r="I701" t="s">
        <v>13</v>
      </c>
      <c r="J701" t="s">
        <v>14</v>
      </c>
      <c r="K701">
        <v>0</v>
      </c>
      <c r="L701" t="str">
        <f>IF(Table1[[#This Row],[Outcome]],"Positive","Negative")</f>
        <v>Negative</v>
      </c>
      <c r="M701" t="str">
        <f t="shared" si="20"/>
        <v>NS1(-), IgM(+), IgG(-)</v>
      </c>
      <c r="N701" t="str">
        <f t="shared" si="21"/>
        <v>Recent dengue</v>
      </c>
    </row>
    <row r="702" spans="1:14" hidden="1" x14ac:dyDescent="0.3">
      <c r="A702" t="s">
        <v>10</v>
      </c>
      <c r="B702">
        <v>41</v>
      </c>
      <c r="C702" t="str">
        <f>LOOKUP(Table1[[#This Row],[Age]],R$2:R$5,S$2:S$5)</f>
        <v>Adult (31-50)</v>
      </c>
      <c r="D702">
        <v>0</v>
      </c>
      <c r="E702">
        <v>0</v>
      </c>
      <c r="F702">
        <v>1</v>
      </c>
      <c r="G702" t="s">
        <v>47</v>
      </c>
      <c r="H702" t="s">
        <v>12</v>
      </c>
      <c r="I702" t="s">
        <v>19</v>
      </c>
      <c r="J702" t="s">
        <v>14</v>
      </c>
      <c r="K702">
        <v>0</v>
      </c>
      <c r="L702" t="str">
        <f>IF(Table1[[#This Row],[Outcome]],"Positive","Negative")</f>
        <v>Negative</v>
      </c>
      <c r="M702" t="str">
        <f t="shared" si="20"/>
        <v>NS1(-), IgM(+), IgG(-)</v>
      </c>
      <c r="N702" t="str">
        <f t="shared" si="21"/>
        <v>Recent dengue</v>
      </c>
    </row>
    <row r="703" spans="1:14" hidden="1" x14ac:dyDescent="0.3">
      <c r="A703" t="s">
        <v>10</v>
      </c>
      <c r="B703">
        <v>25</v>
      </c>
      <c r="C703" t="str">
        <f>LOOKUP(Table1[[#This Row],[Age]],R$2:R$5,S$2:S$5)</f>
        <v>Young Adult (19-30)</v>
      </c>
      <c r="D703">
        <v>0</v>
      </c>
      <c r="E703">
        <v>0</v>
      </c>
      <c r="F703">
        <v>1</v>
      </c>
      <c r="G703" t="s">
        <v>26</v>
      </c>
      <c r="H703" t="s">
        <v>17</v>
      </c>
      <c r="I703" t="s">
        <v>19</v>
      </c>
      <c r="J703" t="s">
        <v>14</v>
      </c>
      <c r="K703">
        <v>0</v>
      </c>
      <c r="L703" t="str">
        <f>IF(Table1[[#This Row],[Outcome]],"Positive","Negative")</f>
        <v>Negative</v>
      </c>
      <c r="M703" t="str">
        <f t="shared" si="20"/>
        <v>NS1(-), IgM(+), IgG(-)</v>
      </c>
      <c r="N703" t="str">
        <f t="shared" si="21"/>
        <v>Recent dengue</v>
      </c>
    </row>
    <row r="704" spans="1:14" x14ac:dyDescent="0.3">
      <c r="A704" t="s">
        <v>15</v>
      </c>
      <c r="B704">
        <v>31</v>
      </c>
      <c r="C704" t="str">
        <f>LOOKUP(Table1[[#This Row],[Age]],R$2:R$5,S$2:S$5)</f>
        <v>Adult (31-50)</v>
      </c>
      <c r="D704">
        <v>1</v>
      </c>
      <c r="E704">
        <v>1</v>
      </c>
      <c r="F704">
        <v>0</v>
      </c>
      <c r="G704" t="s">
        <v>44</v>
      </c>
      <c r="H704" t="s">
        <v>12</v>
      </c>
      <c r="I704" t="s">
        <v>19</v>
      </c>
      <c r="J704" t="s">
        <v>14</v>
      </c>
      <c r="K704">
        <v>1</v>
      </c>
      <c r="L704" t="str">
        <f>IF(Table1[[#This Row],[Outcome]],"Positive","Negative")</f>
        <v>Positive</v>
      </c>
      <c r="M704" t="str">
        <f t="shared" si="20"/>
        <v>NS1(+), IgM(-), IgG(+)</v>
      </c>
      <c r="N704" t="str">
        <f t="shared" si="21"/>
        <v>Early secondary infection</v>
      </c>
    </row>
    <row r="705" spans="1:14" hidden="1" x14ac:dyDescent="0.3">
      <c r="A705" t="s">
        <v>10</v>
      </c>
      <c r="B705">
        <v>49</v>
      </c>
      <c r="C705" t="str">
        <f>LOOKUP(Table1[[#This Row],[Age]],R$2:R$5,S$2:S$5)</f>
        <v>Adult (31-50)</v>
      </c>
      <c r="D705">
        <v>0</v>
      </c>
      <c r="E705">
        <v>0</v>
      </c>
      <c r="F705">
        <v>0</v>
      </c>
      <c r="G705" t="s">
        <v>37</v>
      </c>
      <c r="H705" t="s">
        <v>17</v>
      </c>
      <c r="I705" t="s">
        <v>13</v>
      </c>
      <c r="J705" t="s">
        <v>14</v>
      </c>
      <c r="K705">
        <v>0</v>
      </c>
      <c r="L705" t="str">
        <f>IF(Table1[[#This Row],[Outcome]],"Positive","Negative")</f>
        <v>Negative</v>
      </c>
      <c r="M705" t="str">
        <f t="shared" si="20"/>
        <v>All Negative</v>
      </c>
      <c r="N705" t="str">
        <f t="shared" si="21"/>
        <v>Likely not infected / tested too early</v>
      </c>
    </row>
    <row r="706" spans="1:14" x14ac:dyDescent="0.3">
      <c r="A706" t="s">
        <v>10</v>
      </c>
      <c r="B706">
        <v>39</v>
      </c>
      <c r="C706" t="str">
        <f>LOOKUP(Table1[[#This Row],[Age]],R$2:R$5,S$2:S$5)</f>
        <v>Adult (31-50)</v>
      </c>
      <c r="D706">
        <v>1</v>
      </c>
      <c r="E706">
        <v>1</v>
      </c>
      <c r="F706">
        <v>1</v>
      </c>
      <c r="G706" t="s">
        <v>38</v>
      </c>
      <c r="H706" t="s">
        <v>12</v>
      </c>
      <c r="I706" t="s">
        <v>19</v>
      </c>
      <c r="J706" t="s">
        <v>14</v>
      </c>
      <c r="K706">
        <v>1</v>
      </c>
      <c r="L706" t="str">
        <f>IF(Table1[[#This Row],[Outcome]],"Positive","Negative")</f>
        <v>Positive</v>
      </c>
      <c r="M706" t="str">
        <f t="shared" ref="M706:M769" si="22">IF(AND(D706=1,F706=0,E706=0),"NS1(+), IgM(-), IgG(-)",
 IF(AND(D706=0,F706=1,E706=0),"NS1(-), IgM(+), IgG(-)",
 IF(AND(D706=0,F706=1,E706=1),"NS1(-), IgM(+), IgG(+)",
 IF(AND(D706=0,F706=0,E706=1),"NS1(-), IgM(-), IgG(+)",
 IF(AND(D706=1,F706=1,E706=0),"NS1(+), IgM(+), IgG(-)",
 IF(AND(D706=1,F706=0,E706=1),"NS1(+), IgM(-), IgG(+)",
 IF(AND(D706=1,F706=1,E706=1),"NS1(+), IgM(+), IgG(+)",
 IF(AND(D706=0,F706=0,E706=0),"All Negative","Other"))))))))</f>
        <v>NS1(+), IgM(+), IgG(+)</v>
      </c>
      <c r="N706" t="str">
        <f t="shared" ref="N706:N769" si="23">IF(AND(D706=1,F706=0,E706=0),"Early stage dengue",
 IF(AND(D706=0,F706=1,E706=0),"Recent dengue",
 IF(AND(D706=0,F706=1,E706=1),"Secondary dengue",
 IF(AND(D706=0,F706=0,E706=1),"Past dengue infection",
 IF(AND(D706=1,F706=1,E706=0),"Early-mid stage primary dengue",
 IF(AND(D706=1,F706=0,E706=1),"Early secondary infection",
 IF(AND(D706=1,F706=1,E706=1),"Active secondary dengue (strong response)",
 IF(AND(D706=0,F706=0,E706=0),"Likely not infected / tested too early","Other"))))))))</f>
        <v>Active secondary dengue (strong response)</v>
      </c>
    </row>
    <row r="707" spans="1:14" hidden="1" x14ac:dyDescent="0.3">
      <c r="A707" t="s">
        <v>10</v>
      </c>
      <c r="B707">
        <v>26</v>
      </c>
      <c r="C707" t="str">
        <f>LOOKUP(Table1[[#This Row],[Age]],R$2:R$5,S$2:S$5)</f>
        <v>Young Adult (19-30)</v>
      </c>
      <c r="D707">
        <v>0</v>
      </c>
      <c r="E707">
        <v>0</v>
      </c>
      <c r="F707">
        <v>0</v>
      </c>
      <c r="G707" t="s">
        <v>25</v>
      </c>
      <c r="H707" t="s">
        <v>17</v>
      </c>
      <c r="I707" t="s">
        <v>19</v>
      </c>
      <c r="J707" t="s">
        <v>14</v>
      </c>
      <c r="K707">
        <v>0</v>
      </c>
      <c r="L707" t="str">
        <f>IF(Table1[[#This Row],[Outcome]],"Positive","Negative")</f>
        <v>Negative</v>
      </c>
      <c r="M707" t="str">
        <f t="shared" si="22"/>
        <v>All Negative</v>
      </c>
      <c r="N707" t="str">
        <f t="shared" si="23"/>
        <v>Likely not infected / tested too early</v>
      </c>
    </row>
    <row r="708" spans="1:14" hidden="1" x14ac:dyDescent="0.3">
      <c r="A708" t="s">
        <v>15</v>
      </c>
      <c r="B708">
        <v>24</v>
      </c>
      <c r="C708" t="str">
        <f>LOOKUP(Table1[[#This Row],[Age]],R$2:R$5,S$2:S$5)</f>
        <v>Young Adult (19-30)</v>
      </c>
      <c r="D708">
        <v>0</v>
      </c>
      <c r="E708">
        <v>0</v>
      </c>
      <c r="F708">
        <v>0</v>
      </c>
      <c r="G708" t="s">
        <v>40</v>
      </c>
      <c r="H708" t="s">
        <v>12</v>
      </c>
      <c r="I708" t="s">
        <v>24</v>
      </c>
      <c r="J708" t="s">
        <v>14</v>
      </c>
      <c r="K708">
        <v>0</v>
      </c>
      <c r="L708" t="str">
        <f>IF(Table1[[#This Row],[Outcome]],"Positive","Negative")</f>
        <v>Negative</v>
      </c>
      <c r="M708" t="str">
        <f t="shared" si="22"/>
        <v>All Negative</v>
      </c>
      <c r="N708" t="str">
        <f t="shared" si="23"/>
        <v>Likely not infected / tested too early</v>
      </c>
    </row>
    <row r="709" spans="1:14" hidden="1" x14ac:dyDescent="0.3">
      <c r="A709" t="s">
        <v>15</v>
      </c>
      <c r="B709">
        <v>30</v>
      </c>
      <c r="C709" t="str">
        <f>LOOKUP(Table1[[#This Row],[Age]],R$2:R$5,S$2:S$5)</f>
        <v>Adult (31-50)</v>
      </c>
      <c r="D709">
        <v>0</v>
      </c>
      <c r="E709">
        <v>0</v>
      </c>
      <c r="F709">
        <v>0</v>
      </c>
      <c r="G709" t="s">
        <v>32</v>
      </c>
      <c r="H709" t="s">
        <v>17</v>
      </c>
      <c r="I709" t="s">
        <v>24</v>
      </c>
      <c r="J709" t="s">
        <v>14</v>
      </c>
      <c r="K709">
        <v>0</v>
      </c>
      <c r="L709" t="str">
        <f>IF(Table1[[#This Row],[Outcome]],"Positive","Negative")</f>
        <v>Negative</v>
      </c>
      <c r="M709" t="str">
        <f t="shared" si="22"/>
        <v>All Negative</v>
      </c>
      <c r="N709" t="str">
        <f t="shared" si="23"/>
        <v>Likely not infected / tested too early</v>
      </c>
    </row>
    <row r="710" spans="1:14" x14ac:dyDescent="0.3">
      <c r="A710" t="s">
        <v>15</v>
      </c>
      <c r="B710">
        <v>20</v>
      </c>
      <c r="C710" t="str">
        <f>LOOKUP(Table1[[#This Row],[Age]],R$2:R$5,S$2:S$5)</f>
        <v>Young Adult (19-30)</v>
      </c>
      <c r="D710">
        <v>1</v>
      </c>
      <c r="E710">
        <v>1</v>
      </c>
      <c r="F710">
        <v>1</v>
      </c>
      <c r="G710" t="s">
        <v>27</v>
      </c>
      <c r="H710" t="s">
        <v>12</v>
      </c>
      <c r="I710" t="s">
        <v>13</v>
      </c>
      <c r="J710" t="s">
        <v>14</v>
      </c>
      <c r="K710">
        <v>1</v>
      </c>
      <c r="L710" t="str">
        <f>IF(Table1[[#This Row],[Outcome]],"Positive","Negative")</f>
        <v>Positive</v>
      </c>
      <c r="M710" t="str">
        <f t="shared" si="22"/>
        <v>NS1(+), IgM(+), IgG(+)</v>
      </c>
      <c r="N710" t="str">
        <f t="shared" si="23"/>
        <v>Active secondary dengue (strong response)</v>
      </c>
    </row>
    <row r="711" spans="1:14" x14ac:dyDescent="0.3">
      <c r="A711" t="s">
        <v>10</v>
      </c>
      <c r="B711">
        <v>50</v>
      </c>
      <c r="C711" t="str">
        <f>LOOKUP(Table1[[#This Row],[Age]],R$2:R$5,S$2:S$5)</f>
        <v>Senior (51+)</v>
      </c>
      <c r="D711">
        <v>1</v>
      </c>
      <c r="E711">
        <v>1</v>
      </c>
      <c r="F711">
        <v>1</v>
      </c>
      <c r="G711" t="s">
        <v>42</v>
      </c>
      <c r="H711" t="s">
        <v>17</v>
      </c>
      <c r="I711" t="s">
        <v>24</v>
      </c>
      <c r="J711" t="s">
        <v>14</v>
      </c>
      <c r="K711">
        <v>1</v>
      </c>
      <c r="L711" t="str">
        <f>IF(Table1[[#This Row],[Outcome]],"Positive","Negative")</f>
        <v>Positive</v>
      </c>
      <c r="M711" t="str">
        <f t="shared" si="22"/>
        <v>NS1(+), IgM(+), IgG(+)</v>
      </c>
      <c r="N711" t="str">
        <f t="shared" si="23"/>
        <v>Active secondary dengue (strong response)</v>
      </c>
    </row>
    <row r="712" spans="1:14" x14ac:dyDescent="0.3">
      <c r="A712" t="s">
        <v>10</v>
      </c>
      <c r="B712">
        <v>13</v>
      </c>
      <c r="C712" t="str">
        <f>LOOKUP(Table1[[#This Row],[Age]],R$2:R$5,S$2:S$5)</f>
        <v>Child (0-18)</v>
      </c>
      <c r="D712">
        <v>1</v>
      </c>
      <c r="E712">
        <v>1</v>
      </c>
      <c r="F712">
        <v>0</v>
      </c>
      <c r="G712" t="s">
        <v>31</v>
      </c>
      <c r="H712" t="s">
        <v>12</v>
      </c>
      <c r="I712" t="s">
        <v>19</v>
      </c>
      <c r="J712" t="s">
        <v>14</v>
      </c>
      <c r="K712">
        <v>1</v>
      </c>
      <c r="L712" t="str">
        <f>IF(Table1[[#This Row],[Outcome]],"Positive","Negative")</f>
        <v>Positive</v>
      </c>
      <c r="M712" t="str">
        <f t="shared" si="22"/>
        <v>NS1(+), IgM(-), IgG(+)</v>
      </c>
      <c r="N712" t="str">
        <f t="shared" si="23"/>
        <v>Early secondary infection</v>
      </c>
    </row>
    <row r="713" spans="1:14" x14ac:dyDescent="0.3">
      <c r="A713" t="s">
        <v>15</v>
      </c>
      <c r="B713">
        <v>44</v>
      </c>
      <c r="C713" t="str">
        <f>LOOKUP(Table1[[#This Row],[Age]],R$2:R$5,S$2:S$5)</f>
        <v>Adult (31-50)</v>
      </c>
      <c r="D713">
        <v>1</v>
      </c>
      <c r="E713">
        <v>1</v>
      </c>
      <c r="F713">
        <v>0</v>
      </c>
      <c r="G713" t="s">
        <v>32</v>
      </c>
      <c r="H713" t="s">
        <v>17</v>
      </c>
      <c r="I713" t="s">
        <v>13</v>
      </c>
      <c r="J713" t="s">
        <v>14</v>
      </c>
      <c r="K713">
        <v>1</v>
      </c>
      <c r="L713" t="str">
        <f>IF(Table1[[#This Row],[Outcome]],"Positive","Negative")</f>
        <v>Positive</v>
      </c>
      <c r="M713" t="str">
        <f t="shared" si="22"/>
        <v>NS1(+), IgM(-), IgG(+)</v>
      </c>
      <c r="N713" t="str">
        <f t="shared" si="23"/>
        <v>Early secondary infection</v>
      </c>
    </row>
    <row r="714" spans="1:14" x14ac:dyDescent="0.3">
      <c r="A714" t="s">
        <v>15</v>
      </c>
      <c r="B714">
        <v>19</v>
      </c>
      <c r="C714" t="str">
        <f>LOOKUP(Table1[[#This Row],[Age]],R$2:R$5,S$2:S$5)</f>
        <v>Young Adult (19-30)</v>
      </c>
      <c r="D714">
        <v>1</v>
      </c>
      <c r="E714">
        <v>1</v>
      </c>
      <c r="F714">
        <v>1</v>
      </c>
      <c r="G714" t="s">
        <v>27</v>
      </c>
      <c r="H714" t="s">
        <v>12</v>
      </c>
      <c r="I714" t="s">
        <v>19</v>
      </c>
      <c r="J714" t="s">
        <v>14</v>
      </c>
      <c r="K714">
        <v>1</v>
      </c>
      <c r="L714" t="str">
        <f>IF(Table1[[#This Row],[Outcome]],"Positive","Negative")</f>
        <v>Positive</v>
      </c>
      <c r="M714" t="str">
        <f t="shared" si="22"/>
        <v>NS1(+), IgM(+), IgG(+)</v>
      </c>
      <c r="N714" t="str">
        <f t="shared" si="23"/>
        <v>Active secondary dengue (strong response)</v>
      </c>
    </row>
    <row r="715" spans="1:14" x14ac:dyDescent="0.3">
      <c r="A715" t="s">
        <v>10</v>
      </c>
      <c r="B715">
        <v>53</v>
      </c>
      <c r="C715" t="str">
        <f>LOOKUP(Table1[[#This Row],[Age]],R$2:R$5,S$2:S$5)</f>
        <v>Senior (51+)</v>
      </c>
      <c r="D715">
        <v>1</v>
      </c>
      <c r="E715">
        <v>1</v>
      </c>
      <c r="F715">
        <v>1</v>
      </c>
      <c r="G715" t="s">
        <v>36</v>
      </c>
      <c r="H715" t="s">
        <v>17</v>
      </c>
      <c r="I715" t="s">
        <v>24</v>
      </c>
      <c r="J715" t="s">
        <v>14</v>
      </c>
      <c r="K715">
        <v>1</v>
      </c>
      <c r="L715" t="str">
        <f>IF(Table1[[#This Row],[Outcome]],"Positive","Negative")</f>
        <v>Positive</v>
      </c>
      <c r="M715" t="str">
        <f t="shared" si="22"/>
        <v>NS1(+), IgM(+), IgG(+)</v>
      </c>
      <c r="N715" t="str">
        <f t="shared" si="23"/>
        <v>Active secondary dengue (strong response)</v>
      </c>
    </row>
    <row r="716" spans="1:14" hidden="1" x14ac:dyDescent="0.3">
      <c r="A716" t="s">
        <v>10</v>
      </c>
      <c r="B716">
        <v>12</v>
      </c>
      <c r="C716" t="str">
        <f>LOOKUP(Table1[[#This Row],[Age]],R$2:R$5,S$2:S$5)</f>
        <v>Child (0-18)</v>
      </c>
      <c r="D716">
        <v>0</v>
      </c>
      <c r="E716">
        <v>0</v>
      </c>
      <c r="F716">
        <v>0</v>
      </c>
      <c r="G716" t="s">
        <v>49</v>
      </c>
      <c r="H716" t="s">
        <v>12</v>
      </c>
      <c r="I716" t="s">
        <v>13</v>
      </c>
      <c r="J716" t="s">
        <v>14</v>
      </c>
      <c r="K716">
        <v>0</v>
      </c>
      <c r="L716" t="str">
        <f>IF(Table1[[#This Row],[Outcome]],"Positive","Negative")</f>
        <v>Negative</v>
      </c>
      <c r="M716" t="str">
        <f t="shared" si="22"/>
        <v>All Negative</v>
      </c>
      <c r="N716" t="str">
        <f t="shared" si="23"/>
        <v>Likely not infected / tested too early</v>
      </c>
    </row>
    <row r="717" spans="1:14" hidden="1" x14ac:dyDescent="0.3">
      <c r="A717" t="s">
        <v>10</v>
      </c>
      <c r="B717">
        <v>14</v>
      </c>
      <c r="C717" t="str">
        <f>LOOKUP(Table1[[#This Row],[Age]],R$2:R$5,S$2:S$5)</f>
        <v>Child (0-18)</v>
      </c>
      <c r="D717">
        <v>0</v>
      </c>
      <c r="E717">
        <v>0</v>
      </c>
      <c r="F717">
        <v>0</v>
      </c>
      <c r="G717" t="s">
        <v>46</v>
      </c>
      <c r="H717" t="s">
        <v>17</v>
      </c>
      <c r="I717" t="s">
        <v>24</v>
      </c>
      <c r="J717" t="s">
        <v>14</v>
      </c>
      <c r="K717">
        <v>0</v>
      </c>
      <c r="L717" t="str">
        <f>IF(Table1[[#This Row],[Outcome]],"Positive","Negative")</f>
        <v>Negative</v>
      </c>
      <c r="M717" t="str">
        <f t="shared" si="22"/>
        <v>All Negative</v>
      </c>
      <c r="N717" t="str">
        <f t="shared" si="23"/>
        <v>Likely not infected / tested too early</v>
      </c>
    </row>
    <row r="718" spans="1:14" x14ac:dyDescent="0.3">
      <c r="A718" t="s">
        <v>15</v>
      </c>
      <c r="B718">
        <v>30</v>
      </c>
      <c r="C718" t="str">
        <f>LOOKUP(Table1[[#This Row],[Age]],R$2:R$5,S$2:S$5)</f>
        <v>Adult (31-50)</v>
      </c>
      <c r="D718">
        <v>1</v>
      </c>
      <c r="E718">
        <v>1</v>
      </c>
      <c r="F718">
        <v>1</v>
      </c>
      <c r="G718" t="s">
        <v>29</v>
      </c>
      <c r="H718" t="s">
        <v>12</v>
      </c>
      <c r="I718" t="s">
        <v>13</v>
      </c>
      <c r="J718" t="s">
        <v>14</v>
      </c>
      <c r="K718">
        <v>1</v>
      </c>
      <c r="L718" t="str">
        <f>IF(Table1[[#This Row],[Outcome]],"Positive","Negative")</f>
        <v>Positive</v>
      </c>
      <c r="M718" t="str">
        <f t="shared" si="22"/>
        <v>NS1(+), IgM(+), IgG(+)</v>
      </c>
      <c r="N718" t="str">
        <f t="shared" si="23"/>
        <v>Active secondary dengue (strong response)</v>
      </c>
    </row>
    <row r="719" spans="1:14" hidden="1" x14ac:dyDescent="0.3">
      <c r="A719" t="s">
        <v>10</v>
      </c>
      <c r="B719">
        <v>48</v>
      </c>
      <c r="C719" t="str">
        <f>LOOKUP(Table1[[#This Row],[Age]],R$2:R$5,S$2:S$5)</f>
        <v>Adult (31-50)</v>
      </c>
      <c r="D719">
        <v>0</v>
      </c>
      <c r="E719">
        <v>0</v>
      </c>
      <c r="F719">
        <v>1</v>
      </c>
      <c r="G719" t="s">
        <v>42</v>
      </c>
      <c r="H719" t="s">
        <v>17</v>
      </c>
      <c r="I719" t="s">
        <v>24</v>
      </c>
      <c r="J719" t="s">
        <v>14</v>
      </c>
      <c r="K719">
        <v>0</v>
      </c>
      <c r="L719" t="str">
        <f>IF(Table1[[#This Row],[Outcome]],"Positive","Negative")</f>
        <v>Negative</v>
      </c>
      <c r="M719" t="str">
        <f t="shared" si="22"/>
        <v>NS1(-), IgM(+), IgG(-)</v>
      </c>
      <c r="N719" t="str">
        <f t="shared" si="23"/>
        <v>Recent dengue</v>
      </c>
    </row>
    <row r="720" spans="1:14" hidden="1" x14ac:dyDescent="0.3">
      <c r="A720" t="s">
        <v>15</v>
      </c>
      <c r="B720">
        <v>31</v>
      </c>
      <c r="C720" t="str">
        <f>LOOKUP(Table1[[#This Row],[Age]],R$2:R$5,S$2:S$5)</f>
        <v>Adult (31-50)</v>
      </c>
      <c r="D720">
        <v>0</v>
      </c>
      <c r="E720">
        <v>0</v>
      </c>
      <c r="F720">
        <v>0</v>
      </c>
      <c r="G720" t="s">
        <v>42</v>
      </c>
      <c r="H720" t="s">
        <v>12</v>
      </c>
      <c r="I720" t="s">
        <v>13</v>
      </c>
      <c r="J720" t="s">
        <v>14</v>
      </c>
      <c r="K720">
        <v>0</v>
      </c>
      <c r="L720" t="str">
        <f>IF(Table1[[#This Row],[Outcome]],"Positive","Negative")</f>
        <v>Negative</v>
      </c>
      <c r="M720" t="str">
        <f t="shared" si="22"/>
        <v>All Negative</v>
      </c>
      <c r="N720" t="str">
        <f t="shared" si="23"/>
        <v>Likely not infected / tested too early</v>
      </c>
    </row>
    <row r="721" spans="1:14" x14ac:dyDescent="0.3">
      <c r="A721" t="s">
        <v>15</v>
      </c>
      <c r="B721">
        <v>16</v>
      </c>
      <c r="C721" t="str">
        <f>LOOKUP(Table1[[#This Row],[Age]],R$2:R$5,S$2:S$5)</f>
        <v>Child (0-18)</v>
      </c>
      <c r="D721">
        <v>1</v>
      </c>
      <c r="E721">
        <v>1</v>
      </c>
      <c r="F721">
        <v>0</v>
      </c>
      <c r="G721" t="s">
        <v>44</v>
      </c>
      <c r="H721" t="s">
        <v>17</v>
      </c>
      <c r="I721" t="s">
        <v>13</v>
      </c>
      <c r="J721" t="s">
        <v>14</v>
      </c>
      <c r="K721">
        <v>1</v>
      </c>
      <c r="L721" t="str">
        <f>IF(Table1[[#This Row],[Outcome]],"Positive","Negative")</f>
        <v>Positive</v>
      </c>
      <c r="M721" t="str">
        <f t="shared" si="22"/>
        <v>NS1(+), IgM(-), IgG(+)</v>
      </c>
      <c r="N721" t="str">
        <f t="shared" si="23"/>
        <v>Early secondary infection</v>
      </c>
    </row>
    <row r="722" spans="1:14" x14ac:dyDescent="0.3">
      <c r="A722" t="s">
        <v>15</v>
      </c>
      <c r="B722">
        <v>38</v>
      </c>
      <c r="C722" t="str">
        <f>LOOKUP(Table1[[#This Row],[Age]],R$2:R$5,S$2:S$5)</f>
        <v>Adult (31-50)</v>
      </c>
      <c r="D722">
        <v>1</v>
      </c>
      <c r="E722">
        <v>1</v>
      </c>
      <c r="F722">
        <v>1</v>
      </c>
      <c r="G722" t="s">
        <v>22</v>
      </c>
      <c r="H722" t="s">
        <v>12</v>
      </c>
      <c r="I722" t="s">
        <v>24</v>
      </c>
      <c r="J722" t="s">
        <v>14</v>
      </c>
      <c r="K722">
        <v>1</v>
      </c>
      <c r="L722" t="str">
        <f>IF(Table1[[#This Row],[Outcome]],"Positive","Negative")</f>
        <v>Positive</v>
      </c>
      <c r="M722" t="str">
        <f t="shared" si="22"/>
        <v>NS1(+), IgM(+), IgG(+)</v>
      </c>
      <c r="N722" t="str">
        <f t="shared" si="23"/>
        <v>Active secondary dengue (strong response)</v>
      </c>
    </row>
    <row r="723" spans="1:14" x14ac:dyDescent="0.3">
      <c r="A723" t="s">
        <v>10</v>
      </c>
      <c r="B723">
        <v>24</v>
      </c>
      <c r="C723" t="str">
        <f>LOOKUP(Table1[[#This Row],[Age]],R$2:R$5,S$2:S$5)</f>
        <v>Young Adult (19-30)</v>
      </c>
      <c r="D723">
        <v>1</v>
      </c>
      <c r="E723">
        <v>1</v>
      </c>
      <c r="F723">
        <v>1</v>
      </c>
      <c r="G723" t="s">
        <v>41</v>
      </c>
      <c r="H723" t="s">
        <v>17</v>
      </c>
      <c r="I723" t="s">
        <v>19</v>
      </c>
      <c r="J723" t="s">
        <v>14</v>
      </c>
      <c r="K723">
        <v>1</v>
      </c>
      <c r="L723" t="str">
        <f>IF(Table1[[#This Row],[Outcome]],"Positive","Negative")</f>
        <v>Positive</v>
      </c>
      <c r="M723" t="str">
        <f t="shared" si="22"/>
        <v>NS1(+), IgM(+), IgG(+)</v>
      </c>
      <c r="N723" t="str">
        <f t="shared" si="23"/>
        <v>Active secondary dengue (strong response)</v>
      </c>
    </row>
    <row r="724" spans="1:14" hidden="1" x14ac:dyDescent="0.3">
      <c r="A724" t="s">
        <v>10</v>
      </c>
      <c r="B724">
        <v>28</v>
      </c>
      <c r="C724" t="str">
        <f>LOOKUP(Table1[[#This Row],[Age]],R$2:R$5,S$2:S$5)</f>
        <v>Young Adult (19-30)</v>
      </c>
      <c r="D724">
        <v>0</v>
      </c>
      <c r="E724">
        <v>0</v>
      </c>
      <c r="F724">
        <v>1</v>
      </c>
      <c r="G724" t="s">
        <v>26</v>
      </c>
      <c r="H724" t="s">
        <v>12</v>
      </c>
      <c r="I724" t="s">
        <v>24</v>
      </c>
      <c r="J724" t="s">
        <v>14</v>
      </c>
      <c r="K724">
        <v>0</v>
      </c>
      <c r="L724" t="str">
        <f>IF(Table1[[#This Row],[Outcome]],"Positive","Negative")</f>
        <v>Negative</v>
      </c>
      <c r="M724" t="str">
        <f t="shared" si="22"/>
        <v>NS1(-), IgM(+), IgG(-)</v>
      </c>
      <c r="N724" t="str">
        <f t="shared" si="23"/>
        <v>Recent dengue</v>
      </c>
    </row>
    <row r="725" spans="1:14" x14ac:dyDescent="0.3">
      <c r="A725" t="s">
        <v>10</v>
      </c>
      <c r="B725">
        <v>52</v>
      </c>
      <c r="C725" t="str">
        <f>LOOKUP(Table1[[#This Row],[Age]],R$2:R$5,S$2:S$5)</f>
        <v>Senior (51+)</v>
      </c>
      <c r="D725">
        <v>1</v>
      </c>
      <c r="E725">
        <v>1</v>
      </c>
      <c r="F725">
        <v>0</v>
      </c>
      <c r="G725" t="s">
        <v>50</v>
      </c>
      <c r="H725" t="s">
        <v>17</v>
      </c>
      <c r="I725" t="s">
        <v>24</v>
      </c>
      <c r="J725" t="s">
        <v>14</v>
      </c>
      <c r="K725">
        <v>1</v>
      </c>
      <c r="L725" t="str">
        <f>IF(Table1[[#This Row],[Outcome]],"Positive","Negative")</f>
        <v>Positive</v>
      </c>
      <c r="M725" t="str">
        <f t="shared" si="22"/>
        <v>NS1(+), IgM(-), IgG(+)</v>
      </c>
      <c r="N725" t="str">
        <f t="shared" si="23"/>
        <v>Early secondary infection</v>
      </c>
    </row>
    <row r="726" spans="1:14" x14ac:dyDescent="0.3">
      <c r="A726" t="s">
        <v>15</v>
      </c>
      <c r="B726">
        <v>8</v>
      </c>
      <c r="C726" t="str">
        <f>LOOKUP(Table1[[#This Row],[Age]],R$2:R$5,S$2:S$5)</f>
        <v>Child (0-18)</v>
      </c>
      <c r="D726">
        <v>1</v>
      </c>
      <c r="E726">
        <v>1</v>
      </c>
      <c r="F726">
        <v>0</v>
      </c>
      <c r="G726" t="s">
        <v>32</v>
      </c>
      <c r="H726" t="s">
        <v>12</v>
      </c>
      <c r="I726" t="s">
        <v>13</v>
      </c>
      <c r="J726" t="s">
        <v>14</v>
      </c>
      <c r="K726">
        <v>1</v>
      </c>
      <c r="L726" t="str">
        <f>IF(Table1[[#This Row],[Outcome]],"Positive","Negative")</f>
        <v>Positive</v>
      </c>
      <c r="M726" t="str">
        <f t="shared" si="22"/>
        <v>NS1(+), IgM(-), IgG(+)</v>
      </c>
      <c r="N726" t="str">
        <f t="shared" si="23"/>
        <v>Early secondary infection</v>
      </c>
    </row>
    <row r="727" spans="1:14" hidden="1" x14ac:dyDescent="0.3">
      <c r="A727" t="s">
        <v>10</v>
      </c>
      <c r="B727">
        <v>54</v>
      </c>
      <c r="C727" t="str">
        <f>LOOKUP(Table1[[#This Row],[Age]],R$2:R$5,S$2:S$5)</f>
        <v>Senior (51+)</v>
      </c>
      <c r="D727">
        <v>0</v>
      </c>
      <c r="E727">
        <v>0</v>
      </c>
      <c r="F727">
        <v>0</v>
      </c>
      <c r="G727" t="s">
        <v>11</v>
      </c>
      <c r="H727" t="s">
        <v>17</v>
      </c>
      <c r="I727" t="s">
        <v>13</v>
      </c>
      <c r="J727" t="s">
        <v>14</v>
      </c>
      <c r="K727">
        <v>0</v>
      </c>
      <c r="L727" t="str">
        <f>IF(Table1[[#This Row],[Outcome]],"Positive","Negative")</f>
        <v>Negative</v>
      </c>
      <c r="M727" t="str">
        <f t="shared" si="22"/>
        <v>All Negative</v>
      </c>
      <c r="N727" t="str">
        <f t="shared" si="23"/>
        <v>Likely not infected / tested too early</v>
      </c>
    </row>
    <row r="728" spans="1:14" x14ac:dyDescent="0.3">
      <c r="A728" t="s">
        <v>10</v>
      </c>
      <c r="B728">
        <v>9</v>
      </c>
      <c r="C728" t="str">
        <f>LOOKUP(Table1[[#This Row],[Age]],R$2:R$5,S$2:S$5)</f>
        <v>Child (0-18)</v>
      </c>
      <c r="D728">
        <v>1</v>
      </c>
      <c r="E728">
        <v>1</v>
      </c>
      <c r="F728">
        <v>1</v>
      </c>
      <c r="G728" t="s">
        <v>31</v>
      </c>
      <c r="H728" t="s">
        <v>12</v>
      </c>
      <c r="I728" t="s">
        <v>13</v>
      </c>
      <c r="J728" t="s">
        <v>14</v>
      </c>
      <c r="K728">
        <v>1</v>
      </c>
      <c r="L728" t="str">
        <f>IF(Table1[[#This Row],[Outcome]],"Positive","Negative")</f>
        <v>Positive</v>
      </c>
      <c r="M728" t="str">
        <f t="shared" si="22"/>
        <v>NS1(+), IgM(+), IgG(+)</v>
      </c>
      <c r="N728" t="str">
        <f t="shared" si="23"/>
        <v>Active secondary dengue (strong response)</v>
      </c>
    </row>
    <row r="729" spans="1:14" x14ac:dyDescent="0.3">
      <c r="A729" t="s">
        <v>10</v>
      </c>
      <c r="B729">
        <v>14</v>
      </c>
      <c r="C729" t="str">
        <f>LOOKUP(Table1[[#This Row],[Age]],R$2:R$5,S$2:S$5)</f>
        <v>Child (0-18)</v>
      </c>
      <c r="D729">
        <v>1</v>
      </c>
      <c r="E729">
        <v>1</v>
      </c>
      <c r="F729">
        <v>0</v>
      </c>
      <c r="G729" t="s">
        <v>33</v>
      </c>
      <c r="H729" t="s">
        <v>17</v>
      </c>
      <c r="I729" t="s">
        <v>19</v>
      </c>
      <c r="J729" t="s">
        <v>14</v>
      </c>
      <c r="K729">
        <v>1</v>
      </c>
      <c r="L729" t="str">
        <f>IF(Table1[[#This Row],[Outcome]],"Positive","Negative")</f>
        <v>Positive</v>
      </c>
      <c r="M729" t="str">
        <f t="shared" si="22"/>
        <v>NS1(+), IgM(-), IgG(+)</v>
      </c>
      <c r="N729" t="str">
        <f t="shared" si="23"/>
        <v>Early secondary infection</v>
      </c>
    </row>
    <row r="730" spans="1:14" x14ac:dyDescent="0.3">
      <c r="A730" t="s">
        <v>10</v>
      </c>
      <c r="B730">
        <v>12</v>
      </c>
      <c r="C730" t="str">
        <f>LOOKUP(Table1[[#This Row],[Age]],R$2:R$5,S$2:S$5)</f>
        <v>Child (0-18)</v>
      </c>
      <c r="D730">
        <v>1</v>
      </c>
      <c r="E730">
        <v>1</v>
      </c>
      <c r="F730">
        <v>0</v>
      </c>
      <c r="G730" t="s">
        <v>16</v>
      </c>
      <c r="H730" t="s">
        <v>12</v>
      </c>
      <c r="I730" t="s">
        <v>19</v>
      </c>
      <c r="J730" t="s">
        <v>14</v>
      </c>
      <c r="K730">
        <v>1</v>
      </c>
      <c r="L730" t="str">
        <f>IF(Table1[[#This Row],[Outcome]],"Positive","Negative")</f>
        <v>Positive</v>
      </c>
      <c r="M730" t="str">
        <f t="shared" si="22"/>
        <v>NS1(+), IgM(-), IgG(+)</v>
      </c>
      <c r="N730" t="str">
        <f t="shared" si="23"/>
        <v>Early secondary infection</v>
      </c>
    </row>
    <row r="731" spans="1:14" hidden="1" x14ac:dyDescent="0.3">
      <c r="A731" t="s">
        <v>10</v>
      </c>
      <c r="B731">
        <v>49</v>
      </c>
      <c r="C731" t="str">
        <f>LOOKUP(Table1[[#This Row],[Age]],R$2:R$5,S$2:S$5)</f>
        <v>Adult (31-50)</v>
      </c>
      <c r="D731">
        <v>0</v>
      </c>
      <c r="E731">
        <v>0</v>
      </c>
      <c r="F731">
        <v>1</v>
      </c>
      <c r="G731" t="s">
        <v>48</v>
      </c>
      <c r="H731" t="s">
        <v>17</v>
      </c>
      <c r="I731" t="s">
        <v>19</v>
      </c>
      <c r="J731" t="s">
        <v>14</v>
      </c>
      <c r="K731">
        <v>0</v>
      </c>
      <c r="L731" t="str">
        <f>IF(Table1[[#This Row],[Outcome]],"Positive","Negative")</f>
        <v>Negative</v>
      </c>
      <c r="M731" t="str">
        <f t="shared" si="22"/>
        <v>NS1(-), IgM(+), IgG(-)</v>
      </c>
      <c r="N731" t="str">
        <f t="shared" si="23"/>
        <v>Recent dengue</v>
      </c>
    </row>
    <row r="732" spans="1:14" hidden="1" x14ac:dyDescent="0.3">
      <c r="A732" t="s">
        <v>15</v>
      </c>
      <c r="B732">
        <v>46</v>
      </c>
      <c r="C732" t="str">
        <f>LOOKUP(Table1[[#This Row],[Age]],R$2:R$5,S$2:S$5)</f>
        <v>Adult (31-50)</v>
      </c>
      <c r="D732">
        <v>0</v>
      </c>
      <c r="E732">
        <v>0</v>
      </c>
      <c r="F732">
        <v>0</v>
      </c>
      <c r="G732" t="s">
        <v>33</v>
      </c>
      <c r="H732" t="s">
        <v>12</v>
      </c>
      <c r="I732" t="s">
        <v>19</v>
      </c>
      <c r="J732" t="s">
        <v>14</v>
      </c>
      <c r="K732">
        <v>0</v>
      </c>
      <c r="L732" t="str">
        <f>IF(Table1[[#This Row],[Outcome]],"Positive","Negative")</f>
        <v>Negative</v>
      </c>
      <c r="M732" t="str">
        <f t="shared" si="22"/>
        <v>All Negative</v>
      </c>
      <c r="N732" t="str">
        <f t="shared" si="23"/>
        <v>Likely not infected / tested too early</v>
      </c>
    </row>
    <row r="733" spans="1:14" hidden="1" x14ac:dyDescent="0.3">
      <c r="A733" t="s">
        <v>15</v>
      </c>
      <c r="B733">
        <v>35</v>
      </c>
      <c r="C733" t="str">
        <f>LOOKUP(Table1[[#This Row],[Age]],R$2:R$5,S$2:S$5)</f>
        <v>Adult (31-50)</v>
      </c>
      <c r="D733">
        <v>0</v>
      </c>
      <c r="E733">
        <v>0</v>
      </c>
      <c r="F733">
        <v>1</v>
      </c>
      <c r="G733" t="s">
        <v>44</v>
      </c>
      <c r="H733" t="s">
        <v>17</v>
      </c>
      <c r="I733" t="s">
        <v>13</v>
      </c>
      <c r="J733" t="s">
        <v>14</v>
      </c>
      <c r="K733">
        <v>0</v>
      </c>
      <c r="L733" t="str">
        <f>IF(Table1[[#This Row],[Outcome]],"Positive","Negative")</f>
        <v>Negative</v>
      </c>
      <c r="M733" t="str">
        <f t="shared" si="22"/>
        <v>NS1(-), IgM(+), IgG(-)</v>
      </c>
      <c r="N733" t="str">
        <f t="shared" si="23"/>
        <v>Recent dengue</v>
      </c>
    </row>
    <row r="734" spans="1:14" x14ac:dyDescent="0.3">
      <c r="A734" t="s">
        <v>10</v>
      </c>
      <c r="B734">
        <v>45</v>
      </c>
      <c r="C734" t="str">
        <f>LOOKUP(Table1[[#This Row],[Age]],R$2:R$5,S$2:S$5)</f>
        <v>Adult (31-50)</v>
      </c>
      <c r="D734">
        <v>1</v>
      </c>
      <c r="E734">
        <v>1</v>
      </c>
      <c r="F734">
        <v>0</v>
      </c>
      <c r="G734" t="s">
        <v>23</v>
      </c>
      <c r="H734" t="s">
        <v>12</v>
      </c>
      <c r="I734" t="s">
        <v>13</v>
      </c>
      <c r="J734" t="s">
        <v>14</v>
      </c>
      <c r="K734">
        <v>1</v>
      </c>
      <c r="L734" t="str">
        <f>IF(Table1[[#This Row],[Outcome]],"Positive","Negative")</f>
        <v>Positive</v>
      </c>
      <c r="M734" t="str">
        <f t="shared" si="22"/>
        <v>NS1(+), IgM(-), IgG(+)</v>
      </c>
      <c r="N734" t="str">
        <f t="shared" si="23"/>
        <v>Early secondary infection</v>
      </c>
    </row>
    <row r="735" spans="1:14" hidden="1" x14ac:dyDescent="0.3">
      <c r="A735" t="s">
        <v>15</v>
      </c>
      <c r="B735">
        <v>48</v>
      </c>
      <c r="C735" t="str">
        <f>LOOKUP(Table1[[#This Row],[Age]],R$2:R$5,S$2:S$5)</f>
        <v>Adult (31-50)</v>
      </c>
      <c r="D735">
        <v>0</v>
      </c>
      <c r="E735">
        <v>0</v>
      </c>
      <c r="F735">
        <v>0</v>
      </c>
      <c r="G735" t="s">
        <v>52</v>
      </c>
      <c r="H735" t="s">
        <v>17</v>
      </c>
      <c r="I735" t="s">
        <v>19</v>
      </c>
      <c r="J735" t="s">
        <v>14</v>
      </c>
      <c r="K735">
        <v>0</v>
      </c>
      <c r="L735" t="str">
        <f>IF(Table1[[#This Row],[Outcome]],"Positive","Negative")</f>
        <v>Negative</v>
      </c>
      <c r="M735" t="str">
        <f t="shared" si="22"/>
        <v>All Negative</v>
      </c>
      <c r="N735" t="str">
        <f t="shared" si="23"/>
        <v>Likely not infected / tested too early</v>
      </c>
    </row>
    <row r="736" spans="1:14" hidden="1" x14ac:dyDescent="0.3">
      <c r="A736" t="s">
        <v>15</v>
      </c>
      <c r="B736">
        <v>50</v>
      </c>
      <c r="C736" t="str">
        <f>LOOKUP(Table1[[#This Row],[Age]],R$2:R$5,S$2:S$5)</f>
        <v>Senior (51+)</v>
      </c>
      <c r="D736">
        <v>0</v>
      </c>
      <c r="E736">
        <v>0</v>
      </c>
      <c r="F736">
        <v>0</v>
      </c>
      <c r="G736" t="s">
        <v>38</v>
      </c>
      <c r="H736" t="s">
        <v>12</v>
      </c>
      <c r="I736" t="s">
        <v>19</v>
      </c>
      <c r="J736" t="s">
        <v>14</v>
      </c>
      <c r="K736">
        <v>0</v>
      </c>
      <c r="L736" t="str">
        <f>IF(Table1[[#This Row],[Outcome]],"Positive","Negative")</f>
        <v>Negative</v>
      </c>
      <c r="M736" t="str">
        <f t="shared" si="22"/>
        <v>All Negative</v>
      </c>
      <c r="N736" t="str">
        <f t="shared" si="23"/>
        <v>Likely not infected / tested too early</v>
      </c>
    </row>
    <row r="737" spans="1:14" hidden="1" x14ac:dyDescent="0.3">
      <c r="A737" t="s">
        <v>15</v>
      </c>
      <c r="B737">
        <v>37</v>
      </c>
      <c r="C737" t="str">
        <f>LOOKUP(Table1[[#This Row],[Age]],R$2:R$5,S$2:S$5)</f>
        <v>Adult (31-50)</v>
      </c>
      <c r="D737">
        <v>0</v>
      </c>
      <c r="E737">
        <v>0</v>
      </c>
      <c r="F737">
        <v>0</v>
      </c>
      <c r="G737" t="s">
        <v>25</v>
      </c>
      <c r="H737" t="s">
        <v>17</v>
      </c>
      <c r="I737" t="s">
        <v>13</v>
      </c>
      <c r="J737" t="s">
        <v>14</v>
      </c>
      <c r="K737">
        <v>0</v>
      </c>
      <c r="L737" t="str">
        <f>IF(Table1[[#This Row],[Outcome]],"Positive","Negative")</f>
        <v>Negative</v>
      </c>
      <c r="M737" t="str">
        <f t="shared" si="22"/>
        <v>All Negative</v>
      </c>
      <c r="N737" t="str">
        <f t="shared" si="23"/>
        <v>Likely not infected / tested too early</v>
      </c>
    </row>
    <row r="738" spans="1:14" hidden="1" x14ac:dyDescent="0.3">
      <c r="A738" t="s">
        <v>10</v>
      </c>
      <c r="B738">
        <v>39</v>
      </c>
      <c r="C738" t="str">
        <f>LOOKUP(Table1[[#This Row],[Age]],R$2:R$5,S$2:S$5)</f>
        <v>Adult (31-50)</v>
      </c>
      <c r="D738">
        <v>0</v>
      </c>
      <c r="E738">
        <v>0</v>
      </c>
      <c r="F738">
        <v>1</v>
      </c>
      <c r="G738" t="s">
        <v>40</v>
      </c>
      <c r="H738" t="s">
        <v>12</v>
      </c>
      <c r="I738" t="s">
        <v>13</v>
      </c>
      <c r="J738" t="s">
        <v>14</v>
      </c>
      <c r="K738">
        <v>0</v>
      </c>
      <c r="L738" t="str">
        <f>IF(Table1[[#This Row],[Outcome]],"Positive","Negative")</f>
        <v>Negative</v>
      </c>
      <c r="M738" t="str">
        <f t="shared" si="22"/>
        <v>NS1(-), IgM(+), IgG(-)</v>
      </c>
      <c r="N738" t="str">
        <f t="shared" si="23"/>
        <v>Recent dengue</v>
      </c>
    </row>
    <row r="739" spans="1:14" x14ac:dyDescent="0.3">
      <c r="A739" t="s">
        <v>15</v>
      </c>
      <c r="B739">
        <v>56</v>
      </c>
      <c r="C739" t="str">
        <f>LOOKUP(Table1[[#This Row],[Age]],R$2:R$5,S$2:S$5)</f>
        <v>Senior (51+)</v>
      </c>
      <c r="D739">
        <v>1</v>
      </c>
      <c r="E739">
        <v>1</v>
      </c>
      <c r="F739">
        <v>0</v>
      </c>
      <c r="G739" t="s">
        <v>31</v>
      </c>
      <c r="H739" t="s">
        <v>17</v>
      </c>
      <c r="I739" t="s">
        <v>13</v>
      </c>
      <c r="J739" t="s">
        <v>14</v>
      </c>
      <c r="K739">
        <v>1</v>
      </c>
      <c r="L739" t="str">
        <f>IF(Table1[[#This Row],[Outcome]],"Positive","Negative")</f>
        <v>Positive</v>
      </c>
      <c r="M739" t="str">
        <f t="shared" si="22"/>
        <v>NS1(+), IgM(-), IgG(+)</v>
      </c>
      <c r="N739" t="str">
        <f t="shared" si="23"/>
        <v>Early secondary infection</v>
      </c>
    </row>
    <row r="740" spans="1:14" hidden="1" x14ac:dyDescent="0.3">
      <c r="A740" t="s">
        <v>10</v>
      </c>
      <c r="B740">
        <v>11</v>
      </c>
      <c r="C740" t="str">
        <f>LOOKUP(Table1[[#This Row],[Age]],R$2:R$5,S$2:S$5)</f>
        <v>Child (0-18)</v>
      </c>
      <c r="D740">
        <v>0</v>
      </c>
      <c r="E740">
        <v>0</v>
      </c>
      <c r="F740">
        <v>1</v>
      </c>
      <c r="G740" t="s">
        <v>16</v>
      </c>
      <c r="H740" t="s">
        <v>12</v>
      </c>
      <c r="I740" t="s">
        <v>24</v>
      </c>
      <c r="J740" t="s">
        <v>14</v>
      </c>
      <c r="K740">
        <v>0</v>
      </c>
      <c r="L740" t="str">
        <f>IF(Table1[[#This Row],[Outcome]],"Positive","Negative")</f>
        <v>Negative</v>
      </c>
      <c r="M740" t="str">
        <f t="shared" si="22"/>
        <v>NS1(-), IgM(+), IgG(-)</v>
      </c>
      <c r="N740" t="str">
        <f t="shared" si="23"/>
        <v>Recent dengue</v>
      </c>
    </row>
    <row r="741" spans="1:14" x14ac:dyDescent="0.3">
      <c r="A741" t="s">
        <v>15</v>
      </c>
      <c r="B741">
        <v>46</v>
      </c>
      <c r="C741" t="str">
        <f>LOOKUP(Table1[[#This Row],[Age]],R$2:R$5,S$2:S$5)</f>
        <v>Adult (31-50)</v>
      </c>
      <c r="D741">
        <v>1</v>
      </c>
      <c r="E741">
        <v>1</v>
      </c>
      <c r="F741">
        <v>0</v>
      </c>
      <c r="G741" t="s">
        <v>48</v>
      </c>
      <c r="H741" t="s">
        <v>17</v>
      </c>
      <c r="I741" t="s">
        <v>13</v>
      </c>
      <c r="J741" t="s">
        <v>14</v>
      </c>
      <c r="K741">
        <v>1</v>
      </c>
      <c r="L741" t="str">
        <f>IF(Table1[[#This Row],[Outcome]],"Positive","Negative")</f>
        <v>Positive</v>
      </c>
      <c r="M741" t="str">
        <f t="shared" si="22"/>
        <v>NS1(+), IgM(-), IgG(+)</v>
      </c>
      <c r="N741" t="str">
        <f t="shared" si="23"/>
        <v>Early secondary infection</v>
      </c>
    </row>
    <row r="742" spans="1:14" hidden="1" x14ac:dyDescent="0.3">
      <c r="A742" t="s">
        <v>10</v>
      </c>
      <c r="B742">
        <v>32</v>
      </c>
      <c r="C742" t="str">
        <f>LOOKUP(Table1[[#This Row],[Age]],R$2:R$5,S$2:S$5)</f>
        <v>Adult (31-50)</v>
      </c>
      <c r="D742">
        <v>0</v>
      </c>
      <c r="E742">
        <v>0</v>
      </c>
      <c r="F742">
        <v>1</v>
      </c>
      <c r="G742" t="s">
        <v>29</v>
      </c>
      <c r="H742" t="s">
        <v>12</v>
      </c>
      <c r="I742" t="s">
        <v>24</v>
      </c>
      <c r="J742" t="s">
        <v>14</v>
      </c>
      <c r="K742">
        <v>0</v>
      </c>
      <c r="L742" t="str">
        <f>IF(Table1[[#This Row],[Outcome]],"Positive","Negative")</f>
        <v>Negative</v>
      </c>
      <c r="M742" t="str">
        <f t="shared" si="22"/>
        <v>NS1(-), IgM(+), IgG(-)</v>
      </c>
      <c r="N742" t="str">
        <f t="shared" si="23"/>
        <v>Recent dengue</v>
      </c>
    </row>
    <row r="743" spans="1:14" hidden="1" x14ac:dyDescent="0.3">
      <c r="A743" t="s">
        <v>15</v>
      </c>
      <c r="B743">
        <v>65</v>
      </c>
      <c r="C743" t="str">
        <f>LOOKUP(Table1[[#This Row],[Age]],R$2:R$5,S$2:S$5)</f>
        <v>Senior (51+)</v>
      </c>
      <c r="D743">
        <v>0</v>
      </c>
      <c r="E743">
        <v>0</v>
      </c>
      <c r="F743">
        <v>0</v>
      </c>
      <c r="G743" t="s">
        <v>53</v>
      </c>
      <c r="H743" t="s">
        <v>17</v>
      </c>
      <c r="I743" t="s">
        <v>24</v>
      </c>
      <c r="J743" t="s">
        <v>14</v>
      </c>
      <c r="K743">
        <v>0</v>
      </c>
      <c r="L743" t="str">
        <f>IF(Table1[[#This Row],[Outcome]],"Positive","Negative")</f>
        <v>Negative</v>
      </c>
      <c r="M743" t="str">
        <f t="shared" si="22"/>
        <v>All Negative</v>
      </c>
      <c r="N743" t="str">
        <f t="shared" si="23"/>
        <v>Likely not infected / tested too early</v>
      </c>
    </row>
    <row r="744" spans="1:14" x14ac:dyDescent="0.3">
      <c r="A744" t="s">
        <v>15</v>
      </c>
      <c r="B744">
        <v>55</v>
      </c>
      <c r="C744" t="str">
        <f>LOOKUP(Table1[[#This Row],[Age]],R$2:R$5,S$2:S$5)</f>
        <v>Senior (51+)</v>
      </c>
      <c r="D744">
        <v>1</v>
      </c>
      <c r="E744">
        <v>1</v>
      </c>
      <c r="F744">
        <v>1</v>
      </c>
      <c r="G744" t="s">
        <v>39</v>
      </c>
      <c r="H744" t="s">
        <v>12</v>
      </c>
      <c r="I744" t="s">
        <v>19</v>
      </c>
      <c r="J744" t="s">
        <v>14</v>
      </c>
      <c r="K744">
        <v>1</v>
      </c>
      <c r="L744" t="str">
        <f>IF(Table1[[#This Row],[Outcome]],"Positive","Negative")</f>
        <v>Positive</v>
      </c>
      <c r="M744" t="str">
        <f t="shared" si="22"/>
        <v>NS1(+), IgM(+), IgG(+)</v>
      </c>
      <c r="N744" t="str">
        <f t="shared" si="23"/>
        <v>Active secondary dengue (strong response)</v>
      </c>
    </row>
    <row r="745" spans="1:14" hidden="1" x14ac:dyDescent="0.3">
      <c r="A745" t="s">
        <v>15</v>
      </c>
      <c r="B745">
        <v>34</v>
      </c>
      <c r="C745" t="str">
        <f>LOOKUP(Table1[[#This Row],[Age]],R$2:R$5,S$2:S$5)</f>
        <v>Adult (31-50)</v>
      </c>
      <c r="D745">
        <v>0</v>
      </c>
      <c r="E745">
        <v>0</v>
      </c>
      <c r="F745">
        <v>1</v>
      </c>
      <c r="G745" t="s">
        <v>42</v>
      </c>
      <c r="H745" t="s">
        <v>17</v>
      </c>
      <c r="I745" t="s">
        <v>19</v>
      </c>
      <c r="J745" t="s">
        <v>14</v>
      </c>
      <c r="K745">
        <v>0</v>
      </c>
      <c r="L745" t="str">
        <f>IF(Table1[[#This Row],[Outcome]],"Positive","Negative")</f>
        <v>Negative</v>
      </c>
      <c r="M745" t="str">
        <f t="shared" si="22"/>
        <v>NS1(-), IgM(+), IgG(-)</v>
      </c>
      <c r="N745" t="str">
        <f t="shared" si="23"/>
        <v>Recent dengue</v>
      </c>
    </row>
    <row r="746" spans="1:14" hidden="1" x14ac:dyDescent="0.3">
      <c r="A746" t="s">
        <v>15</v>
      </c>
      <c r="B746">
        <v>21</v>
      </c>
      <c r="C746" t="str">
        <f>LOOKUP(Table1[[#This Row],[Age]],R$2:R$5,S$2:S$5)</f>
        <v>Young Adult (19-30)</v>
      </c>
      <c r="D746">
        <v>0</v>
      </c>
      <c r="E746">
        <v>0</v>
      </c>
      <c r="F746">
        <v>0</v>
      </c>
      <c r="G746" t="s">
        <v>41</v>
      </c>
      <c r="H746" t="s">
        <v>12</v>
      </c>
      <c r="I746" t="s">
        <v>24</v>
      </c>
      <c r="J746" t="s">
        <v>14</v>
      </c>
      <c r="K746">
        <v>0</v>
      </c>
      <c r="L746" t="str">
        <f>IF(Table1[[#This Row],[Outcome]],"Positive","Negative")</f>
        <v>Negative</v>
      </c>
      <c r="M746" t="str">
        <f t="shared" si="22"/>
        <v>All Negative</v>
      </c>
      <c r="N746" t="str">
        <f t="shared" si="23"/>
        <v>Likely not infected / tested too early</v>
      </c>
    </row>
    <row r="747" spans="1:14" hidden="1" x14ac:dyDescent="0.3">
      <c r="A747" t="s">
        <v>10</v>
      </c>
      <c r="B747">
        <v>11</v>
      </c>
      <c r="C747" t="str">
        <f>LOOKUP(Table1[[#This Row],[Age]],R$2:R$5,S$2:S$5)</f>
        <v>Child (0-18)</v>
      </c>
      <c r="D747">
        <v>0</v>
      </c>
      <c r="E747">
        <v>0</v>
      </c>
      <c r="F747">
        <v>0</v>
      </c>
      <c r="G747" t="s">
        <v>23</v>
      </c>
      <c r="H747" t="s">
        <v>17</v>
      </c>
      <c r="I747" t="s">
        <v>19</v>
      </c>
      <c r="J747" t="s">
        <v>14</v>
      </c>
      <c r="K747">
        <v>0</v>
      </c>
      <c r="L747" t="str">
        <f>IF(Table1[[#This Row],[Outcome]],"Positive","Negative")</f>
        <v>Negative</v>
      </c>
      <c r="M747" t="str">
        <f t="shared" si="22"/>
        <v>All Negative</v>
      </c>
      <c r="N747" t="str">
        <f t="shared" si="23"/>
        <v>Likely not infected / tested too early</v>
      </c>
    </row>
    <row r="748" spans="1:14" hidden="1" x14ac:dyDescent="0.3">
      <c r="A748" t="s">
        <v>15</v>
      </c>
      <c r="B748">
        <v>46</v>
      </c>
      <c r="C748" t="str">
        <f>LOOKUP(Table1[[#This Row],[Age]],R$2:R$5,S$2:S$5)</f>
        <v>Adult (31-50)</v>
      </c>
      <c r="D748">
        <v>0</v>
      </c>
      <c r="E748">
        <v>0</v>
      </c>
      <c r="F748">
        <v>0</v>
      </c>
      <c r="G748" t="s">
        <v>28</v>
      </c>
      <c r="H748" t="s">
        <v>12</v>
      </c>
      <c r="I748" t="s">
        <v>13</v>
      </c>
      <c r="J748" t="s">
        <v>14</v>
      </c>
      <c r="K748">
        <v>0</v>
      </c>
      <c r="L748" t="str">
        <f>IF(Table1[[#This Row],[Outcome]],"Positive","Negative")</f>
        <v>Negative</v>
      </c>
      <c r="M748" t="str">
        <f t="shared" si="22"/>
        <v>All Negative</v>
      </c>
      <c r="N748" t="str">
        <f t="shared" si="23"/>
        <v>Likely not infected / tested too early</v>
      </c>
    </row>
    <row r="749" spans="1:14" x14ac:dyDescent="0.3">
      <c r="A749" t="s">
        <v>15</v>
      </c>
      <c r="B749">
        <v>21</v>
      </c>
      <c r="C749" t="str">
        <f>LOOKUP(Table1[[#This Row],[Age]],R$2:R$5,S$2:S$5)</f>
        <v>Young Adult (19-30)</v>
      </c>
      <c r="D749">
        <v>1</v>
      </c>
      <c r="E749">
        <v>1</v>
      </c>
      <c r="F749">
        <v>0</v>
      </c>
      <c r="G749" t="s">
        <v>36</v>
      </c>
      <c r="H749" t="s">
        <v>17</v>
      </c>
      <c r="I749" t="s">
        <v>19</v>
      </c>
      <c r="J749" t="s">
        <v>14</v>
      </c>
      <c r="K749">
        <v>1</v>
      </c>
      <c r="L749" t="str">
        <f>IF(Table1[[#This Row],[Outcome]],"Positive","Negative")</f>
        <v>Positive</v>
      </c>
      <c r="M749" t="str">
        <f t="shared" si="22"/>
        <v>NS1(+), IgM(-), IgG(+)</v>
      </c>
      <c r="N749" t="str">
        <f t="shared" si="23"/>
        <v>Early secondary infection</v>
      </c>
    </row>
    <row r="750" spans="1:14" hidden="1" x14ac:dyDescent="0.3">
      <c r="A750" t="s">
        <v>10</v>
      </c>
      <c r="B750">
        <v>61</v>
      </c>
      <c r="C750" t="str">
        <f>LOOKUP(Table1[[#This Row],[Age]],R$2:R$5,S$2:S$5)</f>
        <v>Senior (51+)</v>
      </c>
      <c r="D750">
        <v>0</v>
      </c>
      <c r="E750">
        <v>0</v>
      </c>
      <c r="F750">
        <v>0</v>
      </c>
      <c r="G750" t="s">
        <v>22</v>
      </c>
      <c r="H750" t="s">
        <v>12</v>
      </c>
      <c r="I750" t="s">
        <v>24</v>
      </c>
      <c r="J750" t="s">
        <v>14</v>
      </c>
      <c r="K750">
        <v>0</v>
      </c>
      <c r="L750" t="str">
        <f>IF(Table1[[#This Row],[Outcome]],"Positive","Negative")</f>
        <v>Negative</v>
      </c>
      <c r="M750" t="str">
        <f t="shared" si="22"/>
        <v>All Negative</v>
      </c>
      <c r="N750" t="str">
        <f t="shared" si="23"/>
        <v>Likely not infected / tested too early</v>
      </c>
    </row>
    <row r="751" spans="1:14" x14ac:dyDescent="0.3">
      <c r="A751" t="s">
        <v>15</v>
      </c>
      <c r="B751">
        <v>35</v>
      </c>
      <c r="C751" t="str">
        <f>LOOKUP(Table1[[#This Row],[Age]],R$2:R$5,S$2:S$5)</f>
        <v>Adult (31-50)</v>
      </c>
      <c r="D751">
        <v>1</v>
      </c>
      <c r="E751">
        <v>1</v>
      </c>
      <c r="F751">
        <v>1</v>
      </c>
      <c r="G751" t="s">
        <v>34</v>
      </c>
      <c r="H751" t="s">
        <v>17</v>
      </c>
      <c r="I751" t="s">
        <v>13</v>
      </c>
      <c r="J751" t="s">
        <v>14</v>
      </c>
      <c r="K751">
        <v>1</v>
      </c>
      <c r="L751" t="str">
        <f>IF(Table1[[#This Row],[Outcome]],"Positive","Negative")</f>
        <v>Positive</v>
      </c>
      <c r="M751" t="str">
        <f t="shared" si="22"/>
        <v>NS1(+), IgM(+), IgG(+)</v>
      </c>
      <c r="N751" t="str">
        <f t="shared" si="23"/>
        <v>Active secondary dengue (strong response)</v>
      </c>
    </row>
    <row r="752" spans="1:14" x14ac:dyDescent="0.3">
      <c r="A752" t="s">
        <v>10</v>
      </c>
      <c r="B752">
        <v>46</v>
      </c>
      <c r="C752" t="str">
        <f>LOOKUP(Table1[[#This Row],[Age]],R$2:R$5,S$2:S$5)</f>
        <v>Adult (31-50)</v>
      </c>
      <c r="D752">
        <v>1</v>
      </c>
      <c r="E752">
        <v>1</v>
      </c>
      <c r="F752">
        <v>1</v>
      </c>
      <c r="G752" t="s">
        <v>49</v>
      </c>
      <c r="H752" t="s">
        <v>12</v>
      </c>
      <c r="I752" t="s">
        <v>24</v>
      </c>
      <c r="J752" t="s">
        <v>14</v>
      </c>
      <c r="K752">
        <v>1</v>
      </c>
      <c r="L752" t="str">
        <f>IF(Table1[[#This Row],[Outcome]],"Positive","Negative")</f>
        <v>Positive</v>
      </c>
      <c r="M752" t="str">
        <f t="shared" si="22"/>
        <v>NS1(+), IgM(+), IgG(+)</v>
      </c>
      <c r="N752" t="str">
        <f t="shared" si="23"/>
        <v>Active secondary dengue (strong response)</v>
      </c>
    </row>
    <row r="753" spans="1:14" hidden="1" x14ac:dyDescent="0.3">
      <c r="A753" t="s">
        <v>10</v>
      </c>
      <c r="B753">
        <v>11</v>
      </c>
      <c r="C753" t="str">
        <f>LOOKUP(Table1[[#This Row],[Age]],R$2:R$5,S$2:S$5)</f>
        <v>Child (0-18)</v>
      </c>
      <c r="D753">
        <v>0</v>
      </c>
      <c r="E753">
        <v>0</v>
      </c>
      <c r="F753">
        <v>0</v>
      </c>
      <c r="G753" t="s">
        <v>36</v>
      </c>
      <c r="H753" t="s">
        <v>17</v>
      </c>
      <c r="I753" t="s">
        <v>19</v>
      </c>
      <c r="J753" t="s">
        <v>14</v>
      </c>
      <c r="K753">
        <v>0</v>
      </c>
      <c r="L753" t="str">
        <f>IF(Table1[[#This Row],[Outcome]],"Positive","Negative")</f>
        <v>Negative</v>
      </c>
      <c r="M753" t="str">
        <f t="shared" si="22"/>
        <v>All Negative</v>
      </c>
      <c r="N753" t="str">
        <f t="shared" si="23"/>
        <v>Likely not infected / tested too early</v>
      </c>
    </row>
    <row r="754" spans="1:14" x14ac:dyDescent="0.3">
      <c r="A754" t="s">
        <v>15</v>
      </c>
      <c r="B754">
        <v>49</v>
      </c>
      <c r="C754" t="str">
        <f>LOOKUP(Table1[[#This Row],[Age]],R$2:R$5,S$2:S$5)</f>
        <v>Adult (31-50)</v>
      </c>
      <c r="D754">
        <v>1</v>
      </c>
      <c r="E754">
        <v>1</v>
      </c>
      <c r="F754">
        <v>0</v>
      </c>
      <c r="G754" t="s">
        <v>26</v>
      </c>
      <c r="H754" t="s">
        <v>12</v>
      </c>
      <c r="I754" t="s">
        <v>13</v>
      </c>
      <c r="J754" t="s">
        <v>14</v>
      </c>
      <c r="K754">
        <v>1</v>
      </c>
      <c r="L754" t="str">
        <f>IF(Table1[[#This Row],[Outcome]],"Positive","Negative")</f>
        <v>Positive</v>
      </c>
      <c r="M754" t="str">
        <f t="shared" si="22"/>
        <v>NS1(+), IgM(-), IgG(+)</v>
      </c>
      <c r="N754" t="str">
        <f t="shared" si="23"/>
        <v>Early secondary infection</v>
      </c>
    </row>
    <row r="755" spans="1:14" x14ac:dyDescent="0.3">
      <c r="A755" t="s">
        <v>10</v>
      </c>
      <c r="B755">
        <v>43</v>
      </c>
      <c r="C755" t="str">
        <f>LOOKUP(Table1[[#This Row],[Age]],R$2:R$5,S$2:S$5)</f>
        <v>Adult (31-50)</v>
      </c>
      <c r="D755">
        <v>1</v>
      </c>
      <c r="E755">
        <v>1</v>
      </c>
      <c r="F755">
        <v>1</v>
      </c>
      <c r="G755" t="s">
        <v>22</v>
      </c>
      <c r="H755" t="s">
        <v>17</v>
      </c>
      <c r="I755" t="s">
        <v>19</v>
      </c>
      <c r="J755" t="s">
        <v>14</v>
      </c>
      <c r="K755">
        <v>1</v>
      </c>
      <c r="L755" t="str">
        <f>IF(Table1[[#This Row],[Outcome]],"Positive","Negative")</f>
        <v>Positive</v>
      </c>
      <c r="M755" t="str">
        <f t="shared" si="22"/>
        <v>NS1(+), IgM(+), IgG(+)</v>
      </c>
      <c r="N755" t="str">
        <f t="shared" si="23"/>
        <v>Active secondary dengue (strong response)</v>
      </c>
    </row>
    <row r="756" spans="1:14" x14ac:dyDescent="0.3">
      <c r="A756" t="s">
        <v>10</v>
      </c>
      <c r="B756">
        <v>49</v>
      </c>
      <c r="C756" t="str">
        <f>LOOKUP(Table1[[#This Row],[Age]],R$2:R$5,S$2:S$5)</f>
        <v>Adult (31-50)</v>
      </c>
      <c r="D756">
        <v>1</v>
      </c>
      <c r="E756">
        <v>1</v>
      </c>
      <c r="F756">
        <v>0</v>
      </c>
      <c r="G756" t="s">
        <v>46</v>
      </c>
      <c r="H756" t="s">
        <v>12</v>
      </c>
      <c r="I756" t="s">
        <v>24</v>
      </c>
      <c r="J756" t="s">
        <v>14</v>
      </c>
      <c r="K756">
        <v>1</v>
      </c>
      <c r="L756" t="str">
        <f>IF(Table1[[#This Row],[Outcome]],"Positive","Negative")</f>
        <v>Positive</v>
      </c>
      <c r="M756" t="str">
        <f t="shared" si="22"/>
        <v>NS1(+), IgM(-), IgG(+)</v>
      </c>
      <c r="N756" t="str">
        <f t="shared" si="23"/>
        <v>Early secondary infection</v>
      </c>
    </row>
    <row r="757" spans="1:14" x14ac:dyDescent="0.3">
      <c r="A757" t="s">
        <v>15</v>
      </c>
      <c r="B757">
        <v>46</v>
      </c>
      <c r="C757" t="str">
        <f>LOOKUP(Table1[[#This Row],[Age]],R$2:R$5,S$2:S$5)</f>
        <v>Adult (31-50)</v>
      </c>
      <c r="D757">
        <v>1</v>
      </c>
      <c r="E757">
        <v>1</v>
      </c>
      <c r="F757">
        <v>0</v>
      </c>
      <c r="G757" t="s">
        <v>44</v>
      </c>
      <c r="H757" t="s">
        <v>17</v>
      </c>
      <c r="I757" t="s">
        <v>24</v>
      </c>
      <c r="J757" t="s">
        <v>14</v>
      </c>
      <c r="K757">
        <v>1</v>
      </c>
      <c r="L757" t="str">
        <f>IF(Table1[[#This Row],[Outcome]],"Positive","Negative")</f>
        <v>Positive</v>
      </c>
      <c r="M757" t="str">
        <f t="shared" si="22"/>
        <v>NS1(+), IgM(-), IgG(+)</v>
      </c>
      <c r="N757" t="str">
        <f t="shared" si="23"/>
        <v>Early secondary infection</v>
      </c>
    </row>
    <row r="758" spans="1:14" hidden="1" x14ac:dyDescent="0.3">
      <c r="A758" t="s">
        <v>10</v>
      </c>
      <c r="B758">
        <v>50</v>
      </c>
      <c r="C758" t="str">
        <f>LOOKUP(Table1[[#This Row],[Age]],R$2:R$5,S$2:S$5)</f>
        <v>Senior (51+)</v>
      </c>
      <c r="D758">
        <v>0</v>
      </c>
      <c r="E758">
        <v>0</v>
      </c>
      <c r="F758">
        <v>1</v>
      </c>
      <c r="G758" t="s">
        <v>11</v>
      </c>
      <c r="H758" t="s">
        <v>12</v>
      </c>
      <c r="I758" t="s">
        <v>13</v>
      </c>
      <c r="J758" t="s">
        <v>14</v>
      </c>
      <c r="K758">
        <v>0</v>
      </c>
      <c r="L758" t="str">
        <f>IF(Table1[[#This Row],[Outcome]],"Positive","Negative")</f>
        <v>Negative</v>
      </c>
      <c r="M758" t="str">
        <f t="shared" si="22"/>
        <v>NS1(-), IgM(+), IgG(-)</v>
      </c>
      <c r="N758" t="str">
        <f t="shared" si="23"/>
        <v>Recent dengue</v>
      </c>
    </row>
    <row r="759" spans="1:14" hidden="1" x14ac:dyDescent="0.3">
      <c r="A759" t="s">
        <v>15</v>
      </c>
      <c r="B759">
        <v>20</v>
      </c>
      <c r="C759" t="str">
        <f>LOOKUP(Table1[[#This Row],[Age]],R$2:R$5,S$2:S$5)</f>
        <v>Young Adult (19-30)</v>
      </c>
      <c r="D759">
        <v>0</v>
      </c>
      <c r="E759">
        <v>0</v>
      </c>
      <c r="F759">
        <v>0</v>
      </c>
      <c r="G759" t="s">
        <v>27</v>
      </c>
      <c r="H759" t="s">
        <v>17</v>
      </c>
      <c r="I759" t="s">
        <v>13</v>
      </c>
      <c r="J759" t="s">
        <v>14</v>
      </c>
      <c r="K759">
        <v>0</v>
      </c>
      <c r="L759" t="str">
        <f>IF(Table1[[#This Row],[Outcome]],"Positive","Negative")</f>
        <v>Negative</v>
      </c>
      <c r="M759" t="str">
        <f t="shared" si="22"/>
        <v>All Negative</v>
      </c>
      <c r="N759" t="str">
        <f t="shared" si="23"/>
        <v>Likely not infected / tested too early</v>
      </c>
    </row>
    <row r="760" spans="1:14" x14ac:dyDescent="0.3">
      <c r="A760" t="s">
        <v>15</v>
      </c>
      <c r="B760">
        <v>58</v>
      </c>
      <c r="C760" t="str">
        <f>LOOKUP(Table1[[#This Row],[Age]],R$2:R$5,S$2:S$5)</f>
        <v>Senior (51+)</v>
      </c>
      <c r="D760">
        <v>1</v>
      </c>
      <c r="E760">
        <v>1</v>
      </c>
      <c r="F760">
        <v>1</v>
      </c>
      <c r="G760" t="s">
        <v>26</v>
      </c>
      <c r="H760" t="s">
        <v>12</v>
      </c>
      <c r="I760" t="s">
        <v>24</v>
      </c>
      <c r="J760" t="s">
        <v>14</v>
      </c>
      <c r="K760">
        <v>1</v>
      </c>
      <c r="L760" t="str">
        <f>IF(Table1[[#This Row],[Outcome]],"Positive","Negative")</f>
        <v>Positive</v>
      </c>
      <c r="M760" t="str">
        <f t="shared" si="22"/>
        <v>NS1(+), IgM(+), IgG(+)</v>
      </c>
      <c r="N760" t="str">
        <f t="shared" si="23"/>
        <v>Active secondary dengue (strong response)</v>
      </c>
    </row>
    <row r="761" spans="1:14" hidden="1" x14ac:dyDescent="0.3">
      <c r="A761" t="s">
        <v>10</v>
      </c>
      <c r="B761">
        <v>46</v>
      </c>
      <c r="C761" t="str">
        <f>LOOKUP(Table1[[#This Row],[Age]],R$2:R$5,S$2:S$5)</f>
        <v>Adult (31-50)</v>
      </c>
      <c r="D761">
        <v>0</v>
      </c>
      <c r="E761">
        <v>0</v>
      </c>
      <c r="F761">
        <v>0</v>
      </c>
      <c r="G761" t="s">
        <v>46</v>
      </c>
      <c r="H761" t="s">
        <v>17</v>
      </c>
      <c r="I761" t="s">
        <v>24</v>
      </c>
      <c r="J761" t="s">
        <v>14</v>
      </c>
      <c r="K761">
        <v>0</v>
      </c>
      <c r="L761" t="str">
        <f>IF(Table1[[#This Row],[Outcome]],"Positive","Negative")</f>
        <v>Negative</v>
      </c>
      <c r="M761" t="str">
        <f t="shared" si="22"/>
        <v>All Negative</v>
      </c>
      <c r="N761" t="str">
        <f t="shared" si="23"/>
        <v>Likely not infected / tested too early</v>
      </c>
    </row>
    <row r="762" spans="1:14" hidden="1" x14ac:dyDescent="0.3">
      <c r="A762" t="s">
        <v>15</v>
      </c>
      <c r="B762">
        <v>24</v>
      </c>
      <c r="C762" t="str">
        <f>LOOKUP(Table1[[#This Row],[Age]],R$2:R$5,S$2:S$5)</f>
        <v>Young Adult (19-30)</v>
      </c>
      <c r="D762">
        <v>0</v>
      </c>
      <c r="E762">
        <v>0</v>
      </c>
      <c r="F762">
        <v>1</v>
      </c>
      <c r="G762" t="s">
        <v>27</v>
      </c>
      <c r="H762" t="s">
        <v>12</v>
      </c>
      <c r="I762" t="s">
        <v>13</v>
      </c>
      <c r="J762" t="s">
        <v>14</v>
      </c>
      <c r="K762">
        <v>0</v>
      </c>
      <c r="L762" t="str">
        <f>IF(Table1[[#This Row],[Outcome]],"Positive","Negative")</f>
        <v>Negative</v>
      </c>
      <c r="M762" t="str">
        <f t="shared" si="22"/>
        <v>NS1(-), IgM(+), IgG(-)</v>
      </c>
      <c r="N762" t="str">
        <f t="shared" si="23"/>
        <v>Recent dengue</v>
      </c>
    </row>
    <row r="763" spans="1:14" hidden="1" x14ac:dyDescent="0.3">
      <c r="A763" t="s">
        <v>15</v>
      </c>
      <c r="B763">
        <v>29</v>
      </c>
      <c r="C763" t="str">
        <f>LOOKUP(Table1[[#This Row],[Age]],R$2:R$5,S$2:S$5)</f>
        <v>Young Adult (19-30)</v>
      </c>
      <c r="D763">
        <v>0</v>
      </c>
      <c r="E763">
        <v>0</v>
      </c>
      <c r="F763">
        <v>0</v>
      </c>
      <c r="G763" t="s">
        <v>42</v>
      </c>
      <c r="H763" t="s">
        <v>17</v>
      </c>
      <c r="I763" t="s">
        <v>19</v>
      </c>
      <c r="J763" t="s">
        <v>14</v>
      </c>
      <c r="K763">
        <v>0</v>
      </c>
      <c r="L763" t="str">
        <f>IF(Table1[[#This Row],[Outcome]],"Positive","Negative")</f>
        <v>Negative</v>
      </c>
      <c r="M763" t="str">
        <f t="shared" si="22"/>
        <v>All Negative</v>
      </c>
      <c r="N763" t="str">
        <f t="shared" si="23"/>
        <v>Likely not infected / tested too early</v>
      </c>
    </row>
    <row r="764" spans="1:14" hidden="1" x14ac:dyDescent="0.3">
      <c r="A764" t="s">
        <v>15</v>
      </c>
      <c r="B764">
        <v>46</v>
      </c>
      <c r="C764" t="str">
        <f>LOOKUP(Table1[[#This Row],[Age]],R$2:R$5,S$2:S$5)</f>
        <v>Adult (31-50)</v>
      </c>
      <c r="D764">
        <v>0</v>
      </c>
      <c r="E764">
        <v>0</v>
      </c>
      <c r="F764">
        <v>1</v>
      </c>
      <c r="G764" t="s">
        <v>50</v>
      </c>
      <c r="H764" t="s">
        <v>12</v>
      </c>
      <c r="I764" t="s">
        <v>24</v>
      </c>
      <c r="J764" t="s">
        <v>14</v>
      </c>
      <c r="K764">
        <v>0</v>
      </c>
      <c r="L764" t="str">
        <f>IF(Table1[[#This Row],[Outcome]],"Positive","Negative")</f>
        <v>Negative</v>
      </c>
      <c r="M764" t="str">
        <f t="shared" si="22"/>
        <v>NS1(-), IgM(+), IgG(-)</v>
      </c>
      <c r="N764" t="str">
        <f t="shared" si="23"/>
        <v>Recent dengue</v>
      </c>
    </row>
    <row r="765" spans="1:14" x14ac:dyDescent="0.3">
      <c r="A765" t="s">
        <v>15</v>
      </c>
      <c r="B765">
        <v>42</v>
      </c>
      <c r="C765" t="str">
        <f>LOOKUP(Table1[[#This Row],[Age]],R$2:R$5,S$2:S$5)</f>
        <v>Adult (31-50)</v>
      </c>
      <c r="D765">
        <v>1</v>
      </c>
      <c r="E765">
        <v>1</v>
      </c>
      <c r="F765">
        <v>1</v>
      </c>
      <c r="G765" t="s">
        <v>51</v>
      </c>
      <c r="H765" t="s">
        <v>17</v>
      </c>
      <c r="I765" t="s">
        <v>13</v>
      </c>
      <c r="J765" t="s">
        <v>14</v>
      </c>
      <c r="K765">
        <v>1</v>
      </c>
      <c r="L765" t="str">
        <f>IF(Table1[[#This Row],[Outcome]],"Positive","Negative")</f>
        <v>Positive</v>
      </c>
      <c r="M765" t="str">
        <f t="shared" si="22"/>
        <v>NS1(+), IgM(+), IgG(+)</v>
      </c>
      <c r="N765" t="str">
        <f t="shared" si="23"/>
        <v>Active secondary dengue (strong response)</v>
      </c>
    </row>
    <row r="766" spans="1:14" hidden="1" x14ac:dyDescent="0.3">
      <c r="A766" t="s">
        <v>10</v>
      </c>
      <c r="B766">
        <v>56</v>
      </c>
      <c r="C766" t="str">
        <f>LOOKUP(Table1[[#This Row],[Age]],R$2:R$5,S$2:S$5)</f>
        <v>Senior (51+)</v>
      </c>
      <c r="D766">
        <v>0</v>
      </c>
      <c r="E766">
        <v>0</v>
      </c>
      <c r="F766">
        <v>0</v>
      </c>
      <c r="G766" t="s">
        <v>42</v>
      </c>
      <c r="H766" t="s">
        <v>12</v>
      </c>
      <c r="I766" t="s">
        <v>19</v>
      </c>
      <c r="J766" t="s">
        <v>14</v>
      </c>
      <c r="K766">
        <v>0</v>
      </c>
      <c r="L766" t="str">
        <f>IF(Table1[[#This Row],[Outcome]],"Positive","Negative")</f>
        <v>Negative</v>
      </c>
      <c r="M766" t="str">
        <f t="shared" si="22"/>
        <v>All Negative</v>
      </c>
      <c r="N766" t="str">
        <f t="shared" si="23"/>
        <v>Likely not infected / tested too early</v>
      </c>
    </row>
    <row r="767" spans="1:14" hidden="1" x14ac:dyDescent="0.3">
      <c r="A767" t="s">
        <v>15</v>
      </c>
      <c r="B767">
        <v>8</v>
      </c>
      <c r="C767" t="str">
        <f>LOOKUP(Table1[[#This Row],[Age]],R$2:R$5,S$2:S$5)</f>
        <v>Child (0-18)</v>
      </c>
      <c r="D767">
        <v>0</v>
      </c>
      <c r="E767">
        <v>0</v>
      </c>
      <c r="F767">
        <v>0</v>
      </c>
      <c r="G767" t="s">
        <v>18</v>
      </c>
      <c r="H767" t="s">
        <v>17</v>
      </c>
      <c r="I767" t="s">
        <v>24</v>
      </c>
      <c r="J767" t="s">
        <v>14</v>
      </c>
      <c r="K767">
        <v>0</v>
      </c>
      <c r="L767" t="str">
        <f>IF(Table1[[#This Row],[Outcome]],"Positive","Negative")</f>
        <v>Negative</v>
      </c>
      <c r="M767" t="str">
        <f t="shared" si="22"/>
        <v>All Negative</v>
      </c>
      <c r="N767" t="str">
        <f t="shared" si="23"/>
        <v>Likely not infected / tested too early</v>
      </c>
    </row>
    <row r="768" spans="1:14" hidden="1" x14ac:dyDescent="0.3">
      <c r="A768" t="s">
        <v>15</v>
      </c>
      <c r="B768">
        <v>13</v>
      </c>
      <c r="C768" t="str">
        <f>LOOKUP(Table1[[#This Row],[Age]],R$2:R$5,S$2:S$5)</f>
        <v>Child (0-18)</v>
      </c>
      <c r="D768">
        <v>0</v>
      </c>
      <c r="E768">
        <v>0</v>
      </c>
      <c r="F768">
        <v>0</v>
      </c>
      <c r="G768" t="s">
        <v>41</v>
      </c>
      <c r="H768" t="s">
        <v>12</v>
      </c>
      <c r="I768" t="s">
        <v>13</v>
      </c>
      <c r="J768" t="s">
        <v>14</v>
      </c>
      <c r="K768">
        <v>0</v>
      </c>
      <c r="L768" t="str">
        <f>IF(Table1[[#This Row],[Outcome]],"Positive","Negative")</f>
        <v>Negative</v>
      </c>
      <c r="M768" t="str">
        <f t="shared" si="22"/>
        <v>All Negative</v>
      </c>
      <c r="N768" t="str">
        <f t="shared" si="23"/>
        <v>Likely not infected / tested too early</v>
      </c>
    </row>
    <row r="769" spans="1:14" x14ac:dyDescent="0.3">
      <c r="A769" t="s">
        <v>15</v>
      </c>
      <c r="B769">
        <v>10</v>
      </c>
      <c r="C769" t="str">
        <f>LOOKUP(Table1[[#This Row],[Age]],R$2:R$5,S$2:S$5)</f>
        <v>Child (0-18)</v>
      </c>
      <c r="D769">
        <v>1</v>
      </c>
      <c r="E769">
        <v>1</v>
      </c>
      <c r="F769">
        <v>0</v>
      </c>
      <c r="G769" t="s">
        <v>29</v>
      </c>
      <c r="H769" t="s">
        <v>17</v>
      </c>
      <c r="I769" t="s">
        <v>24</v>
      </c>
      <c r="J769" t="s">
        <v>14</v>
      </c>
      <c r="K769">
        <v>1</v>
      </c>
      <c r="L769" t="str">
        <f>IF(Table1[[#This Row],[Outcome]],"Positive","Negative")</f>
        <v>Positive</v>
      </c>
      <c r="M769" t="str">
        <f t="shared" si="22"/>
        <v>NS1(+), IgM(-), IgG(+)</v>
      </c>
      <c r="N769" t="str">
        <f t="shared" si="23"/>
        <v>Early secondary infection</v>
      </c>
    </row>
    <row r="770" spans="1:14" hidden="1" x14ac:dyDescent="0.3">
      <c r="A770" t="s">
        <v>15</v>
      </c>
      <c r="B770">
        <v>34</v>
      </c>
      <c r="C770" t="str">
        <f>LOOKUP(Table1[[#This Row],[Age]],R$2:R$5,S$2:S$5)</f>
        <v>Adult (31-50)</v>
      </c>
      <c r="D770">
        <v>0</v>
      </c>
      <c r="E770">
        <v>0</v>
      </c>
      <c r="F770">
        <v>1</v>
      </c>
      <c r="G770" t="s">
        <v>52</v>
      </c>
      <c r="H770" t="s">
        <v>12</v>
      </c>
      <c r="I770" t="s">
        <v>19</v>
      </c>
      <c r="J770" t="s">
        <v>14</v>
      </c>
      <c r="K770">
        <v>0</v>
      </c>
      <c r="L770" t="str">
        <f>IF(Table1[[#This Row],[Outcome]],"Positive","Negative")</f>
        <v>Negative</v>
      </c>
      <c r="M770" t="str">
        <f t="shared" ref="M770:M833" si="24">IF(AND(D770=1,F770=0,E770=0),"NS1(+), IgM(-), IgG(-)",
 IF(AND(D770=0,F770=1,E770=0),"NS1(-), IgM(+), IgG(-)",
 IF(AND(D770=0,F770=1,E770=1),"NS1(-), IgM(+), IgG(+)",
 IF(AND(D770=0,F770=0,E770=1),"NS1(-), IgM(-), IgG(+)",
 IF(AND(D770=1,F770=1,E770=0),"NS1(+), IgM(+), IgG(-)",
 IF(AND(D770=1,F770=0,E770=1),"NS1(+), IgM(-), IgG(+)",
 IF(AND(D770=1,F770=1,E770=1),"NS1(+), IgM(+), IgG(+)",
 IF(AND(D770=0,F770=0,E770=0),"All Negative","Other"))))))))</f>
        <v>NS1(-), IgM(+), IgG(-)</v>
      </c>
      <c r="N770" t="str">
        <f t="shared" ref="N770:N833" si="25">IF(AND(D770=1,F770=0,E770=0),"Early stage dengue",
 IF(AND(D770=0,F770=1,E770=0),"Recent dengue",
 IF(AND(D770=0,F770=1,E770=1),"Secondary dengue",
 IF(AND(D770=0,F770=0,E770=1),"Past dengue infection",
 IF(AND(D770=1,F770=1,E770=0),"Early-mid stage primary dengue",
 IF(AND(D770=1,F770=0,E770=1),"Early secondary infection",
 IF(AND(D770=1,F770=1,E770=1),"Active secondary dengue (strong response)",
 IF(AND(D770=0,F770=0,E770=0),"Likely not infected / tested too early","Other"))))))))</f>
        <v>Recent dengue</v>
      </c>
    </row>
    <row r="771" spans="1:14" x14ac:dyDescent="0.3">
      <c r="A771" t="s">
        <v>10</v>
      </c>
      <c r="B771">
        <v>33</v>
      </c>
      <c r="C771" t="str">
        <f>LOOKUP(Table1[[#This Row],[Age]],R$2:R$5,S$2:S$5)</f>
        <v>Adult (31-50)</v>
      </c>
      <c r="D771">
        <v>1</v>
      </c>
      <c r="E771">
        <v>1</v>
      </c>
      <c r="F771">
        <v>1</v>
      </c>
      <c r="G771" t="s">
        <v>44</v>
      </c>
      <c r="H771" t="s">
        <v>17</v>
      </c>
      <c r="I771" t="s">
        <v>24</v>
      </c>
      <c r="J771" t="s">
        <v>14</v>
      </c>
      <c r="K771">
        <v>1</v>
      </c>
      <c r="L771" t="str">
        <f>IF(Table1[[#This Row],[Outcome]],"Positive","Negative")</f>
        <v>Positive</v>
      </c>
      <c r="M771" t="str">
        <f t="shared" si="24"/>
        <v>NS1(+), IgM(+), IgG(+)</v>
      </c>
      <c r="N771" t="str">
        <f t="shared" si="25"/>
        <v>Active secondary dengue (strong response)</v>
      </c>
    </row>
    <row r="772" spans="1:14" x14ac:dyDescent="0.3">
      <c r="A772" t="s">
        <v>15</v>
      </c>
      <c r="B772">
        <v>43</v>
      </c>
      <c r="C772" t="str">
        <f>LOOKUP(Table1[[#This Row],[Age]],R$2:R$5,S$2:S$5)</f>
        <v>Adult (31-50)</v>
      </c>
      <c r="D772">
        <v>1</v>
      </c>
      <c r="E772">
        <v>1</v>
      </c>
      <c r="F772">
        <v>0</v>
      </c>
      <c r="G772" t="s">
        <v>37</v>
      </c>
      <c r="H772" t="s">
        <v>12</v>
      </c>
      <c r="I772" t="s">
        <v>19</v>
      </c>
      <c r="J772" t="s">
        <v>14</v>
      </c>
      <c r="K772">
        <v>1</v>
      </c>
      <c r="L772" t="str">
        <f>IF(Table1[[#This Row],[Outcome]],"Positive","Negative")</f>
        <v>Positive</v>
      </c>
      <c r="M772" t="str">
        <f t="shared" si="24"/>
        <v>NS1(+), IgM(-), IgG(+)</v>
      </c>
      <c r="N772" t="str">
        <f t="shared" si="25"/>
        <v>Early secondary infection</v>
      </c>
    </row>
    <row r="773" spans="1:14" x14ac:dyDescent="0.3">
      <c r="A773" t="s">
        <v>10</v>
      </c>
      <c r="B773">
        <v>36</v>
      </c>
      <c r="C773" t="str">
        <f>LOOKUP(Table1[[#This Row],[Age]],R$2:R$5,S$2:S$5)</f>
        <v>Adult (31-50)</v>
      </c>
      <c r="D773">
        <v>1</v>
      </c>
      <c r="E773">
        <v>1</v>
      </c>
      <c r="F773">
        <v>0</v>
      </c>
      <c r="G773" t="s">
        <v>39</v>
      </c>
      <c r="H773" t="s">
        <v>17</v>
      </c>
      <c r="I773" t="s">
        <v>19</v>
      </c>
      <c r="J773" t="s">
        <v>14</v>
      </c>
      <c r="K773">
        <v>1</v>
      </c>
      <c r="L773" t="str">
        <f>IF(Table1[[#This Row],[Outcome]],"Positive","Negative")</f>
        <v>Positive</v>
      </c>
      <c r="M773" t="str">
        <f t="shared" si="24"/>
        <v>NS1(+), IgM(-), IgG(+)</v>
      </c>
      <c r="N773" t="str">
        <f t="shared" si="25"/>
        <v>Early secondary infection</v>
      </c>
    </row>
    <row r="774" spans="1:14" x14ac:dyDescent="0.3">
      <c r="A774" t="s">
        <v>10</v>
      </c>
      <c r="B774">
        <v>50</v>
      </c>
      <c r="C774" t="str">
        <f>LOOKUP(Table1[[#This Row],[Age]],R$2:R$5,S$2:S$5)</f>
        <v>Senior (51+)</v>
      </c>
      <c r="D774">
        <v>1</v>
      </c>
      <c r="E774">
        <v>1</v>
      </c>
      <c r="F774">
        <v>0</v>
      </c>
      <c r="G774" t="s">
        <v>27</v>
      </c>
      <c r="H774" t="s">
        <v>12</v>
      </c>
      <c r="I774" t="s">
        <v>19</v>
      </c>
      <c r="J774" t="s">
        <v>14</v>
      </c>
      <c r="K774">
        <v>1</v>
      </c>
      <c r="L774" t="str">
        <f>IF(Table1[[#This Row],[Outcome]],"Positive","Negative")</f>
        <v>Positive</v>
      </c>
      <c r="M774" t="str">
        <f t="shared" si="24"/>
        <v>NS1(+), IgM(-), IgG(+)</v>
      </c>
      <c r="N774" t="str">
        <f t="shared" si="25"/>
        <v>Early secondary infection</v>
      </c>
    </row>
    <row r="775" spans="1:14" x14ac:dyDescent="0.3">
      <c r="A775" t="s">
        <v>15</v>
      </c>
      <c r="B775">
        <v>14</v>
      </c>
      <c r="C775" t="str">
        <f>LOOKUP(Table1[[#This Row],[Age]],R$2:R$5,S$2:S$5)</f>
        <v>Child (0-18)</v>
      </c>
      <c r="D775">
        <v>1</v>
      </c>
      <c r="E775">
        <v>1</v>
      </c>
      <c r="F775">
        <v>0</v>
      </c>
      <c r="G775" t="s">
        <v>40</v>
      </c>
      <c r="H775" t="s">
        <v>17</v>
      </c>
      <c r="I775" t="s">
        <v>13</v>
      </c>
      <c r="J775" t="s">
        <v>14</v>
      </c>
      <c r="K775">
        <v>1</v>
      </c>
      <c r="L775" t="str">
        <f>IF(Table1[[#This Row],[Outcome]],"Positive","Negative")</f>
        <v>Positive</v>
      </c>
      <c r="M775" t="str">
        <f t="shared" si="24"/>
        <v>NS1(+), IgM(-), IgG(+)</v>
      </c>
      <c r="N775" t="str">
        <f t="shared" si="25"/>
        <v>Early secondary infection</v>
      </c>
    </row>
    <row r="776" spans="1:14" hidden="1" x14ac:dyDescent="0.3">
      <c r="A776" t="s">
        <v>15</v>
      </c>
      <c r="B776">
        <v>10</v>
      </c>
      <c r="C776" t="str">
        <f>LOOKUP(Table1[[#This Row],[Age]],R$2:R$5,S$2:S$5)</f>
        <v>Child (0-18)</v>
      </c>
      <c r="D776">
        <v>0</v>
      </c>
      <c r="E776">
        <v>0</v>
      </c>
      <c r="F776">
        <v>1</v>
      </c>
      <c r="G776" t="s">
        <v>37</v>
      </c>
      <c r="H776" t="s">
        <v>12</v>
      </c>
      <c r="I776" t="s">
        <v>19</v>
      </c>
      <c r="J776" t="s">
        <v>14</v>
      </c>
      <c r="K776">
        <v>0</v>
      </c>
      <c r="L776" t="str">
        <f>IF(Table1[[#This Row],[Outcome]],"Positive","Negative")</f>
        <v>Negative</v>
      </c>
      <c r="M776" t="str">
        <f t="shared" si="24"/>
        <v>NS1(-), IgM(+), IgG(-)</v>
      </c>
      <c r="N776" t="str">
        <f t="shared" si="25"/>
        <v>Recent dengue</v>
      </c>
    </row>
    <row r="777" spans="1:14" x14ac:dyDescent="0.3">
      <c r="A777" t="s">
        <v>15</v>
      </c>
      <c r="B777">
        <v>50</v>
      </c>
      <c r="C777" t="str">
        <f>LOOKUP(Table1[[#This Row],[Age]],R$2:R$5,S$2:S$5)</f>
        <v>Senior (51+)</v>
      </c>
      <c r="D777">
        <v>1</v>
      </c>
      <c r="E777">
        <v>1</v>
      </c>
      <c r="F777">
        <v>0</v>
      </c>
      <c r="G777" t="s">
        <v>36</v>
      </c>
      <c r="H777" t="s">
        <v>17</v>
      </c>
      <c r="I777" t="s">
        <v>19</v>
      </c>
      <c r="J777" t="s">
        <v>14</v>
      </c>
      <c r="K777">
        <v>1</v>
      </c>
      <c r="L777" t="str">
        <f>IF(Table1[[#This Row],[Outcome]],"Positive","Negative")</f>
        <v>Positive</v>
      </c>
      <c r="M777" t="str">
        <f t="shared" si="24"/>
        <v>NS1(+), IgM(-), IgG(+)</v>
      </c>
      <c r="N777" t="str">
        <f t="shared" si="25"/>
        <v>Early secondary infection</v>
      </c>
    </row>
    <row r="778" spans="1:14" x14ac:dyDescent="0.3">
      <c r="A778" t="s">
        <v>15</v>
      </c>
      <c r="B778">
        <v>62</v>
      </c>
      <c r="C778" t="str">
        <f>LOOKUP(Table1[[#This Row],[Age]],R$2:R$5,S$2:S$5)</f>
        <v>Senior (51+)</v>
      </c>
      <c r="D778">
        <v>1</v>
      </c>
      <c r="E778">
        <v>1</v>
      </c>
      <c r="F778">
        <v>0</v>
      </c>
      <c r="G778" t="s">
        <v>29</v>
      </c>
      <c r="H778" t="s">
        <v>12</v>
      </c>
      <c r="I778" t="s">
        <v>19</v>
      </c>
      <c r="J778" t="s">
        <v>14</v>
      </c>
      <c r="K778">
        <v>1</v>
      </c>
      <c r="L778" t="str">
        <f>IF(Table1[[#This Row],[Outcome]],"Positive","Negative")</f>
        <v>Positive</v>
      </c>
      <c r="M778" t="str">
        <f t="shared" si="24"/>
        <v>NS1(+), IgM(-), IgG(+)</v>
      </c>
      <c r="N778" t="str">
        <f t="shared" si="25"/>
        <v>Early secondary infection</v>
      </c>
    </row>
    <row r="779" spans="1:14" hidden="1" x14ac:dyDescent="0.3">
      <c r="A779" t="s">
        <v>10</v>
      </c>
      <c r="B779">
        <v>11</v>
      </c>
      <c r="C779" t="str">
        <f>LOOKUP(Table1[[#This Row],[Age]],R$2:R$5,S$2:S$5)</f>
        <v>Child (0-18)</v>
      </c>
      <c r="D779">
        <v>0</v>
      </c>
      <c r="E779">
        <v>0</v>
      </c>
      <c r="F779">
        <v>0</v>
      </c>
      <c r="G779" t="s">
        <v>39</v>
      </c>
      <c r="H779" t="s">
        <v>17</v>
      </c>
      <c r="I779" t="s">
        <v>13</v>
      </c>
      <c r="J779" t="s">
        <v>14</v>
      </c>
      <c r="K779">
        <v>0</v>
      </c>
      <c r="L779" t="str">
        <f>IF(Table1[[#This Row],[Outcome]],"Positive","Negative")</f>
        <v>Negative</v>
      </c>
      <c r="M779" t="str">
        <f t="shared" si="24"/>
        <v>All Negative</v>
      </c>
      <c r="N779" t="str">
        <f t="shared" si="25"/>
        <v>Likely not infected / tested too early</v>
      </c>
    </row>
    <row r="780" spans="1:14" x14ac:dyDescent="0.3">
      <c r="A780" t="s">
        <v>15</v>
      </c>
      <c r="B780">
        <v>40</v>
      </c>
      <c r="C780" t="str">
        <f>LOOKUP(Table1[[#This Row],[Age]],R$2:R$5,S$2:S$5)</f>
        <v>Adult (31-50)</v>
      </c>
      <c r="D780">
        <v>1</v>
      </c>
      <c r="E780">
        <v>1</v>
      </c>
      <c r="F780">
        <v>1</v>
      </c>
      <c r="G780" t="s">
        <v>48</v>
      </c>
      <c r="H780" t="s">
        <v>12</v>
      </c>
      <c r="I780" t="s">
        <v>13</v>
      </c>
      <c r="J780" t="s">
        <v>14</v>
      </c>
      <c r="K780">
        <v>1</v>
      </c>
      <c r="L780" t="str">
        <f>IF(Table1[[#This Row],[Outcome]],"Positive","Negative")</f>
        <v>Positive</v>
      </c>
      <c r="M780" t="str">
        <f t="shared" si="24"/>
        <v>NS1(+), IgM(+), IgG(+)</v>
      </c>
      <c r="N780" t="str">
        <f t="shared" si="25"/>
        <v>Active secondary dengue (strong response)</v>
      </c>
    </row>
    <row r="781" spans="1:14" x14ac:dyDescent="0.3">
      <c r="A781" t="s">
        <v>15</v>
      </c>
      <c r="B781">
        <v>50</v>
      </c>
      <c r="C781" t="str">
        <f>LOOKUP(Table1[[#This Row],[Age]],R$2:R$5,S$2:S$5)</f>
        <v>Senior (51+)</v>
      </c>
      <c r="D781">
        <v>1</v>
      </c>
      <c r="E781">
        <v>1</v>
      </c>
      <c r="F781">
        <v>1</v>
      </c>
      <c r="G781" t="s">
        <v>16</v>
      </c>
      <c r="H781" t="s">
        <v>17</v>
      </c>
      <c r="I781" t="s">
        <v>13</v>
      </c>
      <c r="J781" t="s">
        <v>14</v>
      </c>
      <c r="K781">
        <v>1</v>
      </c>
      <c r="L781" t="str">
        <f>IF(Table1[[#This Row],[Outcome]],"Positive","Negative")</f>
        <v>Positive</v>
      </c>
      <c r="M781" t="str">
        <f t="shared" si="24"/>
        <v>NS1(+), IgM(+), IgG(+)</v>
      </c>
      <c r="N781" t="str">
        <f t="shared" si="25"/>
        <v>Active secondary dengue (strong response)</v>
      </c>
    </row>
    <row r="782" spans="1:14" hidden="1" x14ac:dyDescent="0.3">
      <c r="A782" t="s">
        <v>15</v>
      </c>
      <c r="B782">
        <v>17</v>
      </c>
      <c r="C782" t="str">
        <f>LOOKUP(Table1[[#This Row],[Age]],R$2:R$5,S$2:S$5)</f>
        <v>Child (0-18)</v>
      </c>
      <c r="D782">
        <v>0</v>
      </c>
      <c r="E782">
        <v>0</v>
      </c>
      <c r="F782">
        <v>0</v>
      </c>
      <c r="G782" t="s">
        <v>38</v>
      </c>
      <c r="H782" t="s">
        <v>12</v>
      </c>
      <c r="I782" t="s">
        <v>19</v>
      </c>
      <c r="J782" t="s">
        <v>14</v>
      </c>
      <c r="K782">
        <v>0</v>
      </c>
      <c r="L782" t="str">
        <f>IF(Table1[[#This Row],[Outcome]],"Positive","Negative")</f>
        <v>Negative</v>
      </c>
      <c r="M782" t="str">
        <f t="shared" si="24"/>
        <v>All Negative</v>
      </c>
      <c r="N782" t="str">
        <f t="shared" si="25"/>
        <v>Likely not infected / tested too early</v>
      </c>
    </row>
    <row r="783" spans="1:14" x14ac:dyDescent="0.3">
      <c r="A783" t="s">
        <v>10</v>
      </c>
      <c r="B783">
        <v>31</v>
      </c>
      <c r="C783" t="str">
        <f>LOOKUP(Table1[[#This Row],[Age]],R$2:R$5,S$2:S$5)</f>
        <v>Adult (31-50)</v>
      </c>
      <c r="D783">
        <v>1</v>
      </c>
      <c r="E783">
        <v>1</v>
      </c>
      <c r="F783">
        <v>1</v>
      </c>
      <c r="G783" t="s">
        <v>51</v>
      </c>
      <c r="H783" t="s">
        <v>17</v>
      </c>
      <c r="I783" t="s">
        <v>13</v>
      </c>
      <c r="J783" t="s">
        <v>14</v>
      </c>
      <c r="K783">
        <v>1</v>
      </c>
      <c r="L783" t="str">
        <f>IF(Table1[[#This Row],[Outcome]],"Positive","Negative")</f>
        <v>Positive</v>
      </c>
      <c r="M783" t="str">
        <f t="shared" si="24"/>
        <v>NS1(+), IgM(+), IgG(+)</v>
      </c>
      <c r="N783" t="str">
        <f t="shared" si="25"/>
        <v>Active secondary dengue (strong response)</v>
      </c>
    </row>
    <row r="784" spans="1:14" x14ac:dyDescent="0.3">
      <c r="A784" t="s">
        <v>10</v>
      </c>
      <c r="B784">
        <v>53</v>
      </c>
      <c r="C784" t="str">
        <f>LOOKUP(Table1[[#This Row],[Age]],R$2:R$5,S$2:S$5)</f>
        <v>Senior (51+)</v>
      </c>
      <c r="D784">
        <v>1</v>
      </c>
      <c r="E784">
        <v>1</v>
      </c>
      <c r="F784">
        <v>1</v>
      </c>
      <c r="G784" t="s">
        <v>20</v>
      </c>
      <c r="H784" t="s">
        <v>12</v>
      </c>
      <c r="I784" t="s">
        <v>13</v>
      </c>
      <c r="J784" t="s">
        <v>14</v>
      </c>
      <c r="K784">
        <v>1</v>
      </c>
      <c r="L784" t="str">
        <f>IF(Table1[[#This Row],[Outcome]],"Positive","Negative")</f>
        <v>Positive</v>
      </c>
      <c r="M784" t="str">
        <f t="shared" si="24"/>
        <v>NS1(+), IgM(+), IgG(+)</v>
      </c>
      <c r="N784" t="str">
        <f t="shared" si="25"/>
        <v>Active secondary dengue (strong response)</v>
      </c>
    </row>
    <row r="785" spans="1:14" hidden="1" x14ac:dyDescent="0.3">
      <c r="A785" t="s">
        <v>15</v>
      </c>
      <c r="B785">
        <v>29</v>
      </c>
      <c r="C785" t="str">
        <f>LOOKUP(Table1[[#This Row],[Age]],R$2:R$5,S$2:S$5)</f>
        <v>Young Adult (19-30)</v>
      </c>
      <c r="D785">
        <v>0</v>
      </c>
      <c r="E785">
        <v>0</v>
      </c>
      <c r="F785">
        <v>1</v>
      </c>
      <c r="G785" t="s">
        <v>42</v>
      </c>
      <c r="H785" t="s">
        <v>17</v>
      </c>
      <c r="I785" t="s">
        <v>19</v>
      </c>
      <c r="J785" t="s">
        <v>14</v>
      </c>
      <c r="K785">
        <v>0</v>
      </c>
      <c r="L785" t="str">
        <f>IF(Table1[[#This Row],[Outcome]],"Positive","Negative")</f>
        <v>Negative</v>
      </c>
      <c r="M785" t="str">
        <f t="shared" si="24"/>
        <v>NS1(-), IgM(+), IgG(-)</v>
      </c>
      <c r="N785" t="str">
        <f t="shared" si="25"/>
        <v>Recent dengue</v>
      </c>
    </row>
    <row r="786" spans="1:14" x14ac:dyDescent="0.3">
      <c r="A786" t="s">
        <v>10</v>
      </c>
      <c r="B786">
        <v>32</v>
      </c>
      <c r="C786" t="str">
        <f>LOOKUP(Table1[[#This Row],[Age]],R$2:R$5,S$2:S$5)</f>
        <v>Adult (31-50)</v>
      </c>
      <c r="D786">
        <v>1</v>
      </c>
      <c r="E786">
        <v>1</v>
      </c>
      <c r="F786">
        <v>1</v>
      </c>
      <c r="G786" t="s">
        <v>28</v>
      </c>
      <c r="H786" t="s">
        <v>12</v>
      </c>
      <c r="I786" t="s">
        <v>24</v>
      </c>
      <c r="J786" t="s">
        <v>14</v>
      </c>
      <c r="K786">
        <v>1</v>
      </c>
      <c r="L786" t="str">
        <f>IF(Table1[[#This Row],[Outcome]],"Positive","Negative")</f>
        <v>Positive</v>
      </c>
      <c r="M786" t="str">
        <f t="shared" si="24"/>
        <v>NS1(+), IgM(+), IgG(+)</v>
      </c>
      <c r="N786" t="str">
        <f t="shared" si="25"/>
        <v>Active secondary dengue (strong response)</v>
      </c>
    </row>
    <row r="787" spans="1:14" hidden="1" x14ac:dyDescent="0.3">
      <c r="A787" t="s">
        <v>10</v>
      </c>
      <c r="B787">
        <v>45</v>
      </c>
      <c r="C787" t="str">
        <f>LOOKUP(Table1[[#This Row],[Age]],R$2:R$5,S$2:S$5)</f>
        <v>Adult (31-50)</v>
      </c>
      <c r="D787">
        <v>0</v>
      </c>
      <c r="E787">
        <v>0</v>
      </c>
      <c r="F787">
        <v>0</v>
      </c>
      <c r="G787" t="s">
        <v>53</v>
      </c>
      <c r="H787" t="s">
        <v>17</v>
      </c>
      <c r="I787" t="s">
        <v>19</v>
      </c>
      <c r="J787" t="s">
        <v>14</v>
      </c>
      <c r="K787">
        <v>0</v>
      </c>
      <c r="L787" t="str">
        <f>IF(Table1[[#This Row],[Outcome]],"Positive","Negative")</f>
        <v>Negative</v>
      </c>
      <c r="M787" t="str">
        <f t="shared" si="24"/>
        <v>All Negative</v>
      </c>
      <c r="N787" t="str">
        <f t="shared" si="25"/>
        <v>Likely not infected / tested too early</v>
      </c>
    </row>
    <row r="788" spans="1:14" hidden="1" x14ac:dyDescent="0.3">
      <c r="A788" t="s">
        <v>15</v>
      </c>
      <c r="B788">
        <v>63</v>
      </c>
      <c r="C788" t="str">
        <f>LOOKUP(Table1[[#This Row],[Age]],R$2:R$5,S$2:S$5)</f>
        <v>Senior (51+)</v>
      </c>
      <c r="D788">
        <v>0</v>
      </c>
      <c r="E788">
        <v>0</v>
      </c>
      <c r="F788">
        <v>1</v>
      </c>
      <c r="G788" t="s">
        <v>32</v>
      </c>
      <c r="H788" t="s">
        <v>12</v>
      </c>
      <c r="I788" t="s">
        <v>24</v>
      </c>
      <c r="J788" t="s">
        <v>14</v>
      </c>
      <c r="K788">
        <v>0</v>
      </c>
      <c r="L788" t="str">
        <f>IF(Table1[[#This Row],[Outcome]],"Positive","Negative")</f>
        <v>Negative</v>
      </c>
      <c r="M788" t="str">
        <f t="shared" si="24"/>
        <v>NS1(-), IgM(+), IgG(-)</v>
      </c>
      <c r="N788" t="str">
        <f t="shared" si="25"/>
        <v>Recent dengue</v>
      </c>
    </row>
    <row r="789" spans="1:14" x14ac:dyDescent="0.3">
      <c r="A789" t="s">
        <v>15</v>
      </c>
      <c r="B789">
        <v>22</v>
      </c>
      <c r="C789" t="str">
        <f>LOOKUP(Table1[[#This Row],[Age]],R$2:R$5,S$2:S$5)</f>
        <v>Young Adult (19-30)</v>
      </c>
      <c r="D789">
        <v>1</v>
      </c>
      <c r="E789">
        <v>1</v>
      </c>
      <c r="F789">
        <v>1</v>
      </c>
      <c r="G789" t="s">
        <v>47</v>
      </c>
      <c r="H789" t="s">
        <v>17</v>
      </c>
      <c r="I789" t="s">
        <v>19</v>
      </c>
      <c r="J789" t="s">
        <v>14</v>
      </c>
      <c r="K789">
        <v>1</v>
      </c>
      <c r="L789" t="str">
        <f>IF(Table1[[#This Row],[Outcome]],"Positive","Negative")</f>
        <v>Positive</v>
      </c>
      <c r="M789" t="str">
        <f t="shared" si="24"/>
        <v>NS1(+), IgM(+), IgG(+)</v>
      </c>
      <c r="N789" t="str">
        <f t="shared" si="25"/>
        <v>Active secondary dengue (strong response)</v>
      </c>
    </row>
    <row r="790" spans="1:14" hidden="1" x14ac:dyDescent="0.3">
      <c r="A790" t="s">
        <v>15</v>
      </c>
      <c r="B790">
        <v>46</v>
      </c>
      <c r="C790" t="str">
        <f>LOOKUP(Table1[[#This Row],[Age]],R$2:R$5,S$2:S$5)</f>
        <v>Adult (31-50)</v>
      </c>
      <c r="D790">
        <v>0</v>
      </c>
      <c r="E790">
        <v>0</v>
      </c>
      <c r="F790">
        <v>0</v>
      </c>
      <c r="G790" t="s">
        <v>18</v>
      </c>
      <c r="H790" t="s">
        <v>12</v>
      </c>
      <c r="I790" t="s">
        <v>24</v>
      </c>
      <c r="J790" t="s">
        <v>14</v>
      </c>
      <c r="K790">
        <v>0</v>
      </c>
      <c r="L790" t="str">
        <f>IF(Table1[[#This Row],[Outcome]],"Positive","Negative")</f>
        <v>Negative</v>
      </c>
      <c r="M790" t="str">
        <f t="shared" si="24"/>
        <v>All Negative</v>
      </c>
      <c r="N790" t="str">
        <f t="shared" si="25"/>
        <v>Likely not infected / tested too early</v>
      </c>
    </row>
    <row r="791" spans="1:14" x14ac:dyDescent="0.3">
      <c r="A791" t="s">
        <v>15</v>
      </c>
      <c r="B791">
        <v>31</v>
      </c>
      <c r="C791" t="str">
        <f>LOOKUP(Table1[[#This Row],[Age]],R$2:R$5,S$2:S$5)</f>
        <v>Adult (31-50)</v>
      </c>
      <c r="D791">
        <v>1</v>
      </c>
      <c r="E791">
        <v>1</v>
      </c>
      <c r="F791">
        <v>0</v>
      </c>
      <c r="G791" t="s">
        <v>30</v>
      </c>
      <c r="H791" t="s">
        <v>17</v>
      </c>
      <c r="I791" t="s">
        <v>19</v>
      </c>
      <c r="J791" t="s">
        <v>14</v>
      </c>
      <c r="K791">
        <v>1</v>
      </c>
      <c r="L791" t="str">
        <f>IF(Table1[[#This Row],[Outcome]],"Positive","Negative")</f>
        <v>Positive</v>
      </c>
      <c r="M791" t="str">
        <f t="shared" si="24"/>
        <v>NS1(+), IgM(-), IgG(+)</v>
      </c>
      <c r="N791" t="str">
        <f t="shared" si="25"/>
        <v>Early secondary infection</v>
      </c>
    </row>
    <row r="792" spans="1:14" x14ac:dyDescent="0.3">
      <c r="A792" t="s">
        <v>15</v>
      </c>
      <c r="B792">
        <v>42</v>
      </c>
      <c r="C792" t="str">
        <f>LOOKUP(Table1[[#This Row],[Age]],R$2:R$5,S$2:S$5)</f>
        <v>Adult (31-50)</v>
      </c>
      <c r="D792">
        <v>1</v>
      </c>
      <c r="E792">
        <v>1</v>
      </c>
      <c r="F792">
        <v>1</v>
      </c>
      <c r="G792" t="s">
        <v>52</v>
      </c>
      <c r="H792" t="s">
        <v>12</v>
      </c>
      <c r="I792" t="s">
        <v>24</v>
      </c>
      <c r="J792" t="s">
        <v>14</v>
      </c>
      <c r="K792">
        <v>1</v>
      </c>
      <c r="L792" t="str">
        <f>IF(Table1[[#This Row],[Outcome]],"Positive","Negative")</f>
        <v>Positive</v>
      </c>
      <c r="M792" t="str">
        <f t="shared" si="24"/>
        <v>NS1(+), IgM(+), IgG(+)</v>
      </c>
      <c r="N792" t="str">
        <f t="shared" si="25"/>
        <v>Active secondary dengue (strong response)</v>
      </c>
    </row>
    <row r="793" spans="1:14" hidden="1" x14ac:dyDescent="0.3">
      <c r="A793" t="s">
        <v>15</v>
      </c>
      <c r="B793">
        <v>54</v>
      </c>
      <c r="C793" t="str">
        <f>LOOKUP(Table1[[#This Row],[Age]],R$2:R$5,S$2:S$5)</f>
        <v>Senior (51+)</v>
      </c>
      <c r="D793">
        <v>0</v>
      </c>
      <c r="E793">
        <v>0</v>
      </c>
      <c r="F793">
        <v>0</v>
      </c>
      <c r="G793" t="s">
        <v>35</v>
      </c>
      <c r="H793" t="s">
        <v>17</v>
      </c>
      <c r="I793" t="s">
        <v>19</v>
      </c>
      <c r="J793" t="s">
        <v>14</v>
      </c>
      <c r="K793">
        <v>0</v>
      </c>
      <c r="L793" t="str">
        <f>IF(Table1[[#This Row],[Outcome]],"Positive","Negative")</f>
        <v>Negative</v>
      </c>
      <c r="M793" t="str">
        <f t="shared" si="24"/>
        <v>All Negative</v>
      </c>
      <c r="N793" t="str">
        <f t="shared" si="25"/>
        <v>Likely not infected / tested too early</v>
      </c>
    </row>
    <row r="794" spans="1:14" hidden="1" x14ac:dyDescent="0.3">
      <c r="A794" t="s">
        <v>10</v>
      </c>
      <c r="B794">
        <v>27</v>
      </c>
      <c r="C794" t="str">
        <f>LOOKUP(Table1[[#This Row],[Age]],R$2:R$5,S$2:S$5)</f>
        <v>Young Adult (19-30)</v>
      </c>
      <c r="D794">
        <v>0</v>
      </c>
      <c r="E794">
        <v>0</v>
      </c>
      <c r="F794">
        <v>1</v>
      </c>
      <c r="G794" t="s">
        <v>37</v>
      </c>
      <c r="H794" t="s">
        <v>12</v>
      </c>
      <c r="I794" t="s">
        <v>19</v>
      </c>
      <c r="J794" t="s">
        <v>14</v>
      </c>
      <c r="K794">
        <v>0</v>
      </c>
      <c r="L794" t="str">
        <f>IF(Table1[[#This Row],[Outcome]],"Positive","Negative")</f>
        <v>Negative</v>
      </c>
      <c r="M794" t="str">
        <f t="shared" si="24"/>
        <v>NS1(-), IgM(+), IgG(-)</v>
      </c>
      <c r="N794" t="str">
        <f t="shared" si="25"/>
        <v>Recent dengue</v>
      </c>
    </row>
    <row r="795" spans="1:14" x14ac:dyDescent="0.3">
      <c r="A795" t="s">
        <v>15</v>
      </c>
      <c r="B795">
        <v>57</v>
      </c>
      <c r="C795" t="str">
        <f>LOOKUP(Table1[[#This Row],[Age]],R$2:R$5,S$2:S$5)</f>
        <v>Senior (51+)</v>
      </c>
      <c r="D795">
        <v>1</v>
      </c>
      <c r="E795">
        <v>1</v>
      </c>
      <c r="F795">
        <v>1</v>
      </c>
      <c r="G795" t="s">
        <v>23</v>
      </c>
      <c r="H795" t="s">
        <v>17</v>
      </c>
      <c r="I795" t="s">
        <v>19</v>
      </c>
      <c r="J795" t="s">
        <v>14</v>
      </c>
      <c r="K795">
        <v>1</v>
      </c>
      <c r="L795" t="str">
        <f>IF(Table1[[#This Row],[Outcome]],"Positive","Negative")</f>
        <v>Positive</v>
      </c>
      <c r="M795" t="str">
        <f t="shared" si="24"/>
        <v>NS1(+), IgM(+), IgG(+)</v>
      </c>
      <c r="N795" t="str">
        <f t="shared" si="25"/>
        <v>Active secondary dengue (strong response)</v>
      </c>
    </row>
    <row r="796" spans="1:14" x14ac:dyDescent="0.3">
      <c r="A796" t="s">
        <v>15</v>
      </c>
      <c r="B796">
        <v>46</v>
      </c>
      <c r="C796" t="str">
        <f>LOOKUP(Table1[[#This Row],[Age]],R$2:R$5,S$2:S$5)</f>
        <v>Adult (31-50)</v>
      </c>
      <c r="D796">
        <v>1</v>
      </c>
      <c r="E796">
        <v>1</v>
      </c>
      <c r="F796">
        <v>1</v>
      </c>
      <c r="G796" t="s">
        <v>33</v>
      </c>
      <c r="H796" t="s">
        <v>12</v>
      </c>
      <c r="I796" t="s">
        <v>24</v>
      </c>
      <c r="J796" t="s">
        <v>14</v>
      </c>
      <c r="K796">
        <v>1</v>
      </c>
      <c r="L796" t="str">
        <f>IF(Table1[[#This Row],[Outcome]],"Positive","Negative")</f>
        <v>Positive</v>
      </c>
      <c r="M796" t="str">
        <f t="shared" si="24"/>
        <v>NS1(+), IgM(+), IgG(+)</v>
      </c>
      <c r="N796" t="str">
        <f t="shared" si="25"/>
        <v>Active secondary dengue (strong response)</v>
      </c>
    </row>
    <row r="797" spans="1:14" hidden="1" x14ac:dyDescent="0.3">
      <c r="A797" t="s">
        <v>15</v>
      </c>
      <c r="B797">
        <v>29</v>
      </c>
      <c r="C797" t="str">
        <f>LOOKUP(Table1[[#This Row],[Age]],R$2:R$5,S$2:S$5)</f>
        <v>Young Adult (19-30)</v>
      </c>
      <c r="D797">
        <v>0</v>
      </c>
      <c r="E797">
        <v>0</v>
      </c>
      <c r="F797">
        <v>1</v>
      </c>
      <c r="G797" t="s">
        <v>51</v>
      </c>
      <c r="H797" t="s">
        <v>17</v>
      </c>
      <c r="I797" t="s">
        <v>13</v>
      </c>
      <c r="J797" t="s">
        <v>14</v>
      </c>
      <c r="K797">
        <v>0</v>
      </c>
      <c r="L797" t="str">
        <f>IF(Table1[[#This Row],[Outcome]],"Positive","Negative")</f>
        <v>Negative</v>
      </c>
      <c r="M797" t="str">
        <f t="shared" si="24"/>
        <v>NS1(-), IgM(+), IgG(-)</v>
      </c>
      <c r="N797" t="str">
        <f t="shared" si="25"/>
        <v>Recent dengue</v>
      </c>
    </row>
    <row r="798" spans="1:14" x14ac:dyDescent="0.3">
      <c r="A798" t="s">
        <v>15</v>
      </c>
      <c r="B798">
        <v>34</v>
      </c>
      <c r="C798" t="str">
        <f>LOOKUP(Table1[[#This Row],[Age]],R$2:R$5,S$2:S$5)</f>
        <v>Adult (31-50)</v>
      </c>
      <c r="D798">
        <v>1</v>
      </c>
      <c r="E798">
        <v>1</v>
      </c>
      <c r="F798">
        <v>0</v>
      </c>
      <c r="G798" t="s">
        <v>26</v>
      </c>
      <c r="H798" t="s">
        <v>12</v>
      </c>
      <c r="I798" t="s">
        <v>19</v>
      </c>
      <c r="J798" t="s">
        <v>14</v>
      </c>
      <c r="K798">
        <v>1</v>
      </c>
      <c r="L798" t="str">
        <f>IF(Table1[[#This Row],[Outcome]],"Positive","Negative")</f>
        <v>Positive</v>
      </c>
      <c r="M798" t="str">
        <f t="shared" si="24"/>
        <v>NS1(+), IgM(-), IgG(+)</v>
      </c>
      <c r="N798" t="str">
        <f t="shared" si="25"/>
        <v>Early secondary infection</v>
      </c>
    </row>
    <row r="799" spans="1:14" x14ac:dyDescent="0.3">
      <c r="A799" t="s">
        <v>10</v>
      </c>
      <c r="B799">
        <v>41</v>
      </c>
      <c r="C799" t="str">
        <f>LOOKUP(Table1[[#This Row],[Age]],R$2:R$5,S$2:S$5)</f>
        <v>Adult (31-50)</v>
      </c>
      <c r="D799">
        <v>1</v>
      </c>
      <c r="E799">
        <v>1</v>
      </c>
      <c r="F799">
        <v>1</v>
      </c>
      <c r="G799" t="s">
        <v>37</v>
      </c>
      <c r="H799" t="s">
        <v>17</v>
      </c>
      <c r="I799" t="s">
        <v>19</v>
      </c>
      <c r="J799" t="s">
        <v>14</v>
      </c>
      <c r="K799">
        <v>1</v>
      </c>
      <c r="L799" t="str">
        <f>IF(Table1[[#This Row],[Outcome]],"Positive","Negative")</f>
        <v>Positive</v>
      </c>
      <c r="M799" t="str">
        <f t="shared" si="24"/>
        <v>NS1(+), IgM(+), IgG(+)</v>
      </c>
      <c r="N799" t="str">
        <f t="shared" si="25"/>
        <v>Active secondary dengue (strong response)</v>
      </c>
    </row>
    <row r="800" spans="1:14" hidden="1" x14ac:dyDescent="0.3">
      <c r="A800" t="s">
        <v>10</v>
      </c>
      <c r="B800">
        <v>10</v>
      </c>
      <c r="C800" t="str">
        <f>LOOKUP(Table1[[#This Row],[Age]],R$2:R$5,S$2:S$5)</f>
        <v>Child (0-18)</v>
      </c>
      <c r="D800">
        <v>0</v>
      </c>
      <c r="E800">
        <v>0</v>
      </c>
      <c r="F800">
        <v>1</v>
      </c>
      <c r="G800" t="s">
        <v>23</v>
      </c>
      <c r="H800" t="s">
        <v>12</v>
      </c>
      <c r="I800" t="s">
        <v>13</v>
      </c>
      <c r="J800" t="s">
        <v>14</v>
      </c>
      <c r="K800">
        <v>0</v>
      </c>
      <c r="L800" t="str">
        <f>IF(Table1[[#This Row],[Outcome]],"Positive","Negative")</f>
        <v>Negative</v>
      </c>
      <c r="M800" t="str">
        <f t="shared" si="24"/>
        <v>NS1(-), IgM(+), IgG(-)</v>
      </c>
      <c r="N800" t="str">
        <f t="shared" si="25"/>
        <v>Recent dengue</v>
      </c>
    </row>
    <row r="801" spans="1:14" x14ac:dyDescent="0.3">
      <c r="A801" t="s">
        <v>10</v>
      </c>
      <c r="B801">
        <v>27</v>
      </c>
      <c r="C801" t="str">
        <f>LOOKUP(Table1[[#This Row],[Age]],R$2:R$5,S$2:S$5)</f>
        <v>Young Adult (19-30)</v>
      </c>
      <c r="D801">
        <v>1</v>
      </c>
      <c r="E801">
        <v>1</v>
      </c>
      <c r="F801">
        <v>0</v>
      </c>
      <c r="G801" t="s">
        <v>20</v>
      </c>
      <c r="H801" t="s">
        <v>17</v>
      </c>
      <c r="I801" t="s">
        <v>13</v>
      </c>
      <c r="J801" t="s">
        <v>14</v>
      </c>
      <c r="K801">
        <v>1</v>
      </c>
      <c r="L801" t="str">
        <f>IF(Table1[[#This Row],[Outcome]],"Positive","Negative")</f>
        <v>Positive</v>
      </c>
      <c r="M801" t="str">
        <f t="shared" si="24"/>
        <v>NS1(+), IgM(-), IgG(+)</v>
      </c>
      <c r="N801" t="str">
        <f t="shared" si="25"/>
        <v>Early secondary infection</v>
      </c>
    </row>
    <row r="802" spans="1:14" x14ac:dyDescent="0.3">
      <c r="A802" t="s">
        <v>10</v>
      </c>
      <c r="B802">
        <v>26</v>
      </c>
      <c r="C802" t="str">
        <f>LOOKUP(Table1[[#This Row],[Age]],R$2:R$5,S$2:S$5)</f>
        <v>Young Adult (19-30)</v>
      </c>
      <c r="D802">
        <v>1</v>
      </c>
      <c r="E802">
        <v>1</v>
      </c>
      <c r="F802">
        <v>1</v>
      </c>
      <c r="G802" t="s">
        <v>39</v>
      </c>
      <c r="H802" t="s">
        <v>12</v>
      </c>
      <c r="I802" t="s">
        <v>24</v>
      </c>
      <c r="J802" t="s">
        <v>14</v>
      </c>
      <c r="K802">
        <v>1</v>
      </c>
      <c r="L802" t="str">
        <f>IF(Table1[[#This Row],[Outcome]],"Positive","Negative")</f>
        <v>Positive</v>
      </c>
      <c r="M802" t="str">
        <f t="shared" si="24"/>
        <v>NS1(+), IgM(+), IgG(+)</v>
      </c>
      <c r="N802" t="str">
        <f t="shared" si="25"/>
        <v>Active secondary dengue (strong response)</v>
      </c>
    </row>
    <row r="803" spans="1:14" x14ac:dyDescent="0.3">
      <c r="A803" t="s">
        <v>10</v>
      </c>
      <c r="B803">
        <v>62</v>
      </c>
      <c r="C803" t="str">
        <f>LOOKUP(Table1[[#This Row],[Age]],R$2:R$5,S$2:S$5)</f>
        <v>Senior (51+)</v>
      </c>
      <c r="D803">
        <v>1</v>
      </c>
      <c r="E803">
        <v>1</v>
      </c>
      <c r="F803">
        <v>1</v>
      </c>
      <c r="G803" t="s">
        <v>33</v>
      </c>
      <c r="H803" t="s">
        <v>17</v>
      </c>
      <c r="I803" t="s">
        <v>19</v>
      </c>
      <c r="J803" t="s">
        <v>14</v>
      </c>
      <c r="K803">
        <v>1</v>
      </c>
      <c r="L803" t="str">
        <f>IF(Table1[[#This Row],[Outcome]],"Positive","Negative")</f>
        <v>Positive</v>
      </c>
      <c r="M803" t="str">
        <f t="shared" si="24"/>
        <v>NS1(+), IgM(+), IgG(+)</v>
      </c>
      <c r="N803" t="str">
        <f t="shared" si="25"/>
        <v>Active secondary dengue (strong response)</v>
      </c>
    </row>
    <row r="804" spans="1:14" x14ac:dyDescent="0.3">
      <c r="A804" t="s">
        <v>15</v>
      </c>
      <c r="B804">
        <v>28</v>
      </c>
      <c r="C804" t="str">
        <f>LOOKUP(Table1[[#This Row],[Age]],R$2:R$5,S$2:S$5)</f>
        <v>Young Adult (19-30)</v>
      </c>
      <c r="D804">
        <v>1</v>
      </c>
      <c r="E804">
        <v>1</v>
      </c>
      <c r="F804">
        <v>1</v>
      </c>
      <c r="G804" t="s">
        <v>27</v>
      </c>
      <c r="H804" t="s">
        <v>12</v>
      </c>
      <c r="I804" t="s">
        <v>19</v>
      </c>
      <c r="J804" t="s">
        <v>14</v>
      </c>
      <c r="K804">
        <v>1</v>
      </c>
      <c r="L804" t="str">
        <f>IF(Table1[[#This Row],[Outcome]],"Positive","Negative")</f>
        <v>Positive</v>
      </c>
      <c r="M804" t="str">
        <f t="shared" si="24"/>
        <v>NS1(+), IgM(+), IgG(+)</v>
      </c>
      <c r="N804" t="str">
        <f t="shared" si="25"/>
        <v>Active secondary dengue (strong response)</v>
      </c>
    </row>
    <row r="805" spans="1:14" x14ac:dyDescent="0.3">
      <c r="A805" t="s">
        <v>15</v>
      </c>
      <c r="B805">
        <v>44</v>
      </c>
      <c r="C805" t="str">
        <f>LOOKUP(Table1[[#This Row],[Age]],R$2:R$5,S$2:S$5)</f>
        <v>Adult (31-50)</v>
      </c>
      <c r="D805">
        <v>1</v>
      </c>
      <c r="E805">
        <v>1</v>
      </c>
      <c r="F805">
        <v>0</v>
      </c>
      <c r="G805" t="s">
        <v>49</v>
      </c>
      <c r="H805" t="s">
        <v>17</v>
      </c>
      <c r="I805" t="s">
        <v>19</v>
      </c>
      <c r="J805" t="s">
        <v>14</v>
      </c>
      <c r="K805">
        <v>1</v>
      </c>
      <c r="L805" t="str">
        <f>IF(Table1[[#This Row],[Outcome]],"Positive","Negative")</f>
        <v>Positive</v>
      </c>
      <c r="M805" t="str">
        <f t="shared" si="24"/>
        <v>NS1(+), IgM(-), IgG(+)</v>
      </c>
      <c r="N805" t="str">
        <f t="shared" si="25"/>
        <v>Early secondary infection</v>
      </c>
    </row>
    <row r="806" spans="1:14" x14ac:dyDescent="0.3">
      <c r="A806" t="s">
        <v>15</v>
      </c>
      <c r="B806">
        <v>39</v>
      </c>
      <c r="C806" t="str">
        <f>LOOKUP(Table1[[#This Row],[Age]],R$2:R$5,S$2:S$5)</f>
        <v>Adult (31-50)</v>
      </c>
      <c r="D806">
        <v>1</v>
      </c>
      <c r="E806">
        <v>1</v>
      </c>
      <c r="F806">
        <v>1</v>
      </c>
      <c r="G806" t="s">
        <v>32</v>
      </c>
      <c r="H806" t="s">
        <v>12</v>
      </c>
      <c r="I806" t="s">
        <v>13</v>
      </c>
      <c r="J806" t="s">
        <v>14</v>
      </c>
      <c r="K806">
        <v>1</v>
      </c>
      <c r="L806" t="str">
        <f>IF(Table1[[#This Row],[Outcome]],"Positive","Negative")</f>
        <v>Positive</v>
      </c>
      <c r="M806" t="str">
        <f t="shared" si="24"/>
        <v>NS1(+), IgM(+), IgG(+)</v>
      </c>
      <c r="N806" t="str">
        <f t="shared" si="25"/>
        <v>Active secondary dengue (strong response)</v>
      </c>
    </row>
    <row r="807" spans="1:14" hidden="1" x14ac:dyDescent="0.3">
      <c r="A807" t="s">
        <v>10</v>
      </c>
      <c r="B807">
        <v>11</v>
      </c>
      <c r="C807" t="str">
        <f>LOOKUP(Table1[[#This Row],[Age]],R$2:R$5,S$2:S$5)</f>
        <v>Child (0-18)</v>
      </c>
      <c r="D807">
        <v>0</v>
      </c>
      <c r="E807">
        <v>0</v>
      </c>
      <c r="F807">
        <v>1</v>
      </c>
      <c r="G807" t="s">
        <v>50</v>
      </c>
      <c r="H807" t="s">
        <v>17</v>
      </c>
      <c r="I807" t="s">
        <v>24</v>
      </c>
      <c r="J807" t="s">
        <v>14</v>
      </c>
      <c r="K807">
        <v>0</v>
      </c>
      <c r="L807" t="str">
        <f>IF(Table1[[#This Row],[Outcome]],"Positive","Negative")</f>
        <v>Negative</v>
      </c>
      <c r="M807" t="str">
        <f t="shared" si="24"/>
        <v>NS1(-), IgM(+), IgG(-)</v>
      </c>
      <c r="N807" t="str">
        <f t="shared" si="25"/>
        <v>Recent dengue</v>
      </c>
    </row>
    <row r="808" spans="1:14" hidden="1" x14ac:dyDescent="0.3">
      <c r="A808" t="s">
        <v>10</v>
      </c>
      <c r="B808">
        <v>51</v>
      </c>
      <c r="C808" t="str">
        <f>LOOKUP(Table1[[#This Row],[Age]],R$2:R$5,S$2:S$5)</f>
        <v>Senior (51+)</v>
      </c>
      <c r="D808">
        <v>0</v>
      </c>
      <c r="E808">
        <v>0</v>
      </c>
      <c r="F808">
        <v>1</v>
      </c>
      <c r="G808" t="s">
        <v>48</v>
      </c>
      <c r="H808" t="s">
        <v>12</v>
      </c>
      <c r="I808" t="s">
        <v>19</v>
      </c>
      <c r="J808" t="s">
        <v>14</v>
      </c>
      <c r="K808">
        <v>0</v>
      </c>
      <c r="L808" t="str">
        <f>IF(Table1[[#This Row],[Outcome]],"Positive","Negative")</f>
        <v>Negative</v>
      </c>
      <c r="M808" t="str">
        <f t="shared" si="24"/>
        <v>NS1(-), IgM(+), IgG(-)</v>
      </c>
      <c r="N808" t="str">
        <f t="shared" si="25"/>
        <v>Recent dengue</v>
      </c>
    </row>
    <row r="809" spans="1:14" x14ac:dyDescent="0.3">
      <c r="A809" t="s">
        <v>10</v>
      </c>
      <c r="B809">
        <v>34</v>
      </c>
      <c r="C809" t="str">
        <f>LOOKUP(Table1[[#This Row],[Age]],R$2:R$5,S$2:S$5)</f>
        <v>Adult (31-50)</v>
      </c>
      <c r="D809">
        <v>1</v>
      </c>
      <c r="E809">
        <v>1</v>
      </c>
      <c r="F809">
        <v>0</v>
      </c>
      <c r="G809" t="s">
        <v>22</v>
      </c>
      <c r="H809" t="s">
        <v>17</v>
      </c>
      <c r="I809" t="s">
        <v>24</v>
      </c>
      <c r="J809" t="s">
        <v>14</v>
      </c>
      <c r="K809">
        <v>1</v>
      </c>
      <c r="L809" t="str">
        <f>IF(Table1[[#This Row],[Outcome]],"Positive","Negative")</f>
        <v>Positive</v>
      </c>
      <c r="M809" t="str">
        <f t="shared" si="24"/>
        <v>NS1(+), IgM(-), IgG(+)</v>
      </c>
      <c r="N809" t="str">
        <f t="shared" si="25"/>
        <v>Early secondary infection</v>
      </c>
    </row>
    <row r="810" spans="1:14" hidden="1" x14ac:dyDescent="0.3">
      <c r="A810" t="s">
        <v>10</v>
      </c>
      <c r="B810">
        <v>17</v>
      </c>
      <c r="C810" t="str">
        <f>LOOKUP(Table1[[#This Row],[Age]],R$2:R$5,S$2:S$5)</f>
        <v>Child (0-18)</v>
      </c>
      <c r="D810">
        <v>0</v>
      </c>
      <c r="E810">
        <v>0</v>
      </c>
      <c r="F810">
        <v>0</v>
      </c>
      <c r="G810" t="s">
        <v>45</v>
      </c>
      <c r="H810" t="s">
        <v>12</v>
      </c>
      <c r="I810" t="s">
        <v>13</v>
      </c>
      <c r="J810" t="s">
        <v>14</v>
      </c>
      <c r="K810">
        <v>0</v>
      </c>
      <c r="L810" t="str">
        <f>IF(Table1[[#This Row],[Outcome]],"Positive","Negative")</f>
        <v>Negative</v>
      </c>
      <c r="M810" t="str">
        <f t="shared" si="24"/>
        <v>All Negative</v>
      </c>
      <c r="N810" t="str">
        <f t="shared" si="25"/>
        <v>Likely not infected / tested too early</v>
      </c>
    </row>
    <row r="811" spans="1:14" x14ac:dyDescent="0.3">
      <c r="A811" t="s">
        <v>10</v>
      </c>
      <c r="B811">
        <v>12</v>
      </c>
      <c r="C811" t="str">
        <f>LOOKUP(Table1[[#This Row],[Age]],R$2:R$5,S$2:S$5)</f>
        <v>Child (0-18)</v>
      </c>
      <c r="D811">
        <v>1</v>
      </c>
      <c r="E811">
        <v>1</v>
      </c>
      <c r="F811">
        <v>0</v>
      </c>
      <c r="G811" t="s">
        <v>52</v>
      </c>
      <c r="H811" t="s">
        <v>17</v>
      </c>
      <c r="I811" t="s">
        <v>19</v>
      </c>
      <c r="J811" t="s">
        <v>14</v>
      </c>
      <c r="K811">
        <v>1</v>
      </c>
      <c r="L811" t="str">
        <f>IF(Table1[[#This Row],[Outcome]],"Positive","Negative")</f>
        <v>Positive</v>
      </c>
      <c r="M811" t="str">
        <f t="shared" si="24"/>
        <v>NS1(+), IgM(-), IgG(+)</v>
      </c>
      <c r="N811" t="str">
        <f t="shared" si="25"/>
        <v>Early secondary infection</v>
      </c>
    </row>
    <row r="812" spans="1:14" hidden="1" x14ac:dyDescent="0.3">
      <c r="A812" t="s">
        <v>15</v>
      </c>
      <c r="B812">
        <v>51</v>
      </c>
      <c r="C812" t="str">
        <f>LOOKUP(Table1[[#This Row],[Age]],R$2:R$5,S$2:S$5)</f>
        <v>Senior (51+)</v>
      </c>
      <c r="D812">
        <v>0</v>
      </c>
      <c r="E812">
        <v>0</v>
      </c>
      <c r="F812">
        <v>1</v>
      </c>
      <c r="G812" t="s">
        <v>51</v>
      </c>
      <c r="H812" t="s">
        <v>12</v>
      </c>
      <c r="I812" t="s">
        <v>19</v>
      </c>
      <c r="J812" t="s">
        <v>14</v>
      </c>
      <c r="K812">
        <v>0</v>
      </c>
      <c r="L812" t="str">
        <f>IF(Table1[[#This Row],[Outcome]],"Positive","Negative")</f>
        <v>Negative</v>
      </c>
      <c r="M812" t="str">
        <f t="shared" si="24"/>
        <v>NS1(-), IgM(+), IgG(-)</v>
      </c>
      <c r="N812" t="str">
        <f t="shared" si="25"/>
        <v>Recent dengue</v>
      </c>
    </row>
    <row r="813" spans="1:14" hidden="1" x14ac:dyDescent="0.3">
      <c r="A813" t="s">
        <v>10</v>
      </c>
      <c r="B813">
        <v>49</v>
      </c>
      <c r="C813" t="str">
        <f>LOOKUP(Table1[[#This Row],[Age]],R$2:R$5,S$2:S$5)</f>
        <v>Adult (31-50)</v>
      </c>
      <c r="D813">
        <v>0</v>
      </c>
      <c r="E813">
        <v>0</v>
      </c>
      <c r="F813">
        <v>1</v>
      </c>
      <c r="G813" t="s">
        <v>30</v>
      </c>
      <c r="H813" t="s">
        <v>17</v>
      </c>
      <c r="I813" t="s">
        <v>24</v>
      </c>
      <c r="J813" t="s">
        <v>14</v>
      </c>
      <c r="K813">
        <v>0</v>
      </c>
      <c r="L813" t="str">
        <f>IF(Table1[[#This Row],[Outcome]],"Positive","Negative")</f>
        <v>Negative</v>
      </c>
      <c r="M813" t="str">
        <f t="shared" si="24"/>
        <v>NS1(-), IgM(+), IgG(-)</v>
      </c>
      <c r="N813" t="str">
        <f t="shared" si="25"/>
        <v>Recent dengue</v>
      </c>
    </row>
    <row r="814" spans="1:14" x14ac:dyDescent="0.3">
      <c r="A814" t="s">
        <v>15</v>
      </c>
      <c r="B814">
        <v>40</v>
      </c>
      <c r="C814" t="str">
        <f>LOOKUP(Table1[[#This Row],[Age]],R$2:R$5,S$2:S$5)</f>
        <v>Adult (31-50)</v>
      </c>
      <c r="D814">
        <v>1</v>
      </c>
      <c r="E814">
        <v>1</v>
      </c>
      <c r="F814">
        <v>0</v>
      </c>
      <c r="G814" t="s">
        <v>48</v>
      </c>
      <c r="H814" t="s">
        <v>12</v>
      </c>
      <c r="I814" t="s">
        <v>19</v>
      </c>
      <c r="J814" t="s">
        <v>14</v>
      </c>
      <c r="K814">
        <v>1</v>
      </c>
      <c r="L814" t="str">
        <f>IF(Table1[[#This Row],[Outcome]],"Positive","Negative")</f>
        <v>Positive</v>
      </c>
      <c r="M814" t="str">
        <f t="shared" si="24"/>
        <v>NS1(+), IgM(-), IgG(+)</v>
      </c>
      <c r="N814" t="str">
        <f t="shared" si="25"/>
        <v>Early secondary infection</v>
      </c>
    </row>
    <row r="815" spans="1:14" hidden="1" x14ac:dyDescent="0.3">
      <c r="A815" t="s">
        <v>15</v>
      </c>
      <c r="B815">
        <v>50</v>
      </c>
      <c r="C815" t="str">
        <f>LOOKUP(Table1[[#This Row],[Age]],R$2:R$5,S$2:S$5)</f>
        <v>Senior (51+)</v>
      </c>
      <c r="D815">
        <v>0</v>
      </c>
      <c r="E815">
        <v>0</v>
      </c>
      <c r="F815">
        <v>1</v>
      </c>
      <c r="G815" t="s">
        <v>33</v>
      </c>
      <c r="H815" t="s">
        <v>17</v>
      </c>
      <c r="I815" t="s">
        <v>24</v>
      </c>
      <c r="J815" t="s">
        <v>14</v>
      </c>
      <c r="K815">
        <v>0</v>
      </c>
      <c r="L815" t="str">
        <f>IF(Table1[[#This Row],[Outcome]],"Positive","Negative")</f>
        <v>Negative</v>
      </c>
      <c r="M815" t="str">
        <f t="shared" si="24"/>
        <v>NS1(-), IgM(+), IgG(-)</v>
      </c>
      <c r="N815" t="str">
        <f t="shared" si="25"/>
        <v>Recent dengue</v>
      </c>
    </row>
    <row r="816" spans="1:14" x14ac:dyDescent="0.3">
      <c r="A816" t="s">
        <v>10</v>
      </c>
      <c r="B816">
        <v>31</v>
      </c>
      <c r="C816" t="str">
        <f>LOOKUP(Table1[[#This Row],[Age]],R$2:R$5,S$2:S$5)</f>
        <v>Adult (31-50)</v>
      </c>
      <c r="D816">
        <v>1</v>
      </c>
      <c r="E816">
        <v>1</v>
      </c>
      <c r="F816">
        <v>1</v>
      </c>
      <c r="G816" t="s">
        <v>25</v>
      </c>
      <c r="H816" t="s">
        <v>12</v>
      </c>
      <c r="I816" t="s">
        <v>13</v>
      </c>
      <c r="J816" t="s">
        <v>14</v>
      </c>
      <c r="K816">
        <v>1</v>
      </c>
      <c r="L816" t="str">
        <f>IF(Table1[[#This Row],[Outcome]],"Positive","Negative")</f>
        <v>Positive</v>
      </c>
      <c r="M816" t="str">
        <f t="shared" si="24"/>
        <v>NS1(+), IgM(+), IgG(+)</v>
      </c>
      <c r="N816" t="str">
        <f t="shared" si="25"/>
        <v>Active secondary dengue (strong response)</v>
      </c>
    </row>
    <row r="817" spans="1:14" x14ac:dyDescent="0.3">
      <c r="A817" t="s">
        <v>15</v>
      </c>
      <c r="B817">
        <v>49</v>
      </c>
      <c r="C817" t="str">
        <f>LOOKUP(Table1[[#This Row],[Age]],R$2:R$5,S$2:S$5)</f>
        <v>Adult (31-50)</v>
      </c>
      <c r="D817">
        <v>1</v>
      </c>
      <c r="E817">
        <v>1</v>
      </c>
      <c r="F817">
        <v>1</v>
      </c>
      <c r="G817" t="s">
        <v>48</v>
      </c>
      <c r="H817" t="s">
        <v>17</v>
      </c>
      <c r="I817" t="s">
        <v>13</v>
      </c>
      <c r="J817" t="s">
        <v>14</v>
      </c>
      <c r="K817">
        <v>1</v>
      </c>
      <c r="L817" t="str">
        <f>IF(Table1[[#This Row],[Outcome]],"Positive","Negative")</f>
        <v>Positive</v>
      </c>
      <c r="M817" t="str">
        <f t="shared" si="24"/>
        <v>NS1(+), IgM(+), IgG(+)</v>
      </c>
      <c r="N817" t="str">
        <f t="shared" si="25"/>
        <v>Active secondary dengue (strong response)</v>
      </c>
    </row>
    <row r="818" spans="1:14" x14ac:dyDescent="0.3">
      <c r="A818" t="s">
        <v>15</v>
      </c>
      <c r="B818">
        <v>35</v>
      </c>
      <c r="C818" t="str">
        <f>LOOKUP(Table1[[#This Row],[Age]],R$2:R$5,S$2:S$5)</f>
        <v>Adult (31-50)</v>
      </c>
      <c r="D818">
        <v>1</v>
      </c>
      <c r="E818">
        <v>1</v>
      </c>
      <c r="F818">
        <v>0</v>
      </c>
      <c r="G818" t="s">
        <v>28</v>
      </c>
      <c r="H818" t="s">
        <v>12</v>
      </c>
      <c r="I818" t="s">
        <v>24</v>
      </c>
      <c r="J818" t="s">
        <v>14</v>
      </c>
      <c r="K818">
        <v>1</v>
      </c>
      <c r="L818" t="str">
        <f>IF(Table1[[#This Row],[Outcome]],"Positive","Negative")</f>
        <v>Positive</v>
      </c>
      <c r="M818" t="str">
        <f t="shared" si="24"/>
        <v>NS1(+), IgM(-), IgG(+)</v>
      </c>
      <c r="N818" t="str">
        <f t="shared" si="25"/>
        <v>Early secondary infection</v>
      </c>
    </row>
    <row r="819" spans="1:14" x14ac:dyDescent="0.3">
      <c r="A819" t="s">
        <v>10</v>
      </c>
      <c r="B819">
        <v>16</v>
      </c>
      <c r="C819" t="str">
        <f>LOOKUP(Table1[[#This Row],[Age]],R$2:R$5,S$2:S$5)</f>
        <v>Child (0-18)</v>
      </c>
      <c r="D819">
        <v>1</v>
      </c>
      <c r="E819">
        <v>1</v>
      </c>
      <c r="F819">
        <v>0</v>
      </c>
      <c r="G819" t="s">
        <v>38</v>
      </c>
      <c r="H819" t="s">
        <v>17</v>
      </c>
      <c r="I819" t="s">
        <v>24</v>
      </c>
      <c r="J819" t="s">
        <v>14</v>
      </c>
      <c r="K819">
        <v>1</v>
      </c>
      <c r="L819" t="str">
        <f>IF(Table1[[#This Row],[Outcome]],"Positive","Negative")</f>
        <v>Positive</v>
      </c>
      <c r="M819" t="str">
        <f t="shared" si="24"/>
        <v>NS1(+), IgM(-), IgG(+)</v>
      </c>
      <c r="N819" t="str">
        <f t="shared" si="25"/>
        <v>Early secondary infection</v>
      </c>
    </row>
    <row r="820" spans="1:14" hidden="1" x14ac:dyDescent="0.3">
      <c r="A820" t="s">
        <v>10</v>
      </c>
      <c r="B820">
        <v>37</v>
      </c>
      <c r="C820" t="str">
        <f>LOOKUP(Table1[[#This Row],[Age]],R$2:R$5,S$2:S$5)</f>
        <v>Adult (31-50)</v>
      </c>
      <c r="D820">
        <v>0</v>
      </c>
      <c r="E820">
        <v>0</v>
      </c>
      <c r="F820">
        <v>0</v>
      </c>
      <c r="G820" t="s">
        <v>29</v>
      </c>
      <c r="H820" t="s">
        <v>12</v>
      </c>
      <c r="I820" t="s">
        <v>19</v>
      </c>
      <c r="J820" t="s">
        <v>14</v>
      </c>
      <c r="K820">
        <v>0</v>
      </c>
      <c r="L820" t="str">
        <f>IF(Table1[[#This Row],[Outcome]],"Positive","Negative")</f>
        <v>Negative</v>
      </c>
      <c r="M820" t="str">
        <f t="shared" si="24"/>
        <v>All Negative</v>
      </c>
      <c r="N820" t="str">
        <f t="shared" si="25"/>
        <v>Likely not infected / tested too early</v>
      </c>
    </row>
    <row r="821" spans="1:14" hidden="1" x14ac:dyDescent="0.3">
      <c r="A821" t="s">
        <v>10</v>
      </c>
      <c r="B821">
        <v>48</v>
      </c>
      <c r="C821" t="str">
        <f>LOOKUP(Table1[[#This Row],[Age]],R$2:R$5,S$2:S$5)</f>
        <v>Adult (31-50)</v>
      </c>
      <c r="D821">
        <v>0</v>
      </c>
      <c r="E821">
        <v>0</v>
      </c>
      <c r="F821">
        <v>0</v>
      </c>
      <c r="G821" t="s">
        <v>36</v>
      </c>
      <c r="H821" t="s">
        <v>17</v>
      </c>
      <c r="I821" t="s">
        <v>19</v>
      </c>
      <c r="J821" t="s">
        <v>14</v>
      </c>
      <c r="K821">
        <v>0</v>
      </c>
      <c r="L821" t="str">
        <f>IF(Table1[[#This Row],[Outcome]],"Positive","Negative")</f>
        <v>Negative</v>
      </c>
      <c r="M821" t="str">
        <f t="shared" si="24"/>
        <v>All Negative</v>
      </c>
      <c r="N821" t="str">
        <f t="shared" si="25"/>
        <v>Likely not infected / tested too early</v>
      </c>
    </row>
    <row r="822" spans="1:14" hidden="1" x14ac:dyDescent="0.3">
      <c r="A822" t="s">
        <v>15</v>
      </c>
      <c r="B822">
        <v>11</v>
      </c>
      <c r="C822" t="str">
        <f>LOOKUP(Table1[[#This Row],[Age]],R$2:R$5,S$2:S$5)</f>
        <v>Child (0-18)</v>
      </c>
      <c r="D822">
        <v>0</v>
      </c>
      <c r="E822">
        <v>0</v>
      </c>
      <c r="F822">
        <v>0</v>
      </c>
      <c r="G822" t="s">
        <v>38</v>
      </c>
      <c r="H822" t="s">
        <v>12</v>
      </c>
      <c r="I822" t="s">
        <v>24</v>
      </c>
      <c r="J822" t="s">
        <v>14</v>
      </c>
      <c r="K822">
        <v>0</v>
      </c>
      <c r="L822" t="str">
        <f>IF(Table1[[#This Row],[Outcome]],"Positive","Negative")</f>
        <v>Negative</v>
      </c>
      <c r="M822" t="str">
        <f t="shared" si="24"/>
        <v>All Negative</v>
      </c>
      <c r="N822" t="str">
        <f t="shared" si="25"/>
        <v>Likely not infected / tested too early</v>
      </c>
    </row>
    <row r="823" spans="1:14" x14ac:dyDescent="0.3">
      <c r="A823" t="s">
        <v>15</v>
      </c>
      <c r="B823">
        <v>21</v>
      </c>
      <c r="C823" t="str">
        <f>LOOKUP(Table1[[#This Row],[Age]],R$2:R$5,S$2:S$5)</f>
        <v>Young Adult (19-30)</v>
      </c>
      <c r="D823">
        <v>1</v>
      </c>
      <c r="E823">
        <v>1</v>
      </c>
      <c r="F823">
        <v>1</v>
      </c>
      <c r="G823" t="s">
        <v>30</v>
      </c>
      <c r="H823" t="s">
        <v>17</v>
      </c>
      <c r="I823" t="s">
        <v>19</v>
      </c>
      <c r="J823" t="s">
        <v>14</v>
      </c>
      <c r="K823">
        <v>1</v>
      </c>
      <c r="L823" t="str">
        <f>IF(Table1[[#This Row],[Outcome]],"Positive","Negative")</f>
        <v>Positive</v>
      </c>
      <c r="M823" t="str">
        <f t="shared" si="24"/>
        <v>NS1(+), IgM(+), IgG(+)</v>
      </c>
      <c r="N823" t="str">
        <f t="shared" si="25"/>
        <v>Active secondary dengue (strong response)</v>
      </c>
    </row>
    <row r="824" spans="1:14" x14ac:dyDescent="0.3">
      <c r="A824" t="s">
        <v>15</v>
      </c>
      <c r="B824">
        <v>45</v>
      </c>
      <c r="C824" t="str">
        <f>LOOKUP(Table1[[#This Row],[Age]],R$2:R$5,S$2:S$5)</f>
        <v>Adult (31-50)</v>
      </c>
      <c r="D824">
        <v>1</v>
      </c>
      <c r="E824">
        <v>1</v>
      </c>
      <c r="F824">
        <v>0</v>
      </c>
      <c r="G824" t="s">
        <v>30</v>
      </c>
      <c r="H824" t="s">
        <v>12</v>
      </c>
      <c r="I824" t="s">
        <v>19</v>
      </c>
      <c r="J824" t="s">
        <v>14</v>
      </c>
      <c r="K824">
        <v>1</v>
      </c>
      <c r="L824" t="str">
        <f>IF(Table1[[#This Row],[Outcome]],"Positive","Negative")</f>
        <v>Positive</v>
      </c>
      <c r="M824" t="str">
        <f t="shared" si="24"/>
        <v>NS1(+), IgM(-), IgG(+)</v>
      </c>
      <c r="N824" t="str">
        <f t="shared" si="25"/>
        <v>Early secondary infection</v>
      </c>
    </row>
    <row r="825" spans="1:14" hidden="1" x14ac:dyDescent="0.3">
      <c r="A825" t="s">
        <v>15</v>
      </c>
      <c r="B825">
        <v>53</v>
      </c>
      <c r="C825" t="str">
        <f>LOOKUP(Table1[[#This Row],[Age]],R$2:R$5,S$2:S$5)</f>
        <v>Senior (51+)</v>
      </c>
      <c r="D825">
        <v>0</v>
      </c>
      <c r="E825">
        <v>0</v>
      </c>
      <c r="F825">
        <v>1</v>
      </c>
      <c r="G825" t="s">
        <v>38</v>
      </c>
      <c r="H825" t="s">
        <v>17</v>
      </c>
      <c r="I825" t="s">
        <v>19</v>
      </c>
      <c r="J825" t="s">
        <v>14</v>
      </c>
      <c r="K825">
        <v>0</v>
      </c>
      <c r="L825" t="str">
        <f>IF(Table1[[#This Row],[Outcome]],"Positive","Negative")</f>
        <v>Negative</v>
      </c>
      <c r="M825" t="str">
        <f t="shared" si="24"/>
        <v>NS1(-), IgM(+), IgG(-)</v>
      </c>
      <c r="N825" t="str">
        <f t="shared" si="25"/>
        <v>Recent dengue</v>
      </c>
    </row>
    <row r="826" spans="1:14" x14ac:dyDescent="0.3">
      <c r="A826" t="s">
        <v>10</v>
      </c>
      <c r="B826">
        <v>13</v>
      </c>
      <c r="C826" t="str">
        <f>LOOKUP(Table1[[#This Row],[Age]],R$2:R$5,S$2:S$5)</f>
        <v>Child (0-18)</v>
      </c>
      <c r="D826">
        <v>1</v>
      </c>
      <c r="E826">
        <v>1</v>
      </c>
      <c r="F826">
        <v>1</v>
      </c>
      <c r="G826" t="s">
        <v>44</v>
      </c>
      <c r="H826" t="s">
        <v>12</v>
      </c>
      <c r="I826" t="s">
        <v>24</v>
      </c>
      <c r="J826" t="s">
        <v>14</v>
      </c>
      <c r="K826">
        <v>1</v>
      </c>
      <c r="L826" t="str">
        <f>IF(Table1[[#This Row],[Outcome]],"Positive","Negative")</f>
        <v>Positive</v>
      </c>
      <c r="M826" t="str">
        <f t="shared" si="24"/>
        <v>NS1(+), IgM(+), IgG(+)</v>
      </c>
      <c r="N826" t="str">
        <f t="shared" si="25"/>
        <v>Active secondary dengue (strong response)</v>
      </c>
    </row>
    <row r="827" spans="1:14" hidden="1" x14ac:dyDescent="0.3">
      <c r="A827" t="s">
        <v>10</v>
      </c>
      <c r="B827">
        <v>18</v>
      </c>
      <c r="C827" t="str">
        <f>LOOKUP(Table1[[#This Row],[Age]],R$2:R$5,S$2:S$5)</f>
        <v>Young Adult (19-30)</v>
      </c>
      <c r="D827">
        <v>0</v>
      </c>
      <c r="E827">
        <v>0</v>
      </c>
      <c r="F827">
        <v>1</v>
      </c>
      <c r="G827" t="s">
        <v>38</v>
      </c>
      <c r="H827" t="s">
        <v>17</v>
      </c>
      <c r="I827" t="s">
        <v>13</v>
      </c>
      <c r="J827" t="s">
        <v>14</v>
      </c>
      <c r="K827">
        <v>0</v>
      </c>
      <c r="L827" t="str">
        <f>IF(Table1[[#This Row],[Outcome]],"Positive","Negative")</f>
        <v>Negative</v>
      </c>
      <c r="M827" t="str">
        <f t="shared" si="24"/>
        <v>NS1(-), IgM(+), IgG(-)</v>
      </c>
      <c r="N827" t="str">
        <f t="shared" si="25"/>
        <v>Recent dengue</v>
      </c>
    </row>
    <row r="828" spans="1:14" x14ac:dyDescent="0.3">
      <c r="A828" t="s">
        <v>15</v>
      </c>
      <c r="B828">
        <v>34</v>
      </c>
      <c r="C828" t="str">
        <f>LOOKUP(Table1[[#This Row],[Age]],R$2:R$5,S$2:S$5)</f>
        <v>Adult (31-50)</v>
      </c>
      <c r="D828">
        <v>1</v>
      </c>
      <c r="E828">
        <v>1</v>
      </c>
      <c r="F828">
        <v>1</v>
      </c>
      <c r="G828" t="s">
        <v>41</v>
      </c>
      <c r="H828" t="s">
        <v>12</v>
      </c>
      <c r="I828" t="s">
        <v>19</v>
      </c>
      <c r="J828" t="s">
        <v>14</v>
      </c>
      <c r="K828">
        <v>1</v>
      </c>
      <c r="L828" t="str">
        <f>IF(Table1[[#This Row],[Outcome]],"Positive","Negative")</f>
        <v>Positive</v>
      </c>
      <c r="M828" t="str">
        <f t="shared" si="24"/>
        <v>NS1(+), IgM(+), IgG(+)</v>
      </c>
      <c r="N828" t="str">
        <f t="shared" si="25"/>
        <v>Active secondary dengue (strong response)</v>
      </c>
    </row>
    <row r="829" spans="1:14" hidden="1" x14ac:dyDescent="0.3">
      <c r="A829" t="s">
        <v>15</v>
      </c>
      <c r="B829">
        <v>22</v>
      </c>
      <c r="C829" t="str">
        <f>LOOKUP(Table1[[#This Row],[Age]],R$2:R$5,S$2:S$5)</f>
        <v>Young Adult (19-30)</v>
      </c>
      <c r="D829">
        <v>0</v>
      </c>
      <c r="E829">
        <v>0</v>
      </c>
      <c r="F829">
        <v>0</v>
      </c>
      <c r="G829" t="s">
        <v>35</v>
      </c>
      <c r="H829" t="s">
        <v>17</v>
      </c>
      <c r="I829" t="s">
        <v>19</v>
      </c>
      <c r="J829" t="s">
        <v>14</v>
      </c>
      <c r="K829">
        <v>0</v>
      </c>
      <c r="L829" t="str">
        <f>IF(Table1[[#This Row],[Outcome]],"Positive","Negative")</f>
        <v>Negative</v>
      </c>
      <c r="M829" t="str">
        <f t="shared" si="24"/>
        <v>All Negative</v>
      </c>
      <c r="N829" t="str">
        <f t="shared" si="25"/>
        <v>Likely not infected / tested too early</v>
      </c>
    </row>
    <row r="830" spans="1:14" x14ac:dyDescent="0.3">
      <c r="A830" t="s">
        <v>15</v>
      </c>
      <c r="B830">
        <v>39</v>
      </c>
      <c r="C830" t="str">
        <f>LOOKUP(Table1[[#This Row],[Age]],R$2:R$5,S$2:S$5)</f>
        <v>Adult (31-50)</v>
      </c>
      <c r="D830">
        <v>1</v>
      </c>
      <c r="E830">
        <v>1</v>
      </c>
      <c r="F830">
        <v>1</v>
      </c>
      <c r="G830" t="s">
        <v>50</v>
      </c>
      <c r="H830" t="s">
        <v>12</v>
      </c>
      <c r="I830" t="s">
        <v>19</v>
      </c>
      <c r="J830" t="s">
        <v>14</v>
      </c>
      <c r="K830">
        <v>1</v>
      </c>
      <c r="L830" t="str">
        <f>IF(Table1[[#This Row],[Outcome]],"Positive","Negative")</f>
        <v>Positive</v>
      </c>
      <c r="M830" t="str">
        <f t="shared" si="24"/>
        <v>NS1(+), IgM(+), IgG(+)</v>
      </c>
      <c r="N830" t="str">
        <f t="shared" si="25"/>
        <v>Active secondary dengue (strong response)</v>
      </c>
    </row>
    <row r="831" spans="1:14" hidden="1" x14ac:dyDescent="0.3">
      <c r="A831" t="s">
        <v>15</v>
      </c>
      <c r="B831">
        <v>21</v>
      </c>
      <c r="C831" t="str">
        <f>LOOKUP(Table1[[#This Row],[Age]],R$2:R$5,S$2:S$5)</f>
        <v>Young Adult (19-30)</v>
      </c>
      <c r="D831">
        <v>0</v>
      </c>
      <c r="E831">
        <v>0</v>
      </c>
      <c r="F831">
        <v>0</v>
      </c>
      <c r="G831" t="s">
        <v>42</v>
      </c>
      <c r="H831" t="s">
        <v>17</v>
      </c>
      <c r="I831" t="s">
        <v>24</v>
      </c>
      <c r="J831" t="s">
        <v>14</v>
      </c>
      <c r="K831">
        <v>0</v>
      </c>
      <c r="L831" t="str">
        <f>IF(Table1[[#This Row],[Outcome]],"Positive","Negative")</f>
        <v>Negative</v>
      </c>
      <c r="M831" t="str">
        <f t="shared" si="24"/>
        <v>All Negative</v>
      </c>
      <c r="N831" t="str">
        <f t="shared" si="25"/>
        <v>Likely not infected / tested too early</v>
      </c>
    </row>
    <row r="832" spans="1:14" hidden="1" x14ac:dyDescent="0.3">
      <c r="A832" t="s">
        <v>15</v>
      </c>
      <c r="B832">
        <v>64</v>
      </c>
      <c r="C832" t="str">
        <f>LOOKUP(Table1[[#This Row],[Age]],R$2:R$5,S$2:S$5)</f>
        <v>Senior (51+)</v>
      </c>
      <c r="D832">
        <v>0</v>
      </c>
      <c r="E832">
        <v>0</v>
      </c>
      <c r="F832">
        <v>0</v>
      </c>
      <c r="G832" t="s">
        <v>18</v>
      </c>
      <c r="H832" t="s">
        <v>12</v>
      </c>
      <c r="I832" t="s">
        <v>13</v>
      </c>
      <c r="J832" t="s">
        <v>14</v>
      </c>
      <c r="K832">
        <v>0</v>
      </c>
      <c r="L832" t="str">
        <f>IF(Table1[[#This Row],[Outcome]],"Positive","Negative")</f>
        <v>Negative</v>
      </c>
      <c r="M832" t="str">
        <f t="shared" si="24"/>
        <v>All Negative</v>
      </c>
      <c r="N832" t="str">
        <f t="shared" si="25"/>
        <v>Likely not infected / tested too early</v>
      </c>
    </row>
    <row r="833" spans="1:14" hidden="1" x14ac:dyDescent="0.3">
      <c r="A833" t="s">
        <v>10</v>
      </c>
      <c r="B833">
        <v>53</v>
      </c>
      <c r="C833" t="str">
        <f>LOOKUP(Table1[[#This Row],[Age]],R$2:R$5,S$2:S$5)</f>
        <v>Senior (51+)</v>
      </c>
      <c r="D833">
        <v>0</v>
      </c>
      <c r="E833">
        <v>0</v>
      </c>
      <c r="F833">
        <v>0</v>
      </c>
      <c r="G833" t="s">
        <v>18</v>
      </c>
      <c r="H833" t="s">
        <v>17</v>
      </c>
      <c r="I833" t="s">
        <v>19</v>
      </c>
      <c r="J833" t="s">
        <v>14</v>
      </c>
      <c r="K833">
        <v>0</v>
      </c>
      <c r="L833" t="str">
        <f>IF(Table1[[#This Row],[Outcome]],"Positive","Negative")</f>
        <v>Negative</v>
      </c>
      <c r="M833" t="str">
        <f t="shared" si="24"/>
        <v>All Negative</v>
      </c>
      <c r="N833" t="str">
        <f t="shared" si="25"/>
        <v>Likely not infected / tested too early</v>
      </c>
    </row>
    <row r="834" spans="1:14" x14ac:dyDescent="0.3">
      <c r="A834" t="s">
        <v>10</v>
      </c>
      <c r="B834">
        <v>21</v>
      </c>
      <c r="C834" t="str">
        <f>LOOKUP(Table1[[#This Row],[Age]],R$2:R$5,S$2:S$5)</f>
        <v>Young Adult (19-30)</v>
      </c>
      <c r="D834">
        <v>1</v>
      </c>
      <c r="E834">
        <v>1</v>
      </c>
      <c r="F834">
        <v>1</v>
      </c>
      <c r="G834" t="s">
        <v>20</v>
      </c>
      <c r="H834" t="s">
        <v>12</v>
      </c>
      <c r="I834" t="s">
        <v>13</v>
      </c>
      <c r="J834" t="s">
        <v>14</v>
      </c>
      <c r="K834">
        <v>1</v>
      </c>
      <c r="L834" t="str">
        <f>IF(Table1[[#This Row],[Outcome]],"Positive","Negative")</f>
        <v>Positive</v>
      </c>
      <c r="M834" t="str">
        <f t="shared" ref="M834:M897" si="26">IF(AND(D834=1,F834=0,E834=0),"NS1(+), IgM(-), IgG(-)",
 IF(AND(D834=0,F834=1,E834=0),"NS1(-), IgM(+), IgG(-)",
 IF(AND(D834=0,F834=1,E834=1),"NS1(-), IgM(+), IgG(+)",
 IF(AND(D834=0,F834=0,E834=1),"NS1(-), IgM(-), IgG(+)",
 IF(AND(D834=1,F834=1,E834=0),"NS1(+), IgM(+), IgG(-)",
 IF(AND(D834=1,F834=0,E834=1),"NS1(+), IgM(-), IgG(+)",
 IF(AND(D834=1,F834=1,E834=1),"NS1(+), IgM(+), IgG(+)",
 IF(AND(D834=0,F834=0,E834=0),"All Negative","Other"))))))))</f>
        <v>NS1(+), IgM(+), IgG(+)</v>
      </c>
      <c r="N834" t="str">
        <f t="shared" ref="N834:N897" si="27">IF(AND(D834=1,F834=0,E834=0),"Early stage dengue",
 IF(AND(D834=0,F834=1,E834=0),"Recent dengue",
 IF(AND(D834=0,F834=1,E834=1),"Secondary dengue",
 IF(AND(D834=0,F834=0,E834=1),"Past dengue infection",
 IF(AND(D834=1,F834=1,E834=0),"Early-mid stage primary dengue",
 IF(AND(D834=1,F834=0,E834=1),"Early secondary infection",
 IF(AND(D834=1,F834=1,E834=1),"Active secondary dengue (strong response)",
 IF(AND(D834=0,F834=0,E834=0),"Likely not infected / tested too early","Other"))))))))</f>
        <v>Active secondary dengue (strong response)</v>
      </c>
    </row>
    <row r="835" spans="1:14" x14ac:dyDescent="0.3">
      <c r="A835" t="s">
        <v>10</v>
      </c>
      <c r="B835">
        <v>40</v>
      </c>
      <c r="C835" t="str">
        <f>LOOKUP(Table1[[#This Row],[Age]],R$2:R$5,S$2:S$5)</f>
        <v>Adult (31-50)</v>
      </c>
      <c r="D835">
        <v>1</v>
      </c>
      <c r="E835">
        <v>1</v>
      </c>
      <c r="F835">
        <v>1</v>
      </c>
      <c r="G835" t="s">
        <v>33</v>
      </c>
      <c r="H835" t="s">
        <v>17</v>
      </c>
      <c r="I835" t="s">
        <v>13</v>
      </c>
      <c r="J835" t="s">
        <v>14</v>
      </c>
      <c r="K835">
        <v>1</v>
      </c>
      <c r="L835" t="str">
        <f>IF(Table1[[#This Row],[Outcome]],"Positive","Negative")</f>
        <v>Positive</v>
      </c>
      <c r="M835" t="str">
        <f t="shared" si="26"/>
        <v>NS1(+), IgM(+), IgG(+)</v>
      </c>
      <c r="N835" t="str">
        <f t="shared" si="27"/>
        <v>Active secondary dengue (strong response)</v>
      </c>
    </row>
    <row r="836" spans="1:14" x14ac:dyDescent="0.3">
      <c r="A836" t="s">
        <v>15</v>
      </c>
      <c r="B836">
        <v>39</v>
      </c>
      <c r="C836" t="str">
        <f>LOOKUP(Table1[[#This Row],[Age]],R$2:R$5,S$2:S$5)</f>
        <v>Adult (31-50)</v>
      </c>
      <c r="D836">
        <v>1</v>
      </c>
      <c r="E836">
        <v>1</v>
      </c>
      <c r="F836">
        <v>1</v>
      </c>
      <c r="G836" t="s">
        <v>22</v>
      </c>
      <c r="H836" t="s">
        <v>12</v>
      </c>
      <c r="I836" t="s">
        <v>13</v>
      </c>
      <c r="J836" t="s">
        <v>14</v>
      </c>
      <c r="K836">
        <v>1</v>
      </c>
      <c r="L836" t="str">
        <f>IF(Table1[[#This Row],[Outcome]],"Positive","Negative")</f>
        <v>Positive</v>
      </c>
      <c r="M836" t="str">
        <f t="shared" si="26"/>
        <v>NS1(+), IgM(+), IgG(+)</v>
      </c>
      <c r="N836" t="str">
        <f t="shared" si="27"/>
        <v>Active secondary dengue (strong response)</v>
      </c>
    </row>
    <row r="837" spans="1:14" x14ac:dyDescent="0.3">
      <c r="A837" t="s">
        <v>10</v>
      </c>
      <c r="B837">
        <v>47</v>
      </c>
      <c r="C837" t="str">
        <f>LOOKUP(Table1[[#This Row],[Age]],R$2:R$5,S$2:S$5)</f>
        <v>Adult (31-50)</v>
      </c>
      <c r="D837">
        <v>1</v>
      </c>
      <c r="E837">
        <v>1</v>
      </c>
      <c r="F837">
        <v>1</v>
      </c>
      <c r="G837" t="s">
        <v>22</v>
      </c>
      <c r="H837" t="s">
        <v>17</v>
      </c>
      <c r="I837" t="s">
        <v>24</v>
      </c>
      <c r="J837" t="s">
        <v>14</v>
      </c>
      <c r="K837">
        <v>1</v>
      </c>
      <c r="L837" t="str">
        <f>IF(Table1[[#This Row],[Outcome]],"Positive","Negative")</f>
        <v>Positive</v>
      </c>
      <c r="M837" t="str">
        <f t="shared" si="26"/>
        <v>NS1(+), IgM(+), IgG(+)</v>
      </c>
      <c r="N837" t="str">
        <f t="shared" si="27"/>
        <v>Active secondary dengue (strong response)</v>
      </c>
    </row>
    <row r="838" spans="1:14" hidden="1" x14ac:dyDescent="0.3">
      <c r="A838" t="s">
        <v>15</v>
      </c>
      <c r="B838">
        <v>52</v>
      </c>
      <c r="C838" t="str">
        <f>LOOKUP(Table1[[#This Row],[Age]],R$2:R$5,S$2:S$5)</f>
        <v>Senior (51+)</v>
      </c>
      <c r="D838">
        <v>0</v>
      </c>
      <c r="E838">
        <v>0</v>
      </c>
      <c r="F838">
        <v>1</v>
      </c>
      <c r="G838" t="s">
        <v>28</v>
      </c>
      <c r="H838" t="s">
        <v>12</v>
      </c>
      <c r="I838" t="s">
        <v>19</v>
      </c>
      <c r="J838" t="s">
        <v>14</v>
      </c>
      <c r="K838">
        <v>0</v>
      </c>
      <c r="L838" t="str">
        <f>IF(Table1[[#This Row],[Outcome]],"Positive","Negative")</f>
        <v>Negative</v>
      </c>
      <c r="M838" t="str">
        <f t="shared" si="26"/>
        <v>NS1(-), IgM(+), IgG(-)</v>
      </c>
      <c r="N838" t="str">
        <f t="shared" si="27"/>
        <v>Recent dengue</v>
      </c>
    </row>
    <row r="839" spans="1:14" x14ac:dyDescent="0.3">
      <c r="A839" t="s">
        <v>10</v>
      </c>
      <c r="B839">
        <v>17</v>
      </c>
      <c r="C839" t="str">
        <f>LOOKUP(Table1[[#This Row],[Age]],R$2:R$5,S$2:S$5)</f>
        <v>Child (0-18)</v>
      </c>
      <c r="D839">
        <v>1</v>
      </c>
      <c r="E839">
        <v>1</v>
      </c>
      <c r="F839">
        <v>1</v>
      </c>
      <c r="G839" t="s">
        <v>28</v>
      </c>
      <c r="H839" t="s">
        <v>17</v>
      </c>
      <c r="I839" t="s">
        <v>13</v>
      </c>
      <c r="J839" t="s">
        <v>14</v>
      </c>
      <c r="K839">
        <v>1</v>
      </c>
      <c r="L839" t="str">
        <f>IF(Table1[[#This Row],[Outcome]],"Positive","Negative")</f>
        <v>Positive</v>
      </c>
      <c r="M839" t="str">
        <f t="shared" si="26"/>
        <v>NS1(+), IgM(+), IgG(+)</v>
      </c>
      <c r="N839" t="str">
        <f t="shared" si="27"/>
        <v>Active secondary dengue (strong response)</v>
      </c>
    </row>
    <row r="840" spans="1:14" hidden="1" x14ac:dyDescent="0.3">
      <c r="A840" t="s">
        <v>15</v>
      </c>
      <c r="B840">
        <v>65</v>
      </c>
      <c r="C840" t="str">
        <f>LOOKUP(Table1[[#This Row],[Age]],R$2:R$5,S$2:S$5)</f>
        <v>Senior (51+)</v>
      </c>
      <c r="D840">
        <v>0</v>
      </c>
      <c r="E840">
        <v>0</v>
      </c>
      <c r="F840">
        <v>0</v>
      </c>
      <c r="G840" t="s">
        <v>31</v>
      </c>
      <c r="H840" t="s">
        <v>12</v>
      </c>
      <c r="I840" t="s">
        <v>24</v>
      </c>
      <c r="J840" t="s">
        <v>14</v>
      </c>
      <c r="K840">
        <v>0</v>
      </c>
      <c r="L840" t="str">
        <f>IF(Table1[[#This Row],[Outcome]],"Positive","Negative")</f>
        <v>Negative</v>
      </c>
      <c r="M840" t="str">
        <f t="shared" si="26"/>
        <v>All Negative</v>
      </c>
      <c r="N840" t="str">
        <f t="shared" si="27"/>
        <v>Likely not infected / tested too early</v>
      </c>
    </row>
    <row r="841" spans="1:14" hidden="1" x14ac:dyDescent="0.3">
      <c r="A841" t="s">
        <v>15</v>
      </c>
      <c r="B841">
        <v>32</v>
      </c>
      <c r="C841" t="str">
        <f>LOOKUP(Table1[[#This Row],[Age]],R$2:R$5,S$2:S$5)</f>
        <v>Adult (31-50)</v>
      </c>
      <c r="D841">
        <v>0</v>
      </c>
      <c r="E841">
        <v>0</v>
      </c>
      <c r="F841">
        <v>1</v>
      </c>
      <c r="G841" t="s">
        <v>16</v>
      </c>
      <c r="H841" t="s">
        <v>17</v>
      </c>
      <c r="I841" t="s">
        <v>24</v>
      </c>
      <c r="J841" t="s">
        <v>14</v>
      </c>
      <c r="K841">
        <v>0</v>
      </c>
      <c r="L841" t="str">
        <f>IF(Table1[[#This Row],[Outcome]],"Positive","Negative")</f>
        <v>Negative</v>
      </c>
      <c r="M841" t="str">
        <f t="shared" si="26"/>
        <v>NS1(-), IgM(+), IgG(-)</v>
      </c>
      <c r="N841" t="str">
        <f t="shared" si="27"/>
        <v>Recent dengue</v>
      </c>
    </row>
    <row r="842" spans="1:14" x14ac:dyDescent="0.3">
      <c r="A842" t="s">
        <v>15</v>
      </c>
      <c r="B842">
        <v>8</v>
      </c>
      <c r="C842" t="str">
        <f>LOOKUP(Table1[[#This Row],[Age]],R$2:R$5,S$2:S$5)</f>
        <v>Child (0-18)</v>
      </c>
      <c r="D842">
        <v>1</v>
      </c>
      <c r="E842">
        <v>1</v>
      </c>
      <c r="F842">
        <v>0</v>
      </c>
      <c r="G842" t="s">
        <v>44</v>
      </c>
      <c r="H842" t="s">
        <v>12</v>
      </c>
      <c r="I842" t="s">
        <v>13</v>
      </c>
      <c r="J842" t="s">
        <v>14</v>
      </c>
      <c r="K842">
        <v>1</v>
      </c>
      <c r="L842" t="str">
        <f>IF(Table1[[#This Row],[Outcome]],"Positive","Negative")</f>
        <v>Positive</v>
      </c>
      <c r="M842" t="str">
        <f t="shared" si="26"/>
        <v>NS1(+), IgM(-), IgG(+)</v>
      </c>
      <c r="N842" t="str">
        <f t="shared" si="27"/>
        <v>Early secondary infection</v>
      </c>
    </row>
    <row r="843" spans="1:14" hidden="1" x14ac:dyDescent="0.3">
      <c r="A843" t="s">
        <v>10</v>
      </c>
      <c r="B843">
        <v>55</v>
      </c>
      <c r="C843" t="str">
        <f>LOOKUP(Table1[[#This Row],[Age]],R$2:R$5,S$2:S$5)</f>
        <v>Senior (51+)</v>
      </c>
      <c r="D843">
        <v>0</v>
      </c>
      <c r="E843">
        <v>0</v>
      </c>
      <c r="F843">
        <v>1</v>
      </c>
      <c r="G843" t="s">
        <v>35</v>
      </c>
      <c r="H843" t="s">
        <v>17</v>
      </c>
      <c r="I843" t="s">
        <v>13</v>
      </c>
      <c r="J843" t="s">
        <v>14</v>
      </c>
      <c r="K843">
        <v>0</v>
      </c>
      <c r="L843" t="str">
        <f>IF(Table1[[#This Row],[Outcome]],"Positive","Negative")</f>
        <v>Negative</v>
      </c>
      <c r="M843" t="str">
        <f t="shared" si="26"/>
        <v>NS1(-), IgM(+), IgG(-)</v>
      </c>
      <c r="N843" t="str">
        <f t="shared" si="27"/>
        <v>Recent dengue</v>
      </c>
    </row>
    <row r="844" spans="1:14" hidden="1" x14ac:dyDescent="0.3">
      <c r="A844" t="s">
        <v>15</v>
      </c>
      <c r="B844">
        <v>47</v>
      </c>
      <c r="C844" t="str">
        <f>LOOKUP(Table1[[#This Row],[Age]],R$2:R$5,S$2:S$5)</f>
        <v>Adult (31-50)</v>
      </c>
      <c r="D844">
        <v>0</v>
      </c>
      <c r="E844">
        <v>0</v>
      </c>
      <c r="F844">
        <v>0</v>
      </c>
      <c r="G844" t="s">
        <v>51</v>
      </c>
      <c r="H844" t="s">
        <v>12</v>
      </c>
      <c r="I844" t="s">
        <v>19</v>
      </c>
      <c r="J844" t="s">
        <v>14</v>
      </c>
      <c r="K844">
        <v>0</v>
      </c>
      <c r="L844" t="str">
        <f>IF(Table1[[#This Row],[Outcome]],"Positive","Negative")</f>
        <v>Negative</v>
      </c>
      <c r="M844" t="str">
        <f t="shared" si="26"/>
        <v>All Negative</v>
      </c>
      <c r="N844" t="str">
        <f t="shared" si="27"/>
        <v>Likely not infected / tested too early</v>
      </c>
    </row>
    <row r="845" spans="1:14" hidden="1" x14ac:dyDescent="0.3">
      <c r="A845" t="s">
        <v>15</v>
      </c>
      <c r="B845">
        <v>47</v>
      </c>
      <c r="C845" t="str">
        <f>LOOKUP(Table1[[#This Row],[Age]],R$2:R$5,S$2:S$5)</f>
        <v>Adult (31-50)</v>
      </c>
      <c r="D845">
        <v>0</v>
      </c>
      <c r="E845">
        <v>0</v>
      </c>
      <c r="F845">
        <v>0</v>
      </c>
      <c r="G845" t="s">
        <v>32</v>
      </c>
      <c r="H845" t="s">
        <v>17</v>
      </c>
      <c r="I845" t="s">
        <v>19</v>
      </c>
      <c r="J845" t="s">
        <v>14</v>
      </c>
      <c r="K845">
        <v>0</v>
      </c>
      <c r="L845" t="str">
        <f>IF(Table1[[#This Row],[Outcome]],"Positive","Negative")</f>
        <v>Negative</v>
      </c>
      <c r="M845" t="str">
        <f t="shared" si="26"/>
        <v>All Negative</v>
      </c>
      <c r="N845" t="str">
        <f t="shared" si="27"/>
        <v>Likely not infected / tested too early</v>
      </c>
    </row>
    <row r="846" spans="1:14" hidden="1" x14ac:dyDescent="0.3">
      <c r="A846" t="s">
        <v>15</v>
      </c>
      <c r="B846">
        <v>47</v>
      </c>
      <c r="C846" t="str">
        <f>LOOKUP(Table1[[#This Row],[Age]],R$2:R$5,S$2:S$5)</f>
        <v>Adult (31-50)</v>
      </c>
      <c r="D846">
        <v>0</v>
      </c>
      <c r="E846">
        <v>0</v>
      </c>
      <c r="F846">
        <v>0</v>
      </c>
      <c r="G846" t="s">
        <v>53</v>
      </c>
      <c r="H846" t="s">
        <v>12</v>
      </c>
      <c r="I846" t="s">
        <v>13</v>
      </c>
      <c r="J846" t="s">
        <v>14</v>
      </c>
      <c r="K846">
        <v>0</v>
      </c>
      <c r="L846" t="str">
        <f>IF(Table1[[#This Row],[Outcome]],"Positive","Negative")</f>
        <v>Negative</v>
      </c>
      <c r="M846" t="str">
        <f t="shared" si="26"/>
        <v>All Negative</v>
      </c>
      <c r="N846" t="str">
        <f t="shared" si="27"/>
        <v>Likely not infected / tested too early</v>
      </c>
    </row>
    <row r="847" spans="1:14" x14ac:dyDescent="0.3">
      <c r="A847" t="s">
        <v>10</v>
      </c>
      <c r="B847">
        <v>26</v>
      </c>
      <c r="C847" t="str">
        <f>LOOKUP(Table1[[#This Row],[Age]],R$2:R$5,S$2:S$5)</f>
        <v>Young Adult (19-30)</v>
      </c>
      <c r="D847">
        <v>1</v>
      </c>
      <c r="E847">
        <v>1</v>
      </c>
      <c r="F847">
        <v>0</v>
      </c>
      <c r="G847" t="s">
        <v>46</v>
      </c>
      <c r="H847" t="s">
        <v>17</v>
      </c>
      <c r="I847" t="s">
        <v>19</v>
      </c>
      <c r="J847" t="s">
        <v>14</v>
      </c>
      <c r="K847">
        <v>1</v>
      </c>
      <c r="L847" t="str">
        <f>IF(Table1[[#This Row],[Outcome]],"Positive","Negative")</f>
        <v>Positive</v>
      </c>
      <c r="M847" t="str">
        <f t="shared" si="26"/>
        <v>NS1(+), IgM(-), IgG(+)</v>
      </c>
      <c r="N847" t="str">
        <f t="shared" si="27"/>
        <v>Early secondary infection</v>
      </c>
    </row>
    <row r="848" spans="1:14" hidden="1" x14ac:dyDescent="0.3">
      <c r="A848" t="s">
        <v>15</v>
      </c>
      <c r="B848">
        <v>36</v>
      </c>
      <c r="C848" t="str">
        <f>LOOKUP(Table1[[#This Row],[Age]],R$2:R$5,S$2:S$5)</f>
        <v>Adult (31-50)</v>
      </c>
      <c r="D848">
        <v>0</v>
      </c>
      <c r="E848">
        <v>0</v>
      </c>
      <c r="F848">
        <v>0</v>
      </c>
      <c r="G848" t="s">
        <v>38</v>
      </c>
      <c r="H848" t="s">
        <v>12</v>
      </c>
      <c r="I848" t="s">
        <v>19</v>
      </c>
      <c r="J848" t="s">
        <v>14</v>
      </c>
      <c r="K848">
        <v>0</v>
      </c>
      <c r="L848" t="str">
        <f>IF(Table1[[#This Row],[Outcome]],"Positive","Negative")</f>
        <v>Negative</v>
      </c>
      <c r="M848" t="str">
        <f t="shared" si="26"/>
        <v>All Negative</v>
      </c>
      <c r="N848" t="str">
        <f t="shared" si="27"/>
        <v>Likely not infected / tested too early</v>
      </c>
    </row>
    <row r="849" spans="1:14" x14ac:dyDescent="0.3">
      <c r="A849" t="s">
        <v>15</v>
      </c>
      <c r="B849">
        <v>45</v>
      </c>
      <c r="C849" t="str">
        <f>LOOKUP(Table1[[#This Row],[Age]],R$2:R$5,S$2:S$5)</f>
        <v>Adult (31-50)</v>
      </c>
      <c r="D849">
        <v>1</v>
      </c>
      <c r="E849">
        <v>1</v>
      </c>
      <c r="F849">
        <v>0</v>
      </c>
      <c r="G849" t="s">
        <v>48</v>
      </c>
      <c r="H849" t="s">
        <v>17</v>
      </c>
      <c r="I849" t="s">
        <v>13</v>
      </c>
      <c r="J849" t="s">
        <v>14</v>
      </c>
      <c r="K849">
        <v>1</v>
      </c>
      <c r="L849" t="str">
        <f>IF(Table1[[#This Row],[Outcome]],"Positive","Negative")</f>
        <v>Positive</v>
      </c>
      <c r="M849" t="str">
        <f t="shared" si="26"/>
        <v>NS1(+), IgM(-), IgG(+)</v>
      </c>
      <c r="N849" t="str">
        <f t="shared" si="27"/>
        <v>Early secondary infection</v>
      </c>
    </row>
    <row r="850" spans="1:14" hidden="1" x14ac:dyDescent="0.3">
      <c r="A850" t="s">
        <v>10</v>
      </c>
      <c r="B850">
        <v>24</v>
      </c>
      <c r="C850" t="str">
        <f>LOOKUP(Table1[[#This Row],[Age]],R$2:R$5,S$2:S$5)</f>
        <v>Young Adult (19-30)</v>
      </c>
      <c r="D850">
        <v>0</v>
      </c>
      <c r="E850">
        <v>0</v>
      </c>
      <c r="F850">
        <v>0</v>
      </c>
      <c r="G850" t="s">
        <v>11</v>
      </c>
      <c r="H850" t="s">
        <v>12</v>
      </c>
      <c r="I850" t="s">
        <v>13</v>
      </c>
      <c r="J850" t="s">
        <v>14</v>
      </c>
      <c r="K850">
        <v>0</v>
      </c>
      <c r="L850" t="str">
        <f>IF(Table1[[#This Row],[Outcome]],"Positive","Negative")</f>
        <v>Negative</v>
      </c>
      <c r="M850" t="str">
        <f t="shared" si="26"/>
        <v>All Negative</v>
      </c>
      <c r="N850" t="str">
        <f t="shared" si="27"/>
        <v>Likely not infected / tested too early</v>
      </c>
    </row>
    <row r="851" spans="1:14" hidden="1" x14ac:dyDescent="0.3">
      <c r="A851" t="s">
        <v>10</v>
      </c>
      <c r="B851">
        <v>15</v>
      </c>
      <c r="C851" t="str">
        <f>LOOKUP(Table1[[#This Row],[Age]],R$2:R$5,S$2:S$5)</f>
        <v>Child (0-18)</v>
      </c>
      <c r="D851">
        <v>0</v>
      </c>
      <c r="E851">
        <v>0</v>
      </c>
      <c r="F851">
        <v>1</v>
      </c>
      <c r="G851" t="s">
        <v>28</v>
      </c>
      <c r="H851" t="s">
        <v>17</v>
      </c>
      <c r="I851" t="s">
        <v>13</v>
      </c>
      <c r="J851" t="s">
        <v>14</v>
      </c>
      <c r="K851">
        <v>0</v>
      </c>
      <c r="L851" t="str">
        <f>IF(Table1[[#This Row],[Outcome]],"Positive","Negative")</f>
        <v>Negative</v>
      </c>
      <c r="M851" t="str">
        <f t="shared" si="26"/>
        <v>NS1(-), IgM(+), IgG(-)</v>
      </c>
      <c r="N851" t="str">
        <f t="shared" si="27"/>
        <v>Recent dengue</v>
      </c>
    </row>
    <row r="852" spans="1:14" x14ac:dyDescent="0.3">
      <c r="A852" t="s">
        <v>15</v>
      </c>
      <c r="B852">
        <v>32</v>
      </c>
      <c r="C852" t="str">
        <f>LOOKUP(Table1[[#This Row],[Age]],R$2:R$5,S$2:S$5)</f>
        <v>Adult (31-50)</v>
      </c>
      <c r="D852">
        <v>1</v>
      </c>
      <c r="E852">
        <v>1</v>
      </c>
      <c r="F852">
        <v>0</v>
      </c>
      <c r="G852" t="s">
        <v>38</v>
      </c>
      <c r="H852" t="s">
        <v>12</v>
      </c>
      <c r="I852" t="s">
        <v>24</v>
      </c>
      <c r="J852" t="s">
        <v>14</v>
      </c>
      <c r="K852">
        <v>1</v>
      </c>
      <c r="L852" t="str">
        <f>IF(Table1[[#This Row],[Outcome]],"Positive","Negative")</f>
        <v>Positive</v>
      </c>
      <c r="M852" t="str">
        <f t="shared" si="26"/>
        <v>NS1(+), IgM(-), IgG(+)</v>
      </c>
      <c r="N852" t="str">
        <f t="shared" si="27"/>
        <v>Early secondary infection</v>
      </c>
    </row>
    <row r="853" spans="1:14" x14ac:dyDescent="0.3">
      <c r="A853" t="s">
        <v>10</v>
      </c>
      <c r="B853">
        <v>28</v>
      </c>
      <c r="C853" t="str">
        <f>LOOKUP(Table1[[#This Row],[Age]],R$2:R$5,S$2:S$5)</f>
        <v>Young Adult (19-30)</v>
      </c>
      <c r="D853">
        <v>1</v>
      </c>
      <c r="E853">
        <v>1</v>
      </c>
      <c r="F853">
        <v>0</v>
      </c>
      <c r="G853" t="s">
        <v>11</v>
      </c>
      <c r="H853" t="s">
        <v>17</v>
      </c>
      <c r="I853" t="s">
        <v>24</v>
      </c>
      <c r="J853" t="s">
        <v>14</v>
      </c>
      <c r="K853">
        <v>1</v>
      </c>
      <c r="L853" t="str">
        <f>IF(Table1[[#This Row],[Outcome]],"Positive","Negative")</f>
        <v>Positive</v>
      </c>
      <c r="M853" t="str">
        <f t="shared" si="26"/>
        <v>NS1(+), IgM(-), IgG(+)</v>
      </c>
      <c r="N853" t="str">
        <f t="shared" si="27"/>
        <v>Early secondary infection</v>
      </c>
    </row>
    <row r="854" spans="1:14" x14ac:dyDescent="0.3">
      <c r="A854" t="s">
        <v>15</v>
      </c>
      <c r="B854">
        <v>53</v>
      </c>
      <c r="C854" t="str">
        <f>LOOKUP(Table1[[#This Row],[Age]],R$2:R$5,S$2:S$5)</f>
        <v>Senior (51+)</v>
      </c>
      <c r="D854">
        <v>1</v>
      </c>
      <c r="E854">
        <v>1</v>
      </c>
      <c r="F854">
        <v>1</v>
      </c>
      <c r="G854" t="s">
        <v>53</v>
      </c>
      <c r="H854" t="s">
        <v>12</v>
      </c>
      <c r="I854" t="s">
        <v>13</v>
      </c>
      <c r="J854" t="s">
        <v>14</v>
      </c>
      <c r="K854">
        <v>1</v>
      </c>
      <c r="L854" t="str">
        <f>IF(Table1[[#This Row],[Outcome]],"Positive","Negative")</f>
        <v>Positive</v>
      </c>
      <c r="M854" t="str">
        <f t="shared" si="26"/>
        <v>NS1(+), IgM(+), IgG(+)</v>
      </c>
      <c r="N854" t="str">
        <f t="shared" si="27"/>
        <v>Active secondary dengue (strong response)</v>
      </c>
    </row>
    <row r="855" spans="1:14" x14ac:dyDescent="0.3">
      <c r="A855" t="s">
        <v>15</v>
      </c>
      <c r="B855">
        <v>58</v>
      </c>
      <c r="C855" t="str">
        <f>LOOKUP(Table1[[#This Row],[Age]],R$2:R$5,S$2:S$5)</f>
        <v>Senior (51+)</v>
      </c>
      <c r="D855">
        <v>1</v>
      </c>
      <c r="E855">
        <v>1</v>
      </c>
      <c r="F855">
        <v>0</v>
      </c>
      <c r="G855" t="s">
        <v>16</v>
      </c>
      <c r="H855" t="s">
        <v>17</v>
      </c>
      <c r="I855" t="s">
        <v>24</v>
      </c>
      <c r="J855" t="s">
        <v>14</v>
      </c>
      <c r="K855">
        <v>1</v>
      </c>
      <c r="L855" t="str">
        <f>IF(Table1[[#This Row],[Outcome]],"Positive","Negative")</f>
        <v>Positive</v>
      </c>
      <c r="M855" t="str">
        <f t="shared" si="26"/>
        <v>NS1(+), IgM(-), IgG(+)</v>
      </c>
      <c r="N855" t="str">
        <f t="shared" si="27"/>
        <v>Early secondary infection</v>
      </c>
    </row>
    <row r="856" spans="1:14" hidden="1" x14ac:dyDescent="0.3">
      <c r="A856" t="s">
        <v>10</v>
      </c>
      <c r="B856">
        <v>8</v>
      </c>
      <c r="C856" t="str">
        <f>LOOKUP(Table1[[#This Row],[Age]],R$2:R$5,S$2:S$5)</f>
        <v>Child (0-18)</v>
      </c>
      <c r="D856">
        <v>0</v>
      </c>
      <c r="E856">
        <v>0</v>
      </c>
      <c r="F856">
        <v>1</v>
      </c>
      <c r="G856" t="s">
        <v>26</v>
      </c>
      <c r="H856" t="s">
        <v>12</v>
      </c>
      <c r="I856" t="s">
        <v>24</v>
      </c>
      <c r="J856" t="s">
        <v>14</v>
      </c>
      <c r="K856">
        <v>0</v>
      </c>
      <c r="L856" t="str">
        <f>IF(Table1[[#This Row],[Outcome]],"Positive","Negative")</f>
        <v>Negative</v>
      </c>
      <c r="M856" t="str">
        <f t="shared" si="26"/>
        <v>NS1(-), IgM(+), IgG(-)</v>
      </c>
      <c r="N856" t="str">
        <f t="shared" si="27"/>
        <v>Recent dengue</v>
      </c>
    </row>
    <row r="857" spans="1:14" hidden="1" x14ac:dyDescent="0.3">
      <c r="A857" t="s">
        <v>15</v>
      </c>
      <c r="B857">
        <v>35</v>
      </c>
      <c r="C857" t="str">
        <f>LOOKUP(Table1[[#This Row],[Age]],R$2:R$5,S$2:S$5)</f>
        <v>Adult (31-50)</v>
      </c>
      <c r="D857">
        <v>0</v>
      </c>
      <c r="E857">
        <v>0</v>
      </c>
      <c r="F857">
        <v>1</v>
      </c>
      <c r="G857" t="s">
        <v>16</v>
      </c>
      <c r="H857" t="s">
        <v>17</v>
      </c>
      <c r="I857" t="s">
        <v>24</v>
      </c>
      <c r="J857" t="s">
        <v>14</v>
      </c>
      <c r="K857">
        <v>0</v>
      </c>
      <c r="L857" t="str">
        <f>IF(Table1[[#This Row],[Outcome]],"Positive","Negative")</f>
        <v>Negative</v>
      </c>
      <c r="M857" t="str">
        <f t="shared" si="26"/>
        <v>NS1(-), IgM(+), IgG(-)</v>
      </c>
      <c r="N857" t="str">
        <f t="shared" si="27"/>
        <v>Recent dengue</v>
      </c>
    </row>
    <row r="858" spans="1:14" x14ac:dyDescent="0.3">
      <c r="A858" t="s">
        <v>15</v>
      </c>
      <c r="B858">
        <v>44</v>
      </c>
      <c r="C858" t="str">
        <f>LOOKUP(Table1[[#This Row],[Age]],R$2:R$5,S$2:S$5)</f>
        <v>Adult (31-50)</v>
      </c>
      <c r="D858">
        <v>1</v>
      </c>
      <c r="E858">
        <v>1</v>
      </c>
      <c r="F858">
        <v>1</v>
      </c>
      <c r="G858" t="s">
        <v>49</v>
      </c>
      <c r="H858" t="s">
        <v>12</v>
      </c>
      <c r="I858" t="s">
        <v>19</v>
      </c>
      <c r="J858" t="s">
        <v>14</v>
      </c>
      <c r="K858">
        <v>1</v>
      </c>
      <c r="L858" t="str">
        <f>IF(Table1[[#This Row],[Outcome]],"Positive","Negative")</f>
        <v>Positive</v>
      </c>
      <c r="M858" t="str">
        <f t="shared" si="26"/>
        <v>NS1(+), IgM(+), IgG(+)</v>
      </c>
      <c r="N858" t="str">
        <f t="shared" si="27"/>
        <v>Active secondary dengue (strong response)</v>
      </c>
    </row>
    <row r="859" spans="1:14" x14ac:dyDescent="0.3">
      <c r="A859" t="s">
        <v>10</v>
      </c>
      <c r="B859">
        <v>30</v>
      </c>
      <c r="C859" t="str">
        <f>LOOKUP(Table1[[#This Row],[Age]],R$2:R$5,S$2:S$5)</f>
        <v>Adult (31-50)</v>
      </c>
      <c r="D859">
        <v>1</v>
      </c>
      <c r="E859">
        <v>1</v>
      </c>
      <c r="F859">
        <v>1</v>
      </c>
      <c r="G859" t="s">
        <v>18</v>
      </c>
      <c r="H859" t="s">
        <v>17</v>
      </c>
      <c r="I859" t="s">
        <v>19</v>
      </c>
      <c r="J859" t="s">
        <v>14</v>
      </c>
      <c r="K859">
        <v>1</v>
      </c>
      <c r="L859" t="str">
        <f>IF(Table1[[#This Row],[Outcome]],"Positive","Negative")</f>
        <v>Positive</v>
      </c>
      <c r="M859" t="str">
        <f t="shared" si="26"/>
        <v>NS1(+), IgM(+), IgG(+)</v>
      </c>
      <c r="N859" t="str">
        <f t="shared" si="27"/>
        <v>Active secondary dengue (strong response)</v>
      </c>
    </row>
    <row r="860" spans="1:14" hidden="1" x14ac:dyDescent="0.3">
      <c r="A860" t="s">
        <v>15</v>
      </c>
      <c r="B860">
        <v>16</v>
      </c>
      <c r="C860" t="str">
        <f>LOOKUP(Table1[[#This Row],[Age]],R$2:R$5,S$2:S$5)</f>
        <v>Child (0-18)</v>
      </c>
      <c r="D860">
        <v>0</v>
      </c>
      <c r="E860">
        <v>0</v>
      </c>
      <c r="F860">
        <v>1</v>
      </c>
      <c r="G860" t="s">
        <v>47</v>
      </c>
      <c r="H860" t="s">
        <v>12</v>
      </c>
      <c r="I860" t="s">
        <v>19</v>
      </c>
      <c r="J860" t="s">
        <v>14</v>
      </c>
      <c r="K860">
        <v>0</v>
      </c>
      <c r="L860" t="str">
        <f>IF(Table1[[#This Row],[Outcome]],"Positive","Negative")</f>
        <v>Negative</v>
      </c>
      <c r="M860" t="str">
        <f t="shared" si="26"/>
        <v>NS1(-), IgM(+), IgG(-)</v>
      </c>
      <c r="N860" t="str">
        <f t="shared" si="27"/>
        <v>Recent dengue</v>
      </c>
    </row>
    <row r="861" spans="1:14" x14ac:dyDescent="0.3">
      <c r="A861" t="s">
        <v>15</v>
      </c>
      <c r="B861">
        <v>54</v>
      </c>
      <c r="C861" t="str">
        <f>LOOKUP(Table1[[#This Row],[Age]],R$2:R$5,S$2:S$5)</f>
        <v>Senior (51+)</v>
      </c>
      <c r="D861">
        <v>1</v>
      </c>
      <c r="E861">
        <v>1</v>
      </c>
      <c r="F861">
        <v>1</v>
      </c>
      <c r="G861" t="s">
        <v>16</v>
      </c>
      <c r="H861" t="s">
        <v>17</v>
      </c>
      <c r="I861" t="s">
        <v>13</v>
      </c>
      <c r="J861" t="s">
        <v>14</v>
      </c>
      <c r="K861">
        <v>1</v>
      </c>
      <c r="L861" t="str">
        <f>IF(Table1[[#This Row],[Outcome]],"Positive","Negative")</f>
        <v>Positive</v>
      </c>
      <c r="M861" t="str">
        <f t="shared" si="26"/>
        <v>NS1(+), IgM(+), IgG(+)</v>
      </c>
      <c r="N861" t="str">
        <f t="shared" si="27"/>
        <v>Active secondary dengue (strong response)</v>
      </c>
    </row>
    <row r="862" spans="1:14" x14ac:dyDescent="0.3">
      <c r="A862" t="s">
        <v>15</v>
      </c>
      <c r="B862">
        <v>54</v>
      </c>
      <c r="C862" t="str">
        <f>LOOKUP(Table1[[#This Row],[Age]],R$2:R$5,S$2:S$5)</f>
        <v>Senior (51+)</v>
      </c>
      <c r="D862">
        <v>1</v>
      </c>
      <c r="E862">
        <v>1</v>
      </c>
      <c r="F862">
        <v>1</v>
      </c>
      <c r="G862" t="s">
        <v>40</v>
      </c>
      <c r="H862" t="s">
        <v>12</v>
      </c>
      <c r="I862" t="s">
        <v>24</v>
      </c>
      <c r="J862" t="s">
        <v>14</v>
      </c>
      <c r="K862">
        <v>1</v>
      </c>
      <c r="L862" t="str">
        <f>IF(Table1[[#This Row],[Outcome]],"Positive","Negative")</f>
        <v>Positive</v>
      </c>
      <c r="M862" t="str">
        <f t="shared" si="26"/>
        <v>NS1(+), IgM(+), IgG(+)</v>
      </c>
      <c r="N862" t="str">
        <f t="shared" si="27"/>
        <v>Active secondary dengue (strong response)</v>
      </c>
    </row>
    <row r="863" spans="1:14" x14ac:dyDescent="0.3">
      <c r="A863" t="s">
        <v>15</v>
      </c>
      <c r="B863">
        <v>18</v>
      </c>
      <c r="C863" t="str">
        <f>LOOKUP(Table1[[#This Row],[Age]],R$2:R$5,S$2:S$5)</f>
        <v>Young Adult (19-30)</v>
      </c>
      <c r="D863">
        <v>1</v>
      </c>
      <c r="E863">
        <v>1</v>
      </c>
      <c r="F863">
        <v>1</v>
      </c>
      <c r="G863" t="s">
        <v>11</v>
      </c>
      <c r="H863" t="s">
        <v>17</v>
      </c>
      <c r="I863" t="s">
        <v>13</v>
      </c>
      <c r="J863" t="s">
        <v>14</v>
      </c>
      <c r="K863">
        <v>1</v>
      </c>
      <c r="L863" t="str">
        <f>IF(Table1[[#This Row],[Outcome]],"Positive","Negative")</f>
        <v>Positive</v>
      </c>
      <c r="M863" t="str">
        <f t="shared" si="26"/>
        <v>NS1(+), IgM(+), IgG(+)</v>
      </c>
      <c r="N863" t="str">
        <f t="shared" si="27"/>
        <v>Active secondary dengue (strong response)</v>
      </c>
    </row>
    <row r="864" spans="1:14" x14ac:dyDescent="0.3">
      <c r="A864" t="s">
        <v>10</v>
      </c>
      <c r="B864">
        <v>19</v>
      </c>
      <c r="C864" t="str">
        <f>LOOKUP(Table1[[#This Row],[Age]],R$2:R$5,S$2:S$5)</f>
        <v>Young Adult (19-30)</v>
      </c>
      <c r="D864">
        <v>1</v>
      </c>
      <c r="E864">
        <v>1</v>
      </c>
      <c r="F864">
        <v>1</v>
      </c>
      <c r="G864" t="s">
        <v>43</v>
      </c>
      <c r="H864" t="s">
        <v>12</v>
      </c>
      <c r="I864" t="s">
        <v>24</v>
      </c>
      <c r="J864" t="s">
        <v>14</v>
      </c>
      <c r="K864">
        <v>1</v>
      </c>
      <c r="L864" t="str">
        <f>IF(Table1[[#This Row],[Outcome]],"Positive","Negative")</f>
        <v>Positive</v>
      </c>
      <c r="M864" t="str">
        <f t="shared" si="26"/>
        <v>NS1(+), IgM(+), IgG(+)</v>
      </c>
      <c r="N864" t="str">
        <f t="shared" si="27"/>
        <v>Active secondary dengue (strong response)</v>
      </c>
    </row>
    <row r="865" spans="1:14" hidden="1" x14ac:dyDescent="0.3">
      <c r="A865" t="s">
        <v>10</v>
      </c>
      <c r="B865">
        <v>47</v>
      </c>
      <c r="C865" t="str">
        <f>LOOKUP(Table1[[#This Row],[Age]],R$2:R$5,S$2:S$5)</f>
        <v>Adult (31-50)</v>
      </c>
      <c r="D865">
        <v>0</v>
      </c>
      <c r="E865">
        <v>0</v>
      </c>
      <c r="F865">
        <v>1</v>
      </c>
      <c r="G865" t="s">
        <v>23</v>
      </c>
      <c r="H865" t="s">
        <v>17</v>
      </c>
      <c r="I865" t="s">
        <v>24</v>
      </c>
      <c r="J865" t="s">
        <v>14</v>
      </c>
      <c r="K865">
        <v>0</v>
      </c>
      <c r="L865" t="str">
        <f>IF(Table1[[#This Row],[Outcome]],"Positive","Negative")</f>
        <v>Negative</v>
      </c>
      <c r="M865" t="str">
        <f t="shared" si="26"/>
        <v>NS1(-), IgM(+), IgG(-)</v>
      </c>
      <c r="N865" t="str">
        <f t="shared" si="27"/>
        <v>Recent dengue</v>
      </c>
    </row>
    <row r="866" spans="1:14" hidden="1" x14ac:dyDescent="0.3">
      <c r="A866" t="s">
        <v>10</v>
      </c>
      <c r="B866">
        <v>38</v>
      </c>
      <c r="C866" t="str">
        <f>LOOKUP(Table1[[#This Row],[Age]],R$2:R$5,S$2:S$5)</f>
        <v>Adult (31-50)</v>
      </c>
      <c r="D866">
        <v>0</v>
      </c>
      <c r="E866">
        <v>0</v>
      </c>
      <c r="F866">
        <v>1</v>
      </c>
      <c r="G866" t="s">
        <v>23</v>
      </c>
      <c r="H866" t="s">
        <v>12</v>
      </c>
      <c r="I866" t="s">
        <v>19</v>
      </c>
      <c r="J866" t="s">
        <v>14</v>
      </c>
      <c r="K866">
        <v>0</v>
      </c>
      <c r="L866" t="str">
        <f>IF(Table1[[#This Row],[Outcome]],"Positive","Negative")</f>
        <v>Negative</v>
      </c>
      <c r="M866" t="str">
        <f t="shared" si="26"/>
        <v>NS1(-), IgM(+), IgG(-)</v>
      </c>
      <c r="N866" t="str">
        <f t="shared" si="27"/>
        <v>Recent dengue</v>
      </c>
    </row>
    <row r="867" spans="1:14" hidden="1" x14ac:dyDescent="0.3">
      <c r="A867" t="s">
        <v>15</v>
      </c>
      <c r="B867">
        <v>20</v>
      </c>
      <c r="C867" t="str">
        <f>LOOKUP(Table1[[#This Row],[Age]],R$2:R$5,S$2:S$5)</f>
        <v>Young Adult (19-30)</v>
      </c>
      <c r="D867">
        <v>0</v>
      </c>
      <c r="E867">
        <v>0</v>
      </c>
      <c r="F867">
        <v>0</v>
      </c>
      <c r="G867" t="s">
        <v>38</v>
      </c>
      <c r="H867" t="s">
        <v>17</v>
      </c>
      <c r="I867" t="s">
        <v>13</v>
      </c>
      <c r="J867" t="s">
        <v>14</v>
      </c>
      <c r="K867">
        <v>0</v>
      </c>
      <c r="L867" t="str">
        <f>IF(Table1[[#This Row],[Outcome]],"Positive","Negative")</f>
        <v>Negative</v>
      </c>
      <c r="M867" t="str">
        <f t="shared" si="26"/>
        <v>All Negative</v>
      </c>
      <c r="N867" t="str">
        <f t="shared" si="27"/>
        <v>Likely not infected / tested too early</v>
      </c>
    </row>
    <row r="868" spans="1:14" x14ac:dyDescent="0.3">
      <c r="A868" t="s">
        <v>15</v>
      </c>
      <c r="B868">
        <v>65</v>
      </c>
      <c r="C868" t="str">
        <f>LOOKUP(Table1[[#This Row],[Age]],R$2:R$5,S$2:S$5)</f>
        <v>Senior (51+)</v>
      </c>
      <c r="D868">
        <v>1</v>
      </c>
      <c r="E868">
        <v>1</v>
      </c>
      <c r="F868">
        <v>0</v>
      </c>
      <c r="G868" t="s">
        <v>28</v>
      </c>
      <c r="H868" t="s">
        <v>12</v>
      </c>
      <c r="I868" t="s">
        <v>24</v>
      </c>
      <c r="J868" t="s">
        <v>14</v>
      </c>
      <c r="K868">
        <v>1</v>
      </c>
      <c r="L868" t="str">
        <f>IF(Table1[[#This Row],[Outcome]],"Positive","Negative")</f>
        <v>Positive</v>
      </c>
      <c r="M868" t="str">
        <f t="shared" si="26"/>
        <v>NS1(+), IgM(-), IgG(+)</v>
      </c>
      <c r="N868" t="str">
        <f t="shared" si="27"/>
        <v>Early secondary infection</v>
      </c>
    </row>
    <row r="869" spans="1:14" x14ac:dyDescent="0.3">
      <c r="A869" t="s">
        <v>10</v>
      </c>
      <c r="B869">
        <v>29</v>
      </c>
      <c r="C869" t="str">
        <f>LOOKUP(Table1[[#This Row],[Age]],R$2:R$5,S$2:S$5)</f>
        <v>Young Adult (19-30)</v>
      </c>
      <c r="D869">
        <v>1</v>
      </c>
      <c r="E869">
        <v>1</v>
      </c>
      <c r="F869">
        <v>0</v>
      </c>
      <c r="G869" t="s">
        <v>39</v>
      </c>
      <c r="H869" t="s">
        <v>17</v>
      </c>
      <c r="I869" t="s">
        <v>13</v>
      </c>
      <c r="J869" t="s">
        <v>14</v>
      </c>
      <c r="K869">
        <v>1</v>
      </c>
      <c r="L869" t="str">
        <f>IF(Table1[[#This Row],[Outcome]],"Positive","Negative")</f>
        <v>Positive</v>
      </c>
      <c r="M869" t="str">
        <f t="shared" si="26"/>
        <v>NS1(+), IgM(-), IgG(+)</v>
      </c>
      <c r="N869" t="str">
        <f t="shared" si="27"/>
        <v>Early secondary infection</v>
      </c>
    </row>
    <row r="870" spans="1:14" hidden="1" x14ac:dyDescent="0.3">
      <c r="A870" t="s">
        <v>10</v>
      </c>
      <c r="B870">
        <v>8</v>
      </c>
      <c r="C870" t="str">
        <f>LOOKUP(Table1[[#This Row],[Age]],R$2:R$5,S$2:S$5)</f>
        <v>Child (0-18)</v>
      </c>
      <c r="D870">
        <v>0</v>
      </c>
      <c r="E870">
        <v>0</v>
      </c>
      <c r="F870">
        <v>0</v>
      </c>
      <c r="G870" t="s">
        <v>45</v>
      </c>
      <c r="H870" t="s">
        <v>12</v>
      </c>
      <c r="I870" t="s">
        <v>13</v>
      </c>
      <c r="J870" t="s">
        <v>14</v>
      </c>
      <c r="K870">
        <v>0</v>
      </c>
      <c r="L870" t="str">
        <f>IF(Table1[[#This Row],[Outcome]],"Positive","Negative")</f>
        <v>Negative</v>
      </c>
      <c r="M870" t="str">
        <f t="shared" si="26"/>
        <v>All Negative</v>
      </c>
      <c r="N870" t="str">
        <f t="shared" si="27"/>
        <v>Likely not infected / tested too early</v>
      </c>
    </row>
    <row r="871" spans="1:14" x14ac:dyDescent="0.3">
      <c r="A871" t="s">
        <v>10</v>
      </c>
      <c r="B871">
        <v>45</v>
      </c>
      <c r="C871" t="str">
        <f>LOOKUP(Table1[[#This Row],[Age]],R$2:R$5,S$2:S$5)</f>
        <v>Adult (31-50)</v>
      </c>
      <c r="D871">
        <v>1</v>
      </c>
      <c r="E871">
        <v>1</v>
      </c>
      <c r="F871">
        <v>1</v>
      </c>
      <c r="G871" t="s">
        <v>22</v>
      </c>
      <c r="H871" t="s">
        <v>17</v>
      </c>
      <c r="I871" t="s">
        <v>13</v>
      </c>
      <c r="J871" t="s">
        <v>14</v>
      </c>
      <c r="K871">
        <v>1</v>
      </c>
      <c r="L871" t="str">
        <f>IF(Table1[[#This Row],[Outcome]],"Positive","Negative")</f>
        <v>Positive</v>
      </c>
      <c r="M871" t="str">
        <f t="shared" si="26"/>
        <v>NS1(+), IgM(+), IgG(+)</v>
      </c>
      <c r="N871" t="str">
        <f t="shared" si="27"/>
        <v>Active secondary dengue (strong response)</v>
      </c>
    </row>
    <row r="872" spans="1:14" x14ac:dyDescent="0.3">
      <c r="A872" t="s">
        <v>10</v>
      </c>
      <c r="B872">
        <v>9</v>
      </c>
      <c r="C872" t="str">
        <f>LOOKUP(Table1[[#This Row],[Age]],R$2:R$5,S$2:S$5)</f>
        <v>Child (0-18)</v>
      </c>
      <c r="D872">
        <v>1</v>
      </c>
      <c r="E872">
        <v>1</v>
      </c>
      <c r="F872">
        <v>0</v>
      </c>
      <c r="G872" t="s">
        <v>41</v>
      </c>
      <c r="H872" t="s">
        <v>12</v>
      </c>
      <c r="I872" t="s">
        <v>13</v>
      </c>
      <c r="J872" t="s">
        <v>14</v>
      </c>
      <c r="K872">
        <v>1</v>
      </c>
      <c r="L872" t="str">
        <f>IF(Table1[[#This Row],[Outcome]],"Positive","Negative")</f>
        <v>Positive</v>
      </c>
      <c r="M872" t="str">
        <f t="shared" si="26"/>
        <v>NS1(+), IgM(-), IgG(+)</v>
      </c>
      <c r="N872" t="str">
        <f t="shared" si="27"/>
        <v>Early secondary infection</v>
      </c>
    </row>
    <row r="873" spans="1:14" hidden="1" x14ac:dyDescent="0.3">
      <c r="A873" t="s">
        <v>15</v>
      </c>
      <c r="B873">
        <v>27</v>
      </c>
      <c r="C873" t="str">
        <f>LOOKUP(Table1[[#This Row],[Age]],R$2:R$5,S$2:S$5)</f>
        <v>Young Adult (19-30)</v>
      </c>
      <c r="D873">
        <v>0</v>
      </c>
      <c r="E873">
        <v>0</v>
      </c>
      <c r="F873">
        <v>0</v>
      </c>
      <c r="G873" t="s">
        <v>46</v>
      </c>
      <c r="H873" t="s">
        <v>17</v>
      </c>
      <c r="I873" t="s">
        <v>13</v>
      </c>
      <c r="J873" t="s">
        <v>14</v>
      </c>
      <c r="K873">
        <v>0</v>
      </c>
      <c r="L873" t="str">
        <f>IF(Table1[[#This Row],[Outcome]],"Positive","Negative")</f>
        <v>Negative</v>
      </c>
      <c r="M873" t="str">
        <f t="shared" si="26"/>
        <v>All Negative</v>
      </c>
      <c r="N873" t="str">
        <f t="shared" si="27"/>
        <v>Likely not infected / tested too early</v>
      </c>
    </row>
    <row r="874" spans="1:14" x14ac:dyDescent="0.3">
      <c r="A874" t="s">
        <v>15</v>
      </c>
      <c r="B874">
        <v>59</v>
      </c>
      <c r="C874" t="str">
        <f>LOOKUP(Table1[[#This Row],[Age]],R$2:R$5,S$2:S$5)</f>
        <v>Senior (51+)</v>
      </c>
      <c r="D874">
        <v>1</v>
      </c>
      <c r="E874">
        <v>1</v>
      </c>
      <c r="F874">
        <v>1</v>
      </c>
      <c r="G874" t="s">
        <v>49</v>
      </c>
      <c r="H874" t="s">
        <v>12</v>
      </c>
      <c r="I874" t="s">
        <v>19</v>
      </c>
      <c r="J874" t="s">
        <v>14</v>
      </c>
      <c r="K874">
        <v>1</v>
      </c>
      <c r="L874" t="str">
        <f>IF(Table1[[#This Row],[Outcome]],"Positive","Negative")</f>
        <v>Positive</v>
      </c>
      <c r="M874" t="str">
        <f t="shared" si="26"/>
        <v>NS1(+), IgM(+), IgG(+)</v>
      </c>
      <c r="N874" t="str">
        <f t="shared" si="27"/>
        <v>Active secondary dengue (strong response)</v>
      </c>
    </row>
    <row r="875" spans="1:14" x14ac:dyDescent="0.3">
      <c r="A875" t="s">
        <v>10</v>
      </c>
      <c r="B875">
        <v>16</v>
      </c>
      <c r="C875" t="str">
        <f>LOOKUP(Table1[[#This Row],[Age]],R$2:R$5,S$2:S$5)</f>
        <v>Child (0-18)</v>
      </c>
      <c r="D875">
        <v>1</v>
      </c>
      <c r="E875">
        <v>1</v>
      </c>
      <c r="F875">
        <v>0</v>
      </c>
      <c r="G875" t="s">
        <v>18</v>
      </c>
      <c r="H875" t="s">
        <v>17</v>
      </c>
      <c r="I875" t="s">
        <v>24</v>
      </c>
      <c r="J875" t="s">
        <v>14</v>
      </c>
      <c r="K875">
        <v>1</v>
      </c>
      <c r="L875" t="str">
        <f>IF(Table1[[#This Row],[Outcome]],"Positive","Negative")</f>
        <v>Positive</v>
      </c>
      <c r="M875" t="str">
        <f t="shared" si="26"/>
        <v>NS1(+), IgM(-), IgG(+)</v>
      </c>
      <c r="N875" t="str">
        <f t="shared" si="27"/>
        <v>Early secondary infection</v>
      </c>
    </row>
    <row r="876" spans="1:14" hidden="1" x14ac:dyDescent="0.3">
      <c r="A876" t="s">
        <v>10</v>
      </c>
      <c r="B876">
        <v>8</v>
      </c>
      <c r="C876" t="str">
        <f>LOOKUP(Table1[[#This Row],[Age]],R$2:R$5,S$2:S$5)</f>
        <v>Child (0-18)</v>
      </c>
      <c r="D876">
        <v>0</v>
      </c>
      <c r="E876">
        <v>0</v>
      </c>
      <c r="F876">
        <v>0</v>
      </c>
      <c r="G876" t="s">
        <v>52</v>
      </c>
      <c r="H876" t="s">
        <v>12</v>
      </c>
      <c r="I876" t="s">
        <v>19</v>
      </c>
      <c r="J876" t="s">
        <v>14</v>
      </c>
      <c r="K876">
        <v>0</v>
      </c>
      <c r="L876" t="str">
        <f>IF(Table1[[#This Row],[Outcome]],"Positive","Negative")</f>
        <v>Negative</v>
      </c>
      <c r="M876" t="str">
        <f t="shared" si="26"/>
        <v>All Negative</v>
      </c>
      <c r="N876" t="str">
        <f t="shared" si="27"/>
        <v>Likely not infected / tested too early</v>
      </c>
    </row>
    <row r="877" spans="1:14" x14ac:dyDescent="0.3">
      <c r="A877" t="s">
        <v>10</v>
      </c>
      <c r="B877">
        <v>36</v>
      </c>
      <c r="C877" t="str">
        <f>LOOKUP(Table1[[#This Row],[Age]],R$2:R$5,S$2:S$5)</f>
        <v>Adult (31-50)</v>
      </c>
      <c r="D877">
        <v>1</v>
      </c>
      <c r="E877">
        <v>1</v>
      </c>
      <c r="F877">
        <v>0</v>
      </c>
      <c r="G877" t="s">
        <v>46</v>
      </c>
      <c r="H877" t="s">
        <v>17</v>
      </c>
      <c r="I877" t="s">
        <v>24</v>
      </c>
      <c r="J877" t="s">
        <v>14</v>
      </c>
      <c r="K877">
        <v>1</v>
      </c>
      <c r="L877" t="str">
        <f>IF(Table1[[#This Row],[Outcome]],"Positive","Negative")</f>
        <v>Positive</v>
      </c>
      <c r="M877" t="str">
        <f t="shared" si="26"/>
        <v>NS1(+), IgM(-), IgG(+)</v>
      </c>
      <c r="N877" t="str">
        <f t="shared" si="27"/>
        <v>Early secondary infection</v>
      </c>
    </row>
    <row r="878" spans="1:14" hidden="1" x14ac:dyDescent="0.3">
      <c r="A878" t="s">
        <v>15</v>
      </c>
      <c r="B878">
        <v>38</v>
      </c>
      <c r="C878" t="str">
        <f>LOOKUP(Table1[[#This Row],[Age]],R$2:R$5,S$2:S$5)</f>
        <v>Adult (31-50)</v>
      </c>
      <c r="D878">
        <v>0</v>
      </c>
      <c r="E878">
        <v>0</v>
      </c>
      <c r="F878">
        <v>1</v>
      </c>
      <c r="G878" t="s">
        <v>37</v>
      </c>
      <c r="H878" t="s">
        <v>12</v>
      </c>
      <c r="I878" t="s">
        <v>13</v>
      </c>
      <c r="J878" t="s">
        <v>14</v>
      </c>
      <c r="K878">
        <v>0</v>
      </c>
      <c r="L878" t="str">
        <f>IF(Table1[[#This Row],[Outcome]],"Positive","Negative")</f>
        <v>Negative</v>
      </c>
      <c r="M878" t="str">
        <f t="shared" si="26"/>
        <v>NS1(-), IgM(+), IgG(-)</v>
      </c>
      <c r="N878" t="str">
        <f t="shared" si="27"/>
        <v>Recent dengue</v>
      </c>
    </row>
    <row r="879" spans="1:14" x14ac:dyDescent="0.3">
      <c r="A879" t="s">
        <v>10</v>
      </c>
      <c r="B879">
        <v>56</v>
      </c>
      <c r="C879" t="str">
        <f>LOOKUP(Table1[[#This Row],[Age]],R$2:R$5,S$2:S$5)</f>
        <v>Senior (51+)</v>
      </c>
      <c r="D879">
        <v>1</v>
      </c>
      <c r="E879">
        <v>1</v>
      </c>
      <c r="F879">
        <v>1</v>
      </c>
      <c r="G879" t="s">
        <v>35</v>
      </c>
      <c r="H879" t="s">
        <v>17</v>
      </c>
      <c r="I879" t="s">
        <v>13</v>
      </c>
      <c r="J879" t="s">
        <v>14</v>
      </c>
      <c r="K879">
        <v>1</v>
      </c>
      <c r="L879" t="str">
        <f>IF(Table1[[#This Row],[Outcome]],"Positive","Negative")</f>
        <v>Positive</v>
      </c>
      <c r="M879" t="str">
        <f t="shared" si="26"/>
        <v>NS1(+), IgM(+), IgG(+)</v>
      </c>
      <c r="N879" t="str">
        <f t="shared" si="27"/>
        <v>Active secondary dengue (strong response)</v>
      </c>
    </row>
    <row r="880" spans="1:14" x14ac:dyDescent="0.3">
      <c r="A880" t="s">
        <v>15</v>
      </c>
      <c r="B880">
        <v>35</v>
      </c>
      <c r="C880" t="str">
        <f>LOOKUP(Table1[[#This Row],[Age]],R$2:R$5,S$2:S$5)</f>
        <v>Adult (31-50)</v>
      </c>
      <c r="D880">
        <v>1</v>
      </c>
      <c r="E880">
        <v>1</v>
      </c>
      <c r="F880">
        <v>0</v>
      </c>
      <c r="G880" t="s">
        <v>11</v>
      </c>
      <c r="H880" t="s">
        <v>12</v>
      </c>
      <c r="I880" t="s">
        <v>19</v>
      </c>
      <c r="J880" t="s">
        <v>14</v>
      </c>
      <c r="K880">
        <v>1</v>
      </c>
      <c r="L880" t="str">
        <f>IF(Table1[[#This Row],[Outcome]],"Positive","Negative")</f>
        <v>Positive</v>
      </c>
      <c r="M880" t="str">
        <f t="shared" si="26"/>
        <v>NS1(+), IgM(-), IgG(+)</v>
      </c>
      <c r="N880" t="str">
        <f t="shared" si="27"/>
        <v>Early secondary infection</v>
      </c>
    </row>
    <row r="881" spans="1:14" x14ac:dyDescent="0.3">
      <c r="A881" t="s">
        <v>10</v>
      </c>
      <c r="B881">
        <v>18</v>
      </c>
      <c r="C881" t="str">
        <f>LOOKUP(Table1[[#This Row],[Age]],R$2:R$5,S$2:S$5)</f>
        <v>Young Adult (19-30)</v>
      </c>
      <c r="D881">
        <v>1</v>
      </c>
      <c r="E881">
        <v>1</v>
      </c>
      <c r="F881">
        <v>0</v>
      </c>
      <c r="G881" t="s">
        <v>48</v>
      </c>
      <c r="H881" t="s">
        <v>17</v>
      </c>
      <c r="I881" t="s">
        <v>24</v>
      </c>
      <c r="J881" t="s">
        <v>14</v>
      </c>
      <c r="K881">
        <v>1</v>
      </c>
      <c r="L881" t="str">
        <f>IF(Table1[[#This Row],[Outcome]],"Positive","Negative")</f>
        <v>Positive</v>
      </c>
      <c r="M881" t="str">
        <f t="shared" si="26"/>
        <v>NS1(+), IgM(-), IgG(+)</v>
      </c>
      <c r="N881" t="str">
        <f t="shared" si="27"/>
        <v>Early secondary infection</v>
      </c>
    </row>
    <row r="882" spans="1:14" x14ac:dyDescent="0.3">
      <c r="A882" t="s">
        <v>10</v>
      </c>
      <c r="B882">
        <v>13</v>
      </c>
      <c r="C882" t="str">
        <f>LOOKUP(Table1[[#This Row],[Age]],R$2:R$5,S$2:S$5)</f>
        <v>Child (0-18)</v>
      </c>
      <c r="D882">
        <v>1</v>
      </c>
      <c r="E882">
        <v>1</v>
      </c>
      <c r="F882">
        <v>0</v>
      </c>
      <c r="G882" t="s">
        <v>42</v>
      </c>
      <c r="H882" t="s">
        <v>12</v>
      </c>
      <c r="I882" t="s">
        <v>19</v>
      </c>
      <c r="J882" t="s">
        <v>14</v>
      </c>
      <c r="K882">
        <v>1</v>
      </c>
      <c r="L882" t="str">
        <f>IF(Table1[[#This Row],[Outcome]],"Positive","Negative")</f>
        <v>Positive</v>
      </c>
      <c r="M882" t="str">
        <f t="shared" si="26"/>
        <v>NS1(+), IgM(-), IgG(+)</v>
      </c>
      <c r="N882" t="str">
        <f t="shared" si="27"/>
        <v>Early secondary infection</v>
      </c>
    </row>
    <row r="883" spans="1:14" x14ac:dyDescent="0.3">
      <c r="A883" t="s">
        <v>15</v>
      </c>
      <c r="B883">
        <v>23</v>
      </c>
      <c r="C883" t="str">
        <f>LOOKUP(Table1[[#This Row],[Age]],R$2:R$5,S$2:S$5)</f>
        <v>Young Adult (19-30)</v>
      </c>
      <c r="D883">
        <v>0</v>
      </c>
      <c r="E883">
        <v>1</v>
      </c>
      <c r="F883">
        <v>0</v>
      </c>
      <c r="G883" t="s">
        <v>28</v>
      </c>
      <c r="H883" t="s">
        <v>17</v>
      </c>
      <c r="I883" t="s">
        <v>13</v>
      </c>
      <c r="J883" t="s">
        <v>14</v>
      </c>
      <c r="K883">
        <v>1</v>
      </c>
      <c r="L883" t="str">
        <f>IF(Table1[[#This Row],[Outcome]],"Positive","Negative")</f>
        <v>Positive</v>
      </c>
      <c r="M883" t="str">
        <f t="shared" si="26"/>
        <v>NS1(-), IgM(-), IgG(+)</v>
      </c>
      <c r="N883" t="str">
        <f t="shared" si="27"/>
        <v>Past dengue infection</v>
      </c>
    </row>
    <row r="884" spans="1:14" x14ac:dyDescent="0.3">
      <c r="A884" t="s">
        <v>10</v>
      </c>
      <c r="B884">
        <v>14</v>
      </c>
      <c r="C884" t="str">
        <f>LOOKUP(Table1[[#This Row],[Age]],R$2:R$5,S$2:S$5)</f>
        <v>Child (0-18)</v>
      </c>
      <c r="D884">
        <v>1</v>
      </c>
      <c r="E884">
        <v>1</v>
      </c>
      <c r="F884">
        <v>1</v>
      </c>
      <c r="G884" t="s">
        <v>47</v>
      </c>
      <c r="H884" t="s">
        <v>12</v>
      </c>
      <c r="I884" t="s">
        <v>13</v>
      </c>
      <c r="J884" t="s">
        <v>14</v>
      </c>
      <c r="K884">
        <v>1</v>
      </c>
      <c r="L884" t="str">
        <f>IF(Table1[[#This Row],[Outcome]],"Positive","Negative")</f>
        <v>Positive</v>
      </c>
      <c r="M884" t="str">
        <f t="shared" si="26"/>
        <v>NS1(+), IgM(+), IgG(+)</v>
      </c>
      <c r="N884" t="str">
        <f t="shared" si="27"/>
        <v>Active secondary dengue (strong response)</v>
      </c>
    </row>
    <row r="885" spans="1:14" x14ac:dyDescent="0.3">
      <c r="A885" t="s">
        <v>10</v>
      </c>
      <c r="B885">
        <v>21</v>
      </c>
      <c r="C885" t="str">
        <f>LOOKUP(Table1[[#This Row],[Age]],R$2:R$5,S$2:S$5)</f>
        <v>Young Adult (19-30)</v>
      </c>
      <c r="D885">
        <v>1</v>
      </c>
      <c r="E885">
        <v>1</v>
      </c>
      <c r="F885">
        <v>0</v>
      </c>
      <c r="G885" t="s">
        <v>31</v>
      </c>
      <c r="H885" t="s">
        <v>17</v>
      </c>
      <c r="I885" t="s">
        <v>19</v>
      </c>
      <c r="J885" t="s">
        <v>14</v>
      </c>
      <c r="K885">
        <v>1</v>
      </c>
      <c r="L885" t="str">
        <f>IF(Table1[[#This Row],[Outcome]],"Positive","Negative")</f>
        <v>Positive</v>
      </c>
      <c r="M885" t="str">
        <f t="shared" si="26"/>
        <v>NS1(+), IgM(-), IgG(+)</v>
      </c>
      <c r="N885" t="str">
        <f t="shared" si="27"/>
        <v>Early secondary infection</v>
      </c>
    </row>
    <row r="886" spans="1:14" x14ac:dyDescent="0.3">
      <c r="A886" t="s">
        <v>15</v>
      </c>
      <c r="B886">
        <v>39</v>
      </c>
      <c r="C886" t="str">
        <f>LOOKUP(Table1[[#This Row],[Age]],R$2:R$5,S$2:S$5)</f>
        <v>Adult (31-50)</v>
      </c>
      <c r="D886">
        <v>1</v>
      </c>
      <c r="E886">
        <v>1</v>
      </c>
      <c r="F886">
        <v>1</v>
      </c>
      <c r="G886" t="s">
        <v>44</v>
      </c>
      <c r="H886" t="s">
        <v>12</v>
      </c>
      <c r="I886" t="s">
        <v>19</v>
      </c>
      <c r="J886" t="s">
        <v>14</v>
      </c>
      <c r="K886">
        <v>1</v>
      </c>
      <c r="L886" t="str">
        <f>IF(Table1[[#This Row],[Outcome]],"Positive","Negative")</f>
        <v>Positive</v>
      </c>
      <c r="M886" t="str">
        <f t="shared" si="26"/>
        <v>NS1(+), IgM(+), IgG(+)</v>
      </c>
      <c r="N886" t="str">
        <f t="shared" si="27"/>
        <v>Active secondary dengue (strong response)</v>
      </c>
    </row>
    <row r="887" spans="1:14" x14ac:dyDescent="0.3">
      <c r="A887" t="s">
        <v>10</v>
      </c>
      <c r="B887">
        <v>39</v>
      </c>
      <c r="C887" t="str">
        <f>LOOKUP(Table1[[#This Row],[Age]],R$2:R$5,S$2:S$5)</f>
        <v>Adult (31-50)</v>
      </c>
      <c r="D887">
        <v>1</v>
      </c>
      <c r="E887">
        <v>1</v>
      </c>
      <c r="F887">
        <v>1</v>
      </c>
      <c r="G887" t="s">
        <v>11</v>
      </c>
      <c r="H887" t="s">
        <v>17</v>
      </c>
      <c r="I887" t="s">
        <v>13</v>
      </c>
      <c r="J887" t="s">
        <v>14</v>
      </c>
      <c r="K887">
        <v>1</v>
      </c>
      <c r="L887" t="str">
        <f>IF(Table1[[#This Row],[Outcome]],"Positive","Negative")</f>
        <v>Positive</v>
      </c>
      <c r="M887" t="str">
        <f t="shared" si="26"/>
        <v>NS1(+), IgM(+), IgG(+)</v>
      </c>
      <c r="N887" t="str">
        <f t="shared" si="27"/>
        <v>Active secondary dengue (strong response)</v>
      </c>
    </row>
    <row r="888" spans="1:14" hidden="1" x14ac:dyDescent="0.3">
      <c r="A888" t="s">
        <v>15</v>
      </c>
      <c r="B888">
        <v>34</v>
      </c>
      <c r="C888" t="str">
        <f>LOOKUP(Table1[[#This Row],[Age]],R$2:R$5,S$2:S$5)</f>
        <v>Adult (31-50)</v>
      </c>
      <c r="D888">
        <v>0</v>
      </c>
      <c r="E888">
        <v>0</v>
      </c>
      <c r="F888">
        <v>0</v>
      </c>
      <c r="G888" t="s">
        <v>18</v>
      </c>
      <c r="H888" t="s">
        <v>12</v>
      </c>
      <c r="I888" t="s">
        <v>19</v>
      </c>
      <c r="J888" t="s">
        <v>14</v>
      </c>
      <c r="K888">
        <v>0</v>
      </c>
      <c r="L888" t="str">
        <f>IF(Table1[[#This Row],[Outcome]],"Positive","Negative")</f>
        <v>Negative</v>
      </c>
      <c r="M888" t="str">
        <f t="shared" si="26"/>
        <v>All Negative</v>
      </c>
      <c r="N888" t="str">
        <f t="shared" si="27"/>
        <v>Likely not infected / tested too early</v>
      </c>
    </row>
    <row r="889" spans="1:14" x14ac:dyDescent="0.3">
      <c r="A889" t="s">
        <v>10</v>
      </c>
      <c r="B889">
        <v>36</v>
      </c>
      <c r="C889" t="str">
        <f>LOOKUP(Table1[[#This Row],[Age]],R$2:R$5,S$2:S$5)</f>
        <v>Adult (31-50)</v>
      </c>
      <c r="D889">
        <v>1</v>
      </c>
      <c r="E889">
        <v>1</v>
      </c>
      <c r="F889">
        <v>1</v>
      </c>
      <c r="G889" t="s">
        <v>37</v>
      </c>
      <c r="H889" t="s">
        <v>17</v>
      </c>
      <c r="I889" t="s">
        <v>13</v>
      </c>
      <c r="J889" t="s">
        <v>14</v>
      </c>
      <c r="K889">
        <v>1</v>
      </c>
      <c r="L889" t="str">
        <f>IF(Table1[[#This Row],[Outcome]],"Positive","Negative")</f>
        <v>Positive</v>
      </c>
      <c r="M889" t="str">
        <f t="shared" si="26"/>
        <v>NS1(+), IgM(+), IgG(+)</v>
      </c>
      <c r="N889" t="str">
        <f t="shared" si="27"/>
        <v>Active secondary dengue (strong response)</v>
      </c>
    </row>
    <row r="890" spans="1:14" x14ac:dyDescent="0.3">
      <c r="A890" t="s">
        <v>10</v>
      </c>
      <c r="B890">
        <v>43</v>
      </c>
      <c r="C890" t="str">
        <f>LOOKUP(Table1[[#This Row],[Age]],R$2:R$5,S$2:S$5)</f>
        <v>Adult (31-50)</v>
      </c>
      <c r="D890">
        <v>0</v>
      </c>
      <c r="E890">
        <v>1</v>
      </c>
      <c r="F890">
        <v>0</v>
      </c>
      <c r="G890" t="s">
        <v>40</v>
      </c>
      <c r="H890" t="s">
        <v>12</v>
      </c>
      <c r="I890" t="s">
        <v>24</v>
      </c>
      <c r="J890" t="s">
        <v>14</v>
      </c>
      <c r="K890">
        <v>1</v>
      </c>
      <c r="L890" t="str">
        <f>IF(Table1[[#This Row],[Outcome]],"Positive","Negative")</f>
        <v>Positive</v>
      </c>
      <c r="M890" t="str">
        <f t="shared" si="26"/>
        <v>NS1(-), IgM(-), IgG(+)</v>
      </c>
      <c r="N890" t="str">
        <f t="shared" si="27"/>
        <v>Past dengue infection</v>
      </c>
    </row>
    <row r="891" spans="1:14" x14ac:dyDescent="0.3">
      <c r="A891" t="s">
        <v>15</v>
      </c>
      <c r="B891">
        <v>39</v>
      </c>
      <c r="C891" t="str">
        <f>LOOKUP(Table1[[#This Row],[Age]],R$2:R$5,S$2:S$5)</f>
        <v>Adult (31-50)</v>
      </c>
      <c r="D891">
        <v>1</v>
      </c>
      <c r="E891">
        <v>1</v>
      </c>
      <c r="F891">
        <v>1</v>
      </c>
      <c r="G891" t="s">
        <v>36</v>
      </c>
      <c r="H891" t="s">
        <v>17</v>
      </c>
      <c r="I891" t="s">
        <v>13</v>
      </c>
      <c r="J891" t="s">
        <v>14</v>
      </c>
      <c r="K891">
        <v>1</v>
      </c>
      <c r="L891" t="str">
        <f>IF(Table1[[#This Row],[Outcome]],"Positive","Negative")</f>
        <v>Positive</v>
      </c>
      <c r="M891" t="str">
        <f t="shared" si="26"/>
        <v>NS1(+), IgM(+), IgG(+)</v>
      </c>
      <c r="N891" t="str">
        <f t="shared" si="27"/>
        <v>Active secondary dengue (strong response)</v>
      </c>
    </row>
    <row r="892" spans="1:14" x14ac:dyDescent="0.3">
      <c r="A892" t="s">
        <v>10</v>
      </c>
      <c r="B892">
        <v>53</v>
      </c>
      <c r="C892" t="str">
        <f>LOOKUP(Table1[[#This Row],[Age]],R$2:R$5,S$2:S$5)</f>
        <v>Senior (51+)</v>
      </c>
      <c r="D892">
        <v>1</v>
      </c>
      <c r="E892">
        <v>1</v>
      </c>
      <c r="F892">
        <v>1</v>
      </c>
      <c r="G892" t="s">
        <v>44</v>
      </c>
      <c r="H892" t="s">
        <v>12</v>
      </c>
      <c r="I892" t="s">
        <v>19</v>
      </c>
      <c r="J892" t="s">
        <v>14</v>
      </c>
      <c r="K892">
        <v>1</v>
      </c>
      <c r="L892" t="str">
        <f>IF(Table1[[#This Row],[Outcome]],"Positive","Negative")</f>
        <v>Positive</v>
      </c>
      <c r="M892" t="str">
        <f t="shared" si="26"/>
        <v>NS1(+), IgM(+), IgG(+)</v>
      </c>
      <c r="N892" t="str">
        <f t="shared" si="27"/>
        <v>Active secondary dengue (strong response)</v>
      </c>
    </row>
    <row r="893" spans="1:14" x14ac:dyDescent="0.3">
      <c r="A893" t="s">
        <v>15</v>
      </c>
      <c r="B893">
        <v>45</v>
      </c>
      <c r="C893" t="str">
        <f>LOOKUP(Table1[[#This Row],[Age]],R$2:R$5,S$2:S$5)</f>
        <v>Adult (31-50)</v>
      </c>
      <c r="D893">
        <v>1</v>
      </c>
      <c r="E893">
        <v>1</v>
      </c>
      <c r="F893">
        <v>1</v>
      </c>
      <c r="G893" t="s">
        <v>39</v>
      </c>
      <c r="H893" t="s">
        <v>17</v>
      </c>
      <c r="I893" t="s">
        <v>24</v>
      </c>
      <c r="J893" t="s">
        <v>14</v>
      </c>
      <c r="K893">
        <v>1</v>
      </c>
      <c r="L893" t="str">
        <f>IF(Table1[[#This Row],[Outcome]],"Positive","Negative")</f>
        <v>Positive</v>
      </c>
      <c r="M893" t="str">
        <f t="shared" si="26"/>
        <v>NS1(+), IgM(+), IgG(+)</v>
      </c>
      <c r="N893" t="str">
        <f t="shared" si="27"/>
        <v>Active secondary dengue (strong response)</v>
      </c>
    </row>
    <row r="894" spans="1:14" hidden="1" x14ac:dyDescent="0.3">
      <c r="A894" t="s">
        <v>10</v>
      </c>
      <c r="B894">
        <v>12</v>
      </c>
      <c r="C894" t="str">
        <f>LOOKUP(Table1[[#This Row],[Age]],R$2:R$5,S$2:S$5)</f>
        <v>Child (0-18)</v>
      </c>
      <c r="D894">
        <v>0</v>
      </c>
      <c r="E894">
        <v>0</v>
      </c>
      <c r="F894">
        <v>1</v>
      </c>
      <c r="G894" t="s">
        <v>36</v>
      </c>
      <c r="H894" t="s">
        <v>12</v>
      </c>
      <c r="I894" t="s">
        <v>13</v>
      </c>
      <c r="J894" t="s">
        <v>14</v>
      </c>
      <c r="K894">
        <v>0</v>
      </c>
      <c r="L894" t="str">
        <f>IF(Table1[[#This Row],[Outcome]],"Positive","Negative")</f>
        <v>Negative</v>
      </c>
      <c r="M894" t="str">
        <f t="shared" si="26"/>
        <v>NS1(-), IgM(+), IgG(-)</v>
      </c>
      <c r="N894" t="str">
        <f t="shared" si="27"/>
        <v>Recent dengue</v>
      </c>
    </row>
    <row r="895" spans="1:14" x14ac:dyDescent="0.3">
      <c r="A895" t="s">
        <v>10</v>
      </c>
      <c r="B895">
        <v>28</v>
      </c>
      <c r="C895" t="str">
        <f>LOOKUP(Table1[[#This Row],[Age]],R$2:R$5,S$2:S$5)</f>
        <v>Young Adult (19-30)</v>
      </c>
      <c r="D895">
        <v>1</v>
      </c>
      <c r="E895">
        <v>1</v>
      </c>
      <c r="F895">
        <v>0</v>
      </c>
      <c r="G895" t="s">
        <v>20</v>
      </c>
      <c r="H895" t="s">
        <v>17</v>
      </c>
      <c r="I895" t="s">
        <v>19</v>
      </c>
      <c r="J895" t="s">
        <v>14</v>
      </c>
      <c r="K895">
        <v>1</v>
      </c>
      <c r="L895" t="str">
        <f>IF(Table1[[#This Row],[Outcome]],"Positive","Negative")</f>
        <v>Positive</v>
      </c>
      <c r="M895" t="str">
        <f t="shared" si="26"/>
        <v>NS1(+), IgM(-), IgG(+)</v>
      </c>
      <c r="N895" t="str">
        <f t="shared" si="27"/>
        <v>Early secondary infection</v>
      </c>
    </row>
    <row r="896" spans="1:14" x14ac:dyDescent="0.3">
      <c r="A896" t="s">
        <v>15</v>
      </c>
      <c r="B896">
        <v>14</v>
      </c>
      <c r="C896" t="str">
        <f>LOOKUP(Table1[[#This Row],[Age]],R$2:R$5,S$2:S$5)</f>
        <v>Child (0-18)</v>
      </c>
      <c r="D896">
        <v>1</v>
      </c>
      <c r="E896">
        <v>1</v>
      </c>
      <c r="F896">
        <v>0</v>
      </c>
      <c r="G896" t="s">
        <v>41</v>
      </c>
      <c r="H896" t="s">
        <v>12</v>
      </c>
      <c r="I896" t="s">
        <v>13</v>
      </c>
      <c r="J896" t="s">
        <v>14</v>
      </c>
      <c r="K896">
        <v>1</v>
      </c>
      <c r="L896" t="str">
        <f>IF(Table1[[#This Row],[Outcome]],"Positive","Negative")</f>
        <v>Positive</v>
      </c>
      <c r="M896" t="str">
        <f t="shared" si="26"/>
        <v>NS1(+), IgM(-), IgG(+)</v>
      </c>
      <c r="N896" t="str">
        <f t="shared" si="27"/>
        <v>Early secondary infection</v>
      </c>
    </row>
    <row r="897" spans="1:14" hidden="1" x14ac:dyDescent="0.3">
      <c r="A897" t="s">
        <v>15</v>
      </c>
      <c r="B897">
        <v>10</v>
      </c>
      <c r="C897" t="str">
        <f>LOOKUP(Table1[[#This Row],[Age]],R$2:R$5,S$2:S$5)</f>
        <v>Child (0-18)</v>
      </c>
      <c r="D897">
        <v>0</v>
      </c>
      <c r="E897">
        <v>0</v>
      </c>
      <c r="F897">
        <v>0</v>
      </c>
      <c r="G897" t="s">
        <v>52</v>
      </c>
      <c r="H897" t="s">
        <v>17</v>
      </c>
      <c r="I897" t="s">
        <v>13</v>
      </c>
      <c r="J897" t="s">
        <v>14</v>
      </c>
      <c r="K897">
        <v>0</v>
      </c>
      <c r="L897" t="str">
        <f>IF(Table1[[#This Row],[Outcome]],"Positive","Negative")</f>
        <v>Negative</v>
      </c>
      <c r="M897" t="str">
        <f t="shared" si="26"/>
        <v>All Negative</v>
      </c>
      <c r="N897" t="str">
        <f t="shared" si="27"/>
        <v>Likely not infected / tested too early</v>
      </c>
    </row>
    <row r="898" spans="1:14" x14ac:dyDescent="0.3">
      <c r="A898" t="s">
        <v>15</v>
      </c>
      <c r="B898">
        <v>64</v>
      </c>
      <c r="C898" t="str">
        <f>LOOKUP(Table1[[#This Row],[Age]],R$2:R$5,S$2:S$5)</f>
        <v>Senior (51+)</v>
      </c>
      <c r="D898">
        <v>1</v>
      </c>
      <c r="E898">
        <v>1</v>
      </c>
      <c r="F898">
        <v>0</v>
      </c>
      <c r="G898" t="s">
        <v>33</v>
      </c>
      <c r="H898" t="s">
        <v>12</v>
      </c>
      <c r="I898" t="s">
        <v>19</v>
      </c>
      <c r="J898" t="s">
        <v>14</v>
      </c>
      <c r="K898">
        <v>1</v>
      </c>
      <c r="L898" t="str">
        <f>IF(Table1[[#This Row],[Outcome]],"Positive","Negative")</f>
        <v>Positive</v>
      </c>
      <c r="M898" t="str">
        <f t="shared" ref="M898:M961" si="28">IF(AND(D898=1,F898=0,E898=0),"NS1(+), IgM(-), IgG(-)",
 IF(AND(D898=0,F898=1,E898=0),"NS1(-), IgM(+), IgG(-)",
 IF(AND(D898=0,F898=1,E898=1),"NS1(-), IgM(+), IgG(+)",
 IF(AND(D898=0,F898=0,E898=1),"NS1(-), IgM(-), IgG(+)",
 IF(AND(D898=1,F898=1,E898=0),"NS1(+), IgM(+), IgG(-)",
 IF(AND(D898=1,F898=0,E898=1),"NS1(+), IgM(-), IgG(+)",
 IF(AND(D898=1,F898=1,E898=1),"NS1(+), IgM(+), IgG(+)",
 IF(AND(D898=0,F898=0,E898=0),"All Negative","Other"))))))))</f>
        <v>NS1(+), IgM(-), IgG(+)</v>
      </c>
      <c r="N898" t="str">
        <f t="shared" ref="N898:N961" si="29">IF(AND(D898=1,F898=0,E898=0),"Early stage dengue",
 IF(AND(D898=0,F898=1,E898=0),"Recent dengue",
 IF(AND(D898=0,F898=1,E898=1),"Secondary dengue",
 IF(AND(D898=0,F898=0,E898=1),"Past dengue infection",
 IF(AND(D898=1,F898=1,E898=0),"Early-mid stage primary dengue",
 IF(AND(D898=1,F898=0,E898=1),"Early secondary infection",
 IF(AND(D898=1,F898=1,E898=1),"Active secondary dengue (strong response)",
 IF(AND(D898=0,F898=0,E898=0),"Likely not infected / tested too early","Other"))))))))</f>
        <v>Early secondary infection</v>
      </c>
    </row>
    <row r="899" spans="1:14" x14ac:dyDescent="0.3">
      <c r="A899" t="s">
        <v>15</v>
      </c>
      <c r="B899">
        <v>8</v>
      </c>
      <c r="C899" t="str">
        <f>LOOKUP(Table1[[#This Row],[Age]],R$2:R$5,S$2:S$5)</f>
        <v>Child (0-18)</v>
      </c>
      <c r="D899">
        <v>1</v>
      </c>
      <c r="E899">
        <v>1</v>
      </c>
      <c r="F899">
        <v>0</v>
      </c>
      <c r="G899" t="s">
        <v>33</v>
      </c>
      <c r="H899" t="s">
        <v>17</v>
      </c>
      <c r="I899" t="s">
        <v>24</v>
      </c>
      <c r="J899" t="s">
        <v>14</v>
      </c>
      <c r="K899">
        <v>1</v>
      </c>
      <c r="L899" t="str">
        <f>IF(Table1[[#This Row],[Outcome]],"Positive","Negative")</f>
        <v>Positive</v>
      </c>
      <c r="M899" t="str">
        <f t="shared" si="28"/>
        <v>NS1(+), IgM(-), IgG(+)</v>
      </c>
      <c r="N899" t="str">
        <f t="shared" si="29"/>
        <v>Early secondary infection</v>
      </c>
    </row>
    <row r="900" spans="1:14" hidden="1" x14ac:dyDescent="0.3">
      <c r="A900" t="s">
        <v>10</v>
      </c>
      <c r="B900">
        <v>43</v>
      </c>
      <c r="C900" t="str">
        <f>LOOKUP(Table1[[#This Row],[Age]],R$2:R$5,S$2:S$5)</f>
        <v>Adult (31-50)</v>
      </c>
      <c r="D900">
        <v>0</v>
      </c>
      <c r="E900">
        <v>0</v>
      </c>
      <c r="F900">
        <v>1</v>
      </c>
      <c r="G900" t="s">
        <v>41</v>
      </c>
      <c r="H900" t="s">
        <v>12</v>
      </c>
      <c r="I900" t="s">
        <v>19</v>
      </c>
      <c r="J900" t="s">
        <v>14</v>
      </c>
      <c r="K900">
        <v>0</v>
      </c>
      <c r="L900" t="str">
        <f>IF(Table1[[#This Row],[Outcome]],"Positive","Negative")</f>
        <v>Negative</v>
      </c>
      <c r="M900" t="str">
        <f t="shared" si="28"/>
        <v>NS1(-), IgM(+), IgG(-)</v>
      </c>
      <c r="N900" t="str">
        <f t="shared" si="29"/>
        <v>Recent dengue</v>
      </c>
    </row>
    <row r="901" spans="1:14" hidden="1" x14ac:dyDescent="0.3">
      <c r="A901" t="s">
        <v>15</v>
      </c>
      <c r="B901">
        <v>16</v>
      </c>
      <c r="C901" t="str">
        <f>LOOKUP(Table1[[#This Row],[Age]],R$2:R$5,S$2:S$5)</f>
        <v>Child (0-18)</v>
      </c>
      <c r="D901">
        <v>0</v>
      </c>
      <c r="E901">
        <v>0</v>
      </c>
      <c r="F901">
        <v>0</v>
      </c>
      <c r="G901" t="s">
        <v>43</v>
      </c>
      <c r="H901" t="s">
        <v>17</v>
      </c>
      <c r="I901" t="s">
        <v>13</v>
      </c>
      <c r="J901" t="s">
        <v>14</v>
      </c>
      <c r="K901">
        <v>0</v>
      </c>
      <c r="L901" t="str">
        <f>IF(Table1[[#This Row],[Outcome]],"Positive","Negative")</f>
        <v>Negative</v>
      </c>
      <c r="M901" t="str">
        <f t="shared" si="28"/>
        <v>All Negative</v>
      </c>
      <c r="N901" t="str">
        <f t="shared" si="29"/>
        <v>Likely not infected / tested too early</v>
      </c>
    </row>
    <row r="902" spans="1:14" x14ac:dyDescent="0.3">
      <c r="A902" t="s">
        <v>10</v>
      </c>
      <c r="B902">
        <v>62</v>
      </c>
      <c r="C902" t="str">
        <f>LOOKUP(Table1[[#This Row],[Age]],R$2:R$5,S$2:S$5)</f>
        <v>Senior (51+)</v>
      </c>
      <c r="D902">
        <v>1</v>
      </c>
      <c r="E902">
        <v>1</v>
      </c>
      <c r="F902">
        <v>1</v>
      </c>
      <c r="G902" t="s">
        <v>31</v>
      </c>
      <c r="H902" t="s">
        <v>12</v>
      </c>
      <c r="I902" t="s">
        <v>24</v>
      </c>
      <c r="J902" t="s">
        <v>14</v>
      </c>
      <c r="K902">
        <v>1</v>
      </c>
      <c r="L902" t="str">
        <f>IF(Table1[[#This Row],[Outcome]],"Positive","Negative")</f>
        <v>Positive</v>
      </c>
      <c r="M902" t="str">
        <f t="shared" si="28"/>
        <v>NS1(+), IgM(+), IgG(+)</v>
      </c>
      <c r="N902" t="str">
        <f t="shared" si="29"/>
        <v>Active secondary dengue (strong response)</v>
      </c>
    </row>
    <row r="903" spans="1:14" hidden="1" x14ac:dyDescent="0.3">
      <c r="A903" t="s">
        <v>10</v>
      </c>
      <c r="B903">
        <v>35</v>
      </c>
      <c r="C903" t="str">
        <f>LOOKUP(Table1[[#This Row],[Age]],R$2:R$5,S$2:S$5)</f>
        <v>Adult (31-50)</v>
      </c>
      <c r="D903">
        <v>0</v>
      </c>
      <c r="E903">
        <v>0</v>
      </c>
      <c r="F903">
        <v>0</v>
      </c>
      <c r="G903" t="s">
        <v>34</v>
      </c>
      <c r="H903" t="s">
        <v>17</v>
      </c>
      <c r="I903" t="s">
        <v>13</v>
      </c>
      <c r="J903" t="s">
        <v>14</v>
      </c>
      <c r="K903">
        <v>0</v>
      </c>
      <c r="L903" t="str">
        <f>IF(Table1[[#This Row],[Outcome]],"Positive","Negative")</f>
        <v>Negative</v>
      </c>
      <c r="M903" t="str">
        <f t="shared" si="28"/>
        <v>All Negative</v>
      </c>
      <c r="N903" t="str">
        <f t="shared" si="29"/>
        <v>Likely not infected / tested too early</v>
      </c>
    </row>
    <row r="904" spans="1:14" hidden="1" x14ac:dyDescent="0.3">
      <c r="A904" t="s">
        <v>15</v>
      </c>
      <c r="B904">
        <v>36</v>
      </c>
      <c r="C904" t="str">
        <f>LOOKUP(Table1[[#This Row],[Age]],R$2:R$5,S$2:S$5)</f>
        <v>Adult (31-50)</v>
      </c>
      <c r="D904">
        <v>0</v>
      </c>
      <c r="E904">
        <v>0</v>
      </c>
      <c r="F904">
        <v>0</v>
      </c>
      <c r="G904" t="s">
        <v>16</v>
      </c>
      <c r="H904" t="s">
        <v>12</v>
      </c>
      <c r="I904" t="s">
        <v>19</v>
      </c>
      <c r="J904" t="s">
        <v>14</v>
      </c>
      <c r="K904">
        <v>0</v>
      </c>
      <c r="L904" t="str">
        <f>IF(Table1[[#This Row],[Outcome]],"Positive","Negative")</f>
        <v>Negative</v>
      </c>
      <c r="M904" t="str">
        <f t="shared" si="28"/>
        <v>All Negative</v>
      </c>
      <c r="N904" t="str">
        <f t="shared" si="29"/>
        <v>Likely not infected / tested too early</v>
      </c>
    </row>
    <row r="905" spans="1:14" x14ac:dyDescent="0.3">
      <c r="A905" t="s">
        <v>10</v>
      </c>
      <c r="B905">
        <v>15</v>
      </c>
      <c r="C905" t="str">
        <f>LOOKUP(Table1[[#This Row],[Age]],R$2:R$5,S$2:S$5)</f>
        <v>Child (0-18)</v>
      </c>
      <c r="D905">
        <v>1</v>
      </c>
      <c r="E905">
        <v>1</v>
      </c>
      <c r="F905">
        <v>0</v>
      </c>
      <c r="G905" t="s">
        <v>29</v>
      </c>
      <c r="H905" t="s">
        <v>17</v>
      </c>
      <c r="I905" t="s">
        <v>13</v>
      </c>
      <c r="J905" t="s">
        <v>14</v>
      </c>
      <c r="K905">
        <v>1</v>
      </c>
      <c r="L905" t="str">
        <f>IF(Table1[[#This Row],[Outcome]],"Positive","Negative")</f>
        <v>Positive</v>
      </c>
      <c r="M905" t="str">
        <f t="shared" si="28"/>
        <v>NS1(+), IgM(-), IgG(+)</v>
      </c>
      <c r="N905" t="str">
        <f t="shared" si="29"/>
        <v>Early secondary infection</v>
      </c>
    </row>
    <row r="906" spans="1:14" x14ac:dyDescent="0.3">
      <c r="A906" t="s">
        <v>10</v>
      </c>
      <c r="B906">
        <v>11</v>
      </c>
      <c r="C906" t="str">
        <f>LOOKUP(Table1[[#This Row],[Age]],R$2:R$5,S$2:S$5)</f>
        <v>Child (0-18)</v>
      </c>
      <c r="D906">
        <v>1</v>
      </c>
      <c r="E906">
        <v>1</v>
      </c>
      <c r="F906">
        <v>0</v>
      </c>
      <c r="G906" t="s">
        <v>33</v>
      </c>
      <c r="H906" t="s">
        <v>12</v>
      </c>
      <c r="I906" t="s">
        <v>13</v>
      </c>
      <c r="J906" t="s">
        <v>14</v>
      </c>
      <c r="K906">
        <v>1</v>
      </c>
      <c r="L906" t="str">
        <f>IF(Table1[[#This Row],[Outcome]],"Positive","Negative")</f>
        <v>Positive</v>
      </c>
      <c r="M906" t="str">
        <f t="shared" si="28"/>
        <v>NS1(+), IgM(-), IgG(+)</v>
      </c>
      <c r="N906" t="str">
        <f t="shared" si="29"/>
        <v>Early secondary infection</v>
      </c>
    </row>
    <row r="907" spans="1:14" x14ac:dyDescent="0.3">
      <c r="A907" t="s">
        <v>15</v>
      </c>
      <c r="B907">
        <v>27</v>
      </c>
      <c r="C907" t="str">
        <f>LOOKUP(Table1[[#This Row],[Age]],R$2:R$5,S$2:S$5)</f>
        <v>Young Adult (19-30)</v>
      </c>
      <c r="D907">
        <v>1</v>
      </c>
      <c r="E907">
        <v>1</v>
      </c>
      <c r="F907">
        <v>0</v>
      </c>
      <c r="G907" t="s">
        <v>41</v>
      </c>
      <c r="H907" t="s">
        <v>17</v>
      </c>
      <c r="I907" t="s">
        <v>19</v>
      </c>
      <c r="J907" t="s">
        <v>14</v>
      </c>
      <c r="K907">
        <v>1</v>
      </c>
      <c r="L907" t="str">
        <f>IF(Table1[[#This Row],[Outcome]],"Positive","Negative")</f>
        <v>Positive</v>
      </c>
      <c r="M907" t="str">
        <f t="shared" si="28"/>
        <v>NS1(+), IgM(-), IgG(+)</v>
      </c>
      <c r="N907" t="str">
        <f t="shared" si="29"/>
        <v>Early secondary infection</v>
      </c>
    </row>
    <row r="908" spans="1:14" hidden="1" x14ac:dyDescent="0.3">
      <c r="A908" t="s">
        <v>15</v>
      </c>
      <c r="B908">
        <v>20</v>
      </c>
      <c r="C908" t="str">
        <f>LOOKUP(Table1[[#This Row],[Age]],R$2:R$5,S$2:S$5)</f>
        <v>Young Adult (19-30)</v>
      </c>
      <c r="D908">
        <v>0</v>
      </c>
      <c r="E908">
        <v>0</v>
      </c>
      <c r="F908">
        <v>0</v>
      </c>
      <c r="G908" t="s">
        <v>29</v>
      </c>
      <c r="H908" t="s">
        <v>12</v>
      </c>
      <c r="I908" t="s">
        <v>19</v>
      </c>
      <c r="J908" t="s">
        <v>14</v>
      </c>
      <c r="K908">
        <v>0</v>
      </c>
      <c r="L908" t="str">
        <f>IF(Table1[[#This Row],[Outcome]],"Positive","Negative")</f>
        <v>Negative</v>
      </c>
      <c r="M908" t="str">
        <f t="shared" si="28"/>
        <v>All Negative</v>
      </c>
      <c r="N908" t="str">
        <f t="shared" si="29"/>
        <v>Likely not infected / tested too early</v>
      </c>
    </row>
    <row r="909" spans="1:14" x14ac:dyDescent="0.3">
      <c r="A909" t="s">
        <v>15</v>
      </c>
      <c r="B909">
        <v>28</v>
      </c>
      <c r="C909" t="str">
        <f>LOOKUP(Table1[[#This Row],[Age]],R$2:R$5,S$2:S$5)</f>
        <v>Young Adult (19-30)</v>
      </c>
      <c r="D909">
        <v>1</v>
      </c>
      <c r="E909">
        <v>1</v>
      </c>
      <c r="F909">
        <v>0</v>
      </c>
      <c r="G909" t="s">
        <v>30</v>
      </c>
      <c r="H909" t="s">
        <v>17</v>
      </c>
      <c r="I909" t="s">
        <v>24</v>
      </c>
      <c r="J909" t="s">
        <v>14</v>
      </c>
      <c r="K909">
        <v>1</v>
      </c>
      <c r="L909" t="str">
        <f>IF(Table1[[#This Row],[Outcome]],"Positive","Negative")</f>
        <v>Positive</v>
      </c>
      <c r="M909" t="str">
        <f t="shared" si="28"/>
        <v>NS1(+), IgM(-), IgG(+)</v>
      </c>
      <c r="N909" t="str">
        <f t="shared" si="29"/>
        <v>Early secondary infection</v>
      </c>
    </row>
    <row r="910" spans="1:14" x14ac:dyDescent="0.3">
      <c r="A910" t="s">
        <v>15</v>
      </c>
      <c r="B910">
        <v>60</v>
      </c>
      <c r="C910" t="str">
        <f>LOOKUP(Table1[[#This Row],[Age]],R$2:R$5,S$2:S$5)</f>
        <v>Senior (51+)</v>
      </c>
      <c r="D910">
        <v>1</v>
      </c>
      <c r="E910">
        <v>1</v>
      </c>
      <c r="F910">
        <v>0</v>
      </c>
      <c r="G910" t="s">
        <v>16</v>
      </c>
      <c r="H910" t="s">
        <v>12</v>
      </c>
      <c r="I910" t="s">
        <v>19</v>
      </c>
      <c r="J910" t="s">
        <v>14</v>
      </c>
      <c r="K910">
        <v>1</v>
      </c>
      <c r="L910" t="str">
        <f>IF(Table1[[#This Row],[Outcome]],"Positive","Negative")</f>
        <v>Positive</v>
      </c>
      <c r="M910" t="str">
        <f t="shared" si="28"/>
        <v>NS1(+), IgM(-), IgG(+)</v>
      </c>
      <c r="N910" t="str">
        <f t="shared" si="29"/>
        <v>Early secondary infection</v>
      </c>
    </row>
    <row r="911" spans="1:14" x14ac:dyDescent="0.3">
      <c r="A911" t="s">
        <v>15</v>
      </c>
      <c r="B911">
        <v>10</v>
      </c>
      <c r="C911" t="str">
        <f>LOOKUP(Table1[[#This Row],[Age]],R$2:R$5,S$2:S$5)</f>
        <v>Child (0-18)</v>
      </c>
      <c r="D911">
        <v>1</v>
      </c>
      <c r="E911">
        <v>1</v>
      </c>
      <c r="F911">
        <v>1</v>
      </c>
      <c r="G911" t="s">
        <v>48</v>
      </c>
      <c r="H911" t="s">
        <v>17</v>
      </c>
      <c r="I911" t="s">
        <v>19</v>
      </c>
      <c r="J911" t="s">
        <v>14</v>
      </c>
      <c r="K911">
        <v>1</v>
      </c>
      <c r="L911" t="str">
        <f>IF(Table1[[#This Row],[Outcome]],"Positive","Negative")</f>
        <v>Positive</v>
      </c>
      <c r="M911" t="str">
        <f t="shared" si="28"/>
        <v>NS1(+), IgM(+), IgG(+)</v>
      </c>
      <c r="N911" t="str">
        <f t="shared" si="29"/>
        <v>Active secondary dengue (strong response)</v>
      </c>
    </row>
    <row r="912" spans="1:14" hidden="1" x14ac:dyDescent="0.3">
      <c r="A912" t="s">
        <v>10</v>
      </c>
      <c r="B912">
        <v>39</v>
      </c>
      <c r="C912" t="str">
        <f>LOOKUP(Table1[[#This Row],[Age]],R$2:R$5,S$2:S$5)</f>
        <v>Adult (31-50)</v>
      </c>
      <c r="D912">
        <v>0</v>
      </c>
      <c r="E912">
        <v>0</v>
      </c>
      <c r="F912">
        <v>1</v>
      </c>
      <c r="G912" t="s">
        <v>47</v>
      </c>
      <c r="H912" t="s">
        <v>12</v>
      </c>
      <c r="I912" t="s">
        <v>24</v>
      </c>
      <c r="J912" t="s">
        <v>14</v>
      </c>
      <c r="K912">
        <v>0</v>
      </c>
      <c r="L912" t="str">
        <f>IF(Table1[[#This Row],[Outcome]],"Positive","Negative")</f>
        <v>Negative</v>
      </c>
      <c r="M912" t="str">
        <f t="shared" si="28"/>
        <v>NS1(-), IgM(+), IgG(-)</v>
      </c>
      <c r="N912" t="str">
        <f t="shared" si="29"/>
        <v>Recent dengue</v>
      </c>
    </row>
    <row r="913" spans="1:14" hidden="1" x14ac:dyDescent="0.3">
      <c r="A913" t="s">
        <v>15</v>
      </c>
      <c r="B913">
        <v>52</v>
      </c>
      <c r="C913" t="str">
        <f>LOOKUP(Table1[[#This Row],[Age]],R$2:R$5,S$2:S$5)</f>
        <v>Senior (51+)</v>
      </c>
      <c r="D913">
        <v>0</v>
      </c>
      <c r="E913">
        <v>0</v>
      </c>
      <c r="F913">
        <v>1</v>
      </c>
      <c r="G913" t="s">
        <v>52</v>
      </c>
      <c r="H913" t="s">
        <v>17</v>
      </c>
      <c r="I913" t="s">
        <v>24</v>
      </c>
      <c r="J913" t="s">
        <v>14</v>
      </c>
      <c r="K913">
        <v>0</v>
      </c>
      <c r="L913" t="str">
        <f>IF(Table1[[#This Row],[Outcome]],"Positive","Negative")</f>
        <v>Negative</v>
      </c>
      <c r="M913" t="str">
        <f t="shared" si="28"/>
        <v>NS1(-), IgM(+), IgG(-)</v>
      </c>
      <c r="N913" t="str">
        <f t="shared" si="29"/>
        <v>Recent dengue</v>
      </c>
    </row>
    <row r="914" spans="1:14" x14ac:dyDescent="0.3">
      <c r="A914" t="s">
        <v>10</v>
      </c>
      <c r="B914">
        <v>36</v>
      </c>
      <c r="C914" t="str">
        <f>LOOKUP(Table1[[#This Row],[Age]],R$2:R$5,S$2:S$5)</f>
        <v>Adult (31-50)</v>
      </c>
      <c r="D914">
        <v>1</v>
      </c>
      <c r="E914">
        <v>1</v>
      </c>
      <c r="F914">
        <v>0</v>
      </c>
      <c r="G914" t="s">
        <v>48</v>
      </c>
      <c r="H914" t="s">
        <v>12</v>
      </c>
      <c r="I914" t="s">
        <v>24</v>
      </c>
      <c r="J914" t="s">
        <v>14</v>
      </c>
      <c r="K914">
        <v>1</v>
      </c>
      <c r="L914" t="str">
        <f>IF(Table1[[#This Row],[Outcome]],"Positive","Negative")</f>
        <v>Positive</v>
      </c>
      <c r="M914" t="str">
        <f t="shared" si="28"/>
        <v>NS1(+), IgM(-), IgG(+)</v>
      </c>
      <c r="N914" t="str">
        <f t="shared" si="29"/>
        <v>Early secondary infection</v>
      </c>
    </row>
    <row r="915" spans="1:14" hidden="1" x14ac:dyDescent="0.3">
      <c r="A915" t="s">
        <v>10</v>
      </c>
      <c r="B915">
        <v>39</v>
      </c>
      <c r="C915" t="str">
        <f>LOOKUP(Table1[[#This Row],[Age]],R$2:R$5,S$2:S$5)</f>
        <v>Adult (31-50)</v>
      </c>
      <c r="D915">
        <v>0</v>
      </c>
      <c r="E915">
        <v>0</v>
      </c>
      <c r="F915">
        <v>0</v>
      </c>
      <c r="G915" t="s">
        <v>51</v>
      </c>
      <c r="H915" t="s">
        <v>17</v>
      </c>
      <c r="I915" t="s">
        <v>13</v>
      </c>
      <c r="J915" t="s">
        <v>14</v>
      </c>
      <c r="K915">
        <v>0</v>
      </c>
      <c r="L915" t="str">
        <f>IF(Table1[[#This Row],[Outcome]],"Positive","Negative")</f>
        <v>Negative</v>
      </c>
      <c r="M915" t="str">
        <f t="shared" si="28"/>
        <v>All Negative</v>
      </c>
      <c r="N915" t="str">
        <f t="shared" si="29"/>
        <v>Likely not infected / tested too early</v>
      </c>
    </row>
    <row r="916" spans="1:14" hidden="1" x14ac:dyDescent="0.3">
      <c r="A916" t="s">
        <v>15</v>
      </c>
      <c r="B916">
        <v>13</v>
      </c>
      <c r="C916" t="str">
        <f>LOOKUP(Table1[[#This Row],[Age]],R$2:R$5,S$2:S$5)</f>
        <v>Child (0-18)</v>
      </c>
      <c r="D916">
        <v>0</v>
      </c>
      <c r="E916">
        <v>0</v>
      </c>
      <c r="F916">
        <v>1</v>
      </c>
      <c r="G916" t="s">
        <v>45</v>
      </c>
      <c r="H916" t="s">
        <v>12</v>
      </c>
      <c r="I916" t="s">
        <v>19</v>
      </c>
      <c r="J916" t="s">
        <v>14</v>
      </c>
      <c r="K916">
        <v>0</v>
      </c>
      <c r="L916" t="str">
        <f>IF(Table1[[#This Row],[Outcome]],"Positive","Negative")</f>
        <v>Negative</v>
      </c>
      <c r="M916" t="str">
        <f t="shared" si="28"/>
        <v>NS1(-), IgM(+), IgG(-)</v>
      </c>
      <c r="N916" t="str">
        <f t="shared" si="29"/>
        <v>Recent dengue</v>
      </c>
    </row>
    <row r="917" spans="1:14" hidden="1" x14ac:dyDescent="0.3">
      <c r="A917" t="s">
        <v>10</v>
      </c>
      <c r="B917">
        <v>42</v>
      </c>
      <c r="C917" t="str">
        <f>LOOKUP(Table1[[#This Row],[Age]],R$2:R$5,S$2:S$5)</f>
        <v>Adult (31-50)</v>
      </c>
      <c r="D917">
        <v>0</v>
      </c>
      <c r="E917">
        <v>0</v>
      </c>
      <c r="F917">
        <v>0</v>
      </c>
      <c r="G917" t="s">
        <v>11</v>
      </c>
      <c r="H917" t="s">
        <v>17</v>
      </c>
      <c r="I917" t="s">
        <v>24</v>
      </c>
      <c r="J917" t="s">
        <v>14</v>
      </c>
      <c r="K917">
        <v>0</v>
      </c>
      <c r="L917" t="str">
        <f>IF(Table1[[#This Row],[Outcome]],"Positive","Negative")</f>
        <v>Negative</v>
      </c>
      <c r="M917" t="str">
        <f t="shared" si="28"/>
        <v>All Negative</v>
      </c>
      <c r="N917" t="str">
        <f t="shared" si="29"/>
        <v>Likely not infected / tested too early</v>
      </c>
    </row>
    <row r="918" spans="1:14" x14ac:dyDescent="0.3">
      <c r="A918" t="s">
        <v>15</v>
      </c>
      <c r="B918">
        <v>30</v>
      </c>
      <c r="C918" t="str">
        <f>LOOKUP(Table1[[#This Row],[Age]],R$2:R$5,S$2:S$5)</f>
        <v>Adult (31-50)</v>
      </c>
      <c r="D918">
        <v>1</v>
      </c>
      <c r="E918">
        <v>1</v>
      </c>
      <c r="F918">
        <v>1</v>
      </c>
      <c r="G918" t="s">
        <v>44</v>
      </c>
      <c r="H918" t="s">
        <v>12</v>
      </c>
      <c r="I918" t="s">
        <v>13</v>
      </c>
      <c r="J918" t="s">
        <v>14</v>
      </c>
      <c r="K918">
        <v>1</v>
      </c>
      <c r="L918" t="str">
        <f>IF(Table1[[#This Row],[Outcome]],"Positive","Negative")</f>
        <v>Positive</v>
      </c>
      <c r="M918" t="str">
        <f t="shared" si="28"/>
        <v>NS1(+), IgM(+), IgG(+)</v>
      </c>
      <c r="N918" t="str">
        <f t="shared" si="29"/>
        <v>Active secondary dengue (strong response)</v>
      </c>
    </row>
    <row r="919" spans="1:14" hidden="1" x14ac:dyDescent="0.3">
      <c r="A919" t="s">
        <v>15</v>
      </c>
      <c r="B919">
        <v>33</v>
      </c>
      <c r="C919" t="str">
        <f>LOOKUP(Table1[[#This Row],[Age]],R$2:R$5,S$2:S$5)</f>
        <v>Adult (31-50)</v>
      </c>
      <c r="D919">
        <v>0</v>
      </c>
      <c r="E919">
        <v>0</v>
      </c>
      <c r="F919">
        <v>0</v>
      </c>
      <c r="G919" t="s">
        <v>41</v>
      </c>
      <c r="H919" t="s">
        <v>17</v>
      </c>
      <c r="I919" t="s">
        <v>24</v>
      </c>
      <c r="J919" t="s">
        <v>14</v>
      </c>
      <c r="K919">
        <v>0</v>
      </c>
      <c r="L919" t="str">
        <f>IF(Table1[[#This Row],[Outcome]],"Positive","Negative")</f>
        <v>Negative</v>
      </c>
      <c r="M919" t="str">
        <f t="shared" si="28"/>
        <v>All Negative</v>
      </c>
      <c r="N919" t="str">
        <f t="shared" si="29"/>
        <v>Likely not infected / tested too early</v>
      </c>
    </row>
    <row r="920" spans="1:14" x14ac:dyDescent="0.3">
      <c r="A920" t="s">
        <v>10</v>
      </c>
      <c r="B920">
        <v>61</v>
      </c>
      <c r="C920" t="str">
        <f>LOOKUP(Table1[[#This Row],[Age]],R$2:R$5,S$2:S$5)</f>
        <v>Senior (51+)</v>
      </c>
      <c r="D920">
        <v>1</v>
      </c>
      <c r="E920">
        <v>1</v>
      </c>
      <c r="F920">
        <v>1</v>
      </c>
      <c r="G920" t="s">
        <v>36</v>
      </c>
      <c r="H920" t="s">
        <v>12</v>
      </c>
      <c r="I920" t="s">
        <v>13</v>
      </c>
      <c r="J920" t="s">
        <v>14</v>
      </c>
      <c r="K920">
        <v>1</v>
      </c>
      <c r="L920" t="str">
        <f>IF(Table1[[#This Row],[Outcome]],"Positive","Negative")</f>
        <v>Positive</v>
      </c>
      <c r="M920" t="str">
        <f t="shared" si="28"/>
        <v>NS1(+), IgM(+), IgG(+)</v>
      </c>
      <c r="N920" t="str">
        <f t="shared" si="29"/>
        <v>Active secondary dengue (strong response)</v>
      </c>
    </row>
    <row r="921" spans="1:14" x14ac:dyDescent="0.3">
      <c r="A921" t="s">
        <v>10</v>
      </c>
      <c r="B921">
        <v>47</v>
      </c>
      <c r="C921" t="str">
        <f>LOOKUP(Table1[[#This Row],[Age]],R$2:R$5,S$2:S$5)</f>
        <v>Adult (31-50)</v>
      </c>
      <c r="D921">
        <v>1</v>
      </c>
      <c r="E921">
        <v>1</v>
      </c>
      <c r="F921">
        <v>1</v>
      </c>
      <c r="G921" t="s">
        <v>23</v>
      </c>
      <c r="H921" t="s">
        <v>17</v>
      </c>
      <c r="I921" t="s">
        <v>13</v>
      </c>
      <c r="J921" t="s">
        <v>14</v>
      </c>
      <c r="K921">
        <v>1</v>
      </c>
      <c r="L921" t="str">
        <f>IF(Table1[[#This Row],[Outcome]],"Positive","Negative")</f>
        <v>Positive</v>
      </c>
      <c r="M921" t="str">
        <f t="shared" si="28"/>
        <v>NS1(+), IgM(+), IgG(+)</v>
      </c>
      <c r="N921" t="str">
        <f t="shared" si="29"/>
        <v>Active secondary dengue (strong response)</v>
      </c>
    </row>
    <row r="922" spans="1:14" hidden="1" x14ac:dyDescent="0.3">
      <c r="A922" t="s">
        <v>10</v>
      </c>
      <c r="B922">
        <v>52</v>
      </c>
      <c r="C922" t="str">
        <f>LOOKUP(Table1[[#This Row],[Age]],R$2:R$5,S$2:S$5)</f>
        <v>Senior (51+)</v>
      </c>
      <c r="D922">
        <v>0</v>
      </c>
      <c r="E922">
        <v>0</v>
      </c>
      <c r="F922">
        <v>1</v>
      </c>
      <c r="G922" t="s">
        <v>47</v>
      </c>
      <c r="H922" t="s">
        <v>12</v>
      </c>
      <c r="I922" t="s">
        <v>19</v>
      </c>
      <c r="J922" t="s">
        <v>14</v>
      </c>
      <c r="K922">
        <v>0</v>
      </c>
      <c r="L922" t="str">
        <f>IF(Table1[[#This Row],[Outcome]],"Positive","Negative")</f>
        <v>Negative</v>
      </c>
      <c r="M922" t="str">
        <f t="shared" si="28"/>
        <v>NS1(-), IgM(+), IgG(-)</v>
      </c>
      <c r="N922" t="str">
        <f t="shared" si="29"/>
        <v>Recent dengue</v>
      </c>
    </row>
    <row r="923" spans="1:14" hidden="1" x14ac:dyDescent="0.3">
      <c r="A923" t="s">
        <v>15</v>
      </c>
      <c r="B923">
        <v>59</v>
      </c>
      <c r="C923" t="str">
        <f>LOOKUP(Table1[[#This Row],[Age]],R$2:R$5,S$2:S$5)</f>
        <v>Senior (51+)</v>
      </c>
      <c r="D923">
        <v>0</v>
      </c>
      <c r="E923">
        <v>0</v>
      </c>
      <c r="F923">
        <v>1</v>
      </c>
      <c r="G923" t="s">
        <v>53</v>
      </c>
      <c r="H923" t="s">
        <v>17</v>
      </c>
      <c r="I923" t="s">
        <v>13</v>
      </c>
      <c r="J923" t="s">
        <v>14</v>
      </c>
      <c r="K923">
        <v>0</v>
      </c>
      <c r="L923" t="str">
        <f>IF(Table1[[#This Row],[Outcome]],"Positive","Negative")</f>
        <v>Negative</v>
      </c>
      <c r="M923" t="str">
        <f t="shared" si="28"/>
        <v>NS1(-), IgM(+), IgG(-)</v>
      </c>
      <c r="N923" t="str">
        <f t="shared" si="29"/>
        <v>Recent dengue</v>
      </c>
    </row>
    <row r="924" spans="1:14" hidden="1" x14ac:dyDescent="0.3">
      <c r="A924" t="s">
        <v>10</v>
      </c>
      <c r="B924">
        <v>29</v>
      </c>
      <c r="C924" t="str">
        <f>LOOKUP(Table1[[#This Row],[Age]],R$2:R$5,S$2:S$5)</f>
        <v>Young Adult (19-30)</v>
      </c>
      <c r="D924">
        <v>0</v>
      </c>
      <c r="E924">
        <v>0</v>
      </c>
      <c r="F924">
        <v>0</v>
      </c>
      <c r="G924" t="s">
        <v>45</v>
      </c>
      <c r="H924" t="s">
        <v>12</v>
      </c>
      <c r="I924" t="s">
        <v>13</v>
      </c>
      <c r="J924" t="s">
        <v>14</v>
      </c>
      <c r="K924">
        <v>0</v>
      </c>
      <c r="L924" t="str">
        <f>IF(Table1[[#This Row],[Outcome]],"Positive","Negative")</f>
        <v>Negative</v>
      </c>
      <c r="M924" t="str">
        <f t="shared" si="28"/>
        <v>All Negative</v>
      </c>
      <c r="N924" t="str">
        <f t="shared" si="29"/>
        <v>Likely not infected / tested too early</v>
      </c>
    </row>
    <row r="925" spans="1:14" x14ac:dyDescent="0.3">
      <c r="A925" t="s">
        <v>10</v>
      </c>
      <c r="B925">
        <v>50</v>
      </c>
      <c r="C925" t="str">
        <f>LOOKUP(Table1[[#This Row],[Age]],R$2:R$5,S$2:S$5)</f>
        <v>Senior (51+)</v>
      </c>
      <c r="D925">
        <v>1</v>
      </c>
      <c r="E925">
        <v>1</v>
      </c>
      <c r="F925">
        <v>1</v>
      </c>
      <c r="G925" t="s">
        <v>39</v>
      </c>
      <c r="H925" t="s">
        <v>17</v>
      </c>
      <c r="I925" t="s">
        <v>24</v>
      </c>
      <c r="J925" t="s">
        <v>14</v>
      </c>
      <c r="K925">
        <v>1</v>
      </c>
      <c r="L925" t="str">
        <f>IF(Table1[[#This Row],[Outcome]],"Positive","Negative")</f>
        <v>Positive</v>
      </c>
      <c r="M925" t="str">
        <f t="shared" si="28"/>
        <v>NS1(+), IgM(+), IgG(+)</v>
      </c>
      <c r="N925" t="str">
        <f t="shared" si="29"/>
        <v>Active secondary dengue (strong response)</v>
      </c>
    </row>
    <row r="926" spans="1:14" x14ac:dyDescent="0.3">
      <c r="A926" t="s">
        <v>10</v>
      </c>
      <c r="B926">
        <v>56</v>
      </c>
      <c r="C926" t="str">
        <f>LOOKUP(Table1[[#This Row],[Age]],R$2:R$5,S$2:S$5)</f>
        <v>Senior (51+)</v>
      </c>
      <c r="D926">
        <v>1</v>
      </c>
      <c r="E926">
        <v>1</v>
      </c>
      <c r="F926">
        <v>0</v>
      </c>
      <c r="G926" t="s">
        <v>45</v>
      </c>
      <c r="H926" t="s">
        <v>12</v>
      </c>
      <c r="I926" t="s">
        <v>13</v>
      </c>
      <c r="J926" t="s">
        <v>14</v>
      </c>
      <c r="K926">
        <v>1</v>
      </c>
      <c r="L926" t="str">
        <f>IF(Table1[[#This Row],[Outcome]],"Positive","Negative")</f>
        <v>Positive</v>
      </c>
      <c r="M926" t="str">
        <f t="shared" si="28"/>
        <v>NS1(+), IgM(-), IgG(+)</v>
      </c>
      <c r="N926" t="str">
        <f t="shared" si="29"/>
        <v>Early secondary infection</v>
      </c>
    </row>
    <row r="927" spans="1:14" x14ac:dyDescent="0.3">
      <c r="A927" t="s">
        <v>15</v>
      </c>
      <c r="B927">
        <v>55</v>
      </c>
      <c r="C927" t="str">
        <f>LOOKUP(Table1[[#This Row],[Age]],R$2:R$5,S$2:S$5)</f>
        <v>Senior (51+)</v>
      </c>
      <c r="D927">
        <v>1</v>
      </c>
      <c r="E927">
        <v>1</v>
      </c>
      <c r="F927">
        <v>0</v>
      </c>
      <c r="G927" t="s">
        <v>42</v>
      </c>
      <c r="H927" t="s">
        <v>17</v>
      </c>
      <c r="I927" t="s">
        <v>13</v>
      </c>
      <c r="J927" t="s">
        <v>14</v>
      </c>
      <c r="K927">
        <v>1</v>
      </c>
      <c r="L927" t="str">
        <f>IF(Table1[[#This Row],[Outcome]],"Positive","Negative")</f>
        <v>Positive</v>
      </c>
      <c r="M927" t="str">
        <f t="shared" si="28"/>
        <v>NS1(+), IgM(-), IgG(+)</v>
      </c>
      <c r="N927" t="str">
        <f t="shared" si="29"/>
        <v>Early secondary infection</v>
      </c>
    </row>
    <row r="928" spans="1:14" x14ac:dyDescent="0.3">
      <c r="A928" t="s">
        <v>10</v>
      </c>
      <c r="B928">
        <v>44</v>
      </c>
      <c r="C928" t="str">
        <f>LOOKUP(Table1[[#This Row],[Age]],R$2:R$5,S$2:S$5)</f>
        <v>Adult (31-50)</v>
      </c>
      <c r="D928">
        <v>1</v>
      </c>
      <c r="E928">
        <v>1</v>
      </c>
      <c r="F928">
        <v>1</v>
      </c>
      <c r="G928" t="s">
        <v>34</v>
      </c>
      <c r="H928" t="s">
        <v>12</v>
      </c>
      <c r="I928" t="s">
        <v>13</v>
      </c>
      <c r="J928" t="s">
        <v>14</v>
      </c>
      <c r="K928">
        <v>1</v>
      </c>
      <c r="L928" t="str">
        <f>IF(Table1[[#This Row],[Outcome]],"Positive","Negative")</f>
        <v>Positive</v>
      </c>
      <c r="M928" t="str">
        <f t="shared" si="28"/>
        <v>NS1(+), IgM(+), IgG(+)</v>
      </c>
      <c r="N928" t="str">
        <f t="shared" si="29"/>
        <v>Active secondary dengue (strong response)</v>
      </c>
    </row>
    <row r="929" spans="1:14" hidden="1" x14ac:dyDescent="0.3">
      <c r="A929" t="s">
        <v>15</v>
      </c>
      <c r="B929">
        <v>37</v>
      </c>
      <c r="C929" t="str">
        <f>LOOKUP(Table1[[#This Row],[Age]],R$2:R$5,S$2:S$5)</f>
        <v>Adult (31-50)</v>
      </c>
      <c r="D929">
        <v>0</v>
      </c>
      <c r="E929">
        <v>0</v>
      </c>
      <c r="F929">
        <v>0</v>
      </c>
      <c r="G929" t="s">
        <v>34</v>
      </c>
      <c r="H929" t="s">
        <v>17</v>
      </c>
      <c r="I929" t="s">
        <v>24</v>
      </c>
      <c r="J929" t="s">
        <v>14</v>
      </c>
      <c r="K929">
        <v>0</v>
      </c>
      <c r="L929" t="str">
        <f>IF(Table1[[#This Row],[Outcome]],"Positive","Negative")</f>
        <v>Negative</v>
      </c>
      <c r="M929" t="str">
        <f t="shared" si="28"/>
        <v>All Negative</v>
      </c>
      <c r="N929" t="str">
        <f t="shared" si="29"/>
        <v>Likely not infected / tested too early</v>
      </c>
    </row>
    <row r="930" spans="1:14" hidden="1" x14ac:dyDescent="0.3">
      <c r="A930" t="s">
        <v>10</v>
      </c>
      <c r="B930">
        <v>42</v>
      </c>
      <c r="C930" t="str">
        <f>LOOKUP(Table1[[#This Row],[Age]],R$2:R$5,S$2:S$5)</f>
        <v>Adult (31-50)</v>
      </c>
      <c r="D930">
        <v>0</v>
      </c>
      <c r="E930">
        <v>0</v>
      </c>
      <c r="F930">
        <v>1</v>
      </c>
      <c r="G930" t="s">
        <v>45</v>
      </c>
      <c r="H930" t="s">
        <v>12</v>
      </c>
      <c r="I930" t="s">
        <v>24</v>
      </c>
      <c r="J930" t="s">
        <v>14</v>
      </c>
      <c r="K930">
        <v>0</v>
      </c>
      <c r="L930" t="str">
        <f>IF(Table1[[#This Row],[Outcome]],"Positive","Negative")</f>
        <v>Negative</v>
      </c>
      <c r="M930" t="str">
        <f t="shared" si="28"/>
        <v>NS1(-), IgM(+), IgG(-)</v>
      </c>
      <c r="N930" t="str">
        <f t="shared" si="29"/>
        <v>Recent dengue</v>
      </c>
    </row>
    <row r="931" spans="1:14" hidden="1" x14ac:dyDescent="0.3">
      <c r="A931" t="s">
        <v>15</v>
      </c>
      <c r="B931">
        <v>8</v>
      </c>
      <c r="C931" t="str">
        <f>LOOKUP(Table1[[#This Row],[Age]],R$2:R$5,S$2:S$5)</f>
        <v>Child (0-18)</v>
      </c>
      <c r="D931">
        <v>0</v>
      </c>
      <c r="E931">
        <v>0</v>
      </c>
      <c r="F931">
        <v>1</v>
      </c>
      <c r="G931" t="s">
        <v>23</v>
      </c>
      <c r="H931" t="s">
        <v>17</v>
      </c>
      <c r="I931" t="s">
        <v>13</v>
      </c>
      <c r="J931" t="s">
        <v>14</v>
      </c>
      <c r="K931">
        <v>0</v>
      </c>
      <c r="L931" t="str">
        <f>IF(Table1[[#This Row],[Outcome]],"Positive","Negative")</f>
        <v>Negative</v>
      </c>
      <c r="M931" t="str">
        <f t="shared" si="28"/>
        <v>NS1(-), IgM(+), IgG(-)</v>
      </c>
      <c r="N931" t="str">
        <f t="shared" si="29"/>
        <v>Recent dengue</v>
      </c>
    </row>
    <row r="932" spans="1:14" hidden="1" x14ac:dyDescent="0.3">
      <c r="A932" t="s">
        <v>15</v>
      </c>
      <c r="B932">
        <v>40</v>
      </c>
      <c r="C932" t="str">
        <f>LOOKUP(Table1[[#This Row],[Age]],R$2:R$5,S$2:S$5)</f>
        <v>Adult (31-50)</v>
      </c>
      <c r="D932">
        <v>0</v>
      </c>
      <c r="E932">
        <v>0</v>
      </c>
      <c r="F932">
        <v>0</v>
      </c>
      <c r="G932" t="s">
        <v>35</v>
      </c>
      <c r="H932" t="s">
        <v>12</v>
      </c>
      <c r="I932" t="s">
        <v>24</v>
      </c>
      <c r="J932" t="s">
        <v>14</v>
      </c>
      <c r="K932">
        <v>0</v>
      </c>
      <c r="L932" t="str">
        <f>IF(Table1[[#This Row],[Outcome]],"Positive","Negative")</f>
        <v>Negative</v>
      </c>
      <c r="M932" t="str">
        <f t="shared" si="28"/>
        <v>All Negative</v>
      </c>
      <c r="N932" t="str">
        <f t="shared" si="29"/>
        <v>Likely not infected / tested too early</v>
      </c>
    </row>
    <row r="933" spans="1:14" hidden="1" x14ac:dyDescent="0.3">
      <c r="A933" t="s">
        <v>15</v>
      </c>
      <c r="B933">
        <v>56</v>
      </c>
      <c r="C933" t="str">
        <f>LOOKUP(Table1[[#This Row],[Age]],R$2:R$5,S$2:S$5)</f>
        <v>Senior (51+)</v>
      </c>
      <c r="D933">
        <v>0</v>
      </c>
      <c r="E933">
        <v>0</v>
      </c>
      <c r="F933">
        <v>1</v>
      </c>
      <c r="G933" t="s">
        <v>22</v>
      </c>
      <c r="H933" t="s">
        <v>17</v>
      </c>
      <c r="I933" t="s">
        <v>24</v>
      </c>
      <c r="J933" t="s">
        <v>14</v>
      </c>
      <c r="K933">
        <v>0</v>
      </c>
      <c r="L933" t="str">
        <f>IF(Table1[[#This Row],[Outcome]],"Positive","Negative")</f>
        <v>Negative</v>
      </c>
      <c r="M933" t="str">
        <f t="shared" si="28"/>
        <v>NS1(-), IgM(+), IgG(-)</v>
      </c>
      <c r="N933" t="str">
        <f t="shared" si="29"/>
        <v>Recent dengue</v>
      </c>
    </row>
    <row r="934" spans="1:14" hidden="1" x14ac:dyDescent="0.3">
      <c r="A934" t="s">
        <v>15</v>
      </c>
      <c r="B934">
        <v>60</v>
      </c>
      <c r="C934" t="str">
        <f>LOOKUP(Table1[[#This Row],[Age]],R$2:R$5,S$2:S$5)</f>
        <v>Senior (51+)</v>
      </c>
      <c r="D934">
        <v>0</v>
      </c>
      <c r="E934">
        <v>0</v>
      </c>
      <c r="F934">
        <v>1</v>
      </c>
      <c r="G934" t="s">
        <v>33</v>
      </c>
      <c r="H934" t="s">
        <v>12</v>
      </c>
      <c r="I934" t="s">
        <v>13</v>
      </c>
      <c r="J934" t="s">
        <v>14</v>
      </c>
      <c r="K934">
        <v>0</v>
      </c>
      <c r="L934" t="str">
        <f>IF(Table1[[#This Row],[Outcome]],"Positive","Negative")</f>
        <v>Negative</v>
      </c>
      <c r="M934" t="str">
        <f t="shared" si="28"/>
        <v>NS1(-), IgM(+), IgG(-)</v>
      </c>
      <c r="N934" t="str">
        <f t="shared" si="29"/>
        <v>Recent dengue</v>
      </c>
    </row>
    <row r="935" spans="1:14" hidden="1" x14ac:dyDescent="0.3">
      <c r="A935" t="s">
        <v>15</v>
      </c>
      <c r="B935">
        <v>26</v>
      </c>
      <c r="C935" t="str">
        <f>LOOKUP(Table1[[#This Row],[Age]],R$2:R$5,S$2:S$5)</f>
        <v>Young Adult (19-30)</v>
      </c>
      <c r="D935">
        <v>0</v>
      </c>
      <c r="E935">
        <v>0</v>
      </c>
      <c r="F935">
        <v>0</v>
      </c>
      <c r="G935" t="s">
        <v>20</v>
      </c>
      <c r="H935" t="s">
        <v>17</v>
      </c>
      <c r="I935" t="s">
        <v>24</v>
      </c>
      <c r="J935" t="s">
        <v>14</v>
      </c>
      <c r="K935">
        <v>0</v>
      </c>
      <c r="L935" t="str">
        <f>IF(Table1[[#This Row],[Outcome]],"Positive","Negative")</f>
        <v>Negative</v>
      </c>
      <c r="M935" t="str">
        <f t="shared" si="28"/>
        <v>All Negative</v>
      </c>
      <c r="N935" t="str">
        <f t="shared" si="29"/>
        <v>Likely not infected / tested too early</v>
      </c>
    </row>
    <row r="936" spans="1:14" x14ac:dyDescent="0.3">
      <c r="A936" t="s">
        <v>10</v>
      </c>
      <c r="B936">
        <v>65</v>
      </c>
      <c r="C936" t="str">
        <f>LOOKUP(Table1[[#This Row],[Age]],R$2:R$5,S$2:S$5)</f>
        <v>Senior (51+)</v>
      </c>
      <c r="D936">
        <v>1</v>
      </c>
      <c r="E936">
        <v>1</v>
      </c>
      <c r="F936">
        <v>0</v>
      </c>
      <c r="G936" t="s">
        <v>28</v>
      </c>
      <c r="H936" t="s">
        <v>12</v>
      </c>
      <c r="I936" t="s">
        <v>13</v>
      </c>
      <c r="J936" t="s">
        <v>14</v>
      </c>
      <c r="K936">
        <v>1</v>
      </c>
      <c r="L936" t="str">
        <f>IF(Table1[[#This Row],[Outcome]],"Positive","Negative")</f>
        <v>Positive</v>
      </c>
      <c r="M936" t="str">
        <f t="shared" si="28"/>
        <v>NS1(+), IgM(-), IgG(+)</v>
      </c>
      <c r="N936" t="str">
        <f t="shared" si="29"/>
        <v>Early secondary infection</v>
      </c>
    </row>
    <row r="937" spans="1:14" x14ac:dyDescent="0.3">
      <c r="A937" t="s">
        <v>10</v>
      </c>
      <c r="B937">
        <v>33</v>
      </c>
      <c r="C937" t="str">
        <f>LOOKUP(Table1[[#This Row],[Age]],R$2:R$5,S$2:S$5)</f>
        <v>Adult (31-50)</v>
      </c>
      <c r="D937">
        <v>1</v>
      </c>
      <c r="E937">
        <v>1</v>
      </c>
      <c r="F937">
        <v>1</v>
      </c>
      <c r="G937" t="s">
        <v>48</v>
      </c>
      <c r="H937" t="s">
        <v>17</v>
      </c>
      <c r="I937" t="s">
        <v>13</v>
      </c>
      <c r="J937" t="s">
        <v>14</v>
      </c>
      <c r="K937">
        <v>1</v>
      </c>
      <c r="L937" t="str">
        <f>IF(Table1[[#This Row],[Outcome]],"Positive","Negative")</f>
        <v>Positive</v>
      </c>
      <c r="M937" t="str">
        <f t="shared" si="28"/>
        <v>NS1(+), IgM(+), IgG(+)</v>
      </c>
      <c r="N937" t="str">
        <f t="shared" si="29"/>
        <v>Active secondary dengue (strong response)</v>
      </c>
    </row>
    <row r="938" spans="1:14" hidden="1" x14ac:dyDescent="0.3">
      <c r="A938" t="s">
        <v>10</v>
      </c>
      <c r="B938">
        <v>20</v>
      </c>
      <c r="C938" t="str">
        <f>LOOKUP(Table1[[#This Row],[Age]],R$2:R$5,S$2:S$5)</f>
        <v>Young Adult (19-30)</v>
      </c>
      <c r="D938">
        <v>0</v>
      </c>
      <c r="E938">
        <v>0</v>
      </c>
      <c r="F938">
        <v>0</v>
      </c>
      <c r="G938" t="s">
        <v>52</v>
      </c>
      <c r="H938" t="s">
        <v>12</v>
      </c>
      <c r="I938" t="s">
        <v>19</v>
      </c>
      <c r="J938" t="s">
        <v>14</v>
      </c>
      <c r="K938">
        <v>0</v>
      </c>
      <c r="L938" t="str">
        <f>IF(Table1[[#This Row],[Outcome]],"Positive","Negative")</f>
        <v>Negative</v>
      </c>
      <c r="M938" t="str">
        <f t="shared" si="28"/>
        <v>All Negative</v>
      </c>
      <c r="N938" t="str">
        <f t="shared" si="29"/>
        <v>Likely not infected / tested too early</v>
      </c>
    </row>
    <row r="939" spans="1:14" hidden="1" x14ac:dyDescent="0.3">
      <c r="A939" t="s">
        <v>15</v>
      </c>
      <c r="B939">
        <v>20</v>
      </c>
      <c r="C939" t="str">
        <f>LOOKUP(Table1[[#This Row],[Age]],R$2:R$5,S$2:S$5)</f>
        <v>Young Adult (19-30)</v>
      </c>
      <c r="D939">
        <v>0</v>
      </c>
      <c r="E939">
        <v>0</v>
      </c>
      <c r="F939">
        <v>0</v>
      </c>
      <c r="G939" t="s">
        <v>46</v>
      </c>
      <c r="H939" t="s">
        <v>17</v>
      </c>
      <c r="I939" t="s">
        <v>19</v>
      </c>
      <c r="J939" t="s">
        <v>14</v>
      </c>
      <c r="K939">
        <v>0</v>
      </c>
      <c r="L939" t="str">
        <f>IF(Table1[[#This Row],[Outcome]],"Positive","Negative")</f>
        <v>Negative</v>
      </c>
      <c r="M939" t="str">
        <f t="shared" si="28"/>
        <v>All Negative</v>
      </c>
      <c r="N939" t="str">
        <f t="shared" si="29"/>
        <v>Likely not infected / tested too early</v>
      </c>
    </row>
    <row r="940" spans="1:14" x14ac:dyDescent="0.3">
      <c r="A940" t="s">
        <v>10</v>
      </c>
      <c r="B940">
        <v>54</v>
      </c>
      <c r="C940" t="str">
        <f>LOOKUP(Table1[[#This Row],[Age]],R$2:R$5,S$2:S$5)</f>
        <v>Senior (51+)</v>
      </c>
      <c r="D940">
        <v>1</v>
      </c>
      <c r="E940">
        <v>1</v>
      </c>
      <c r="F940">
        <v>0</v>
      </c>
      <c r="G940" t="s">
        <v>50</v>
      </c>
      <c r="H940" t="s">
        <v>12</v>
      </c>
      <c r="I940" t="s">
        <v>13</v>
      </c>
      <c r="J940" t="s">
        <v>14</v>
      </c>
      <c r="K940">
        <v>1</v>
      </c>
      <c r="L940" t="str">
        <f>IF(Table1[[#This Row],[Outcome]],"Positive","Negative")</f>
        <v>Positive</v>
      </c>
      <c r="M940" t="str">
        <f t="shared" si="28"/>
        <v>NS1(+), IgM(-), IgG(+)</v>
      </c>
      <c r="N940" t="str">
        <f t="shared" si="29"/>
        <v>Early secondary infection</v>
      </c>
    </row>
    <row r="941" spans="1:14" x14ac:dyDescent="0.3">
      <c r="A941" t="s">
        <v>15</v>
      </c>
      <c r="B941">
        <v>22</v>
      </c>
      <c r="C941" t="str">
        <f>LOOKUP(Table1[[#This Row],[Age]],R$2:R$5,S$2:S$5)</f>
        <v>Young Adult (19-30)</v>
      </c>
      <c r="D941">
        <v>1</v>
      </c>
      <c r="E941">
        <v>1</v>
      </c>
      <c r="F941">
        <v>1</v>
      </c>
      <c r="G941" t="s">
        <v>45</v>
      </c>
      <c r="H941" t="s">
        <v>17</v>
      </c>
      <c r="I941" t="s">
        <v>24</v>
      </c>
      <c r="J941" t="s">
        <v>14</v>
      </c>
      <c r="K941">
        <v>1</v>
      </c>
      <c r="L941" t="str">
        <f>IF(Table1[[#This Row],[Outcome]],"Positive","Negative")</f>
        <v>Positive</v>
      </c>
      <c r="M941" t="str">
        <f t="shared" si="28"/>
        <v>NS1(+), IgM(+), IgG(+)</v>
      </c>
      <c r="N941" t="str">
        <f t="shared" si="29"/>
        <v>Active secondary dengue (strong response)</v>
      </c>
    </row>
    <row r="942" spans="1:14" hidden="1" x14ac:dyDescent="0.3">
      <c r="A942" t="s">
        <v>10</v>
      </c>
      <c r="B942">
        <v>16</v>
      </c>
      <c r="C942" t="str">
        <f>LOOKUP(Table1[[#This Row],[Age]],R$2:R$5,S$2:S$5)</f>
        <v>Child (0-18)</v>
      </c>
      <c r="D942">
        <v>0</v>
      </c>
      <c r="E942">
        <v>0</v>
      </c>
      <c r="F942">
        <v>0</v>
      </c>
      <c r="G942" t="s">
        <v>18</v>
      </c>
      <c r="H942" t="s">
        <v>12</v>
      </c>
      <c r="I942" t="s">
        <v>24</v>
      </c>
      <c r="J942" t="s">
        <v>14</v>
      </c>
      <c r="K942">
        <v>0</v>
      </c>
      <c r="L942" t="str">
        <f>IF(Table1[[#This Row],[Outcome]],"Positive","Negative")</f>
        <v>Negative</v>
      </c>
      <c r="M942" t="str">
        <f t="shared" si="28"/>
        <v>All Negative</v>
      </c>
      <c r="N942" t="str">
        <f t="shared" si="29"/>
        <v>Likely not infected / tested too early</v>
      </c>
    </row>
    <row r="943" spans="1:14" hidden="1" x14ac:dyDescent="0.3">
      <c r="A943" t="s">
        <v>10</v>
      </c>
      <c r="B943">
        <v>37</v>
      </c>
      <c r="C943" t="str">
        <f>LOOKUP(Table1[[#This Row],[Age]],R$2:R$5,S$2:S$5)</f>
        <v>Adult (31-50)</v>
      </c>
      <c r="D943">
        <v>0</v>
      </c>
      <c r="E943">
        <v>0</v>
      </c>
      <c r="F943">
        <v>0</v>
      </c>
      <c r="G943" t="s">
        <v>52</v>
      </c>
      <c r="H943" t="s">
        <v>17</v>
      </c>
      <c r="I943" t="s">
        <v>13</v>
      </c>
      <c r="J943" t="s">
        <v>14</v>
      </c>
      <c r="K943">
        <v>0</v>
      </c>
      <c r="L943" t="str">
        <f>IF(Table1[[#This Row],[Outcome]],"Positive","Negative")</f>
        <v>Negative</v>
      </c>
      <c r="M943" t="str">
        <f t="shared" si="28"/>
        <v>All Negative</v>
      </c>
      <c r="N943" t="str">
        <f t="shared" si="29"/>
        <v>Likely not infected / tested too early</v>
      </c>
    </row>
    <row r="944" spans="1:14" hidden="1" x14ac:dyDescent="0.3">
      <c r="A944" t="s">
        <v>10</v>
      </c>
      <c r="B944">
        <v>26</v>
      </c>
      <c r="C944" t="str">
        <f>LOOKUP(Table1[[#This Row],[Age]],R$2:R$5,S$2:S$5)</f>
        <v>Young Adult (19-30)</v>
      </c>
      <c r="D944">
        <v>0</v>
      </c>
      <c r="E944">
        <v>0</v>
      </c>
      <c r="F944">
        <v>1</v>
      </c>
      <c r="G944" t="s">
        <v>44</v>
      </c>
      <c r="H944" t="s">
        <v>12</v>
      </c>
      <c r="I944" t="s">
        <v>24</v>
      </c>
      <c r="J944" t="s">
        <v>14</v>
      </c>
      <c r="K944">
        <v>0</v>
      </c>
      <c r="L944" t="str">
        <f>IF(Table1[[#This Row],[Outcome]],"Positive","Negative")</f>
        <v>Negative</v>
      </c>
      <c r="M944" t="str">
        <f t="shared" si="28"/>
        <v>NS1(-), IgM(+), IgG(-)</v>
      </c>
      <c r="N944" t="str">
        <f t="shared" si="29"/>
        <v>Recent dengue</v>
      </c>
    </row>
    <row r="945" spans="1:14" hidden="1" x14ac:dyDescent="0.3">
      <c r="A945" t="s">
        <v>10</v>
      </c>
      <c r="B945">
        <v>27</v>
      </c>
      <c r="C945" t="str">
        <f>LOOKUP(Table1[[#This Row],[Age]],R$2:R$5,S$2:S$5)</f>
        <v>Young Adult (19-30)</v>
      </c>
      <c r="D945">
        <v>0</v>
      </c>
      <c r="E945">
        <v>0</v>
      </c>
      <c r="F945">
        <v>0</v>
      </c>
      <c r="G945" t="s">
        <v>41</v>
      </c>
      <c r="H945" t="s">
        <v>17</v>
      </c>
      <c r="I945" t="s">
        <v>24</v>
      </c>
      <c r="J945" t="s">
        <v>14</v>
      </c>
      <c r="K945">
        <v>0</v>
      </c>
      <c r="L945" t="str">
        <f>IF(Table1[[#This Row],[Outcome]],"Positive","Negative")</f>
        <v>Negative</v>
      </c>
      <c r="M945" t="str">
        <f t="shared" si="28"/>
        <v>All Negative</v>
      </c>
      <c r="N945" t="str">
        <f t="shared" si="29"/>
        <v>Likely not infected / tested too early</v>
      </c>
    </row>
    <row r="946" spans="1:14" hidden="1" x14ac:dyDescent="0.3">
      <c r="A946" t="s">
        <v>10</v>
      </c>
      <c r="B946">
        <v>10</v>
      </c>
      <c r="C946" t="str">
        <f>LOOKUP(Table1[[#This Row],[Age]],R$2:R$5,S$2:S$5)</f>
        <v>Child (0-18)</v>
      </c>
      <c r="D946">
        <v>0</v>
      </c>
      <c r="E946">
        <v>0</v>
      </c>
      <c r="F946">
        <v>0</v>
      </c>
      <c r="G946" t="s">
        <v>50</v>
      </c>
      <c r="H946" t="s">
        <v>12</v>
      </c>
      <c r="I946" t="s">
        <v>13</v>
      </c>
      <c r="J946" t="s">
        <v>14</v>
      </c>
      <c r="K946">
        <v>0</v>
      </c>
      <c r="L946" t="str">
        <f>IF(Table1[[#This Row],[Outcome]],"Positive","Negative")</f>
        <v>Negative</v>
      </c>
      <c r="M946" t="str">
        <f t="shared" si="28"/>
        <v>All Negative</v>
      </c>
      <c r="N946" t="str">
        <f t="shared" si="29"/>
        <v>Likely not infected / tested too early</v>
      </c>
    </row>
    <row r="947" spans="1:14" hidden="1" x14ac:dyDescent="0.3">
      <c r="A947" t="s">
        <v>10</v>
      </c>
      <c r="B947">
        <v>15</v>
      </c>
      <c r="C947" t="str">
        <f>LOOKUP(Table1[[#This Row],[Age]],R$2:R$5,S$2:S$5)</f>
        <v>Child (0-18)</v>
      </c>
      <c r="D947">
        <v>0</v>
      </c>
      <c r="E947">
        <v>0</v>
      </c>
      <c r="F947">
        <v>0</v>
      </c>
      <c r="G947" t="s">
        <v>37</v>
      </c>
      <c r="H947" t="s">
        <v>17</v>
      </c>
      <c r="I947" t="s">
        <v>13</v>
      </c>
      <c r="J947" t="s">
        <v>14</v>
      </c>
      <c r="K947">
        <v>0</v>
      </c>
      <c r="L947" t="str">
        <f>IF(Table1[[#This Row],[Outcome]],"Positive","Negative")</f>
        <v>Negative</v>
      </c>
      <c r="M947" t="str">
        <f t="shared" si="28"/>
        <v>All Negative</v>
      </c>
      <c r="N947" t="str">
        <f t="shared" si="29"/>
        <v>Likely not infected / tested too early</v>
      </c>
    </row>
    <row r="948" spans="1:14" hidden="1" x14ac:dyDescent="0.3">
      <c r="A948" t="s">
        <v>10</v>
      </c>
      <c r="B948">
        <v>17</v>
      </c>
      <c r="C948" t="str">
        <f>LOOKUP(Table1[[#This Row],[Age]],R$2:R$5,S$2:S$5)</f>
        <v>Child (0-18)</v>
      </c>
      <c r="D948">
        <v>0</v>
      </c>
      <c r="E948">
        <v>0</v>
      </c>
      <c r="F948">
        <v>0</v>
      </c>
      <c r="G948" t="s">
        <v>36</v>
      </c>
      <c r="H948" t="s">
        <v>12</v>
      </c>
      <c r="I948" t="s">
        <v>24</v>
      </c>
      <c r="J948" t="s">
        <v>14</v>
      </c>
      <c r="K948">
        <v>0</v>
      </c>
      <c r="L948" t="str">
        <f>IF(Table1[[#This Row],[Outcome]],"Positive","Negative")</f>
        <v>Negative</v>
      </c>
      <c r="M948" t="str">
        <f t="shared" si="28"/>
        <v>All Negative</v>
      </c>
      <c r="N948" t="str">
        <f t="shared" si="29"/>
        <v>Likely not infected / tested too early</v>
      </c>
    </row>
    <row r="949" spans="1:14" x14ac:dyDescent="0.3">
      <c r="A949" t="s">
        <v>10</v>
      </c>
      <c r="B949">
        <v>61</v>
      </c>
      <c r="C949" t="str">
        <f>LOOKUP(Table1[[#This Row],[Age]],R$2:R$5,S$2:S$5)</f>
        <v>Senior (51+)</v>
      </c>
      <c r="D949">
        <v>1</v>
      </c>
      <c r="E949">
        <v>1</v>
      </c>
      <c r="F949">
        <v>1</v>
      </c>
      <c r="G949" t="s">
        <v>11</v>
      </c>
      <c r="H949" t="s">
        <v>17</v>
      </c>
      <c r="I949" t="s">
        <v>13</v>
      </c>
      <c r="J949" t="s">
        <v>14</v>
      </c>
      <c r="K949">
        <v>1</v>
      </c>
      <c r="L949" t="str">
        <f>IF(Table1[[#This Row],[Outcome]],"Positive","Negative")</f>
        <v>Positive</v>
      </c>
      <c r="M949" t="str">
        <f t="shared" si="28"/>
        <v>NS1(+), IgM(+), IgG(+)</v>
      </c>
      <c r="N949" t="str">
        <f t="shared" si="29"/>
        <v>Active secondary dengue (strong response)</v>
      </c>
    </row>
    <row r="950" spans="1:14" x14ac:dyDescent="0.3">
      <c r="A950" t="s">
        <v>15</v>
      </c>
      <c r="B950">
        <v>35</v>
      </c>
      <c r="C950" t="str">
        <f>LOOKUP(Table1[[#This Row],[Age]],R$2:R$5,S$2:S$5)</f>
        <v>Adult (31-50)</v>
      </c>
      <c r="D950">
        <v>1</v>
      </c>
      <c r="E950">
        <v>1</v>
      </c>
      <c r="F950">
        <v>1</v>
      </c>
      <c r="G950" t="s">
        <v>29</v>
      </c>
      <c r="H950" t="s">
        <v>12</v>
      </c>
      <c r="I950" t="s">
        <v>19</v>
      </c>
      <c r="J950" t="s">
        <v>14</v>
      </c>
      <c r="K950">
        <v>1</v>
      </c>
      <c r="L950" t="str">
        <f>IF(Table1[[#This Row],[Outcome]],"Positive","Negative")</f>
        <v>Positive</v>
      </c>
      <c r="M950" t="str">
        <f t="shared" si="28"/>
        <v>NS1(+), IgM(+), IgG(+)</v>
      </c>
      <c r="N950" t="str">
        <f t="shared" si="29"/>
        <v>Active secondary dengue (strong response)</v>
      </c>
    </row>
    <row r="951" spans="1:14" x14ac:dyDescent="0.3">
      <c r="A951" t="s">
        <v>10</v>
      </c>
      <c r="B951">
        <v>55</v>
      </c>
      <c r="C951" t="str">
        <f>LOOKUP(Table1[[#This Row],[Age]],R$2:R$5,S$2:S$5)</f>
        <v>Senior (51+)</v>
      </c>
      <c r="D951">
        <v>1</v>
      </c>
      <c r="E951">
        <v>1</v>
      </c>
      <c r="F951">
        <v>1</v>
      </c>
      <c r="G951" t="s">
        <v>52</v>
      </c>
      <c r="H951" t="s">
        <v>17</v>
      </c>
      <c r="I951" t="s">
        <v>19</v>
      </c>
      <c r="J951" t="s">
        <v>14</v>
      </c>
      <c r="K951">
        <v>1</v>
      </c>
      <c r="L951" t="str">
        <f>IF(Table1[[#This Row],[Outcome]],"Positive","Negative")</f>
        <v>Positive</v>
      </c>
      <c r="M951" t="str">
        <f t="shared" si="28"/>
        <v>NS1(+), IgM(+), IgG(+)</v>
      </c>
      <c r="N951" t="str">
        <f t="shared" si="29"/>
        <v>Active secondary dengue (strong response)</v>
      </c>
    </row>
    <row r="952" spans="1:14" x14ac:dyDescent="0.3">
      <c r="A952" t="s">
        <v>10</v>
      </c>
      <c r="B952">
        <v>16</v>
      </c>
      <c r="C952" t="str">
        <f>LOOKUP(Table1[[#This Row],[Age]],R$2:R$5,S$2:S$5)</f>
        <v>Child (0-18)</v>
      </c>
      <c r="D952">
        <v>1</v>
      </c>
      <c r="E952">
        <v>1</v>
      </c>
      <c r="F952">
        <v>1</v>
      </c>
      <c r="G952" t="s">
        <v>43</v>
      </c>
      <c r="H952" t="s">
        <v>12</v>
      </c>
      <c r="I952" t="s">
        <v>19</v>
      </c>
      <c r="J952" t="s">
        <v>14</v>
      </c>
      <c r="K952">
        <v>1</v>
      </c>
      <c r="L952" t="str">
        <f>IF(Table1[[#This Row],[Outcome]],"Positive","Negative")</f>
        <v>Positive</v>
      </c>
      <c r="M952" t="str">
        <f t="shared" si="28"/>
        <v>NS1(+), IgM(+), IgG(+)</v>
      </c>
      <c r="N952" t="str">
        <f t="shared" si="29"/>
        <v>Active secondary dengue (strong response)</v>
      </c>
    </row>
    <row r="953" spans="1:14" hidden="1" x14ac:dyDescent="0.3">
      <c r="A953" t="s">
        <v>15</v>
      </c>
      <c r="B953">
        <v>52</v>
      </c>
      <c r="C953" t="str">
        <f>LOOKUP(Table1[[#This Row],[Age]],R$2:R$5,S$2:S$5)</f>
        <v>Senior (51+)</v>
      </c>
      <c r="D953">
        <v>0</v>
      </c>
      <c r="E953">
        <v>0</v>
      </c>
      <c r="F953">
        <v>0</v>
      </c>
      <c r="G953" t="s">
        <v>50</v>
      </c>
      <c r="H953" t="s">
        <v>17</v>
      </c>
      <c r="I953" t="s">
        <v>13</v>
      </c>
      <c r="J953" t="s">
        <v>14</v>
      </c>
      <c r="K953">
        <v>0</v>
      </c>
      <c r="L953" t="str">
        <f>IF(Table1[[#This Row],[Outcome]],"Positive","Negative")</f>
        <v>Negative</v>
      </c>
      <c r="M953" t="str">
        <f t="shared" si="28"/>
        <v>All Negative</v>
      </c>
      <c r="N953" t="str">
        <f t="shared" si="29"/>
        <v>Likely not infected / tested too early</v>
      </c>
    </row>
    <row r="954" spans="1:14" hidden="1" x14ac:dyDescent="0.3">
      <c r="A954" t="s">
        <v>10</v>
      </c>
      <c r="B954">
        <v>50</v>
      </c>
      <c r="C954" t="str">
        <f>LOOKUP(Table1[[#This Row],[Age]],R$2:R$5,S$2:S$5)</f>
        <v>Senior (51+)</v>
      </c>
      <c r="D954">
        <v>0</v>
      </c>
      <c r="E954">
        <v>0</v>
      </c>
      <c r="F954">
        <v>0</v>
      </c>
      <c r="G954" t="s">
        <v>20</v>
      </c>
      <c r="H954" t="s">
        <v>12</v>
      </c>
      <c r="I954" t="s">
        <v>19</v>
      </c>
      <c r="J954" t="s">
        <v>14</v>
      </c>
      <c r="K954">
        <v>0</v>
      </c>
      <c r="L954" t="str">
        <f>IF(Table1[[#This Row],[Outcome]],"Positive","Negative")</f>
        <v>Negative</v>
      </c>
      <c r="M954" t="str">
        <f t="shared" si="28"/>
        <v>All Negative</v>
      </c>
      <c r="N954" t="str">
        <f t="shared" si="29"/>
        <v>Likely not infected / tested too early</v>
      </c>
    </row>
    <row r="955" spans="1:14" x14ac:dyDescent="0.3">
      <c r="A955" t="s">
        <v>10</v>
      </c>
      <c r="B955">
        <v>23</v>
      </c>
      <c r="C955" t="str">
        <f>LOOKUP(Table1[[#This Row],[Age]],R$2:R$5,S$2:S$5)</f>
        <v>Young Adult (19-30)</v>
      </c>
      <c r="D955">
        <v>1</v>
      </c>
      <c r="E955">
        <v>1</v>
      </c>
      <c r="F955">
        <v>1</v>
      </c>
      <c r="G955" t="s">
        <v>26</v>
      </c>
      <c r="H955" t="s">
        <v>17</v>
      </c>
      <c r="I955" t="s">
        <v>24</v>
      </c>
      <c r="J955" t="s">
        <v>14</v>
      </c>
      <c r="K955">
        <v>1</v>
      </c>
      <c r="L955" t="str">
        <f>IF(Table1[[#This Row],[Outcome]],"Positive","Negative")</f>
        <v>Positive</v>
      </c>
      <c r="M955" t="str">
        <f t="shared" si="28"/>
        <v>NS1(+), IgM(+), IgG(+)</v>
      </c>
      <c r="N955" t="str">
        <f t="shared" si="29"/>
        <v>Active secondary dengue (strong response)</v>
      </c>
    </row>
    <row r="956" spans="1:14" x14ac:dyDescent="0.3">
      <c r="A956" t="s">
        <v>15</v>
      </c>
      <c r="B956">
        <v>64</v>
      </c>
      <c r="C956" t="str">
        <f>LOOKUP(Table1[[#This Row],[Age]],R$2:R$5,S$2:S$5)</f>
        <v>Senior (51+)</v>
      </c>
      <c r="D956">
        <v>1</v>
      </c>
      <c r="E956">
        <v>1</v>
      </c>
      <c r="F956">
        <v>0</v>
      </c>
      <c r="G956" t="s">
        <v>44</v>
      </c>
      <c r="H956" t="s">
        <v>12</v>
      </c>
      <c r="I956" t="s">
        <v>13</v>
      </c>
      <c r="J956" t="s">
        <v>14</v>
      </c>
      <c r="K956">
        <v>1</v>
      </c>
      <c r="L956" t="str">
        <f>IF(Table1[[#This Row],[Outcome]],"Positive","Negative")</f>
        <v>Positive</v>
      </c>
      <c r="M956" t="str">
        <f t="shared" si="28"/>
        <v>NS1(+), IgM(-), IgG(+)</v>
      </c>
      <c r="N956" t="str">
        <f t="shared" si="29"/>
        <v>Early secondary infection</v>
      </c>
    </row>
    <row r="957" spans="1:14" hidden="1" x14ac:dyDescent="0.3">
      <c r="A957" t="s">
        <v>10</v>
      </c>
      <c r="B957">
        <v>50</v>
      </c>
      <c r="C957" t="str">
        <f>LOOKUP(Table1[[#This Row],[Age]],R$2:R$5,S$2:S$5)</f>
        <v>Senior (51+)</v>
      </c>
      <c r="D957">
        <v>0</v>
      </c>
      <c r="E957">
        <v>0</v>
      </c>
      <c r="F957">
        <v>0</v>
      </c>
      <c r="G957" t="s">
        <v>52</v>
      </c>
      <c r="H957" t="s">
        <v>17</v>
      </c>
      <c r="I957" t="s">
        <v>24</v>
      </c>
      <c r="J957" t="s">
        <v>14</v>
      </c>
      <c r="K957">
        <v>0</v>
      </c>
      <c r="L957" t="str">
        <f>IF(Table1[[#This Row],[Outcome]],"Positive","Negative")</f>
        <v>Negative</v>
      </c>
      <c r="M957" t="str">
        <f t="shared" si="28"/>
        <v>All Negative</v>
      </c>
      <c r="N957" t="str">
        <f t="shared" si="29"/>
        <v>Likely not infected / tested too early</v>
      </c>
    </row>
    <row r="958" spans="1:14" x14ac:dyDescent="0.3">
      <c r="A958" t="s">
        <v>10</v>
      </c>
      <c r="B958">
        <v>8</v>
      </c>
      <c r="C958" t="str">
        <f>LOOKUP(Table1[[#This Row],[Age]],R$2:R$5,S$2:S$5)</f>
        <v>Child (0-18)</v>
      </c>
      <c r="D958">
        <v>0</v>
      </c>
      <c r="E958">
        <v>1</v>
      </c>
      <c r="F958">
        <v>0</v>
      </c>
      <c r="G958" t="s">
        <v>46</v>
      </c>
      <c r="H958" t="s">
        <v>17</v>
      </c>
      <c r="I958" t="s">
        <v>19</v>
      </c>
      <c r="J958" t="s">
        <v>14</v>
      </c>
      <c r="K958">
        <v>1</v>
      </c>
      <c r="L958" t="str">
        <f>IF(Table1[[#This Row],[Outcome]],"Positive","Negative")</f>
        <v>Positive</v>
      </c>
      <c r="M958" t="str">
        <f t="shared" si="28"/>
        <v>NS1(-), IgM(-), IgG(+)</v>
      </c>
      <c r="N958" t="str">
        <f t="shared" si="29"/>
        <v>Past dengue infection</v>
      </c>
    </row>
    <row r="959" spans="1:14" hidden="1" x14ac:dyDescent="0.3">
      <c r="A959" t="s">
        <v>10</v>
      </c>
      <c r="B959">
        <v>37</v>
      </c>
      <c r="C959" t="str">
        <f>LOOKUP(Table1[[#This Row],[Age]],R$2:R$5,S$2:S$5)</f>
        <v>Adult (31-50)</v>
      </c>
      <c r="D959">
        <v>0</v>
      </c>
      <c r="E959">
        <v>0</v>
      </c>
      <c r="F959">
        <v>1</v>
      </c>
      <c r="G959" t="s">
        <v>30</v>
      </c>
      <c r="H959" t="s">
        <v>17</v>
      </c>
      <c r="I959" t="s">
        <v>24</v>
      </c>
      <c r="J959" t="s">
        <v>14</v>
      </c>
      <c r="K959">
        <v>0</v>
      </c>
      <c r="L959" t="str">
        <f>IF(Table1[[#This Row],[Outcome]],"Positive","Negative")</f>
        <v>Negative</v>
      </c>
      <c r="M959" t="str">
        <f t="shared" si="28"/>
        <v>NS1(-), IgM(+), IgG(-)</v>
      </c>
      <c r="N959" t="str">
        <f t="shared" si="29"/>
        <v>Recent dengue</v>
      </c>
    </row>
    <row r="960" spans="1:14" hidden="1" x14ac:dyDescent="0.3">
      <c r="A960" t="s">
        <v>10</v>
      </c>
      <c r="B960">
        <v>63</v>
      </c>
      <c r="C960" t="str">
        <f>LOOKUP(Table1[[#This Row],[Age]],R$2:R$5,S$2:S$5)</f>
        <v>Senior (51+)</v>
      </c>
      <c r="D960">
        <v>0</v>
      </c>
      <c r="E960">
        <v>0</v>
      </c>
      <c r="F960">
        <v>0</v>
      </c>
      <c r="G960" t="s">
        <v>52</v>
      </c>
      <c r="H960" t="s">
        <v>12</v>
      </c>
      <c r="I960" t="s">
        <v>19</v>
      </c>
      <c r="J960" t="s">
        <v>14</v>
      </c>
      <c r="K960">
        <v>0</v>
      </c>
      <c r="L960" t="str">
        <f>IF(Table1[[#This Row],[Outcome]],"Positive","Negative")</f>
        <v>Negative</v>
      </c>
      <c r="M960" t="str">
        <f t="shared" si="28"/>
        <v>All Negative</v>
      </c>
      <c r="N960" t="str">
        <f t="shared" si="29"/>
        <v>Likely not infected / tested too early</v>
      </c>
    </row>
    <row r="961" spans="1:14" hidden="1" x14ac:dyDescent="0.3">
      <c r="A961" t="s">
        <v>10</v>
      </c>
      <c r="B961">
        <v>45</v>
      </c>
      <c r="C961" t="str">
        <f>LOOKUP(Table1[[#This Row],[Age]],R$2:R$5,S$2:S$5)</f>
        <v>Adult (31-50)</v>
      </c>
      <c r="D961">
        <v>0</v>
      </c>
      <c r="E961">
        <v>0</v>
      </c>
      <c r="F961">
        <v>0</v>
      </c>
      <c r="G961" t="s">
        <v>36</v>
      </c>
      <c r="H961" t="s">
        <v>17</v>
      </c>
      <c r="I961" t="s">
        <v>19</v>
      </c>
      <c r="J961" t="s">
        <v>14</v>
      </c>
      <c r="K961">
        <v>0</v>
      </c>
      <c r="L961" t="str">
        <f>IF(Table1[[#This Row],[Outcome]],"Positive","Negative")</f>
        <v>Negative</v>
      </c>
      <c r="M961" t="str">
        <f t="shared" si="28"/>
        <v>All Negative</v>
      </c>
      <c r="N961" t="str">
        <f t="shared" si="29"/>
        <v>Likely not infected / tested too early</v>
      </c>
    </row>
    <row r="962" spans="1:14" hidden="1" x14ac:dyDescent="0.3">
      <c r="A962" t="s">
        <v>10</v>
      </c>
      <c r="B962">
        <v>26</v>
      </c>
      <c r="C962" t="str">
        <f>LOOKUP(Table1[[#This Row],[Age]],R$2:R$5,S$2:S$5)</f>
        <v>Young Adult (19-30)</v>
      </c>
      <c r="D962">
        <v>0</v>
      </c>
      <c r="E962">
        <v>0</v>
      </c>
      <c r="F962">
        <v>0</v>
      </c>
      <c r="G962" t="s">
        <v>53</v>
      </c>
      <c r="H962" t="s">
        <v>12</v>
      </c>
      <c r="I962" t="s">
        <v>13</v>
      </c>
      <c r="J962" t="s">
        <v>14</v>
      </c>
      <c r="K962">
        <v>0</v>
      </c>
      <c r="L962" t="str">
        <f>IF(Table1[[#This Row],[Outcome]],"Positive","Negative")</f>
        <v>Negative</v>
      </c>
      <c r="M962" t="str">
        <f t="shared" ref="M962:M1001" si="30">IF(AND(D962=1,F962=0,E962=0),"NS1(+), IgM(-), IgG(-)",
 IF(AND(D962=0,F962=1,E962=0),"NS1(-), IgM(+), IgG(-)",
 IF(AND(D962=0,F962=1,E962=1),"NS1(-), IgM(+), IgG(+)",
 IF(AND(D962=0,F962=0,E962=1),"NS1(-), IgM(-), IgG(+)",
 IF(AND(D962=1,F962=1,E962=0),"NS1(+), IgM(+), IgG(-)",
 IF(AND(D962=1,F962=0,E962=1),"NS1(+), IgM(-), IgG(+)",
 IF(AND(D962=1,F962=1,E962=1),"NS1(+), IgM(+), IgG(+)",
 IF(AND(D962=0,F962=0,E962=0),"All Negative","Other"))))))))</f>
        <v>All Negative</v>
      </c>
      <c r="N962" t="str">
        <f t="shared" ref="N962:N1001" si="31">IF(AND(D962=1,F962=0,E962=0),"Early stage dengue",
 IF(AND(D962=0,F962=1,E962=0),"Recent dengue",
 IF(AND(D962=0,F962=1,E962=1),"Secondary dengue",
 IF(AND(D962=0,F962=0,E962=1),"Past dengue infection",
 IF(AND(D962=1,F962=1,E962=0),"Early-mid stage primary dengue",
 IF(AND(D962=1,F962=0,E962=1),"Early secondary infection",
 IF(AND(D962=1,F962=1,E962=1),"Active secondary dengue (strong response)",
 IF(AND(D962=0,F962=0,E962=0),"Likely not infected / tested too early","Other"))))))))</f>
        <v>Likely not infected / tested too early</v>
      </c>
    </row>
    <row r="963" spans="1:14" hidden="1" x14ac:dyDescent="0.3">
      <c r="A963" t="s">
        <v>10</v>
      </c>
      <c r="B963">
        <v>24</v>
      </c>
      <c r="C963" t="str">
        <f>LOOKUP(Table1[[#This Row],[Age]],R$2:R$5,S$2:S$5)</f>
        <v>Young Adult (19-30)</v>
      </c>
      <c r="D963">
        <v>0</v>
      </c>
      <c r="E963">
        <v>0</v>
      </c>
      <c r="F963">
        <v>0</v>
      </c>
      <c r="G963" t="s">
        <v>45</v>
      </c>
      <c r="H963" t="s">
        <v>17</v>
      </c>
      <c r="I963" t="s">
        <v>19</v>
      </c>
      <c r="J963" t="s">
        <v>14</v>
      </c>
      <c r="K963">
        <v>0</v>
      </c>
      <c r="L963" t="str">
        <f>IF(Table1[[#This Row],[Outcome]],"Positive","Negative")</f>
        <v>Negative</v>
      </c>
      <c r="M963" t="str">
        <f t="shared" si="30"/>
        <v>All Negative</v>
      </c>
      <c r="N963" t="str">
        <f t="shared" si="31"/>
        <v>Likely not infected / tested too early</v>
      </c>
    </row>
    <row r="964" spans="1:14" x14ac:dyDescent="0.3">
      <c r="A964" t="s">
        <v>15</v>
      </c>
      <c r="B964">
        <v>31</v>
      </c>
      <c r="C964" t="str">
        <f>LOOKUP(Table1[[#This Row],[Age]],R$2:R$5,S$2:S$5)</f>
        <v>Adult (31-50)</v>
      </c>
      <c r="D964">
        <v>1</v>
      </c>
      <c r="E964">
        <v>1</v>
      </c>
      <c r="F964">
        <v>0</v>
      </c>
      <c r="G964" t="s">
        <v>47</v>
      </c>
      <c r="H964" t="s">
        <v>12</v>
      </c>
      <c r="I964" t="s">
        <v>24</v>
      </c>
      <c r="J964" t="s">
        <v>14</v>
      </c>
      <c r="K964">
        <v>1</v>
      </c>
      <c r="L964" t="str">
        <f>IF(Table1[[#This Row],[Outcome]],"Positive","Negative")</f>
        <v>Positive</v>
      </c>
      <c r="M964" t="str">
        <f t="shared" si="30"/>
        <v>NS1(+), IgM(-), IgG(+)</v>
      </c>
      <c r="N964" t="str">
        <f t="shared" si="31"/>
        <v>Early secondary infection</v>
      </c>
    </row>
    <row r="965" spans="1:14" hidden="1" x14ac:dyDescent="0.3">
      <c r="A965" t="s">
        <v>10</v>
      </c>
      <c r="B965">
        <v>54</v>
      </c>
      <c r="C965" t="str">
        <f>LOOKUP(Table1[[#This Row],[Age]],R$2:R$5,S$2:S$5)</f>
        <v>Senior (51+)</v>
      </c>
      <c r="D965">
        <v>0</v>
      </c>
      <c r="E965">
        <v>0</v>
      </c>
      <c r="F965">
        <v>1</v>
      </c>
      <c r="G965" t="s">
        <v>25</v>
      </c>
      <c r="H965" t="s">
        <v>17</v>
      </c>
      <c r="I965" t="s">
        <v>24</v>
      </c>
      <c r="J965" t="s">
        <v>14</v>
      </c>
      <c r="K965">
        <v>0</v>
      </c>
      <c r="L965" t="str">
        <f>IF(Table1[[#This Row],[Outcome]],"Positive","Negative")</f>
        <v>Negative</v>
      </c>
      <c r="M965" t="str">
        <f t="shared" si="30"/>
        <v>NS1(-), IgM(+), IgG(-)</v>
      </c>
      <c r="N965" t="str">
        <f t="shared" si="31"/>
        <v>Recent dengue</v>
      </c>
    </row>
    <row r="966" spans="1:14" x14ac:dyDescent="0.3">
      <c r="A966" t="s">
        <v>15</v>
      </c>
      <c r="B966">
        <v>60</v>
      </c>
      <c r="C966" t="str">
        <f>LOOKUP(Table1[[#This Row],[Age]],R$2:R$5,S$2:S$5)</f>
        <v>Senior (51+)</v>
      </c>
      <c r="D966">
        <v>1</v>
      </c>
      <c r="E966">
        <v>1</v>
      </c>
      <c r="F966">
        <v>1</v>
      </c>
      <c r="G966" t="s">
        <v>35</v>
      </c>
      <c r="H966" t="s">
        <v>12</v>
      </c>
      <c r="I966" t="s">
        <v>13</v>
      </c>
      <c r="J966" t="s">
        <v>14</v>
      </c>
      <c r="K966">
        <v>1</v>
      </c>
      <c r="L966" t="str">
        <f>IF(Table1[[#This Row],[Outcome]],"Positive","Negative")</f>
        <v>Positive</v>
      </c>
      <c r="M966" t="str">
        <f t="shared" si="30"/>
        <v>NS1(+), IgM(+), IgG(+)</v>
      </c>
      <c r="N966" t="str">
        <f t="shared" si="31"/>
        <v>Active secondary dengue (strong response)</v>
      </c>
    </row>
    <row r="967" spans="1:14" x14ac:dyDescent="0.3">
      <c r="A967" t="s">
        <v>15</v>
      </c>
      <c r="B967">
        <v>61</v>
      </c>
      <c r="C967" t="str">
        <f>LOOKUP(Table1[[#This Row],[Age]],R$2:R$5,S$2:S$5)</f>
        <v>Senior (51+)</v>
      </c>
      <c r="D967">
        <v>1</v>
      </c>
      <c r="E967">
        <v>1</v>
      </c>
      <c r="F967">
        <v>1</v>
      </c>
      <c r="G967" t="s">
        <v>21</v>
      </c>
      <c r="H967" t="s">
        <v>17</v>
      </c>
      <c r="I967" t="s">
        <v>13</v>
      </c>
      <c r="J967" t="s">
        <v>14</v>
      </c>
      <c r="K967">
        <v>1</v>
      </c>
      <c r="L967" t="str">
        <f>IF(Table1[[#This Row],[Outcome]],"Positive","Negative")</f>
        <v>Positive</v>
      </c>
      <c r="M967" t="str">
        <f t="shared" si="30"/>
        <v>NS1(+), IgM(+), IgG(+)</v>
      </c>
      <c r="N967" t="str">
        <f t="shared" si="31"/>
        <v>Active secondary dengue (strong response)</v>
      </c>
    </row>
    <row r="968" spans="1:14" x14ac:dyDescent="0.3">
      <c r="A968" t="s">
        <v>15</v>
      </c>
      <c r="B968">
        <v>58</v>
      </c>
      <c r="C968" t="str">
        <f>LOOKUP(Table1[[#This Row],[Age]],R$2:R$5,S$2:S$5)</f>
        <v>Senior (51+)</v>
      </c>
      <c r="D968">
        <v>0</v>
      </c>
      <c r="E968">
        <v>1</v>
      </c>
      <c r="F968">
        <v>0</v>
      </c>
      <c r="G968" t="s">
        <v>40</v>
      </c>
      <c r="H968" t="s">
        <v>12</v>
      </c>
      <c r="I968" t="s">
        <v>24</v>
      </c>
      <c r="J968" t="s">
        <v>14</v>
      </c>
      <c r="K968">
        <v>1</v>
      </c>
      <c r="L968" t="str">
        <f>IF(Table1[[#This Row],[Outcome]],"Positive","Negative")</f>
        <v>Positive</v>
      </c>
      <c r="M968" t="str">
        <f t="shared" si="30"/>
        <v>NS1(-), IgM(-), IgG(+)</v>
      </c>
      <c r="N968" t="str">
        <f t="shared" si="31"/>
        <v>Past dengue infection</v>
      </c>
    </row>
    <row r="969" spans="1:14" hidden="1" x14ac:dyDescent="0.3">
      <c r="A969" t="s">
        <v>10</v>
      </c>
      <c r="B969">
        <v>39</v>
      </c>
      <c r="C969" t="str">
        <f>LOOKUP(Table1[[#This Row],[Age]],R$2:R$5,S$2:S$5)</f>
        <v>Adult (31-50)</v>
      </c>
      <c r="D969">
        <v>0</v>
      </c>
      <c r="E969">
        <v>0</v>
      </c>
      <c r="F969">
        <v>1</v>
      </c>
      <c r="G969" t="s">
        <v>42</v>
      </c>
      <c r="H969" t="s">
        <v>17</v>
      </c>
      <c r="I969" t="s">
        <v>24</v>
      </c>
      <c r="J969" t="s">
        <v>14</v>
      </c>
      <c r="K969">
        <v>0</v>
      </c>
      <c r="L969" t="str">
        <f>IF(Table1[[#This Row],[Outcome]],"Positive","Negative")</f>
        <v>Negative</v>
      </c>
      <c r="M969" t="str">
        <f t="shared" si="30"/>
        <v>NS1(-), IgM(+), IgG(-)</v>
      </c>
      <c r="N969" t="str">
        <f t="shared" si="31"/>
        <v>Recent dengue</v>
      </c>
    </row>
    <row r="970" spans="1:14" hidden="1" x14ac:dyDescent="0.3">
      <c r="A970" t="s">
        <v>10</v>
      </c>
      <c r="B970">
        <v>30</v>
      </c>
      <c r="C970" t="str">
        <f>LOOKUP(Table1[[#This Row],[Age]],R$2:R$5,S$2:S$5)</f>
        <v>Adult (31-50)</v>
      </c>
      <c r="D970">
        <v>0</v>
      </c>
      <c r="E970">
        <v>0</v>
      </c>
      <c r="F970">
        <v>1</v>
      </c>
      <c r="G970" t="s">
        <v>43</v>
      </c>
      <c r="H970" t="s">
        <v>12</v>
      </c>
      <c r="I970" t="s">
        <v>19</v>
      </c>
      <c r="J970" t="s">
        <v>14</v>
      </c>
      <c r="K970">
        <v>0</v>
      </c>
      <c r="L970" t="str">
        <f>IF(Table1[[#This Row],[Outcome]],"Positive","Negative")</f>
        <v>Negative</v>
      </c>
      <c r="M970" t="str">
        <f t="shared" si="30"/>
        <v>NS1(-), IgM(+), IgG(-)</v>
      </c>
      <c r="N970" t="str">
        <f t="shared" si="31"/>
        <v>Recent dengue</v>
      </c>
    </row>
    <row r="971" spans="1:14" x14ac:dyDescent="0.3">
      <c r="A971" t="s">
        <v>15</v>
      </c>
      <c r="B971">
        <v>57</v>
      </c>
      <c r="C971" t="str">
        <f>LOOKUP(Table1[[#This Row],[Age]],R$2:R$5,S$2:S$5)</f>
        <v>Senior (51+)</v>
      </c>
      <c r="D971">
        <v>1</v>
      </c>
      <c r="E971">
        <v>1</v>
      </c>
      <c r="F971">
        <v>0</v>
      </c>
      <c r="G971" t="s">
        <v>38</v>
      </c>
      <c r="H971" t="s">
        <v>17</v>
      </c>
      <c r="I971" t="s">
        <v>19</v>
      </c>
      <c r="J971" t="s">
        <v>14</v>
      </c>
      <c r="K971">
        <v>1</v>
      </c>
      <c r="L971" t="str">
        <f>IF(Table1[[#This Row],[Outcome]],"Positive","Negative")</f>
        <v>Positive</v>
      </c>
      <c r="M971" t="str">
        <f t="shared" si="30"/>
        <v>NS1(+), IgM(-), IgG(+)</v>
      </c>
      <c r="N971" t="str">
        <f t="shared" si="31"/>
        <v>Early secondary infection</v>
      </c>
    </row>
    <row r="972" spans="1:14" x14ac:dyDescent="0.3">
      <c r="A972" t="s">
        <v>10</v>
      </c>
      <c r="B972">
        <v>40</v>
      </c>
      <c r="C972" t="str">
        <f>LOOKUP(Table1[[#This Row],[Age]],R$2:R$5,S$2:S$5)</f>
        <v>Adult (31-50)</v>
      </c>
      <c r="D972">
        <v>1</v>
      </c>
      <c r="E972">
        <v>1</v>
      </c>
      <c r="F972">
        <v>0</v>
      </c>
      <c r="G972" t="s">
        <v>18</v>
      </c>
      <c r="H972" t="s">
        <v>12</v>
      </c>
      <c r="I972" t="s">
        <v>24</v>
      </c>
      <c r="J972" t="s">
        <v>14</v>
      </c>
      <c r="K972">
        <v>1</v>
      </c>
      <c r="L972" t="str">
        <f>IF(Table1[[#This Row],[Outcome]],"Positive","Negative")</f>
        <v>Positive</v>
      </c>
      <c r="M972" t="str">
        <f t="shared" si="30"/>
        <v>NS1(+), IgM(-), IgG(+)</v>
      </c>
      <c r="N972" t="str">
        <f t="shared" si="31"/>
        <v>Early secondary infection</v>
      </c>
    </row>
    <row r="973" spans="1:14" hidden="1" x14ac:dyDescent="0.3">
      <c r="A973" t="s">
        <v>15</v>
      </c>
      <c r="B973">
        <v>39</v>
      </c>
      <c r="C973" t="str">
        <f>LOOKUP(Table1[[#This Row],[Age]],R$2:R$5,S$2:S$5)</f>
        <v>Adult (31-50)</v>
      </c>
      <c r="D973">
        <v>0</v>
      </c>
      <c r="E973">
        <v>0</v>
      </c>
      <c r="F973">
        <v>0</v>
      </c>
      <c r="G973" t="s">
        <v>51</v>
      </c>
      <c r="H973" t="s">
        <v>17</v>
      </c>
      <c r="I973" t="s">
        <v>13</v>
      </c>
      <c r="J973" t="s">
        <v>14</v>
      </c>
      <c r="K973">
        <v>0</v>
      </c>
      <c r="L973" t="str">
        <f>IF(Table1[[#This Row],[Outcome]],"Positive","Negative")</f>
        <v>Negative</v>
      </c>
      <c r="M973" t="str">
        <f t="shared" si="30"/>
        <v>All Negative</v>
      </c>
      <c r="N973" t="str">
        <f t="shared" si="31"/>
        <v>Likely not infected / tested too early</v>
      </c>
    </row>
    <row r="974" spans="1:14" x14ac:dyDescent="0.3">
      <c r="A974" t="s">
        <v>10</v>
      </c>
      <c r="B974">
        <v>9</v>
      </c>
      <c r="C974" t="str">
        <f>LOOKUP(Table1[[#This Row],[Age]],R$2:R$5,S$2:S$5)</f>
        <v>Child (0-18)</v>
      </c>
      <c r="D974">
        <v>1</v>
      </c>
      <c r="E974">
        <v>1</v>
      </c>
      <c r="F974">
        <v>1</v>
      </c>
      <c r="G974" t="s">
        <v>51</v>
      </c>
      <c r="H974" t="s">
        <v>12</v>
      </c>
      <c r="I974" t="s">
        <v>19</v>
      </c>
      <c r="J974" t="s">
        <v>14</v>
      </c>
      <c r="K974">
        <v>1</v>
      </c>
      <c r="L974" t="str">
        <f>IF(Table1[[#This Row],[Outcome]],"Positive","Negative")</f>
        <v>Positive</v>
      </c>
      <c r="M974" t="str">
        <f t="shared" si="30"/>
        <v>NS1(+), IgM(+), IgG(+)</v>
      </c>
      <c r="N974" t="str">
        <f t="shared" si="31"/>
        <v>Active secondary dengue (strong response)</v>
      </c>
    </row>
    <row r="975" spans="1:14" x14ac:dyDescent="0.3">
      <c r="A975" t="s">
        <v>15</v>
      </c>
      <c r="B975">
        <v>26</v>
      </c>
      <c r="C975" t="str">
        <f>LOOKUP(Table1[[#This Row],[Age]],R$2:R$5,S$2:S$5)</f>
        <v>Young Adult (19-30)</v>
      </c>
      <c r="D975">
        <v>0</v>
      </c>
      <c r="E975">
        <v>1</v>
      </c>
      <c r="F975">
        <v>0</v>
      </c>
      <c r="G975" t="s">
        <v>35</v>
      </c>
      <c r="H975" t="s">
        <v>17</v>
      </c>
      <c r="I975" t="s">
        <v>19</v>
      </c>
      <c r="J975" t="s">
        <v>14</v>
      </c>
      <c r="K975">
        <v>1</v>
      </c>
      <c r="L975" t="str">
        <f>IF(Table1[[#This Row],[Outcome]],"Positive","Negative")</f>
        <v>Positive</v>
      </c>
      <c r="M975" t="str">
        <f t="shared" si="30"/>
        <v>NS1(-), IgM(-), IgG(+)</v>
      </c>
      <c r="N975" t="str">
        <f t="shared" si="31"/>
        <v>Past dengue infection</v>
      </c>
    </row>
    <row r="976" spans="1:14" x14ac:dyDescent="0.3">
      <c r="A976" t="s">
        <v>10</v>
      </c>
      <c r="B976">
        <v>40</v>
      </c>
      <c r="C976" t="str">
        <f>LOOKUP(Table1[[#This Row],[Age]],R$2:R$5,S$2:S$5)</f>
        <v>Adult (31-50)</v>
      </c>
      <c r="D976">
        <v>1</v>
      </c>
      <c r="E976">
        <v>1</v>
      </c>
      <c r="F976">
        <v>0</v>
      </c>
      <c r="G976" t="s">
        <v>48</v>
      </c>
      <c r="H976" t="s">
        <v>12</v>
      </c>
      <c r="I976" t="s">
        <v>13</v>
      </c>
      <c r="J976" t="s">
        <v>14</v>
      </c>
      <c r="K976">
        <v>1</v>
      </c>
      <c r="L976" t="str">
        <f>IF(Table1[[#This Row],[Outcome]],"Positive","Negative")</f>
        <v>Positive</v>
      </c>
      <c r="M976" t="str">
        <f t="shared" si="30"/>
        <v>NS1(+), IgM(-), IgG(+)</v>
      </c>
      <c r="N976" t="str">
        <f t="shared" si="31"/>
        <v>Early secondary infection</v>
      </c>
    </row>
    <row r="977" spans="1:14" x14ac:dyDescent="0.3">
      <c r="A977" t="s">
        <v>15</v>
      </c>
      <c r="B977">
        <v>49</v>
      </c>
      <c r="C977" t="str">
        <f>LOOKUP(Table1[[#This Row],[Age]],R$2:R$5,S$2:S$5)</f>
        <v>Adult (31-50)</v>
      </c>
      <c r="D977">
        <v>1</v>
      </c>
      <c r="E977">
        <v>1</v>
      </c>
      <c r="F977">
        <v>1</v>
      </c>
      <c r="G977" t="s">
        <v>23</v>
      </c>
      <c r="H977" t="s">
        <v>17</v>
      </c>
      <c r="I977" t="s">
        <v>19</v>
      </c>
      <c r="J977" t="s">
        <v>14</v>
      </c>
      <c r="K977">
        <v>1</v>
      </c>
      <c r="L977" t="str">
        <f>IF(Table1[[#This Row],[Outcome]],"Positive","Negative")</f>
        <v>Positive</v>
      </c>
      <c r="M977" t="str">
        <f t="shared" si="30"/>
        <v>NS1(+), IgM(+), IgG(+)</v>
      </c>
      <c r="N977" t="str">
        <f t="shared" si="31"/>
        <v>Active secondary dengue (strong response)</v>
      </c>
    </row>
    <row r="978" spans="1:14" hidden="1" x14ac:dyDescent="0.3">
      <c r="A978" t="s">
        <v>10</v>
      </c>
      <c r="B978">
        <v>29</v>
      </c>
      <c r="C978" t="str">
        <f>LOOKUP(Table1[[#This Row],[Age]],R$2:R$5,S$2:S$5)</f>
        <v>Young Adult (19-30)</v>
      </c>
      <c r="D978">
        <v>0</v>
      </c>
      <c r="E978">
        <v>0</v>
      </c>
      <c r="F978">
        <v>1</v>
      </c>
      <c r="G978" t="s">
        <v>33</v>
      </c>
      <c r="H978" t="s">
        <v>12</v>
      </c>
      <c r="I978" t="s">
        <v>24</v>
      </c>
      <c r="J978" t="s">
        <v>14</v>
      </c>
      <c r="K978">
        <v>0</v>
      </c>
      <c r="L978" t="str">
        <f>IF(Table1[[#This Row],[Outcome]],"Positive","Negative")</f>
        <v>Negative</v>
      </c>
      <c r="M978" t="str">
        <f t="shared" si="30"/>
        <v>NS1(-), IgM(+), IgG(-)</v>
      </c>
      <c r="N978" t="str">
        <f t="shared" si="31"/>
        <v>Recent dengue</v>
      </c>
    </row>
    <row r="979" spans="1:14" x14ac:dyDescent="0.3">
      <c r="A979" t="s">
        <v>10</v>
      </c>
      <c r="B979">
        <v>38</v>
      </c>
      <c r="C979" t="str">
        <f>LOOKUP(Table1[[#This Row],[Age]],R$2:R$5,S$2:S$5)</f>
        <v>Adult (31-50)</v>
      </c>
      <c r="D979">
        <v>1</v>
      </c>
      <c r="E979">
        <v>1</v>
      </c>
      <c r="F979">
        <v>0</v>
      </c>
      <c r="G979" t="s">
        <v>45</v>
      </c>
      <c r="H979" t="s">
        <v>17</v>
      </c>
      <c r="I979" t="s">
        <v>19</v>
      </c>
      <c r="J979" t="s">
        <v>14</v>
      </c>
      <c r="K979">
        <v>1</v>
      </c>
      <c r="L979" t="str">
        <f>IF(Table1[[#This Row],[Outcome]],"Positive","Negative")</f>
        <v>Positive</v>
      </c>
      <c r="M979" t="str">
        <f t="shared" si="30"/>
        <v>NS1(+), IgM(-), IgG(+)</v>
      </c>
      <c r="N979" t="str">
        <f t="shared" si="31"/>
        <v>Early secondary infection</v>
      </c>
    </row>
    <row r="980" spans="1:14" hidden="1" x14ac:dyDescent="0.3">
      <c r="A980" t="s">
        <v>15</v>
      </c>
      <c r="B980">
        <v>52</v>
      </c>
      <c r="C980" t="str">
        <f>LOOKUP(Table1[[#This Row],[Age]],R$2:R$5,S$2:S$5)</f>
        <v>Senior (51+)</v>
      </c>
      <c r="D980">
        <v>0</v>
      </c>
      <c r="E980">
        <v>0</v>
      </c>
      <c r="F980">
        <v>1</v>
      </c>
      <c r="G980" t="s">
        <v>16</v>
      </c>
      <c r="H980" t="s">
        <v>12</v>
      </c>
      <c r="I980" t="s">
        <v>13</v>
      </c>
      <c r="J980" t="s">
        <v>14</v>
      </c>
      <c r="K980">
        <v>0</v>
      </c>
      <c r="L980" t="str">
        <f>IF(Table1[[#This Row],[Outcome]],"Positive","Negative")</f>
        <v>Negative</v>
      </c>
      <c r="M980" t="str">
        <f t="shared" si="30"/>
        <v>NS1(-), IgM(+), IgG(-)</v>
      </c>
      <c r="N980" t="str">
        <f t="shared" si="31"/>
        <v>Recent dengue</v>
      </c>
    </row>
    <row r="981" spans="1:14" hidden="1" x14ac:dyDescent="0.3">
      <c r="A981" t="s">
        <v>15</v>
      </c>
      <c r="B981">
        <v>64</v>
      </c>
      <c r="C981" t="str">
        <f>LOOKUP(Table1[[#This Row],[Age]],R$2:R$5,S$2:S$5)</f>
        <v>Senior (51+)</v>
      </c>
      <c r="D981">
        <v>0</v>
      </c>
      <c r="E981">
        <v>0</v>
      </c>
      <c r="F981">
        <v>0</v>
      </c>
      <c r="G981" t="s">
        <v>41</v>
      </c>
      <c r="H981" t="s">
        <v>17</v>
      </c>
      <c r="I981" t="s">
        <v>13</v>
      </c>
      <c r="J981" t="s">
        <v>14</v>
      </c>
      <c r="K981">
        <v>0</v>
      </c>
      <c r="L981" t="str">
        <f>IF(Table1[[#This Row],[Outcome]],"Positive","Negative")</f>
        <v>Negative</v>
      </c>
      <c r="M981" t="str">
        <f t="shared" si="30"/>
        <v>All Negative</v>
      </c>
      <c r="N981" t="str">
        <f t="shared" si="31"/>
        <v>Likely not infected / tested too early</v>
      </c>
    </row>
    <row r="982" spans="1:14" hidden="1" x14ac:dyDescent="0.3">
      <c r="A982" t="s">
        <v>15</v>
      </c>
      <c r="B982">
        <v>11</v>
      </c>
      <c r="C982" t="str">
        <f>LOOKUP(Table1[[#This Row],[Age]],R$2:R$5,S$2:S$5)</f>
        <v>Child (0-18)</v>
      </c>
      <c r="D982">
        <v>0</v>
      </c>
      <c r="E982">
        <v>0</v>
      </c>
      <c r="F982">
        <v>0</v>
      </c>
      <c r="G982" t="s">
        <v>45</v>
      </c>
      <c r="H982" t="s">
        <v>12</v>
      </c>
      <c r="I982" t="s">
        <v>19</v>
      </c>
      <c r="J982" t="s">
        <v>14</v>
      </c>
      <c r="K982">
        <v>0</v>
      </c>
      <c r="L982" t="str">
        <f>IF(Table1[[#This Row],[Outcome]],"Positive","Negative")</f>
        <v>Negative</v>
      </c>
      <c r="M982" t="str">
        <f t="shared" si="30"/>
        <v>All Negative</v>
      </c>
      <c r="N982" t="str">
        <f t="shared" si="31"/>
        <v>Likely not infected / tested too early</v>
      </c>
    </row>
    <row r="983" spans="1:14" x14ac:dyDescent="0.3">
      <c r="A983" t="s">
        <v>15</v>
      </c>
      <c r="B983">
        <v>39</v>
      </c>
      <c r="C983" t="str">
        <f>LOOKUP(Table1[[#This Row],[Age]],R$2:R$5,S$2:S$5)</f>
        <v>Adult (31-50)</v>
      </c>
      <c r="D983">
        <v>1</v>
      </c>
      <c r="E983">
        <v>1</v>
      </c>
      <c r="F983">
        <v>0</v>
      </c>
      <c r="G983" t="s">
        <v>33</v>
      </c>
      <c r="H983" t="s">
        <v>17</v>
      </c>
      <c r="I983" t="s">
        <v>19</v>
      </c>
      <c r="J983" t="s">
        <v>14</v>
      </c>
      <c r="K983">
        <v>1</v>
      </c>
      <c r="L983" t="str">
        <f>IF(Table1[[#This Row],[Outcome]],"Positive","Negative")</f>
        <v>Positive</v>
      </c>
      <c r="M983" t="str">
        <f t="shared" si="30"/>
        <v>NS1(+), IgM(-), IgG(+)</v>
      </c>
      <c r="N983" t="str">
        <f t="shared" si="31"/>
        <v>Early secondary infection</v>
      </c>
    </row>
    <row r="984" spans="1:14" x14ac:dyDescent="0.3">
      <c r="A984" t="s">
        <v>15</v>
      </c>
      <c r="B984">
        <v>39</v>
      </c>
      <c r="C984" t="str">
        <f>LOOKUP(Table1[[#This Row],[Age]],R$2:R$5,S$2:S$5)</f>
        <v>Adult (31-50)</v>
      </c>
      <c r="D984">
        <v>1</v>
      </c>
      <c r="E984">
        <v>1</v>
      </c>
      <c r="F984">
        <v>0</v>
      </c>
      <c r="G984" t="s">
        <v>36</v>
      </c>
      <c r="H984" t="s">
        <v>12</v>
      </c>
      <c r="I984" t="s">
        <v>24</v>
      </c>
      <c r="J984" t="s">
        <v>14</v>
      </c>
      <c r="K984">
        <v>1</v>
      </c>
      <c r="L984" t="str">
        <f>IF(Table1[[#This Row],[Outcome]],"Positive","Negative")</f>
        <v>Positive</v>
      </c>
      <c r="M984" t="str">
        <f t="shared" si="30"/>
        <v>NS1(+), IgM(-), IgG(+)</v>
      </c>
      <c r="N984" t="str">
        <f t="shared" si="31"/>
        <v>Early secondary infection</v>
      </c>
    </row>
    <row r="985" spans="1:14" x14ac:dyDescent="0.3">
      <c r="A985" t="s">
        <v>10</v>
      </c>
      <c r="B985">
        <v>25</v>
      </c>
      <c r="C985" t="str">
        <f>LOOKUP(Table1[[#This Row],[Age]],R$2:R$5,S$2:S$5)</f>
        <v>Young Adult (19-30)</v>
      </c>
      <c r="D985">
        <v>1</v>
      </c>
      <c r="E985">
        <v>1</v>
      </c>
      <c r="F985">
        <v>0</v>
      </c>
      <c r="G985" t="s">
        <v>52</v>
      </c>
      <c r="H985" t="s">
        <v>17</v>
      </c>
      <c r="I985" t="s">
        <v>24</v>
      </c>
      <c r="J985" t="s">
        <v>14</v>
      </c>
      <c r="K985">
        <v>1</v>
      </c>
      <c r="L985" t="str">
        <f>IF(Table1[[#This Row],[Outcome]],"Positive","Negative")</f>
        <v>Positive</v>
      </c>
      <c r="M985" t="str">
        <f t="shared" si="30"/>
        <v>NS1(+), IgM(-), IgG(+)</v>
      </c>
      <c r="N985" t="str">
        <f t="shared" si="31"/>
        <v>Early secondary infection</v>
      </c>
    </row>
    <row r="986" spans="1:14" hidden="1" x14ac:dyDescent="0.3">
      <c r="A986" t="s">
        <v>15</v>
      </c>
      <c r="B986">
        <v>9</v>
      </c>
      <c r="C986" t="str">
        <f>LOOKUP(Table1[[#This Row],[Age]],R$2:R$5,S$2:S$5)</f>
        <v>Child (0-18)</v>
      </c>
      <c r="D986">
        <v>0</v>
      </c>
      <c r="E986">
        <v>0</v>
      </c>
      <c r="F986">
        <v>1</v>
      </c>
      <c r="G986" t="s">
        <v>11</v>
      </c>
      <c r="H986" t="s">
        <v>12</v>
      </c>
      <c r="I986" t="s">
        <v>13</v>
      </c>
      <c r="J986" t="s">
        <v>14</v>
      </c>
      <c r="K986">
        <v>0</v>
      </c>
      <c r="L986" t="str">
        <f>IF(Table1[[#This Row],[Outcome]],"Positive","Negative")</f>
        <v>Negative</v>
      </c>
      <c r="M986" t="str">
        <f t="shared" si="30"/>
        <v>NS1(-), IgM(+), IgG(-)</v>
      </c>
      <c r="N986" t="str">
        <f t="shared" si="31"/>
        <v>Recent dengue</v>
      </c>
    </row>
    <row r="987" spans="1:14" x14ac:dyDescent="0.3">
      <c r="A987" t="s">
        <v>10</v>
      </c>
      <c r="B987">
        <v>61</v>
      </c>
      <c r="C987" t="str">
        <f>LOOKUP(Table1[[#This Row],[Age]],R$2:R$5,S$2:S$5)</f>
        <v>Senior (51+)</v>
      </c>
      <c r="D987">
        <v>1</v>
      </c>
      <c r="E987">
        <v>1</v>
      </c>
      <c r="F987">
        <v>0</v>
      </c>
      <c r="G987" t="s">
        <v>21</v>
      </c>
      <c r="H987" t="s">
        <v>17</v>
      </c>
      <c r="I987" t="s">
        <v>13</v>
      </c>
      <c r="J987" t="s">
        <v>14</v>
      </c>
      <c r="K987">
        <v>1</v>
      </c>
      <c r="L987" t="str">
        <f>IF(Table1[[#This Row],[Outcome]],"Positive","Negative")</f>
        <v>Positive</v>
      </c>
      <c r="M987" t="str">
        <f t="shared" si="30"/>
        <v>NS1(+), IgM(-), IgG(+)</v>
      </c>
      <c r="N987" t="str">
        <f t="shared" si="31"/>
        <v>Early secondary infection</v>
      </c>
    </row>
    <row r="988" spans="1:14" hidden="1" x14ac:dyDescent="0.3">
      <c r="A988" t="s">
        <v>10</v>
      </c>
      <c r="B988">
        <v>18</v>
      </c>
      <c r="C988" t="str">
        <f>LOOKUP(Table1[[#This Row],[Age]],R$2:R$5,S$2:S$5)</f>
        <v>Young Adult (19-30)</v>
      </c>
      <c r="D988">
        <v>0</v>
      </c>
      <c r="E988">
        <v>0</v>
      </c>
      <c r="F988">
        <v>1</v>
      </c>
      <c r="G988" t="s">
        <v>51</v>
      </c>
      <c r="H988" t="s">
        <v>12</v>
      </c>
      <c r="I988" t="s">
        <v>13</v>
      </c>
      <c r="J988" t="s">
        <v>14</v>
      </c>
      <c r="K988">
        <v>0</v>
      </c>
      <c r="L988" t="str">
        <f>IF(Table1[[#This Row],[Outcome]],"Positive","Negative")</f>
        <v>Negative</v>
      </c>
      <c r="M988" t="str">
        <f t="shared" si="30"/>
        <v>NS1(-), IgM(+), IgG(-)</v>
      </c>
      <c r="N988" t="str">
        <f t="shared" si="31"/>
        <v>Recent dengue</v>
      </c>
    </row>
    <row r="989" spans="1:14" x14ac:dyDescent="0.3">
      <c r="A989" t="s">
        <v>10</v>
      </c>
      <c r="B989">
        <v>55</v>
      </c>
      <c r="C989" t="str">
        <f>LOOKUP(Table1[[#This Row],[Age]],R$2:R$5,S$2:S$5)</f>
        <v>Senior (51+)</v>
      </c>
      <c r="D989">
        <v>1</v>
      </c>
      <c r="E989">
        <v>1</v>
      </c>
      <c r="F989">
        <v>0</v>
      </c>
      <c r="G989" t="s">
        <v>46</v>
      </c>
      <c r="H989" t="s">
        <v>17</v>
      </c>
      <c r="I989" t="s">
        <v>24</v>
      </c>
      <c r="J989" t="s">
        <v>14</v>
      </c>
      <c r="K989">
        <v>1</v>
      </c>
      <c r="L989" t="str">
        <f>IF(Table1[[#This Row],[Outcome]],"Positive","Negative")</f>
        <v>Positive</v>
      </c>
      <c r="M989" t="str">
        <f t="shared" si="30"/>
        <v>NS1(+), IgM(-), IgG(+)</v>
      </c>
      <c r="N989" t="str">
        <f t="shared" si="31"/>
        <v>Early secondary infection</v>
      </c>
    </row>
    <row r="990" spans="1:14" hidden="1" x14ac:dyDescent="0.3">
      <c r="A990" t="s">
        <v>15</v>
      </c>
      <c r="B990">
        <v>11</v>
      </c>
      <c r="C990" t="str">
        <f>LOOKUP(Table1[[#This Row],[Age]],R$2:R$5,S$2:S$5)</f>
        <v>Child (0-18)</v>
      </c>
      <c r="D990">
        <v>0</v>
      </c>
      <c r="E990">
        <v>0</v>
      </c>
      <c r="F990">
        <v>0</v>
      </c>
      <c r="G990" t="s">
        <v>45</v>
      </c>
      <c r="H990" t="s">
        <v>12</v>
      </c>
      <c r="I990" t="s">
        <v>13</v>
      </c>
      <c r="J990" t="s">
        <v>14</v>
      </c>
      <c r="K990">
        <v>0</v>
      </c>
      <c r="L990" t="str">
        <f>IF(Table1[[#This Row],[Outcome]],"Positive","Negative")</f>
        <v>Negative</v>
      </c>
      <c r="M990" t="str">
        <f t="shared" si="30"/>
        <v>All Negative</v>
      </c>
      <c r="N990" t="str">
        <f t="shared" si="31"/>
        <v>Likely not infected / tested too early</v>
      </c>
    </row>
    <row r="991" spans="1:14" x14ac:dyDescent="0.3">
      <c r="A991" t="s">
        <v>15</v>
      </c>
      <c r="B991">
        <v>23</v>
      </c>
      <c r="C991" t="str">
        <f>LOOKUP(Table1[[#This Row],[Age]],R$2:R$5,S$2:S$5)</f>
        <v>Young Adult (19-30)</v>
      </c>
      <c r="D991">
        <v>1</v>
      </c>
      <c r="E991">
        <v>1</v>
      </c>
      <c r="F991">
        <v>0</v>
      </c>
      <c r="G991" t="s">
        <v>43</v>
      </c>
      <c r="H991" t="s">
        <v>17</v>
      </c>
      <c r="I991" t="s">
        <v>13</v>
      </c>
      <c r="J991" t="s">
        <v>14</v>
      </c>
      <c r="K991">
        <v>1</v>
      </c>
      <c r="L991" t="str">
        <f>IF(Table1[[#This Row],[Outcome]],"Positive","Negative")</f>
        <v>Positive</v>
      </c>
      <c r="M991" t="str">
        <f t="shared" si="30"/>
        <v>NS1(+), IgM(-), IgG(+)</v>
      </c>
      <c r="N991" t="str">
        <f t="shared" si="31"/>
        <v>Early secondary infection</v>
      </c>
    </row>
    <row r="992" spans="1:14" x14ac:dyDescent="0.3">
      <c r="A992" t="s">
        <v>10</v>
      </c>
      <c r="B992">
        <v>37</v>
      </c>
      <c r="C992" t="str">
        <f>LOOKUP(Table1[[#This Row],[Age]],R$2:R$5,S$2:S$5)</f>
        <v>Adult (31-50)</v>
      </c>
      <c r="D992">
        <v>1</v>
      </c>
      <c r="E992">
        <v>1</v>
      </c>
      <c r="F992">
        <v>1</v>
      </c>
      <c r="G992" t="s">
        <v>33</v>
      </c>
      <c r="H992" t="s">
        <v>12</v>
      </c>
      <c r="I992" t="s">
        <v>19</v>
      </c>
      <c r="J992" t="s">
        <v>14</v>
      </c>
      <c r="K992">
        <v>1</v>
      </c>
      <c r="L992" t="str">
        <f>IF(Table1[[#This Row],[Outcome]],"Positive","Negative")</f>
        <v>Positive</v>
      </c>
      <c r="M992" t="str">
        <f t="shared" si="30"/>
        <v>NS1(+), IgM(+), IgG(+)</v>
      </c>
      <c r="N992" t="str">
        <f t="shared" si="31"/>
        <v>Active secondary dengue (strong response)</v>
      </c>
    </row>
    <row r="993" spans="1:14" hidden="1" x14ac:dyDescent="0.3">
      <c r="A993" t="s">
        <v>10</v>
      </c>
      <c r="B993">
        <v>33</v>
      </c>
      <c r="C993" t="str">
        <f>LOOKUP(Table1[[#This Row],[Age]],R$2:R$5,S$2:S$5)</f>
        <v>Adult (31-50)</v>
      </c>
      <c r="D993">
        <v>0</v>
      </c>
      <c r="E993">
        <v>0</v>
      </c>
      <c r="F993">
        <v>1</v>
      </c>
      <c r="G993" t="s">
        <v>41</v>
      </c>
      <c r="H993" t="s">
        <v>17</v>
      </c>
      <c r="I993" t="s">
        <v>19</v>
      </c>
      <c r="J993" t="s">
        <v>14</v>
      </c>
      <c r="K993">
        <v>0</v>
      </c>
      <c r="L993" t="str">
        <f>IF(Table1[[#This Row],[Outcome]],"Positive","Negative")</f>
        <v>Negative</v>
      </c>
      <c r="M993" t="str">
        <f t="shared" si="30"/>
        <v>NS1(-), IgM(+), IgG(-)</v>
      </c>
      <c r="N993" t="str">
        <f t="shared" si="31"/>
        <v>Recent dengue</v>
      </c>
    </row>
    <row r="994" spans="1:14" x14ac:dyDescent="0.3">
      <c r="A994" t="s">
        <v>15</v>
      </c>
      <c r="B994">
        <v>18</v>
      </c>
      <c r="C994" t="str">
        <f>LOOKUP(Table1[[#This Row],[Age]],R$2:R$5,S$2:S$5)</f>
        <v>Young Adult (19-30)</v>
      </c>
      <c r="D994">
        <v>1</v>
      </c>
      <c r="E994">
        <v>1</v>
      </c>
      <c r="F994">
        <v>0</v>
      </c>
      <c r="G994" t="s">
        <v>26</v>
      </c>
      <c r="H994" t="s">
        <v>12</v>
      </c>
      <c r="I994" t="s">
        <v>13</v>
      </c>
      <c r="J994" t="s">
        <v>14</v>
      </c>
      <c r="K994">
        <v>1</v>
      </c>
      <c r="L994" t="str">
        <f>IF(Table1[[#This Row],[Outcome]],"Positive","Negative")</f>
        <v>Positive</v>
      </c>
      <c r="M994" t="str">
        <f t="shared" si="30"/>
        <v>NS1(+), IgM(-), IgG(+)</v>
      </c>
      <c r="N994" t="str">
        <f t="shared" si="31"/>
        <v>Early secondary infection</v>
      </c>
    </row>
    <row r="995" spans="1:14" hidden="1" x14ac:dyDescent="0.3">
      <c r="A995" t="s">
        <v>10</v>
      </c>
      <c r="B995">
        <v>15</v>
      </c>
      <c r="C995" t="str">
        <f>LOOKUP(Table1[[#This Row],[Age]],R$2:R$5,S$2:S$5)</f>
        <v>Child (0-18)</v>
      </c>
      <c r="D995">
        <v>0</v>
      </c>
      <c r="E995">
        <v>0</v>
      </c>
      <c r="F995">
        <v>0</v>
      </c>
      <c r="G995" t="s">
        <v>50</v>
      </c>
      <c r="H995" t="s">
        <v>17</v>
      </c>
      <c r="I995" t="s">
        <v>19</v>
      </c>
      <c r="J995" t="s">
        <v>14</v>
      </c>
      <c r="K995">
        <v>0</v>
      </c>
      <c r="L995" t="str">
        <f>IF(Table1[[#This Row],[Outcome]],"Positive","Negative")</f>
        <v>Negative</v>
      </c>
      <c r="M995" t="str">
        <f t="shared" si="30"/>
        <v>All Negative</v>
      </c>
      <c r="N995" t="str">
        <f t="shared" si="31"/>
        <v>Likely not infected / tested too early</v>
      </c>
    </row>
    <row r="996" spans="1:14" hidden="1" x14ac:dyDescent="0.3">
      <c r="A996" t="s">
        <v>15</v>
      </c>
      <c r="B996">
        <v>44</v>
      </c>
      <c r="C996" t="str">
        <f>LOOKUP(Table1[[#This Row],[Age]],R$2:R$5,S$2:S$5)</f>
        <v>Adult (31-50)</v>
      </c>
      <c r="D996">
        <v>0</v>
      </c>
      <c r="E996">
        <v>0</v>
      </c>
      <c r="F996">
        <v>1</v>
      </c>
      <c r="G996" t="s">
        <v>39</v>
      </c>
      <c r="H996" t="s">
        <v>12</v>
      </c>
      <c r="I996" t="s">
        <v>19</v>
      </c>
      <c r="J996" t="s">
        <v>14</v>
      </c>
      <c r="K996">
        <v>0</v>
      </c>
      <c r="L996" t="str">
        <f>IF(Table1[[#This Row],[Outcome]],"Positive","Negative")</f>
        <v>Negative</v>
      </c>
      <c r="M996" t="str">
        <f t="shared" si="30"/>
        <v>NS1(-), IgM(+), IgG(-)</v>
      </c>
      <c r="N996" t="str">
        <f t="shared" si="31"/>
        <v>Recent dengue</v>
      </c>
    </row>
    <row r="997" spans="1:14" x14ac:dyDescent="0.3">
      <c r="A997" t="s">
        <v>10</v>
      </c>
      <c r="B997">
        <v>16</v>
      </c>
      <c r="C997" t="str">
        <f>LOOKUP(Table1[[#This Row],[Age]],R$2:R$5,S$2:S$5)</f>
        <v>Child (0-18)</v>
      </c>
      <c r="D997">
        <v>1</v>
      </c>
      <c r="E997">
        <v>1</v>
      </c>
      <c r="F997">
        <v>0</v>
      </c>
      <c r="G997" t="s">
        <v>23</v>
      </c>
      <c r="H997" t="s">
        <v>17</v>
      </c>
      <c r="I997" t="s">
        <v>13</v>
      </c>
      <c r="J997" t="s">
        <v>14</v>
      </c>
      <c r="K997">
        <v>1</v>
      </c>
      <c r="L997" t="str">
        <f>IF(Table1[[#This Row],[Outcome]],"Positive","Negative")</f>
        <v>Positive</v>
      </c>
      <c r="M997" t="str">
        <f t="shared" si="30"/>
        <v>NS1(+), IgM(-), IgG(+)</v>
      </c>
      <c r="N997" t="str">
        <f t="shared" si="31"/>
        <v>Early secondary infection</v>
      </c>
    </row>
    <row r="998" spans="1:14" x14ac:dyDescent="0.3">
      <c r="A998" t="s">
        <v>15</v>
      </c>
      <c r="B998">
        <v>41</v>
      </c>
      <c r="C998" t="str">
        <f>LOOKUP(Table1[[#This Row],[Age]],R$2:R$5,S$2:S$5)</f>
        <v>Adult (31-50)</v>
      </c>
      <c r="D998">
        <v>1</v>
      </c>
      <c r="E998">
        <v>1</v>
      </c>
      <c r="F998">
        <v>0</v>
      </c>
      <c r="G998" t="s">
        <v>18</v>
      </c>
      <c r="H998" t="s">
        <v>12</v>
      </c>
      <c r="I998" t="s">
        <v>19</v>
      </c>
      <c r="J998" t="s">
        <v>14</v>
      </c>
      <c r="K998">
        <v>1</v>
      </c>
      <c r="L998" t="str">
        <f>IF(Table1[[#This Row],[Outcome]],"Positive","Negative")</f>
        <v>Positive</v>
      </c>
      <c r="M998" t="str">
        <f t="shared" si="30"/>
        <v>NS1(+), IgM(-), IgG(+)</v>
      </c>
      <c r="N998" t="str">
        <f t="shared" si="31"/>
        <v>Early secondary infection</v>
      </c>
    </row>
    <row r="999" spans="1:14" hidden="1" x14ac:dyDescent="0.3">
      <c r="A999" t="s">
        <v>15</v>
      </c>
      <c r="B999">
        <v>45</v>
      </c>
      <c r="C999" t="str">
        <f>LOOKUP(Table1[[#This Row],[Age]],R$2:R$5,S$2:S$5)</f>
        <v>Adult (31-50)</v>
      </c>
      <c r="D999">
        <v>0</v>
      </c>
      <c r="E999">
        <v>0</v>
      </c>
      <c r="F999">
        <v>1</v>
      </c>
      <c r="G999" t="s">
        <v>20</v>
      </c>
      <c r="H999" t="s">
        <v>17</v>
      </c>
      <c r="I999" t="s">
        <v>13</v>
      </c>
      <c r="J999" t="s">
        <v>14</v>
      </c>
      <c r="K999">
        <v>0</v>
      </c>
      <c r="L999" t="str">
        <f>IF(Table1[[#This Row],[Outcome]],"Positive","Negative")</f>
        <v>Negative</v>
      </c>
      <c r="M999" t="str">
        <f t="shared" si="30"/>
        <v>NS1(-), IgM(+), IgG(-)</v>
      </c>
      <c r="N999" t="str">
        <f t="shared" si="31"/>
        <v>Recent dengue</v>
      </c>
    </row>
    <row r="1000" spans="1:14" x14ac:dyDescent="0.3">
      <c r="A1000" t="s">
        <v>10</v>
      </c>
      <c r="B1000">
        <v>19</v>
      </c>
      <c r="C1000" t="str">
        <f>LOOKUP(Table1[[#This Row],[Age]],R$2:R$5,S$2:S$5)</f>
        <v>Young Adult (19-30)</v>
      </c>
      <c r="D1000">
        <v>1</v>
      </c>
      <c r="E1000">
        <v>1</v>
      </c>
      <c r="F1000">
        <v>1</v>
      </c>
      <c r="G1000" t="s">
        <v>18</v>
      </c>
      <c r="H1000" t="s">
        <v>12</v>
      </c>
      <c r="I1000" t="s">
        <v>13</v>
      </c>
      <c r="J1000" t="s">
        <v>14</v>
      </c>
      <c r="K1000">
        <v>1</v>
      </c>
      <c r="L1000" t="str">
        <f>IF(Table1[[#This Row],[Outcome]],"Positive","Negative")</f>
        <v>Positive</v>
      </c>
      <c r="M1000" t="str">
        <f t="shared" si="30"/>
        <v>NS1(+), IgM(+), IgG(+)</v>
      </c>
      <c r="N1000" t="str">
        <f t="shared" si="31"/>
        <v>Active secondary dengue (strong response)</v>
      </c>
    </row>
    <row r="1001" spans="1:14" hidden="1" x14ac:dyDescent="0.3">
      <c r="A1001" t="s">
        <v>10</v>
      </c>
      <c r="B1001">
        <v>28</v>
      </c>
      <c r="C1001" t="str">
        <f>LOOKUP(Table1[[#This Row],[Age]],R$2:R$5,S$2:S$5)</f>
        <v>Young Adult (19-30)</v>
      </c>
      <c r="D1001">
        <v>0</v>
      </c>
      <c r="E1001">
        <v>0</v>
      </c>
      <c r="F1001">
        <v>1</v>
      </c>
      <c r="G1001" t="s">
        <v>34</v>
      </c>
      <c r="H1001" t="s">
        <v>17</v>
      </c>
      <c r="I1001" t="s">
        <v>13</v>
      </c>
      <c r="J1001" t="s">
        <v>14</v>
      </c>
      <c r="K1001">
        <v>0</v>
      </c>
      <c r="L1001" t="str">
        <f>IF(Table1[[#This Row],[Outcome]],"Positive","Negative")</f>
        <v>Negative</v>
      </c>
      <c r="M1001" t="str">
        <f t="shared" si="30"/>
        <v>NS1(-), IgM(+), IgG(-)</v>
      </c>
      <c r="N1001" t="str">
        <f t="shared" si="31"/>
        <v>Recent dengue</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6F08-7365-4040-ABFE-1AD8A2885E9C}">
  <sheetPr codeName="Sheet6"/>
  <dimension ref="A4:K144"/>
  <sheetViews>
    <sheetView topLeftCell="A122" workbookViewId="0">
      <selection activeCell="B4" sqref="B4"/>
    </sheetView>
  </sheetViews>
  <sheetFormatPr defaultRowHeight="14.4" x14ac:dyDescent="0.3"/>
  <cols>
    <col min="1" max="1" width="12.5546875" bestFit="1" customWidth="1"/>
    <col min="2" max="2" width="14" bestFit="1" customWidth="1"/>
    <col min="3" max="3" width="15" bestFit="1" customWidth="1"/>
    <col min="4" max="4" width="7.5546875" bestFit="1" customWidth="1"/>
    <col min="5" max="6" width="10.77734375" bestFit="1" customWidth="1"/>
    <col min="7" max="7" width="53" customWidth="1"/>
    <col min="8" max="8" width="25.77734375" customWidth="1"/>
    <col min="9" max="9" width="11.21875" bestFit="1" customWidth="1"/>
    <col min="10" max="10" width="36.44140625" customWidth="1"/>
    <col min="11" max="11" width="52.44140625" customWidth="1"/>
    <col min="12" max="12" width="8.5546875" customWidth="1"/>
    <col min="13" max="13" width="7.77734375" bestFit="1" customWidth="1"/>
    <col min="14" max="14" width="10.33203125" bestFit="1" customWidth="1"/>
    <col min="15" max="15" width="8.21875" bestFit="1" customWidth="1"/>
    <col min="16" max="16" width="9.44140625" bestFit="1" customWidth="1"/>
    <col min="17" max="17" width="6" bestFit="1" customWidth="1"/>
    <col min="18" max="18" width="9.77734375" bestFit="1" customWidth="1"/>
    <col min="19" max="19" width="13.44140625" bestFit="1" customWidth="1"/>
    <col min="20" max="20" width="10" bestFit="1" customWidth="1"/>
    <col min="21" max="21" width="8.33203125" bestFit="1" customWidth="1"/>
    <col min="22" max="22" width="7.88671875" bestFit="1" customWidth="1"/>
    <col min="23" max="23" width="7.5546875" bestFit="1" customWidth="1"/>
    <col min="24" max="24" width="6.77734375" bestFit="1" customWidth="1"/>
    <col min="25" max="25" width="14.44140625" bestFit="1" customWidth="1"/>
    <col min="26" max="26" width="9.109375" bestFit="1" customWidth="1"/>
    <col min="27" max="27" width="11.33203125" bestFit="1" customWidth="1"/>
    <col min="28" max="28" width="6.5546875" bestFit="1" customWidth="1"/>
    <col min="29" max="29" width="6.33203125" bestFit="1" customWidth="1"/>
    <col min="30" max="30" width="6.88671875" bestFit="1" customWidth="1"/>
    <col min="31" max="31" width="8.6640625" bestFit="1" customWidth="1"/>
    <col min="32" max="32" width="10" bestFit="1" customWidth="1"/>
    <col min="33" max="33" width="9.44140625" bestFit="1" customWidth="1"/>
    <col min="34" max="34" width="18.44140625" bestFit="1" customWidth="1"/>
    <col min="35" max="35" width="9.6640625" bestFit="1" customWidth="1"/>
    <col min="36" max="36" width="8.33203125" bestFit="1" customWidth="1"/>
    <col min="37" max="37" width="7.77734375" bestFit="1" customWidth="1"/>
    <col min="38" max="38" width="10.77734375" bestFit="1" customWidth="1"/>
  </cols>
  <sheetData>
    <row r="4" spans="2:4" x14ac:dyDescent="0.3">
      <c r="B4" t="s">
        <v>57</v>
      </c>
      <c r="C4" t="s">
        <v>56</v>
      </c>
      <c r="D4" t="s">
        <v>60</v>
      </c>
    </row>
    <row r="5" spans="2:4" x14ac:dyDescent="0.3">
      <c r="B5">
        <v>35.923999999999999</v>
      </c>
      <c r="C5">
        <v>533</v>
      </c>
      <c r="D5">
        <v>1000</v>
      </c>
    </row>
    <row r="9" spans="2:4" x14ac:dyDescent="0.3">
      <c r="B9" s="1" t="s">
        <v>62</v>
      </c>
    </row>
    <row r="10" spans="2:4" x14ac:dyDescent="0.3">
      <c r="B10" s="2" t="s">
        <v>34</v>
      </c>
    </row>
    <row r="11" spans="2:4" x14ac:dyDescent="0.3">
      <c r="B11" s="2" t="s">
        <v>38</v>
      </c>
    </row>
    <row r="12" spans="2:4" x14ac:dyDescent="0.3">
      <c r="B12" s="2" t="s">
        <v>45</v>
      </c>
    </row>
    <row r="13" spans="2:4" x14ac:dyDescent="0.3">
      <c r="B13" s="2" t="s">
        <v>39</v>
      </c>
    </row>
    <row r="14" spans="2:4" x14ac:dyDescent="0.3">
      <c r="B14" s="2" t="s">
        <v>36</v>
      </c>
    </row>
    <row r="15" spans="2:4" x14ac:dyDescent="0.3">
      <c r="B15" s="2" t="s">
        <v>32</v>
      </c>
    </row>
    <row r="16" spans="2:4" x14ac:dyDescent="0.3">
      <c r="B16" s="2" t="s">
        <v>46</v>
      </c>
    </row>
    <row r="17" spans="2:2" x14ac:dyDescent="0.3">
      <c r="B17" s="2" t="s">
        <v>16</v>
      </c>
    </row>
    <row r="18" spans="2:2" x14ac:dyDescent="0.3">
      <c r="B18" s="2" t="s">
        <v>44</v>
      </c>
    </row>
    <row r="19" spans="2:2" x14ac:dyDescent="0.3">
      <c r="B19" s="2" t="s">
        <v>22</v>
      </c>
    </row>
    <row r="20" spans="2:2" x14ac:dyDescent="0.3">
      <c r="B20" s="2" t="s">
        <v>21</v>
      </c>
    </row>
    <row r="21" spans="2:2" x14ac:dyDescent="0.3">
      <c r="B21" s="2" t="s">
        <v>51</v>
      </c>
    </row>
    <row r="22" spans="2:2" x14ac:dyDescent="0.3">
      <c r="B22" s="2" t="s">
        <v>41</v>
      </c>
    </row>
    <row r="23" spans="2:2" x14ac:dyDescent="0.3">
      <c r="B23" s="2" t="s">
        <v>33</v>
      </c>
    </row>
    <row r="24" spans="2:2" x14ac:dyDescent="0.3">
      <c r="B24" s="2" t="s">
        <v>50</v>
      </c>
    </row>
    <row r="25" spans="2:2" x14ac:dyDescent="0.3">
      <c r="B25" s="2" t="s">
        <v>26</v>
      </c>
    </row>
    <row r="26" spans="2:2" x14ac:dyDescent="0.3">
      <c r="B26" s="2" t="s">
        <v>31</v>
      </c>
    </row>
    <row r="27" spans="2:2" x14ac:dyDescent="0.3">
      <c r="B27" s="2" t="s">
        <v>35</v>
      </c>
    </row>
    <row r="28" spans="2:2" x14ac:dyDescent="0.3">
      <c r="B28" s="2" t="s">
        <v>47</v>
      </c>
    </row>
    <row r="29" spans="2:2" x14ac:dyDescent="0.3">
      <c r="B29" s="2" t="s">
        <v>53</v>
      </c>
    </row>
    <row r="30" spans="2:2" x14ac:dyDescent="0.3">
      <c r="B30" s="2" t="s">
        <v>49</v>
      </c>
    </row>
    <row r="31" spans="2:2" x14ac:dyDescent="0.3">
      <c r="B31" s="2" t="s">
        <v>43</v>
      </c>
    </row>
    <row r="32" spans="2:2" x14ac:dyDescent="0.3">
      <c r="B32" s="2" t="s">
        <v>11</v>
      </c>
    </row>
    <row r="33" spans="2:2" x14ac:dyDescent="0.3">
      <c r="B33" s="2" t="s">
        <v>28</v>
      </c>
    </row>
    <row r="34" spans="2:2" x14ac:dyDescent="0.3">
      <c r="B34" s="2" t="s">
        <v>20</v>
      </c>
    </row>
    <row r="35" spans="2:2" x14ac:dyDescent="0.3">
      <c r="B35" s="2" t="s">
        <v>23</v>
      </c>
    </row>
    <row r="36" spans="2:2" x14ac:dyDescent="0.3">
      <c r="B36" s="2" t="s">
        <v>27</v>
      </c>
    </row>
    <row r="37" spans="2:2" x14ac:dyDescent="0.3">
      <c r="B37" s="2" t="s">
        <v>18</v>
      </c>
    </row>
    <row r="38" spans="2:2" x14ac:dyDescent="0.3">
      <c r="B38" s="2" t="s">
        <v>37</v>
      </c>
    </row>
    <row r="39" spans="2:2" x14ac:dyDescent="0.3">
      <c r="B39" s="2" t="s">
        <v>52</v>
      </c>
    </row>
    <row r="40" spans="2:2" x14ac:dyDescent="0.3">
      <c r="B40" s="2" t="s">
        <v>40</v>
      </c>
    </row>
    <row r="41" spans="2:2" x14ac:dyDescent="0.3">
      <c r="B41" s="2" t="s">
        <v>29</v>
      </c>
    </row>
    <row r="42" spans="2:2" x14ac:dyDescent="0.3">
      <c r="B42" s="2" t="s">
        <v>25</v>
      </c>
    </row>
    <row r="43" spans="2:2" x14ac:dyDescent="0.3">
      <c r="B43" s="2" t="s">
        <v>30</v>
      </c>
    </row>
    <row r="44" spans="2:2" x14ac:dyDescent="0.3">
      <c r="B44" s="2" t="s">
        <v>42</v>
      </c>
    </row>
    <row r="45" spans="2:2" x14ac:dyDescent="0.3">
      <c r="B45" s="2" t="s">
        <v>48</v>
      </c>
    </row>
    <row r="46" spans="2:2" x14ac:dyDescent="0.3">
      <c r="B46" s="2" t="s">
        <v>59</v>
      </c>
    </row>
    <row r="51" spans="2:2" x14ac:dyDescent="0.3">
      <c r="B51" t="s">
        <v>55</v>
      </c>
    </row>
    <row r="52" spans="2:2" x14ac:dyDescent="0.3">
      <c r="B52" s="30">
        <v>533</v>
      </c>
    </row>
    <row r="72" spans="2:11" x14ac:dyDescent="0.3">
      <c r="B72" s="1" t="s">
        <v>65</v>
      </c>
      <c r="C72" s="1" t="s">
        <v>66</v>
      </c>
      <c r="J72" s="20"/>
    </row>
    <row r="73" spans="2:11" x14ac:dyDescent="0.3">
      <c r="B73" s="1" t="s">
        <v>58</v>
      </c>
      <c r="C73" t="s">
        <v>63</v>
      </c>
      <c r="D73" t="s">
        <v>64</v>
      </c>
      <c r="E73" t="s">
        <v>59</v>
      </c>
    </row>
    <row r="74" spans="2:11" x14ac:dyDescent="0.3">
      <c r="B74" s="2" t="s">
        <v>10</v>
      </c>
      <c r="C74" s="4">
        <v>0.24299999999999999</v>
      </c>
      <c r="D74" s="4">
        <v>0.28100000000000003</v>
      </c>
      <c r="E74" s="4">
        <v>0.52400000000000002</v>
      </c>
    </row>
    <row r="75" spans="2:11" x14ac:dyDescent="0.3">
      <c r="B75" s="2" t="s">
        <v>15</v>
      </c>
      <c r="C75" s="4">
        <v>0.224</v>
      </c>
      <c r="D75" s="4">
        <v>0.252</v>
      </c>
      <c r="E75" s="4">
        <v>0.47599999999999998</v>
      </c>
      <c r="J75" s="5" t="s">
        <v>88</v>
      </c>
      <c r="K75" s="5" t="s">
        <v>82</v>
      </c>
    </row>
    <row r="76" spans="2:11" x14ac:dyDescent="0.3">
      <c r="B76" s="2" t="s">
        <v>59</v>
      </c>
      <c r="C76" s="4">
        <v>0.46700000000000003</v>
      </c>
      <c r="D76" s="4">
        <v>0.53300000000000003</v>
      </c>
      <c r="E76" s="4">
        <v>1</v>
      </c>
      <c r="J76" s="6" t="s">
        <v>85</v>
      </c>
      <c r="K76" t="s">
        <v>89</v>
      </c>
    </row>
    <row r="77" spans="2:11" x14ac:dyDescent="0.3">
      <c r="J77" s="6" t="s">
        <v>84</v>
      </c>
      <c r="K77" t="s">
        <v>90</v>
      </c>
    </row>
    <row r="78" spans="2:11" x14ac:dyDescent="0.3">
      <c r="J78" s="6" t="s">
        <v>86</v>
      </c>
      <c r="K78" t="s">
        <v>91</v>
      </c>
    </row>
    <row r="79" spans="2:11" x14ac:dyDescent="0.3">
      <c r="J79" s="6" t="s">
        <v>87</v>
      </c>
      <c r="K79" s="6" t="s">
        <v>92</v>
      </c>
    </row>
    <row r="88" spans="2:10" x14ac:dyDescent="0.3">
      <c r="B88" s="1" t="s">
        <v>55</v>
      </c>
      <c r="C88" s="1" t="s">
        <v>66</v>
      </c>
      <c r="F88" s="14"/>
      <c r="G88" s="14"/>
      <c r="H88" s="14"/>
      <c r="I88" s="5"/>
      <c r="J88" s="5"/>
    </row>
    <row r="89" spans="2:10" x14ac:dyDescent="0.3">
      <c r="B89" s="1" t="s">
        <v>78</v>
      </c>
      <c r="C89" t="s">
        <v>63</v>
      </c>
      <c r="D89" t="s">
        <v>64</v>
      </c>
      <c r="E89" t="s">
        <v>59</v>
      </c>
      <c r="F89" s="14"/>
      <c r="G89" s="14"/>
      <c r="H89" s="14"/>
      <c r="I89" s="6"/>
    </row>
    <row r="90" spans="2:10" x14ac:dyDescent="0.3">
      <c r="B90" s="2" t="s">
        <v>75</v>
      </c>
      <c r="C90" s="4">
        <v>0.156</v>
      </c>
      <c r="D90" s="4">
        <v>0.20399999999999999</v>
      </c>
      <c r="E90" s="4">
        <v>0.36</v>
      </c>
      <c r="F90" s="14"/>
      <c r="G90" s="14"/>
      <c r="H90" s="14"/>
      <c r="I90" s="6"/>
    </row>
    <row r="91" spans="2:10" x14ac:dyDescent="0.3">
      <c r="B91" s="2" t="s">
        <v>74</v>
      </c>
      <c r="C91" s="4">
        <v>8.2000000000000003E-2</v>
      </c>
      <c r="D91" s="4">
        <v>0.10100000000000001</v>
      </c>
      <c r="E91" s="4">
        <v>0.183</v>
      </c>
      <c r="F91" s="14"/>
      <c r="G91" s="14"/>
      <c r="H91" s="14"/>
      <c r="I91" s="6"/>
    </row>
    <row r="92" spans="2:10" x14ac:dyDescent="0.3">
      <c r="B92" s="2" t="s">
        <v>76</v>
      </c>
      <c r="C92" s="4">
        <v>0.127</v>
      </c>
      <c r="D92" s="4">
        <v>0.128</v>
      </c>
      <c r="E92" s="4">
        <v>0.255</v>
      </c>
      <c r="F92" s="14"/>
      <c r="G92" s="14"/>
      <c r="H92" s="14"/>
      <c r="I92" s="6"/>
    </row>
    <row r="93" spans="2:10" x14ac:dyDescent="0.3">
      <c r="B93" s="2" t="s">
        <v>77</v>
      </c>
      <c r="C93" s="4">
        <v>0.10199999999999999</v>
      </c>
      <c r="D93" s="4">
        <v>0.1</v>
      </c>
      <c r="E93" s="4">
        <v>0.20200000000000001</v>
      </c>
      <c r="F93" s="14"/>
      <c r="G93" s="14"/>
      <c r="H93" s="14"/>
      <c r="I93" s="6"/>
    </row>
    <row r="94" spans="2:10" x14ac:dyDescent="0.3">
      <c r="B94" s="2" t="s">
        <v>59</v>
      </c>
      <c r="C94" s="4">
        <v>0.46700000000000003</v>
      </c>
      <c r="D94" s="4">
        <v>0.53300000000000003</v>
      </c>
      <c r="E94" s="4">
        <v>1</v>
      </c>
      <c r="F94" s="14"/>
      <c r="G94" s="14"/>
      <c r="H94" s="14"/>
      <c r="I94" s="6"/>
    </row>
    <row r="95" spans="2:10" x14ac:dyDescent="0.3">
      <c r="F95" s="14"/>
      <c r="G95" s="14"/>
      <c r="H95" s="14"/>
      <c r="I95" s="6"/>
    </row>
    <row r="96" spans="2:10" ht="15" thickBot="1" x14ac:dyDescent="0.35">
      <c r="F96" s="15"/>
      <c r="G96" s="15"/>
      <c r="H96" s="15"/>
      <c r="I96" s="6"/>
    </row>
    <row r="97" spans="1:9" x14ac:dyDescent="0.3">
      <c r="G97" s="6"/>
      <c r="H97" s="7"/>
      <c r="I97" s="6"/>
    </row>
    <row r="98" spans="1:9" x14ac:dyDescent="0.3">
      <c r="B98" s="3"/>
      <c r="C98" s="3"/>
      <c r="G98" s="6"/>
      <c r="H98" s="7"/>
      <c r="I98" s="6"/>
    </row>
    <row r="99" spans="1:9" x14ac:dyDescent="0.3">
      <c r="B99" s="2"/>
      <c r="G99" s="6"/>
      <c r="H99" s="7"/>
      <c r="I99" s="6"/>
    </row>
    <row r="100" spans="1:9" x14ac:dyDescent="0.3">
      <c r="B100" s="2"/>
      <c r="G100" s="6"/>
      <c r="H100" s="7"/>
      <c r="I100" s="6"/>
    </row>
    <row r="101" spans="1:9" x14ac:dyDescent="0.3">
      <c r="B101" s="2"/>
      <c r="G101" s="6"/>
      <c r="H101" s="7"/>
      <c r="I101" s="6"/>
    </row>
    <row r="102" spans="1:9" x14ac:dyDescent="0.3">
      <c r="B102" s="2"/>
    </row>
    <row r="103" spans="1:9" x14ac:dyDescent="0.3">
      <c r="B103" s="16"/>
      <c r="C103" s="17"/>
    </row>
    <row r="107" spans="1:9" x14ac:dyDescent="0.3">
      <c r="A107" s="1" t="s">
        <v>54</v>
      </c>
      <c r="B107" t="s">
        <v>64</v>
      </c>
    </row>
    <row r="109" spans="1:9" x14ac:dyDescent="0.3">
      <c r="A109" s="1" t="s">
        <v>58</v>
      </c>
      <c r="B109" t="s">
        <v>55</v>
      </c>
      <c r="C109" t="s">
        <v>79</v>
      </c>
    </row>
    <row r="110" spans="1:9" x14ac:dyDescent="0.3">
      <c r="A110" s="2" t="s">
        <v>17</v>
      </c>
      <c r="B110" s="30">
        <v>257</v>
      </c>
      <c r="C110" s="4">
        <v>0.48217636022514071</v>
      </c>
    </row>
    <row r="111" spans="1:9" x14ac:dyDescent="0.3">
      <c r="A111" s="2" t="s">
        <v>12</v>
      </c>
      <c r="B111" s="30">
        <v>276</v>
      </c>
      <c r="C111" s="4">
        <v>0.51782363977485923</v>
      </c>
    </row>
    <row r="112" spans="1:9" x14ac:dyDescent="0.3">
      <c r="A112" s="2" t="s">
        <v>59</v>
      </c>
      <c r="B112" s="30">
        <v>533</v>
      </c>
      <c r="C112" s="4">
        <v>1</v>
      </c>
    </row>
    <row r="119" spans="1:7" x14ac:dyDescent="0.3">
      <c r="A119" s="1" t="s">
        <v>58</v>
      </c>
      <c r="B119" t="s">
        <v>80</v>
      </c>
      <c r="C119" s="20"/>
      <c r="E119" s="23" t="s">
        <v>88</v>
      </c>
      <c r="F119" s="23" t="s">
        <v>64</v>
      </c>
      <c r="G119" s="22" t="s">
        <v>82</v>
      </c>
    </row>
    <row r="120" spans="1:7" x14ac:dyDescent="0.3">
      <c r="A120" s="2" t="s">
        <v>85</v>
      </c>
      <c r="B120" s="4">
        <v>4.7272727272727272E-2</v>
      </c>
      <c r="C120" s="18"/>
      <c r="E120" s="24" t="s">
        <v>85</v>
      </c>
      <c r="F120" s="25">
        <v>4.7272727272727272E-2</v>
      </c>
      <c r="G120" s="26" t="s">
        <v>89</v>
      </c>
    </row>
    <row r="121" spans="1:7" x14ac:dyDescent="0.3">
      <c r="A121" s="2" t="s">
        <v>84</v>
      </c>
      <c r="B121" s="4">
        <v>0</v>
      </c>
      <c r="C121" s="19"/>
      <c r="E121" s="24" t="s">
        <v>84</v>
      </c>
      <c r="F121" s="25">
        <v>0</v>
      </c>
      <c r="G121" s="26" t="s">
        <v>90</v>
      </c>
    </row>
    <row r="122" spans="1:7" x14ac:dyDescent="0.3">
      <c r="A122" s="2" t="s">
        <v>86</v>
      </c>
      <c r="B122" s="4">
        <v>3.6363636363636364E-3</v>
      </c>
      <c r="C122" s="18"/>
      <c r="E122" s="24" t="s">
        <v>86</v>
      </c>
      <c r="F122" s="25">
        <v>3.6363636363636364E-3</v>
      </c>
      <c r="G122" s="26" t="s">
        <v>91</v>
      </c>
    </row>
    <row r="123" spans="1:7" x14ac:dyDescent="0.3">
      <c r="A123" s="2" t="s">
        <v>87</v>
      </c>
      <c r="B123" s="4">
        <v>0.9490909090909091</v>
      </c>
      <c r="C123" s="21"/>
      <c r="E123" s="24" t="s">
        <v>87</v>
      </c>
      <c r="F123" s="25">
        <v>0.94909090909090899</v>
      </c>
      <c r="G123" s="27" t="s">
        <v>92</v>
      </c>
    </row>
    <row r="124" spans="1:7" x14ac:dyDescent="0.3">
      <c r="A124" s="2" t="s">
        <v>59</v>
      </c>
      <c r="B124" s="4">
        <v>1</v>
      </c>
    </row>
    <row r="133" spans="1:10" x14ac:dyDescent="0.3">
      <c r="A133" s="1" t="s">
        <v>58</v>
      </c>
      <c r="B133" t="s">
        <v>80</v>
      </c>
    </row>
    <row r="134" spans="1:10" x14ac:dyDescent="0.3">
      <c r="A134" s="2" t="s">
        <v>33</v>
      </c>
      <c r="B134" s="30">
        <v>31</v>
      </c>
      <c r="I134" s="5"/>
      <c r="J134" s="5"/>
    </row>
    <row r="135" spans="1:10" x14ac:dyDescent="0.3">
      <c r="A135" s="2" t="s">
        <v>44</v>
      </c>
      <c r="B135" s="30">
        <v>26</v>
      </c>
      <c r="I135" s="6"/>
      <c r="J135" s="6"/>
    </row>
    <row r="136" spans="1:10" x14ac:dyDescent="0.3">
      <c r="A136" s="2" t="s">
        <v>48</v>
      </c>
      <c r="B136" s="30">
        <v>24</v>
      </c>
      <c r="I136" s="6"/>
      <c r="J136" s="6"/>
    </row>
    <row r="137" spans="1:10" x14ac:dyDescent="0.3">
      <c r="A137" s="2" t="s">
        <v>39</v>
      </c>
      <c r="B137" s="30">
        <v>24</v>
      </c>
      <c r="I137" s="6"/>
      <c r="J137" s="6"/>
    </row>
    <row r="138" spans="1:10" x14ac:dyDescent="0.3">
      <c r="A138" s="2" t="s">
        <v>28</v>
      </c>
      <c r="B138" s="30">
        <v>20</v>
      </c>
      <c r="I138" s="6"/>
      <c r="J138" s="6"/>
    </row>
    <row r="139" spans="1:10" x14ac:dyDescent="0.3">
      <c r="A139" s="2" t="s">
        <v>11</v>
      </c>
      <c r="B139" s="30">
        <v>19</v>
      </c>
    </row>
    <row r="140" spans="1:10" x14ac:dyDescent="0.3">
      <c r="A140" s="2" t="s">
        <v>50</v>
      </c>
      <c r="B140" s="30">
        <v>19</v>
      </c>
    </row>
    <row r="141" spans="1:10" x14ac:dyDescent="0.3">
      <c r="A141" s="2" t="s">
        <v>38</v>
      </c>
      <c r="B141" s="30">
        <v>17</v>
      </c>
    </row>
    <row r="142" spans="1:10" x14ac:dyDescent="0.3">
      <c r="A142" s="2" t="s">
        <v>26</v>
      </c>
      <c r="B142" s="30">
        <v>17</v>
      </c>
    </row>
    <row r="143" spans="1:10" x14ac:dyDescent="0.3">
      <c r="A143" s="2" t="s">
        <v>22</v>
      </c>
      <c r="B143" s="30">
        <v>17</v>
      </c>
    </row>
    <row r="144" spans="1:10" x14ac:dyDescent="0.3">
      <c r="A144" s="2" t="s">
        <v>59</v>
      </c>
      <c r="B144" s="30">
        <v>214</v>
      </c>
    </row>
  </sheetData>
  <phoneticPr fontId="18" type="noConversion"/>
  <pageMargins left="0.7" right="0.7" top="0.75" bottom="0.75" header="0.3" footer="0.3"/>
  <pageSetup orientation="portrait" r:id="rId9"/>
  <tableParts count="1">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29644-66D8-42DB-9EDF-814AA924E31D}">
  <sheetPr codeName="Sheet7"/>
  <dimension ref="B2:C22"/>
  <sheetViews>
    <sheetView workbookViewId="0">
      <selection activeCell="B4" sqref="B4"/>
    </sheetView>
  </sheetViews>
  <sheetFormatPr defaultRowHeight="14.4" x14ac:dyDescent="0.3"/>
  <cols>
    <col min="2" max="2" width="12.5546875" bestFit="1" customWidth="1"/>
    <col min="3" max="4" width="14" bestFit="1" customWidth="1"/>
  </cols>
  <sheetData>
    <row r="2" spans="2:3" ht="43.2" x14ac:dyDescent="0.3">
      <c r="B2" s="5" t="s">
        <v>88</v>
      </c>
      <c r="C2" s="5" t="s">
        <v>82</v>
      </c>
    </row>
    <row r="3" spans="2:3" ht="43.2" x14ac:dyDescent="0.3">
      <c r="B3" s="6" t="s">
        <v>85</v>
      </c>
      <c r="C3" s="6" t="s">
        <v>89</v>
      </c>
    </row>
    <row r="4" spans="2:3" ht="57.6" x14ac:dyDescent="0.3">
      <c r="B4" s="6" t="s">
        <v>84</v>
      </c>
      <c r="C4" s="6" t="s">
        <v>90</v>
      </c>
    </row>
    <row r="5" spans="2:3" ht="86.4" x14ac:dyDescent="0.3">
      <c r="B5" s="6" t="s">
        <v>86</v>
      </c>
      <c r="C5" s="6" t="s">
        <v>91</v>
      </c>
    </row>
    <row r="6" spans="2:3" ht="57.6" x14ac:dyDescent="0.3">
      <c r="B6" s="6" t="s">
        <v>87</v>
      </c>
      <c r="C6" s="6" t="s">
        <v>92</v>
      </c>
    </row>
    <row r="10" spans="2:3" x14ac:dyDescent="0.3">
      <c r="B10" s="1" t="s">
        <v>58</v>
      </c>
      <c r="C10" t="s">
        <v>55</v>
      </c>
    </row>
    <row r="11" spans="2:3" x14ac:dyDescent="0.3">
      <c r="B11" s="2" t="s">
        <v>13</v>
      </c>
      <c r="C11" s="30">
        <v>191</v>
      </c>
    </row>
    <row r="12" spans="2:3" x14ac:dyDescent="0.3">
      <c r="B12" s="2" t="s">
        <v>19</v>
      </c>
      <c r="C12" s="30">
        <v>169</v>
      </c>
    </row>
    <row r="13" spans="2:3" x14ac:dyDescent="0.3">
      <c r="B13" s="2" t="s">
        <v>24</v>
      </c>
      <c r="C13" s="30">
        <v>173</v>
      </c>
    </row>
    <row r="14" spans="2:3" x14ac:dyDescent="0.3">
      <c r="B14" s="2" t="s">
        <v>59</v>
      </c>
      <c r="C14" s="30">
        <v>533</v>
      </c>
    </row>
    <row r="18" spans="2:3" ht="28.8" x14ac:dyDescent="0.3">
      <c r="B18" s="5" t="s">
        <v>88</v>
      </c>
      <c r="C18" s="5" t="s">
        <v>82</v>
      </c>
    </row>
    <row r="19" spans="2:3" ht="28.8" x14ac:dyDescent="0.3">
      <c r="B19" s="6" t="s">
        <v>85</v>
      </c>
      <c r="C19" t="s">
        <v>89</v>
      </c>
    </row>
    <row r="20" spans="2:3" ht="28.8" x14ac:dyDescent="0.3">
      <c r="B20" s="6" t="s">
        <v>84</v>
      </c>
      <c r="C20" t="s">
        <v>90</v>
      </c>
    </row>
    <row r="21" spans="2:3" ht="28.8" x14ac:dyDescent="0.3">
      <c r="B21" s="6" t="s">
        <v>86</v>
      </c>
      <c r="C21" t="s">
        <v>91</v>
      </c>
    </row>
    <row r="22" spans="2:3" ht="57.6" x14ac:dyDescent="0.3">
      <c r="B22" s="6" t="s">
        <v>87</v>
      </c>
      <c r="C22" s="6" t="s">
        <v>92</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ABE31-E2B9-4AED-B05D-B5770F9FBB03}">
  <sheetPr codeName="Sheet8"/>
  <dimension ref="A5:Q20"/>
  <sheetViews>
    <sheetView workbookViewId="0">
      <selection activeCell="B4" sqref="B4"/>
    </sheetView>
  </sheetViews>
  <sheetFormatPr defaultRowHeight="14.4" x14ac:dyDescent="0.3"/>
  <cols>
    <col min="1" max="2" width="11.33203125" bestFit="1" customWidth="1"/>
    <col min="3" max="3" width="10.77734375" bestFit="1" customWidth="1"/>
    <col min="4" max="4" width="10.21875" bestFit="1" customWidth="1"/>
    <col min="17" max="17" width="13.44140625" bestFit="1" customWidth="1"/>
  </cols>
  <sheetData>
    <row r="5" spans="1:3" x14ac:dyDescent="0.3">
      <c r="A5" t="s">
        <v>93</v>
      </c>
      <c r="B5" t="s">
        <v>94</v>
      </c>
      <c r="C5" t="s">
        <v>95</v>
      </c>
    </row>
    <row r="6" spans="1:3" x14ac:dyDescent="0.3">
      <c r="A6">
        <v>519</v>
      </c>
      <c r="B6">
        <v>475</v>
      </c>
      <c r="C6">
        <v>533</v>
      </c>
    </row>
    <row r="20" spans="17:17" x14ac:dyDescent="0.3">
      <c r="Q20" s="29">
        <f ca="1">NOW()</f>
        <v>45877.960860069441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7DBEA-5D52-49C4-8759-E9CF11FC4685}">
  <sheetPr codeName="Sheet9"/>
  <dimension ref="A1:J1001"/>
  <sheetViews>
    <sheetView workbookViewId="0">
      <selection activeCell="B4" sqref="B4"/>
    </sheetView>
  </sheetViews>
  <sheetFormatPr defaultRowHeight="14.4" x14ac:dyDescent="0.3"/>
  <sheetData>
    <row r="1" spans="1:10" x14ac:dyDescent="0.3">
      <c r="A1" t="s">
        <v>0</v>
      </c>
      <c r="B1" t="s">
        <v>1</v>
      </c>
      <c r="C1" t="s">
        <v>2</v>
      </c>
      <c r="D1" t="s">
        <v>3</v>
      </c>
      <c r="E1" t="s">
        <v>4</v>
      </c>
      <c r="F1" t="s">
        <v>5</v>
      </c>
      <c r="G1" t="s">
        <v>6</v>
      </c>
      <c r="H1" t="s">
        <v>7</v>
      </c>
      <c r="I1" t="s">
        <v>8</v>
      </c>
      <c r="J1" t="s">
        <v>9</v>
      </c>
    </row>
    <row r="2" spans="1:10" x14ac:dyDescent="0.3">
      <c r="A2" t="s">
        <v>10</v>
      </c>
      <c r="B2">
        <v>45</v>
      </c>
      <c r="C2">
        <v>0</v>
      </c>
      <c r="D2">
        <v>0</v>
      </c>
      <c r="E2">
        <v>0</v>
      </c>
      <c r="F2" t="s">
        <v>11</v>
      </c>
      <c r="G2" t="s">
        <v>12</v>
      </c>
      <c r="H2" t="s">
        <v>13</v>
      </c>
      <c r="I2" t="s">
        <v>14</v>
      </c>
      <c r="J2">
        <v>0</v>
      </c>
    </row>
    <row r="3" spans="1:10" x14ac:dyDescent="0.3">
      <c r="A3" t="s">
        <v>15</v>
      </c>
      <c r="B3">
        <v>17</v>
      </c>
      <c r="C3">
        <v>0</v>
      </c>
      <c r="D3">
        <v>0</v>
      </c>
      <c r="E3">
        <v>1</v>
      </c>
      <c r="F3" t="s">
        <v>16</v>
      </c>
      <c r="G3" t="s">
        <v>17</v>
      </c>
      <c r="H3" t="s">
        <v>13</v>
      </c>
      <c r="I3" t="s">
        <v>14</v>
      </c>
      <c r="J3">
        <v>0</v>
      </c>
    </row>
    <row r="4" spans="1:10" x14ac:dyDescent="0.3">
      <c r="A4" t="s">
        <v>10</v>
      </c>
      <c r="B4">
        <v>29</v>
      </c>
      <c r="C4">
        <v>0</v>
      </c>
      <c r="D4">
        <v>0</v>
      </c>
      <c r="E4">
        <v>0</v>
      </c>
      <c r="F4" t="s">
        <v>18</v>
      </c>
      <c r="G4" t="s">
        <v>12</v>
      </c>
      <c r="H4" t="s">
        <v>19</v>
      </c>
      <c r="I4" t="s">
        <v>14</v>
      </c>
      <c r="J4">
        <v>0</v>
      </c>
    </row>
    <row r="5" spans="1:10" x14ac:dyDescent="0.3">
      <c r="A5" t="s">
        <v>10</v>
      </c>
      <c r="B5">
        <v>63</v>
      </c>
      <c r="C5">
        <v>1</v>
      </c>
      <c r="D5">
        <v>1</v>
      </c>
      <c r="E5">
        <v>0</v>
      </c>
      <c r="F5" t="s">
        <v>20</v>
      </c>
      <c r="G5" t="s">
        <v>17</v>
      </c>
      <c r="H5" t="s">
        <v>19</v>
      </c>
      <c r="I5" t="s">
        <v>14</v>
      </c>
      <c r="J5">
        <v>1</v>
      </c>
    </row>
    <row r="6" spans="1:10" x14ac:dyDescent="0.3">
      <c r="A6" t="s">
        <v>15</v>
      </c>
      <c r="B6">
        <v>22</v>
      </c>
      <c r="C6">
        <v>0</v>
      </c>
      <c r="D6">
        <v>0</v>
      </c>
      <c r="E6">
        <v>0</v>
      </c>
      <c r="F6" t="s">
        <v>21</v>
      </c>
      <c r="G6" t="s">
        <v>12</v>
      </c>
      <c r="H6" t="s">
        <v>13</v>
      </c>
      <c r="I6" t="s">
        <v>14</v>
      </c>
      <c r="J6">
        <v>0</v>
      </c>
    </row>
    <row r="7" spans="1:10" x14ac:dyDescent="0.3">
      <c r="A7" t="s">
        <v>10</v>
      </c>
      <c r="B7">
        <v>36</v>
      </c>
      <c r="C7">
        <v>0</v>
      </c>
      <c r="D7">
        <v>0</v>
      </c>
      <c r="E7">
        <v>1</v>
      </c>
      <c r="F7" t="s">
        <v>22</v>
      </c>
      <c r="G7" t="s">
        <v>17</v>
      </c>
      <c r="H7" t="s">
        <v>19</v>
      </c>
      <c r="I7" t="s">
        <v>14</v>
      </c>
      <c r="J7">
        <v>0</v>
      </c>
    </row>
    <row r="8" spans="1:10" x14ac:dyDescent="0.3">
      <c r="A8" t="s">
        <v>10</v>
      </c>
      <c r="B8">
        <v>15</v>
      </c>
      <c r="C8">
        <v>0</v>
      </c>
      <c r="D8">
        <v>0</v>
      </c>
      <c r="E8">
        <v>1</v>
      </c>
      <c r="F8" t="s">
        <v>23</v>
      </c>
      <c r="G8" t="s">
        <v>12</v>
      </c>
      <c r="H8" t="s">
        <v>13</v>
      </c>
      <c r="I8" t="s">
        <v>14</v>
      </c>
      <c r="J8">
        <v>0</v>
      </c>
    </row>
    <row r="9" spans="1:10" x14ac:dyDescent="0.3">
      <c r="A9" t="s">
        <v>15</v>
      </c>
      <c r="B9">
        <v>26</v>
      </c>
      <c r="C9">
        <v>0</v>
      </c>
      <c r="D9">
        <v>0</v>
      </c>
      <c r="E9">
        <v>0</v>
      </c>
      <c r="F9" t="s">
        <v>23</v>
      </c>
      <c r="G9" t="s">
        <v>17</v>
      </c>
      <c r="H9" t="s">
        <v>19</v>
      </c>
      <c r="I9" t="s">
        <v>14</v>
      </c>
      <c r="J9">
        <v>0</v>
      </c>
    </row>
    <row r="10" spans="1:10" x14ac:dyDescent="0.3">
      <c r="A10" t="s">
        <v>10</v>
      </c>
      <c r="B10">
        <v>31</v>
      </c>
      <c r="C10">
        <v>0</v>
      </c>
      <c r="D10">
        <v>0</v>
      </c>
      <c r="E10">
        <v>1</v>
      </c>
      <c r="F10" t="s">
        <v>22</v>
      </c>
      <c r="G10" t="s">
        <v>12</v>
      </c>
      <c r="H10" t="s">
        <v>24</v>
      </c>
      <c r="I10" t="s">
        <v>14</v>
      </c>
      <c r="J10">
        <v>0</v>
      </c>
    </row>
    <row r="11" spans="1:10" x14ac:dyDescent="0.3">
      <c r="A11" t="s">
        <v>10</v>
      </c>
      <c r="B11">
        <v>10</v>
      </c>
      <c r="C11">
        <v>0</v>
      </c>
      <c r="D11">
        <v>0</v>
      </c>
      <c r="E11">
        <v>1</v>
      </c>
      <c r="F11" t="s">
        <v>25</v>
      </c>
      <c r="G11" t="s">
        <v>17</v>
      </c>
      <c r="H11" t="s">
        <v>24</v>
      </c>
      <c r="I11" t="s">
        <v>14</v>
      </c>
      <c r="J11">
        <v>0</v>
      </c>
    </row>
    <row r="12" spans="1:10" x14ac:dyDescent="0.3">
      <c r="A12" t="s">
        <v>10</v>
      </c>
      <c r="B12">
        <v>31</v>
      </c>
      <c r="C12">
        <v>1</v>
      </c>
      <c r="D12">
        <v>1</v>
      </c>
      <c r="E12">
        <v>0</v>
      </c>
      <c r="F12" t="s">
        <v>26</v>
      </c>
      <c r="G12" t="s">
        <v>12</v>
      </c>
      <c r="H12" t="s">
        <v>13</v>
      </c>
      <c r="I12" t="s">
        <v>14</v>
      </c>
      <c r="J12">
        <v>1</v>
      </c>
    </row>
    <row r="13" spans="1:10" x14ac:dyDescent="0.3">
      <c r="A13" t="s">
        <v>15</v>
      </c>
      <c r="B13">
        <v>10</v>
      </c>
      <c r="C13">
        <v>0</v>
      </c>
      <c r="D13">
        <v>0</v>
      </c>
      <c r="E13">
        <v>0</v>
      </c>
      <c r="F13" t="s">
        <v>22</v>
      </c>
      <c r="G13" t="s">
        <v>17</v>
      </c>
      <c r="H13" t="s">
        <v>24</v>
      </c>
      <c r="I13" t="s">
        <v>14</v>
      </c>
      <c r="J13">
        <v>0</v>
      </c>
    </row>
    <row r="14" spans="1:10" x14ac:dyDescent="0.3">
      <c r="A14" t="s">
        <v>10</v>
      </c>
      <c r="B14">
        <v>13</v>
      </c>
      <c r="C14">
        <v>1</v>
      </c>
      <c r="D14">
        <v>1</v>
      </c>
      <c r="E14">
        <v>0</v>
      </c>
      <c r="F14" t="s">
        <v>27</v>
      </c>
      <c r="G14" t="s">
        <v>12</v>
      </c>
      <c r="H14" t="s">
        <v>13</v>
      </c>
      <c r="I14" t="s">
        <v>14</v>
      </c>
      <c r="J14">
        <v>1</v>
      </c>
    </row>
    <row r="15" spans="1:10" x14ac:dyDescent="0.3">
      <c r="A15" t="s">
        <v>10</v>
      </c>
      <c r="B15">
        <v>43</v>
      </c>
      <c r="C15">
        <v>1</v>
      </c>
      <c r="D15">
        <v>1</v>
      </c>
      <c r="E15">
        <v>0</v>
      </c>
      <c r="F15" t="s">
        <v>28</v>
      </c>
      <c r="G15" t="s">
        <v>17</v>
      </c>
      <c r="H15" t="s">
        <v>13</v>
      </c>
      <c r="I15" t="s">
        <v>14</v>
      </c>
      <c r="J15">
        <v>1</v>
      </c>
    </row>
    <row r="16" spans="1:10" x14ac:dyDescent="0.3">
      <c r="A16" t="s">
        <v>15</v>
      </c>
      <c r="B16">
        <v>52</v>
      </c>
      <c r="C16">
        <v>0</v>
      </c>
      <c r="D16">
        <v>0</v>
      </c>
      <c r="E16">
        <v>0</v>
      </c>
      <c r="F16" t="s">
        <v>29</v>
      </c>
      <c r="G16" t="s">
        <v>12</v>
      </c>
      <c r="H16" t="s">
        <v>19</v>
      </c>
      <c r="I16" t="s">
        <v>14</v>
      </c>
      <c r="J16">
        <v>0</v>
      </c>
    </row>
    <row r="17" spans="1:10" x14ac:dyDescent="0.3">
      <c r="A17" t="s">
        <v>10</v>
      </c>
      <c r="B17">
        <v>12</v>
      </c>
      <c r="C17">
        <v>1</v>
      </c>
      <c r="D17">
        <v>1</v>
      </c>
      <c r="E17">
        <v>1</v>
      </c>
      <c r="F17" t="s">
        <v>30</v>
      </c>
      <c r="G17" t="s">
        <v>17</v>
      </c>
      <c r="H17" t="s">
        <v>24</v>
      </c>
      <c r="I17" t="s">
        <v>14</v>
      </c>
      <c r="J17">
        <v>1</v>
      </c>
    </row>
    <row r="18" spans="1:10" x14ac:dyDescent="0.3">
      <c r="A18" t="s">
        <v>15</v>
      </c>
      <c r="B18">
        <v>18</v>
      </c>
      <c r="C18">
        <v>0</v>
      </c>
      <c r="D18">
        <v>0</v>
      </c>
      <c r="E18">
        <v>1</v>
      </c>
      <c r="F18" t="s">
        <v>31</v>
      </c>
      <c r="G18" t="s">
        <v>12</v>
      </c>
      <c r="H18" t="s">
        <v>24</v>
      </c>
      <c r="I18" t="s">
        <v>14</v>
      </c>
      <c r="J18">
        <v>0</v>
      </c>
    </row>
    <row r="19" spans="1:10" x14ac:dyDescent="0.3">
      <c r="A19" t="s">
        <v>15</v>
      </c>
      <c r="B19">
        <v>56</v>
      </c>
      <c r="C19">
        <v>0</v>
      </c>
      <c r="D19">
        <v>0</v>
      </c>
      <c r="E19">
        <v>1</v>
      </c>
      <c r="F19" t="s">
        <v>32</v>
      </c>
      <c r="G19" t="s">
        <v>17</v>
      </c>
      <c r="H19" t="s">
        <v>13</v>
      </c>
      <c r="I19" t="s">
        <v>14</v>
      </c>
      <c r="J19">
        <v>0</v>
      </c>
    </row>
    <row r="20" spans="1:10" x14ac:dyDescent="0.3">
      <c r="A20" t="s">
        <v>15</v>
      </c>
      <c r="B20">
        <v>9</v>
      </c>
      <c r="C20">
        <v>1</v>
      </c>
      <c r="D20">
        <v>1</v>
      </c>
      <c r="E20">
        <v>1</v>
      </c>
      <c r="F20" t="s">
        <v>11</v>
      </c>
      <c r="G20" t="s">
        <v>12</v>
      </c>
      <c r="H20" t="s">
        <v>24</v>
      </c>
      <c r="I20" t="s">
        <v>14</v>
      </c>
      <c r="J20">
        <v>1</v>
      </c>
    </row>
    <row r="21" spans="1:10" x14ac:dyDescent="0.3">
      <c r="A21" t="s">
        <v>15</v>
      </c>
      <c r="B21">
        <v>27</v>
      </c>
      <c r="C21">
        <v>1</v>
      </c>
      <c r="D21">
        <v>1</v>
      </c>
      <c r="E21">
        <v>0</v>
      </c>
      <c r="F21" t="s">
        <v>11</v>
      </c>
      <c r="G21" t="s">
        <v>17</v>
      </c>
      <c r="H21" t="s">
        <v>24</v>
      </c>
      <c r="I21" t="s">
        <v>14</v>
      </c>
      <c r="J21">
        <v>1</v>
      </c>
    </row>
    <row r="22" spans="1:10" x14ac:dyDescent="0.3">
      <c r="A22" t="s">
        <v>10</v>
      </c>
      <c r="B22">
        <v>31</v>
      </c>
      <c r="C22">
        <v>0</v>
      </c>
      <c r="D22">
        <v>1</v>
      </c>
      <c r="E22">
        <v>0</v>
      </c>
      <c r="F22" t="s">
        <v>33</v>
      </c>
      <c r="G22" t="s">
        <v>12</v>
      </c>
      <c r="H22" t="s">
        <v>24</v>
      </c>
      <c r="I22" t="s">
        <v>14</v>
      </c>
      <c r="J22">
        <v>1</v>
      </c>
    </row>
    <row r="23" spans="1:10" x14ac:dyDescent="0.3">
      <c r="A23" t="s">
        <v>10</v>
      </c>
      <c r="B23">
        <v>23</v>
      </c>
      <c r="C23">
        <v>0</v>
      </c>
      <c r="D23">
        <v>0</v>
      </c>
      <c r="E23">
        <v>0</v>
      </c>
      <c r="F23" t="s">
        <v>34</v>
      </c>
      <c r="G23" t="s">
        <v>17</v>
      </c>
      <c r="H23" t="s">
        <v>19</v>
      </c>
      <c r="I23" t="s">
        <v>14</v>
      </c>
      <c r="J23">
        <v>0</v>
      </c>
    </row>
    <row r="24" spans="1:10" x14ac:dyDescent="0.3">
      <c r="A24" t="s">
        <v>10</v>
      </c>
      <c r="B24">
        <v>37</v>
      </c>
      <c r="C24">
        <v>0</v>
      </c>
      <c r="D24">
        <v>0</v>
      </c>
      <c r="E24">
        <v>1</v>
      </c>
      <c r="F24" t="s">
        <v>35</v>
      </c>
      <c r="G24" t="s">
        <v>12</v>
      </c>
      <c r="H24" t="s">
        <v>24</v>
      </c>
      <c r="I24" t="s">
        <v>14</v>
      </c>
      <c r="J24">
        <v>0</v>
      </c>
    </row>
    <row r="25" spans="1:10" x14ac:dyDescent="0.3">
      <c r="A25" t="s">
        <v>15</v>
      </c>
      <c r="B25">
        <v>44</v>
      </c>
      <c r="C25">
        <v>0</v>
      </c>
      <c r="D25">
        <v>0</v>
      </c>
      <c r="E25">
        <v>1</v>
      </c>
      <c r="F25" t="s">
        <v>36</v>
      </c>
      <c r="G25" t="s">
        <v>17</v>
      </c>
      <c r="H25" t="s">
        <v>19</v>
      </c>
      <c r="I25" t="s">
        <v>14</v>
      </c>
      <c r="J25">
        <v>0</v>
      </c>
    </row>
    <row r="26" spans="1:10" x14ac:dyDescent="0.3">
      <c r="A26" t="s">
        <v>10</v>
      </c>
      <c r="B26">
        <v>17</v>
      </c>
      <c r="C26">
        <v>1</v>
      </c>
      <c r="D26">
        <v>1</v>
      </c>
      <c r="E26">
        <v>0</v>
      </c>
      <c r="F26" t="s">
        <v>27</v>
      </c>
      <c r="G26" t="s">
        <v>12</v>
      </c>
      <c r="H26" t="s">
        <v>13</v>
      </c>
      <c r="I26" t="s">
        <v>14</v>
      </c>
      <c r="J26">
        <v>1</v>
      </c>
    </row>
    <row r="27" spans="1:10" x14ac:dyDescent="0.3">
      <c r="A27" t="s">
        <v>10</v>
      </c>
      <c r="B27">
        <v>64</v>
      </c>
      <c r="C27">
        <v>1</v>
      </c>
      <c r="D27">
        <v>1</v>
      </c>
      <c r="E27">
        <v>1</v>
      </c>
      <c r="F27" t="s">
        <v>33</v>
      </c>
      <c r="G27" t="s">
        <v>17</v>
      </c>
      <c r="H27" t="s">
        <v>19</v>
      </c>
      <c r="I27" t="s">
        <v>14</v>
      </c>
      <c r="J27">
        <v>1</v>
      </c>
    </row>
    <row r="28" spans="1:10" x14ac:dyDescent="0.3">
      <c r="A28" t="s">
        <v>10</v>
      </c>
      <c r="B28">
        <v>65</v>
      </c>
      <c r="C28">
        <v>0</v>
      </c>
      <c r="D28">
        <v>0</v>
      </c>
      <c r="E28">
        <v>0</v>
      </c>
      <c r="F28" t="s">
        <v>21</v>
      </c>
      <c r="G28" t="s">
        <v>12</v>
      </c>
      <c r="H28" t="s">
        <v>24</v>
      </c>
      <c r="I28" t="s">
        <v>14</v>
      </c>
      <c r="J28">
        <v>0</v>
      </c>
    </row>
    <row r="29" spans="1:10" x14ac:dyDescent="0.3">
      <c r="A29" t="s">
        <v>10</v>
      </c>
      <c r="B29">
        <v>60</v>
      </c>
      <c r="C29">
        <v>0</v>
      </c>
      <c r="D29">
        <v>0</v>
      </c>
      <c r="E29">
        <v>0</v>
      </c>
      <c r="F29" t="s">
        <v>27</v>
      </c>
      <c r="G29" t="s">
        <v>17</v>
      </c>
      <c r="H29" t="s">
        <v>19</v>
      </c>
      <c r="I29" t="s">
        <v>14</v>
      </c>
      <c r="J29">
        <v>0</v>
      </c>
    </row>
    <row r="30" spans="1:10" x14ac:dyDescent="0.3">
      <c r="A30" t="s">
        <v>10</v>
      </c>
      <c r="B30">
        <v>44</v>
      </c>
      <c r="C30">
        <v>1</v>
      </c>
      <c r="D30">
        <v>1</v>
      </c>
      <c r="E30">
        <v>1</v>
      </c>
      <c r="F30" t="s">
        <v>26</v>
      </c>
      <c r="G30" t="s">
        <v>12</v>
      </c>
      <c r="H30" t="s">
        <v>24</v>
      </c>
      <c r="I30" t="s">
        <v>14</v>
      </c>
      <c r="J30">
        <v>1</v>
      </c>
    </row>
    <row r="31" spans="1:10" x14ac:dyDescent="0.3">
      <c r="A31" t="s">
        <v>10</v>
      </c>
      <c r="B31">
        <v>13</v>
      </c>
      <c r="C31">
        <v>0</v>
      </c>
      <c r="D31">
        <v>1</v>
      </c>
      <c r="E31">
        <v>0</v>
      </c>
      <c r="F31" t="s">
        <v>28</v>
      </c>
      <c r="G31" t="s">
        <v>17</v>
      </c>
      <c r="H31" t="s">
        <v>13</v>
      </c>
      <c r="I31" t="s">
        <v>14</v>
      </c>
      <c r="J31">
        <v>1</v>
      </c>
    </row>
    <row r="32" spans="1:10" x14ac:dyDescent="0.3">
      <c r="A32" t="s">
        <v>10</v>
      </c>
      <c r="B32">
        <v>35</v>
      </c>
      <c r="C32">
        <v>0</v>
      </c>
      <c r="D32">
        <v>0</v>
      </c>
      <c r="E32">
        <v>0</v>
      </c>
      <c r="F32" t="s">
        <v>37</v>
      </c>
      <c r="G32" t="s">
        <v>12</v>
      </c>
      <c r="H32" t="s">
        <v>13</v>
      </c>
      <c r="I32" t="s">
        <v>14</v>
      </c>
      <c r="J32">
        <v>0</v>
      </c>
    </row>
    <row r="33" spans="1:10" x14ac:dyDescent="0.3">
      <c r="A33" t="s">
        <v>15</v>
      </c>
      <c r="B33">
        <v>13</v>
      </c>
      <c r="C33">
        <v>1</v>
      </c>
      <c r="D33">
        <v>1</v>
      </c>
      <c r="E33">
        <v>1</v>
      </c>
      <c r="F33" t="s">
        <v>33</v>
      </c>
      <c r="G33" t="s">
        <v>17</v>
      </c>
      <c r="H33" t="s">
        <v>24</v>
      </c>
      <c r="I33" t="s">
        <v>14</v>
      </c>
      <c r="J33">
        <v>1</v>
      </c>
    </row>
    <row r="34" spans="1:10" x14ac:dyDescent="0.3">
      <c r="A34" t="s">
        <v>10</v>
      </c>
      <c r="B34">
        <v>39</v>
      </c>
      <c r="C34">
        <v>0</v>
      </c>
      <c r="D34">
        <v>0</v>
      </c>
      <c r="E34">
        <v>1</v>
      </c>
      <c r="F34" t="s">
        <v>38</v>
      </c>
      <c r="G34" t="s">
        <v>12</v>
      </c>
      <c r="H34" t="s">
        <v>13</v>
      </c>
      <c r="I34" t="s">
        <v>14</v>
      </c>
      <c r="J34">
        <v>0</v>
      </c>
    </row>
    <row r="35" spans="1:10" x14ac:dyDescent="0.3">
      <c r="A35" t="s">
        <v>10</v>
      </c>
      <c r="B35">
        <v>27</v>
      </c>
      <c r="C35">
        <v>0</v>
      </c>
      <c r="D35">
        <v>0</v>
      </c>
      <c r="E35">
        <v>1</v>
      </c>
      <c r="F35" t="s">
        <v>39</v>
      </c>
      <c r="G35" t="s">
        <v>17</v>
      </c>
      <c r="H35" t="s">
        <v>19</v>
      </c>
      <c r="I35" t="s">
        <v>14</v>
      </c>
      <c r="J35">
        <v>0</v>
      </c>
    </row>
    <row r="36" spans="1:10" x14ac:dyDescent="0.3">
      <c r="A36" t="s">
        <v>15</v>
      </c>
      <c r="B36">
        <v>11</v>
      </c>
      <c r="C36">
        <v>1</v>
      </c>
      <c r="D36">
        <v>1</v>
      </c>
      <c r="E36">
        <v>1</v>
      </c>
      <c r="F36" t="s">
        <v>40</v>
      </c>
      <c r="G36" t="s">
        <v>12</v>
      </c>
      <c r="H36" t="s">
        <v>24</v>
      </c>
      <c r="I36" t="s">
        <v>14</v>
      </c>
      <c r="J36">
        <v>1</v>
      </c>
    </row>
    <row r="37" spans="1:10" x14ac:dyDescent="0.3">
      <c r="A37" t="s">
        <v>10</v>
      </c>
      <c r="B37">
        <v>46</v>
      </c>
      <c r="C37">
        <v>1</v>
      </c>
      <c r="D37">
        <v>1</v>
      </c>
      <c r="E37">
        <v>1</v>
      </c>
      <c r="F37" t="s">
        <v>37</v>
      </c>
      <c r="G37" t="s">
        <v>17</v>
      </c>
      <c r="H37" t="s">
        <v>19</v>
      </c>
      <c r="I37" t="s">
        <v>14</v>
      </c>
      <c r="J37">
        <v>1</v>
      </c>
    </row>
    <row r="38" spans="1:10" x14ac:dyDescent="0.3">
      <c r="A38" t="s">
        <v>15</v>
      </c>
      <c r="B38">
        <v>10</v>
      </c>
      <c r="C38">
        <v>1</v>
      </c>
      <c r="D38">
        <v>1</v>
      </c>
      <c r="E38">
        <v>0</v>
      </c>
      <c r="F38" t="s">
        <v>41</v>
      </c>
      <c r="G38" t="s">
        <v>12</v>
      </c>
      <c r="H38" t="s">
        <v>24</v>
      </c>
      <c r="I38" t="s">
        <v>14</v>
      </c>
      <c r="J38">
        <v>1</v>
      </c>
    </row>
    <row r="39" spans="1:10" x14ac:dyDescent="0.3">
      <c r="A39" t="s">
        <v>10</v>
      </c>
      <c r="B39">
        <v>13</v>
      </c>
      <c r="C39">
        <v>0</v>
      </c>
      <c r="D39">
        <v>0</v>
      </c>
      <c r="E39">
        <v>1</v>
      </c>
      <c r="F39" t="s">
        <v>42</v>
      </c>
      <c r="G39" t="s">
        <v>17</v>
      </c>
      <c r="H39" t="s">
        <v>13</v>
      </c>
      <c r="I39" t="s">
        <v>14</v>
      </c>
      <c r="J39">
        <v>0</v>
      </c>
    </row>
    <row r="40" spans="1:10" x14ac:dyDescent="0.3">
      <c r="A40" t="s">
        <v>15</v>
      </c>
      <c r="B40">
        <v>50</v>
      </c>
      <c r="C40">
        <v>0</v>
      </c>
      <c r="D40">
        <v>1</v>
      </c>
      <c r="E40">
        <v>0</v>
      </c>
      <c r="F40" t="s">
        <v>40</v>
      </c>
      <c r="G40" t="s">
        <v>12</v>
      </c>
      <c r="H40" t="s">
        <v>19</v>
      </c>
      <c r="I40" t="s">
        <v>14</v>
      </c>
      <c r="J40">
        <v>1</v>
      </c>
    </row>
    <row r="41" spans="1:10" x14ac:dyDescent="0.3">
      <c r="A41" t="s">
        <v>15</v>
      </c>
      <c r="B41">
        <v>34</v>
      </c>
      <c r="C41">
        <v>1</v>
      </c>
      <c r="D41">
        <v>1</v>
      </c>
      <c r="E41">
        <v>0</v>
      </c>
      <c r="F41" t="s">
        <v>11</v>
      </c>
      <c r="G41" t="s">
        <v>17</v>
      </c>
      <c r="H41" t="s">
        <v>19</v>
      </c>
      <c r="I41" t="s">
        <v>14</v>
      </c>
      <c r="J41">
        <v>1</v>
      </c>
    </row>
    <row r="42" spans="1:10" x14ac:dyDescent="0.3">
      <c r="A42" t="s">
        <v>10</v>
      </c>
      <c r="B42">
        <v>54</v>
      </c>
      <c r="C42">
        <v>0</v>
      </c>
      <c r="D42">
        <v>0</v>
      </c>
      <c r="E42">
        <v>1</v>
      </c>
      <c r="F42" t="s">
        <v>31</v>
      </c>
      <c r="G42" t="s">
        <v>12</v>
      </c>
      <c r="H42" t="s">
        <v>24</v>
      </c>
      <c r="I42" t="s">
        <v>14</v>
      </c>
      <c r="J42">
        <v>0</v>
      </c>
    </row>
    <row r="43" spans="1:10" x14ac:dyDescent="0.3">
      <c r="A43" t="s">
        <v>10</v>
      </c>
      <c r="B43">
        <v>16</v>
      </c>
      <c r="C43">
        <v>0</v>
      </c>
      <c r="D43">
        <v>0</v>
      </c>
      <c r="E43">
        <v>1</v>
      </c>
      <c r="F43" t="s">
        <v>37</v>
      </c>
      <c r="G43" t="s">
        <v>17</v>
      </c>
      <c r="H43" t="s">
        <v>19</v>
      </c>
      <c r="I43" t="s">
        <v>14</v>
      </c>
      <c r="J43">
        <v>0</v>
      </c>
    </row>
    <row r="44" spans="1:10" x14ac:dyDescent="0.3">
      <c r="A44" t="s">
        <v>15</v>
      </c>
      <c r="B44">
        <v>51</v>
      </c>
      <c r="C44">
        <v>1</v>
      </c>
      <c r="D44">
        <v>1</v>
      </c>
      <c r="E44">
        <v>0</v>
      </c>
      <c r="F44" t="s">
        <v>39</v>
      </c>
      <c r="G44" t="s">
        <v>12</v>
      </c>
      <c r="H44" t="s">
        <v>24</v>
      </c>
      <c r="I44" t="s">
        <v>14</v>
      </c>
      <c r="J44">
        <v>1</v>
      </c>
    </row>
    <row r="45" spans="1:10" x14ac:dyDescent="0.3">
      <c r="A45" t="s">
        <v>10</v>
      </c>
      <c r="B45">
        <v>9</v>
      </c>
      <c r="C45">
        <v>1</v>
      </c>
      <c r="D45">
        <v>1</v>
      </c>
      <c r="E45">
        <v>1</v>
      </c>
      <c r="F45" t="s">
        <v>43</v>
      </c>
      <c r="G45" t="s">
        <v>17</v>
      </c>
      <c r="H45" t="s">
        <v>24</v>
      </c>
      <c r="I45" t="s">
        <v>14</v>
      </c>
      <c r="J45">
        <v>1</v>
      </c>
    </row>
    <row r="46" spans="1:10" x14ac:dyDescent="0.3">
      <c r="A46" t="s">
        <v>10</v>
      </c>
      <c r="B46">
        <v>37</v>
      </c>
      <c r="C46">
        <v>0</v>
      </c>
      <c r="D46">
        <v>0</v>
      </c>
      <c r="E46">
        <v>0</v>
      </c>
      <c r="F46" t="s">
        <v>44</v>
      </c>
      <c r="G46" t="s">
        <v>12</v>
      </c>
      <c r="H46" t="s">
        <v>13</v>
      </c>
      <c r="I46" t="s">
        <v>14</v>
      </c>
      <c r="J46">
        <v>0</v>
      </c>
    </row>
    <row r="47" spans="1:10" x14ac:dyDescent="0.3">
      <c r="A47" t="s">
        <v>10</v>
      </c>
      <c r="B47">
        <v>13</v>
      </c>
      <c r="C47">
        <v>0</v>
      </c>
      <c r="D47">
        <v>0</v>
      </c>
      <c r="E47">
        <v>0</v>
      </c>
      <c r="F47" t="s">
        <v>45</v>
      </c>
      <c r="G47" t="s">
        <v>17</v>
      </c>
      <c r="H47" t="s">
        <v>24</v>
      </c>
      <c r="I47" t="s">
        <v>14</v>
      </c>
      <c r="J47">
        <v>0</v>
      </c>
    </row>
    <row r="48" spans="1:10" x14ac:dyDescent="0.3">
      <c r="A48" t="s">
        <v>15</v>
      </c>
      <c r="B48">
        <v>62</v>
      </c>
      <c r="C48">
        <v>0</v>
      </c>
      <c r="D48">
        <v>1</v>
      </c>
      <c r="E48">
        <v>0</v>
      </c>
      <c r="F48" t="s">
        <v>40</v>
      </c>
      <c r="G48" t="s">
        <v>12</v>
      </c>
      <c r="H48" t="s">
        <v>24</v>
      </c>
      <c r="I48" t="s">
        <v>14</v>
      </c>
      <c r="J48">
        <v>1</v>
      </c>
    </row>
    <row r="49" spans="1:10" x14ac:dyDescent="0.3">
      <c r="A49" t="s">
        <v>15</v>
      </c>
      <c r="B49">
        <v>17</v>
      </c>
      <c r="C49">
        <v>0</v>
      </c>
      <c r="D49">
        <v>0</v>
      </c>
      <c r="E49">
        <v>1</v>
      </c>
      <c r="F49" t="s">
        <v>37</v>
      </c>
      <c r="G49" t="s">
        <v>17</v>
      </c>
      <c r="H49" t="s">
        <v>13</v>
      </c>
      <c r="I49" t="s">
        <v>14</v>
      </c>
      <c r="J49">
        <v>0</v>
      </c>
    </row>
    <row r="50" spans="1:10" x14ac:dyDescent="0.3">
      <c r="A50" t="s">
        <v>10</v>
      </c>
      <c r="B50">
        <v>35</v>
      </c>
      <c r="C50">
        <v>0</v>
      </c>
      <c r="D50">
        <v>0</v>
      </c>
      <c r="E50">
        <v>1</v>
      </c>
      <c r="F50" t="s">
        <v>32</v>
      </c>
      <c r="G50" t="s">
        <v>12</v>
      </c>
      <c r="H50" t="s">
        <v>24</v>
      </c>
      <c r="I50" t="s">
        <v>14</v>
      </c>
      <c r="J50">
        <v>0</v>
      </c>
    </row>
    <row r="51" spans="1:10" x14ac:dyDescent="0.3">
      <c r="A51" t="s">
        <v>15</v>
      </c>
      <c r="B51">
        <v>9</v>
      </c>
      <c r="C51">
        <v>1</v>
      </c>
      <c r="D51">
        <v>1</v>
      </c>
      <c r="E51">
        <v>0</v>
      </c>
      <c r="F51" t="s">
        <v>46</v>
      </c>
      <c r="G51" t="s">
        <v>17</v>
      </c>
      <c r="H51" t="s">
        <v>24</v>
      </c>
      <c r="I51" t="s">
        <v>14</v>
      </c>
      <c r="J51">
        <v>1</v>
      </c>
    </row>
    <row r="52" spans="1:10" x14ac:dyDescent="0.3">
      <c r="A52" t="s">
        <v>15</v>
      </c>
      <c r="B52">
        <v>14</v>
      </c>
      <c r="C52">
        <v>1</v>
      </c>
      <c r="D52">
        <v>1</v>
      </c>
      <c r="E52">
        <v>0</v>
      </c>
      <c r="F52" t="s">
        <v>33</v>
      </c>
      <c r="G52" t="s">
        <v>12</v>
      </c>
      <c r="H52" t="s">
        <v>24</v>
      </c>
      <c r="I52" t="s">
        <v>14</v>
      </c>
      <c r="J52">
        <v>1</v>
      </c>
    </row>
    <row r="53" spans="1:10" x14ac:dyDescent="0.3">
      <c r="A53" t="s">
        <v>15</v>
      </c>
      <c r="B53">
        <v>37</v>
      </c>
      <c r="C53">
        <v>0</v>
      </c>
      <c r="D53">
        <v>0</v>
      </c>
      <c r="E53">
        <v>0</v>
      </c>
      <c r="F53" t="s">
        <v>31</v>
      </c>
      <c r="G53" t="s">
        <v>17</v>
      </c>
      <c r="H53" t="s">
        <v>24</v>
      </c>
      <c r="I53" t="s">
        <v>14</v>
      </c>
      <c r="J53">
        <v>0</v>
      </c>
    </row>
    <row r="54" spans="1:10" x14ac:dyDescent="0.3">
      <c r="A54" t="s">
        <v>15</v>
      </c>
      <c r="B54">
        <v>13</v>
      </c>
      <c r="C54">
        <v>0</v>
      </c>
      <c r="D54">
        <v>0</v>
      </c>
      <c r="E54">
        <v>0</v>
      </c>
      <c r="F54" t="s">
        <v>47</v>
      </c>
      <c r="G54" t="s">
        <v>12</v>
      </c>
      <c r="H54" t="s">
        <v>19</v>
      </c>
      <c r="I54" t="s">
        <v>14</v>
      </c>
      <c r="J54">
        <v>0</v>
      </c>
    </row>
    <row r="55" spans="1:10" x14ac:dyDescent="0.3">
      <c r="A55" t="s">
        <v>15</v>
      </c>
      <c r="B55">
        <v>57</v>
      </c>
      <c r="C55">
        <v>0</v>
      </c>
      <c r="D55">
        <v>0</v>
      </c>
      <c r="E55">
        <v>0</v>
      </c>
      <c r="F55" t="s">
        <v>30</v>
      </c>
      <c r="G55" t="s">
        <v>17</v>
      </c>
      <c r="H55" t="s">
        <v>13</v>
      </c>
      <c r="I55" t="s">
        <v>14</v>
      </c>
      <c r="J55">
        <v>0</v>
      </c>
    </row>
    <row r="56" spans="1:10" x14ac:dyDescent="0.3">
      <c r="A56" t="s">
        <v>10</v>
      </c>
      <c r="B56">
        <v>41</v>
      </c>
      <c r="C56">
        <v>0</v>
      </c>
      <c r="D56">
        <v>0</v>
      </c>
      <c r="E56">
        <v>0</v>
      </c>
      <c r="F56" t="s">
        <v>20</v>
      </c>
      <c r="G56" t="s">
        <v>12</v>
      </c>
      <c r="H56" t="s">
        <v>13</v>
      </c>
      <c r="I56" t="s">
        <v>14</v>
      </c>
      <c r="J56">
        <v>0</v>
      </c>
    </row>
    <row r="57" spans="1:10" x14ac:dyDescent="0.3">
      <c r="A57" t="s">
        <v>15</v>
      </c>
      <c r="B57">
        <v>24</v>
      </c>
      <c r="C57">
        <v>1</v>
      </c>
      <c r="D57">
        <v>1</v>
      </c>
      <c r="E57">
        <v>1</v>
      </c>
      <c r="F57" t="s">
        <v>32</v>
      </c>
      <c r="G57" t="s">
        <v>17</v>
      </c>
      <c r="H57" t="s">
        <v>13</v>
      </c>
      <c r="I57" t="s">
        <v>14</v>
      </c>
      <c r="J57">
        <v>1</v>
      </c>
    </row>
    <row r="58" spans="1:10" x14ac:dyDescent="0.3">
      <c r="A58" t="s">
        <v>15</v>
      </c>
      <c r="B58">
        <v>28</v>
      </c>
      <c r="C58">
        <v>0</v>
      </c>
      <c r="D58">
        <v>0</v>
      </c>
      <c r="E58">
        <v>0</v>
      </c>
      <c r="F58" t="s">
        <v>21</v>
      </c>
      <c r="G58" t="s">
        <v>12</v>
      </c>
      <c r="H58" t="s">
        <v>19</v>
      </c>
      <c r="I58" t="s">
        <v>14</v>
      </c>
      <c r="J58">
        <v>0</v>
      </c>
    </row>
    <row r="59" spans="1:10" x14ac:dyDescent="0.3">
      <c r="A59" t="s">
        <v>15</v>
      </c>
      <c r="B59">
        <v>25</v>
      </c>
      <c r="C59">
        <v>0</v>
      </c>
      <c r="D59">
        <v>0</v>
      </c>
      <c r="E59">
        <v>1</v>
      </c>
      <c r="F59" t="s">
        <v>27</v>
      </c>
      <c r="G59" t="s">
        <v>17</v>
      </c>
      <c r="H59" t="s">
        <v>19</v>
      </c>
      <c r="I59" t="s">
        <v>14</v>
      </c>
      <c r="J59">
        <v>0</v>
      </c>
    </row>
    <row r="60" spans="1:10" x14ac:dyDescent="0.3">
      <c r="A60" t="s">
        <v>15</v>
      </c>
      <c r="B60">
        <v>44</v>
      </c>
      <c r="C60">
        <v>0</v>
      </c>
      <c r="D60">
        <v>0</v>
      </c>
      <c r="E60">
        <v>1</v>
      </c>
      <c r="F60" t="s">
        <v>42</v>
      </c>
      <c r="G60" t="s">
        <v>12</v>
      </c>
      <c r="H60" t="s">
        <v>24</v>
      </c>
      <c r="I60" t="s">
        <v>14</v>
      </c>
      <c r="J60">
        <v>0</v>
      </c>
    </row>
    <row r="61" spans="1:10" x14ac:dyDescent="0.3">
      <c r="A61" t="s">
        <v>15</v>
      </c>
      <c r="B61">
        <v>10</v>
      </c>
      <c r="C61">
        <v>1</v>
      </c>
      <c r="D61">
        <v>1</v>
      </c>
      <c r="E61">
        <v>1</v>
      </c>
      <c r="F61" t="s">
        <v>39</v>
      </c>
      <c r="G61" t="s">
        <v>17</v>
      </c>
      <c r="H61" t="s">
        <v>24</v>
      </c>
      <c r="I61" t="s">
        <v>14</v>
      </c>
      <c r="J61">
        <v>1</v>
      </c>
    </row>
    <row r="62" spans="1:10" x14ac:dyDescent="0.3">
      <c r="A62" t="s">
        <v>10</v>
      </c>
      <c r="B62">
        <v>13</v>
      </c>
      <c r="C62">
        <v>1</v>
      </c>
      <c r="D62">
        <v>1</v>
      </c>
      <c r="E62">
        <v>1</v>
      </c>
      <c r="F62" t="s">
        <v>22</v>
      </c>
      <c r="G62" t="s">
        <v>12</v>
      </c>
      <c r="H62" t="s">
        <v>19</v>
      </c>
      <c r="I62" t="s">
        <v>14</v>
      </c>
      <c r="J62">
        <v>1</v>
      </c>
    </row>
    <row r="63" spans="1:10" x14ac:dyDescent="0.3">
      <c r="A63" t="s">
        <v>10</v>
      </c>
      <c r="B63">
        <v>65</v>
      </c>
      <c r="C63">
        <v>1</v>
      </c>
      <c r="D63">
        <v>1</v>
      </c>
      <c r="E63">
        <v>0</v>
      </c>
      <c r="F63" t="s">
        <v>48</v>
      </c>
      <c r="G63" t="s">
        <v>17</v>
      </c>
      <c r="H63" t="s">
        <v>13</v>
      </c>
      <c r="I63" t="s">
        <v>14</v>
      </c>
      <c r="J63">
        <v>1</v>
      </c>
    </row>
    <row r="64" spans="1:10" x14ac:dyDescent="0.3">
      <c r="A64" t="s">
        <v>15</v>
      </c>
      <c r="B64">
        <v>53</v>
      </c>
      <c r="C64">
        <v>0</v>
      </c>
      <c r="D64">
        <v>0</v>
      </c>
      <c r="E64">
        <v>0</v>
      </c>
      <c r="F64" t="s">
        <v>38</v>
      </c>
      <c r="G64" t="s">
        <v>12</v>
      </c>
      <c r="H64" t="s">
        <v>19</v>
      </c>
      <c r="I64" t="s">
        <v>14</v>
      </c>
      <c r="J64">
        <v>0</v>
      </c>
    </row>
    <row r="65" spans="1:10" x14ac:dyDescent="0.3">
      <c r="A65" t="s">
        <v>15</v>
      </c>
      <c r="B65">
        <v>54</v>
      </c>
      <c r="C65">
        <v>0</v>
      </c>
      <c r="D65">
        <v>0</v>
      </c>
      <c r="E65">
        <v>1</v>
      </c>
      <c r="F65" t="s">
        <v>44</v>
      </c>
      <c r="G65" t="s">
        <v>17</v>
      </c>
      <c r="H65" t="s">
        <v>19</v>
      </c>
      <c r="I65" t="s">
        <v>14</v>
      </c>
      <c r="J65">
        <v>0</v>
      </c>
    </row>
    <row r="66" spans="1:10" x14ac:dyDescent="0.3">
      <c r="A66" t="s">
        <v>10</v>
      </c>
      <c r="B66">
        <v>59</v>
      </c>
      <c r="C66">
        <v>0</v>
      </c>
      <c r="D66">
        <v>0</v>
      </c>
      <c r="E66">
        <v>1</v>
      </c>
      <c r="F66" t="s">
        <v>49</v>
      </c>
      <c r="G66" t="s">
        <v>12</v>
      </c>
      <c r="H66" t="s">
        <v>13</v>
      </c>
      <c r="I66" t="s">
        <v>14</v>
      </c>
      <c r="J66">
        <v>0</v>
      </c>
    </row>
    <row r="67" spans="1:10" x14ac:dyDescent="0.3">
      <c r="A67" t="s">
        <v>15</v>
      </c>
      <c r="B67">
        <v>47</v>
      </c>
      <c r="C67">
        <v>1</v>
      </c>
      <c r="D67">
        <v>1</v>
      </c>
      <c r="E67">
        <v>1</v>
      </c>
      <c r="F67" t="s">
        <v>50</v>
      </c>
      <c r="G67" t="s">
        <v>17</v>
      </c>
      <c r="H67" t="s">
        <v>13</v>
      </c>
      <c r="I67" t="s">
        <v>14</v>
      </c>
      <c r="J67">
        <v>1</v>
      </c>
    </row>
    <row r="68" spans="1:10" x14ac:dyDescent="0.3">
      <c r="A68" t="s">
        <v>10</v>
      </c>
      <c r="B68">
        <v>28</v>
      </c>
      <c r="C68">
        <v>1</v>
      </c>
      <c r="D68">
        <v>1</v>
      </c>
      <c r="E68">
        <v>1</v>
      </c>
      <c r="F68" t="s">
        <v>39</v>
      </c>
      <c r="G68" t="s">
        <v>12</v>
      </c>
      <c r="H68" t="s">
        <v>19</v>
      </c>
      <c r="I68" t="s">
        <v>14</v>
      </c>
      <c r="J68">
        <v>1</v>
      </c>
    </row>
    <row r="69" spans="1:10" x14ac:dyDescent="0.3">
      <c r="A69" t="s">
        <v>10</v>
      </c>
      <c r="B69">
        <v>38</v>
      </c>
      <c r="C69">
        <v>1</v>
      </c>
      <c r="D69">
        <v>1</v>
      </c>
      <c r="E69">
        <v>0</v>
      </c>
      <c r="F69" t="s">
        <v>50</v>
      </c>
      <c r="G69" t="s">
        <v>17</v>
      </c>
      <c r="H69" t="s">
        <v>24</v>
      </c>
      <c r="I69" t="s">
        <v>14</v>
      </c>
      <c r="J69">
        <v>1</v>
      </c>
    </row>
    <row r="70" spans="1:10" x14ac:dyDescent="0.3">
      <c r="A70" t="s">
        <v>10</v>
      </c>
      <c r="B70">
        <v>11</v>
      </c>
      <c r="C70">
        <v>1</v>
      </c>
      <c r="D70">
        <v>1</v>
      </c>
      <c r="E70">
        <v>0</v>
      </c>
      <c r="F70" t="s">
        <v>26</v>
      </c>
      <c r="G70" t="s">
        <v>12</v>
      </c>
      <c r="H70" t="s">
        <v>24</v>
      </c>
      <c r="I70" t="s">
        <v>14</v>
      </c>
      <c r="J70">
        <v>1</v>
      </c>
    </row>
    <row r="71" spans="1:10" x14ac:dyDescent="0.3">
      <c r="A71" t="s">
        <v>10</v>
      </c>
      <c r="B71">
        <v>65</v>
      </c>
      <c r="C71">
        <v>0</v>
      </c>
      <c r="D71">
        <v>0</v>
      </c>
      <c r="E71">
        <v>0</v>
      </c>
      <c r="F71" t="s">
        <v>29</v>
      </c>
      <c r="G71" t="s">
        <v>17</v>
      </c>
      <c r="H71" t="s">
        <v>24</v>
      </c>
      <c r="I71" t="s">
        <v>14</v>
      </c>
      <c r="J71">
        <v>0</v>
      </c>
    </row>
    <row r="72" spans="1:10" x14ac:dyDescent="0.3">
      <c r="A72" t="s">
        <v>15</v>
      </c>
      <c r="B72">
        <v>17</v>
      </c>
      <c r="C72">
        <v>1</v>
      </c>
      <c r="D72">
        <v>1</v>
      </c>
      <c r="E72">
        <v>0</v>
      </c>
      <c r="F72" t="s">
        <v>20</v>
      </c>
      <c r="G72" t="s">
        <v>12</v>
      </c>
      <c r="H72" t="s">
        <v>19</v>
      </c>
      <c r="I72" t="s">
        <v>14</v>
      </c>
      <c r="J72">
        <v>1</v>
      </c>
    </row>
    <row r="73" spans="1:10" x14ac:dyDescent="0.3">
      <c r="A73" t="s">
        <v>15</v>
      </c>
      <c r="B73">
        <v>64</v>
      </c>
      <c r="C73">
        <v>0</v>
      </c>
      <c r="D73">
        <v>0</v>
      </c>
      <c r="E73">
        <v>0</v>
      </c>
      <c r="F73" t="s">
        <v>51</v>
      </c>
      <c r="G73" t="s">
        <v>17</v>
      </c>
      <c r="H73" t="s">
        <v>24</v>
      </c>
      <c r="I73" t="s">
        <v>14</v>
      </c>
      <c r="J73">
        <v>0</v>
      </c>
    </row>
    <row r="74" spans="1:10" x14ac:dyDescent="0.3">
      <c r="A74" t="s">
        <v>10</v>
      </c>
      <c r="B74">
        <v>45</v>
      </c>
      <c r="C74">
        <v>1</v>
      </c>
      <c r="D74">
        <v>1</v>
      </c>
      <c r="E74">
        <v>1</v>
      </c>
      <c r="F74" t="s">
        <v>35</v>
      </c>
      <c r="G74" t="s">
        <v>12</v>
      </c>
      <c r="H74" t="s">
        <v>24</v>
      </c>
      <c r="I74" t="s">
        <v>14</v>
      </c>
      <c r="J74">
        <v>1</v>
      </c>
    </row>
    <row r="75" spans="1:10" x14ac:dyDescent="0.3">
      <c r="A75" t="s">
        <v>10</v>
      </c>
      <c r="B75">
        <v>10</v>
      </c>
      <c r="C75">
        <v>1</v>
      </c>
      <c r="D75">
        <v>1</v>
      </c>
      <c r="E75">
        <v>0</v>
      </c>
      <c r="F75" t="s">
        <v>49</v>
      </c>
      <c r="G75" t="s">
        <v>17</v>
      </c>
      <c r="H75" t="s">
        <v>13</v>
      </c>
      <c r="I75" t="s">
        <v>14</v>
      </c>
      <c r="J75">
        <v>1</v>
      </c>
    </row>
    <row r="76" spans="1:10" x14ac:dyDescent="0.3">
      <c r="A76" t="s">
        <v>15</v>
      </c>
      <c r="B76">
        <v>49</v>
      </c>
      <c r="C76">
        <v>1</v>
      </c>
      <c r="D76">
        <v>1</v>
      </c>
      <c r="E76">
        <v>1</v>
      </c>
      <c r="F76" t="s">
        <v>44</v>
      </c>
      <c r="G76" t="s">
        <v>12</v>
      </c>
      <c r="H76" t="s">
        <v>19</v>
      </c>
      <c r="I76" t="s">
        <v>14</v>
      </c>
      <c r="J76">
        <v>1</v>
      </c>
    </row>
    <row r="77" spans="1:10" x14ac:dyDescent="0.3">
      <c r="A77" t="s">
        <v>15</v>
      </c>
      <c r="B77">
        <v>61</v>
      </c>
      <c r="C77">
        <v>0</v>
      </c>
      <c r="D77">
        <v>0</v>
      </c>
      <c r="E77">
        <v>1</v>
      </c>
      <c r="F77" t="s">
        <v>37</v>
      </c>
      <c r="G77" t="s">
        <v>17</v>
      </c>
      <c r="H77" t="s">
        <v>24</v>
      </c>
      <c r="I77" t="s">
        <v>14</v>
      </c>
      <c r="J77">
        <v>0</v>
      </c>
    </row>
    <row r="78" spans="1:10" x14ac:dyDescent="0.3">
      <c r="A78" t="s">
        <v>10</v>
      </c>
      <c r="B78">
        <v>61</v>
      </c>
      <c r="C78">
        <v>1</v>
      </c>
      <c r="D78">
        <v>1</v>
      </c>
      <c r="E78">
        <v>1</v>
      </c>
      <c r="F78" t="s">
        <v>39</v>
      </c>
      <c r="G78" t="s">
        <v>12</v>
      </c>
      <c r="H78" t="s">
        <v>19</v>
      </c>
      <c r="I78" t="s">
        <v>14</v>
      </c>
      <c r="J78">
        <v>1</v>
      </c>
    </row>
    <row r="79" spans="1:10" x14ac:dyDescent="0.3">
      <c r="A79" t="s">
        <v>15</v>
      </c>
      <c r="B79">
        <v>21</v>
      </c>
      <c r="C79">
        <v>0</v>
      </c>
      <c r="D79">
        <v>0</v>
      </c>
      <c r="E79">
        <v>1</v>
      </c>
      <c r="F79" t="s">
        <v>22</v>
      </c>
      <c r="G79" t="s">
        <v>17</v>
      </c>
      <c r="H79" t="s">
        <v>13</v>
      </c>
      <c r="I79" t="s">
        <v>14</v>
      </c>
      <c r="J79">
        <v>0</v>
      </c>
    </row>
    <row r="80" spans="1:10" x14ac:dyDescent="0.3">
      <c r="A80" t="s">
        <v>15</v>
      </c>
      <c r="B80">
        <v>64</v>
      </c>
      <c r="C80">
        <v>1</v>
      </c>
      <c r="D80">
        <v>1</v>
      </c>
      <c r="E80">
        <v>1</v>
      </c>
      <c r="F80" t="s">
        <v>33</v>
      </c>
      <c r="G80" t="s">
        <v>12</v>
      </c>
      <c r="H80" t="s">
        <v>19</v>
      </c>
      <c r="I80" t="s">
        <v>14</v>
      </c>
      <c r="J80">
        <v>1</v>
      </c>
    </row>
    <row r="81" spans="1:10" x14ac:dyDescent="0.3">
      <c r="A81" t="s">
        <v>10</v>
      </c>
      <c r="B81">
        <v>24</v>
      </c>
      <c r="C81">
        <v>0</v>
      </c>
      <c r="D81">
        <v>0</v>
      </c>
      <c r="E81">
        <v>0</v>
      </c>
      <c r="F81" t="s">
        <v>32</v>
      </c>
      <c r="G81" t="s">
        <v>17</v>
      </c>
      <c r="H81" t="s">
        <v>24</v>
      </c>
      <c r="I81" t="s">
        <v>14</v>
      </c>
      <c r="J81">
        <v>0</v>
      </c>
    </row>
    <row r="82" spans="1:10" x14ac:dyDescent="0.3">
      <c r="A82" t="s">
        <v>10</v>
      </c>
      <c r="B82">
        <v>62</v>
      </c>
      <c r="C82">
        <v>1</v>
      </c>
      <c r="D82">
        <v>1</v>
      </c>
      <c r="E82">
        <v>0</v>
      </c>
      <c r="F82" t="s">
        <v>32</v>
      </c>
      <c r="G82" t="s">
        <v>12</v>
      </c>
      <c r="H82" t="s">
        <v>13</v>
      </c>
      <c r="I82" t="s">
        <v>14</v>
      </c>
      <c r="J82">
        <v>1</v>
      </c>
    </row>
    <row r="83" spans="1:10" x14ac:dyDescent="0.3">
      <c r="A83" t="s">
        <v>15</v>
      </c>
      <c r="B83">
        <v>59</v>
      </c>
      <c r="C83">
        <v>1</v>
      </c>
      <c r="D83">
        <v>1</v>
      </c>
      <c r="E83">
        <v>1</v>
      </c>
      <c r="F83" t="s">
        <v>29</v>
      </c>
      <c r="G83" t="s">
        <v>17</v>
      </c>
      <c r="H83" t="s">
        <v>19</v>
      </c>
      <c r="I83" t="s">
        <v>14</v>
      </c>
      <c r="J83">
        <v>1</v>
      </c>
    </row>
    <row r="84" spans="1:10" x14ac:dyDescent="0.3">
      <c r="A84" t="s">
        <v>15</v>
      </c>
      <c r="B84">
        <v>44</v>
      </c>
      <c r="C84">
        <v>0</v>
      </c>
      <c r="D84">
        <v>0</v>
      </c>
      <c r="E84">
        <v>0</v>
      </c>
      <c r="F84" t="s">
        <v>23</v>
      </c>
      <c r="G84" t="s">
        <v>12</v>
      </c>
      <c r="H84" t="s">
        <v>24</v>
      </c>
      <c r="I84" t="s">
        <v>14</v>
      </c>
      <c r="J84">
        <v>0</v>
      </c>
    </row>
    <row r="85" spans="1:10" x14ac:dyDescent="0.3">
      <c r="A85" t="s">
        <v>10</v>
      </c>
      <c r="B85">
        <v>12</v>
      </c>
      <c r="C85">
        <v>1</v>
      </c>
      <c r="D85">
        <v>1</v>
      </c>
      <c r="E85">
        <v>0</v>
      </c>
      <c r="F85" t="s">
        <v>48</v>
      </c>
      <c r="G85" t="s">
        <v>17</v>
      </c>
      <c r="H85" t="s">
        <v>19</v>
      </c>
      <c r="I85" t="s">
        <v>14</v>
      </c>
      <c r="J85">
        <v>1</v>
      </c>
    </row>
    <row r="86" spans="1:10" x14ac:dyDescent="0.3">
      <c r="A86" t="s">
        <v>10</v>
      </c>
      <c r="B86">
        <v>29</v>
      </c>
      <c r="C86">
        <v>1</v>
      </c>
      <c r="D86">
        <v>1</v>
      </c>
      <c r="E86">
        <v>1</v>
      </c>
      <c r="F86" t="s">
        <v>31</v>
      </c>
      <c r="G86" t="s">
        <v>12</v>
      </c>
      <c r="H86" t="s">
        <v>24</v>
      </c>
      <c r="I86" t="s">
        <v>14</v>
      </c>
      <c r="J86">
        <v>1</v>
      </c>
    </row>
    <row r="87" spans="1:10" x14ac:dyDescent="0.3">
      <c r="A87" t="s">
        <v>15</v>
      </c>
      <c r="B87">
        <v>38</v>
      </c>
      <c r="C87">
        <v>0</v>
      </c>
      <c r="D87">
        <v>0</v>
      </c>
      <c r="E87">
        <v>0</v>
      </c>
      <c r="F87" t="s">
        <v>36</v>
      </c>
      <c r="G87" t="s">
        <v>17</v>
      </c>
      <c r="H87" t="s">
        <v>13</v>
      </c>
      <c r="I87" t="s">
        <v>14</v>
      </c>
      <c r="J87">
        <v>0</v>
      </c>
    </row>
    <row r="88" spans="1:10" x14ac:dyDescent="0.3">
      <c r="A88" t="s">
        <v>10</v>
      </c>
      <c r="B88">
        <v>45</v>
      </c>
      <c r="C88">
        <v>1</v>
      </c>
      <c r="D88">
        <v>1</v>
      </c>
      <c r="E88">
        <v>0</v>
      </c>
      <c r="F88" t="s">
        <v>45</v>
      </c>
      <c r="G88" t="s">
        <v>12</v>
      </c>
      <c r="H88" t="s">
        <v>13</v>
      </c>
      <c r="I88" t="s">
        <v>14</v>
      </c>
      <c r="J88">
        <v>1</v>
      </c>
    </row>
    <row r="89" spans="1:10" x14ac:dyDescent="0.3">
      <c r="A89" t="s">
        <v>10</v>
      </c>
      <c r="B89">
        <v>54</v>
      </c>
      <c r="C89">
        <v>1</v>
      </c>
      <c r="D89">
        <v>1</v>
      </c>
      <c r="E89">
        <v>1</v>
      </c>
      <c r="F89" t="s">
        <v>44</v>
      </c>
      <c r="G89" t="s">
        <v>17</v>
      </c>
      <c r="H89" t="s">
        <v>13</v>
      </c>
      <c r="I89" t="s">
        <v>14</v>
      </c>
      <c r="J89">
        <v>1</v>
      </c>
    </row>
    <row r="90" spans="1:10" x14ac:dyDescent="0.3">
      <c r="A90" t="s">
        <v>10</v>
      </c>
      <c r="B90">
        <v>50</v>
      </c>
      <c r="C90">
        <v>1</v>
      </c>
      <c r="D90">
        <v>1</v>
      </c>
      <c r="E90">
        <v>1</v>
      </c>
      <c r="F90" t="s">
        <v>47</v>
      </c>
      <c r="G90" t="s">
        <v>12</v>
      </c>
      <c r="H90" t="s">
        <v>24</v>
      </c>
      <c r="I90" t="s">
        <v>14</v>
      </c>
      <c r="J90">
        <v>1</v>
      </c>
    </row>
    <row r="91" spans="1:10" x14ac:dyDescent="0.3">
      <c r="A91" t="s">
        <v>10</v>
      </c>
      <c r="B91">
        <v>39</v>
      </c>
      <c r="C91">
        <v>1</v>
      </c>
      <c r="D91">
        <v>1</v>
      </c>
      <c r="E91">
        <v>0</v>
      </c>
      <c r="F91" t="s">
        <v>40</v>
      </c>
      <c r="G91" t="s">
        <v>17</v>
      </c>
      <c r="H91" t="s">
        <v>13</v>
      </c>
      <c r="I91" t="s">
        <v>14</v>
      </c>
      <c r="J91">
        <v>1</v>
      </c>
    </row>
    <row r="92" spans="1:10" x14ac:dyDescent="0.3">
      <c r="A92" t="s">
        <v>10</v>
      </c>
      <c r="B92">
        <v>53</v>
      </c>
      <c r="C92">
        <v>0</v>
      </c>
      <c r="D92">
        <v>0</v>
      </c>
      <c r="E92">
        <v>0</v>
      </c>
      <c r="F92" t="s">
        <v>47</v>
      </c>
      <c r="G92" t="s">
        <v>12</v>
      </c>
      <c r="H92" t="s">
        <v>19</v>
      </c>
      <c r="I92" t="s">
        <v>14</v>
      </c>
      <c r="J92">
        <v>0</v>
      </c>
    </row>
    <row r="93" spans="1:10" x14ac:dyDescent="0.3">
      <c r="A93" t="s">
        <v>15</v>
      </c>
      <c r="B93">
        <v>64</v>
      </c>
      <c r="C93">
        <v>1</v>
      </c>
      <c r="D93">
        <v>1</v>
      </c>
      <c r="E93">
        <v>1</v>
      </c>
      <c r="F93" t="s">
        <v>11</v>
      </c>
      <c r="G93" t="s">
        <v>17</v>
      </c>
      <c r="H93" t="s">
        <v>13</v>
      </c>
      <c r="I93" t="s">
        <v>14</v>
      </c>
      <c r="J93">
        <v>1</v>
      </c>
    </row>
    <row r="94" spans="1:10" x14ac:dyDescent="0.3">
      <c r="A94" t="s">
        <v>10</v>
      </c>
      <c r="B94">
        <v>60</v>
      </c>
      <c r="C94">
        <v>1</v>
      </c>
      <c r="D94">
        <v>1</v>
      </c>
      <c r="E94">
        <v>1</v>
      </c>
      <c r="F94" t="s">
        <v>51</v>
      </c>
      <c r="G94" t="s">
        <v>12</v>
      </c>
      <c r="H94" t="s">
        <v>19</v>
      </c>
      <c r="I94" t="s">
        <v>14</v>
      </c>
      <c r="J94">
        <v>1</v>
      </c>
    </row>
    <row r="95" spans="1:10" x14ac:dyDescent="0.3">
      <c r="A95" t="s">
        <v>10</v>
      </c>
      <c r="B95">
        <v>45</v>
      </c>
      <c r="C95">
        <v>0</v>
      </c>
      <c r="D95">
        <v>0</v>
      </c>
      <c r="E95">
        <v>1</v>
      </c>
      <c r="F95" t="s">
        <v>41</v>
      </c>
      <c r="G95" t="s">
        <v>17</v>
      </c>
      <c r="H95" t="s">
        <v>19</v>
      </c>
      <c r="I95" t="s">
        <v>14</v>
      </c>
      <c r="J95">
        <v>0</v>
      </c>
    </row>
    <row r="96" spans="1:10" x14ac:dyDescent="0.3">
      <c r="A96" t="s">
        <v>15</v>
      </c>
      <c r="B96">
        <v>32</v>
      </c>
      <c r="C96">
        <v>0</v>
      </c>
      <c r="D96">
        <v>0</v>
      </c>
      <c r="E96">
        <v>0</v>
      </c>
      <c r="F96" t="s">
        <v>45</v>
      </c>
      <c r="G96" t="s">
        <v>12</v>
      </c>
      <c r="H96" t="s">
        <v>19</v>
      </c>
      <c r="I96" t="s">
        <v>14</v>
      </c>
      <c r="J96">
        <v>0</v>
      </c>
    </row>
    <row r="97" spans="1:10" x14ac:dyDescent="0.3">
      <c r="A97" t="s">
        <v>10</v>
      </c>
      <c r="B97">
        <v>26</v>
      </c>
      <c r="C97">
        <v>0</v>
      </c>
      <c r="D97">
        <v>0</v>
      </c>
      <c r="E97">
        <v>0</v>
      </c>
      <c r="F97" t="s">
        <v>40</v>
      </c>
      <c r="G97" t="s">
        <v>17</v>
      </c>
      <c r="H97" t="s">
        <v>13</v>
      </c>
      <c r="I97" t="s">
        <v>14</v>
      </c>
      <c r="J97">
        <v>0</v>
      </c>
    </row>
    <row r="98" spans="1:10" x14ac:dyDescent="0.3">
      <c r="A98" t="s">
        <v>10</v>
      </c>
      <c r="B98">
        <v>58</v>
      </c>
      <c r="C98">
        <v>1</v>
      </c>
      <c r="D98">
        <v>1</v>
      </c>
      <c r="E98">
        <v>1</v>
      </c>
      <c r="F98" t="s">
        <v>52</v>
      </c>
      <c r="G98" t="s">
        <v>12</v>
      </c>
      <c r="H98" t="s">
        <v>13</v>
      </c>
      <c r="I98" t="s">
        <v>14</v>
      </c>
      <c r="J98">
        <v>1</v>
      </c>
    </row>
    <row r="99" spans="1:10" x14ac:dyDescent="0.3">
      <c r="A99" t="s">
        <v>10</v>
      </c>
      <c r="B99">
        <v>23</v>
      </c>
      <c r="C99">
        <v>1</v>
      </c>
      <c r="D99">
        <v>1</v>
      </c>
      <c r="E99">
        <v>0</v>
      </c>
      <c r="F99" t="s">
        <v>38</v>
      </c>
      <c r="G99" t="s">
        <v>17</v>
      </c>
      <c r="H99" t="s">
        <v>24</v>
      </c>
      <c r="I99" t="s">
        <v>14</v>
      </c>
      <c r="J99">
        <v>1</v>
      </c>
    </row>
    <row r="100" spans="1:10" x14ac:dyDescent="0.3">
      <c r="A100" t="s">
        <v>15</v>
      </c>
      <c r="B100">
        <v>30</v>
      </c>
      <c r="C100">
        <v>0</v>
      </c>
      <c r="D100">
        <v>0</v>
      </c>
      <c r="E100">
        <v>1</v>
      </c>
      <c r="F100" t="s">
        <v>29</v>
      </c>
      <c r="G100" t="s">
        <v>12</v>
      </c>
      <c r="H100" t="s">
        <v>24</v>
      </c>
      <c r="I100" t="s">
        <v>14</v>
      </c>
      <c r="J100">
        <v>0</v>
      </c>
    </row>
    <row r="101" spans="1:10" x14ac:dyDescent="0.3">
      <c r="A101" t="s">
        <v>10</v>
      </c>
      <c r="B101">
        <v>62</v>
      </c>
      <c r="C101">
        <v>0</v>
      </c>
      <c r="D101">
        <v>0</v>
      </c>
      <c r="E101">
        <v>0</v>
      </c>
      <c r="F101" t="s">
        <v>52</v>
      </c>
      <c r="G101" t="s">
        <v>17</v>
      </c>
      <c r="H101" t="s">
        <v>24</v>
      </c>
      <c r="I101" t="s">
        <v>14</v>
      </c>
      <c r="J101">
        <v>0</v>
      </c>
    </row>
    <row r="102" spans="1:10" x14ac:dyDescent="0.3">
      <c r="A102" t="s">
        <v>10</v>
      </c>
      <c r="B102">
        <v>34</v>
      </c>
      <c r="C102">
        <v>0</v>
      </c>
      <c r="D102">
        <v>0</v>
      </c>
      <c r="E102">
        <v>0</v>
      </c>
      <c r="F102" t="s">
        <v>42</v>
      </c>
      <c r="G102" t="s">
        <v>12</v>
      </c>
      <c r="H102" t="s">
        <v>19</v>
      </c>
      <c r="I102" t="s">
        <v>14</v>
      </c>
      <c r="J102">
        <v>0</v>
      </c>
    </row>
    <row r="103" spans="1:10" x14ac:dyDescent="0.3">
      <c r="A103" t="s">
        <v>10</v>
      </c>
      <c r="B103">
        <v>58</v>
      </c>
      <c r="C103">
        <v>0</v>
      </c>
      <c r="D103">
        <v>0</v>
      </c>
      <c r="E103">
        <v>0</v>
      </c>
      <c r="F103" t="s">
        <v>22</v>
      </c>
      <c r="G103" t="s">
        <v>17</v>
      </c>
      <c r="H103" t="s">
        <v>19</v>
      </c>
      <c r="I103" t="s">
        <v>14</v>
      </c>
      <c r="J103">
        <v>0</v>
      </c>
    </row>
    <row r="104" spans="1:10" x14ac:dyDescent="0.3">
      <c r="A104" t="s">
        <v>10</v>
      </c>
      <c r="B104">
        <v>51</v>
      </c>
      <c r="C104">
        <v>0</v>
      </c>
      <c r="D104">
        <v>0</v>
      </c>
      <c r="E104">
        <v>1</v>
      </c>
      <c r="F104" t="s">
        <v>30</v>
      </c>
      <c r="G104" t="s">
        <v>12</v>
      </c>
      <c r="H104" t="s">
        <v>13</v>
      </c>
      <c r="I104" t="s">
        <v>14</v>
      </c>
      <c r="J104">
        <v>0</v>
      </c>
    </row>
    <row r="105" spans="1:10" x14ac:dyDescent="0.3">
      <c r="A105" t="s">
        <v>10</v>
      </c>
      <c r="B105">
        <v>50</v>
      </c>
      <c r="C105">
        <v>1</v>
      </c>
      <c r="D105">
        <v>1</v>
      </c>
      <c r="E105">
        <v>0</v>
      </c>
      <c r="F105" t="s">
        <v>39</v>
      </c>
      <c r="G105" t="s">
        <v>17</v>
      </c>
      <c r="H105" t="s">
        <v>24</v>
      </c>
      <c r="I105" t="s">
        <v>14</v>
      </c>
      <c r="J105">
        <v>1</v>
      </c>
    </row>
    <row r="106" spans="1:10" x14ac:dyDescent="0.3">
      <c r="A106" t="s">
        <v>10</v>
      </c>
      <c r="B106">
        <v>9</v>
      </c>
      <c r="C106">
        <v>0</v>
      </c>
      <c r="D106">
        <v>0</v>
      </c>
      <c r="E106">
        <v>0</v>
      </c>
      <c r="F106" t="s">
        <v>16</v>
      </c>
      <c r="G106" t="s">
        <v>12</v>
      </c>
      <c r="H106" t="s">
        <v>24</v>
      </c>
      <c r="I106" t="s">
        <v>14</v>
      </c>
      <c r="J106">
        <v>0</v>
      </c>
    </row>
    <row r="107" spans="1:10" x14ac:dyDescent="0.3">
      <c r="A107" t="s">
        <v>10</v>
      </c>
      <c r="B107">
        <v>8</v>
      </c>
      <c r="C107">
        <v>0</v>
      </c>
      <c r="D107">
        <v>0</v>
      </c>
      <c r="E107">
        <v>1</v>
      </c>
      <c r="F107" t="s">
        <v>49</v>
      </c>
      <c r="G107" t="s">
        <v>17</v>
      </c>
      <c r="H107" t="s">
        <v>19</v>
      </c>
      <c r="I107" t="s">
        <v>14</v>
      </c>
      <c r="J107">
        <v>0</v>
      </c>
    </row>
    <row r="108" spans="1:10" x14ac:dyDescent="0.3">
      <c r="A108" t="s">
        <v>15</v>
      </c>
      <c r="B108">
        <v>45</v>
      </c>
      <c r="C108">
        <v>1</v>
      </c>
      <c r="D108">
        <v>1</v>
      </c>
      <c r="E108">
        <v>1</v>
      </c>
      <c r="F108" t="s">
        <v>33</v>
      </c>
      <c r="G108" t="s">
        <v>12</v>
      </c>
      <c r="H108" t="s">
        <v>13</v>
      </c>
      <c r="I108" t="s">
        <v>14</v>
      </c>
      <c r="J108">
        <v>1</v>
      </c>
    </row>
    <row r="109" spans="1:10" x14ac:dyDescent="0.3">
      <c r="A109" t="s">
        <v>15</v>
      </c>
      <c r="B109">
        <v>27</v>
      </c>
      <c r="C109">
        <v>1</v>
      </c>
      <c r="D109">
        <v>1</v>
      </c>
      <c r="E109">
        <v>1</v>
      </c>
      <c r="F109" t="s">
        <v>26</v>
      </c>
      <c r="G109" t="s">
        <v>17</v>
      </c>
      <c r="H109" t="s">
        <v>19</v>
      </c>
      <c r="I109" t="s">
        <v>14</v>
      </c>
      <c r="J109">
        <v>1</v>
      </c>
    </row>
    <row r="110" spans="1:10" x14ac:dyDescent="0.3">
      <c r="A110" t="s">
        <v>10</v>
      </c>
      <c r="B110">
        <v>31</v>
      </c>
      <c r="C110">
        <v>1</v>
      </c>
      <c r="D110">
        <v>1</v>
      </c>
      <c r="E110">
        <v>1</v>
      </c>
      <c r="F110" t="s">
        <v>44</v>
      </c>
      <c r="G110" t="s">
        <v>12</v>
      </c>
      <c r="H110" t="s">
        <v>13</v>
      </c>
      <c r="I110" t="s">
        <v>14</v>
      </c>
      <c r="J110">
        <v>1</v>
      </c>
    </row>
    <row r="111" spans="1:10" x14ac:dyDescent="0.3">
      <c r="A111" t="s">
        <v>10</v>
      </c>
      <c r="B111">
        <v>44</v>
      </c>
      <c r="C111">
        <v>0</v>
      </c>
      <c r="D111">
        <v>0</v>
      </c>
      <c r="E111">
        <v>0</v>
      </c>
      <c r="F111" t="s">
        <v>21</v>
      </c>
      <c r="G111" t="s">
        <v>17</v>
      </c>
      <c r="H111" t="s">
        <v>19</v>
      </c>
      <c r="I111" t="s">
        <v>14</v>
      </c>
      <c r="J111">
        <v>0</v>
      </c>
    </row>
    <row r="112" spans="1:10" x14ac:dyDescent="0.3">
      <c r="A112" t="s">
        <v>10</v>
      </c>
      <c r="B112">
        <v>39</v>
      </c>
      <c r="C112">
        <v>1</v>
      </c>
      <c r="D112">
        <v>1</v>
      </c>
      <c r="E112">
        <v>0</v>
      </c>
      <c r="F112" t="s">
        <v>48</v>
      </c>
      <c r="G112" t="s">
        <v>12</v>
      </c>
      <c r="H112" t="s">
        <v>24</v>
      </c>
      <c r="I112" t="s">
        <v>14</v>
      </c>
      <c r="J112">
        <v>1</v>
      </c>
    </row>
    <row r="113" spans="1:10" x14ac:dyDescent="0.3">
      <c r="A113" t="s">
        <v>10</v>
      </c>
      <c r="B113">
        <v>9</v>
      </c>
      <c r="C113">
        <v>1</v>
      </c>
      <c r="D113">
        <v>1</v>
      </c>
      <c r="E113">
        <v>0</v>
      </c>
      <c r="F113" t="s">
        <v>53</v>
      </c>
      <c r="G113" t="s">
        <v>17</v>
      </c>
      <c r="H113" t="s">
        <v>24</v>
      </c>
      <c r="I113" t="s">
        <v>14</v>
      </c>
      <c r="J113">
        <v>1</v>
      </c>
    </row>
    <row r="114" spans="1:10" x14ac:dyDescent="0.3">
      <c r="A114" t="s">
        <v>15</v>
      </c>
      <c r="B114">
        <v>51</v>
      </c>
      <c r="C114">
        <v>1</v>
      </c>
      <c r="D114">
        <v>1</v>
      </c>
      <c r="E114">
        <v>0</v>
      </c>
      <c r="F114" t="s">
        <v>38</v>
      </c>
      <c r="G114" t="s">
        <v>12</v>
      </c>
      <c r="H114" t="s">
        <v>19</v>
      </c>
      <c r="I114" t="s">
        <v>14</v>
      </c>
      <c r="J114">
        <v>1</v>
      </c>
    </row>
    <row r="115" spans="1:10" x14ac:dyDescent="0.3">
      <c r="A115" t="s">
        <v>15</v>
      </c>
      <c r="B115">
        <v>24</v>
      </c>
      <c r="C115">
        <v>0</v>
      </c>
      <c r="D115">
        <v>0</v>
      </c>
      <c r="E115">
        <v>0</v>
      </c>
      <c r="F115" t="s">
        <v>21</v>
      </c>
      <c r="G115" t="s">
        <v>17</v>
      </c>
      <c r="H115" t="s">
        <v>19</v>
      </c>
      <c r="I115" t="s">
        <v>14</v>
      </c>
      <c r="J115">
        <v>0</v>
      </c>
    </row>
    <row r="116" spans="1:10" x14ac:dyDescent="0.3">
      <c r="A116" t="s">
        <v>15</v>
      </c>
      <c r="B116">
        <v>46</v>
      </c>
      <c r="C116">
        <v>1</v>
      </c>
      <c r="D116">
        <v>1</v>
      </c>
      <c r="E116">
        <v>0</v>
      </c>
      <c r="F116" t="s">
        <v>39</v>
      </c>
      <c r="G116" t="s">
        <v>12</v>
      </c>
      <c r="H116" t="s">
        <v>24</v>
      </c>
      <c r="I116" t="s">
        <v>14</v>
      </c>
      <c r="J116">
        <v>1</v>
      </c>
    </row>
    <row r="117" spans="1:10" x14ac:dyDescent="0.3">
      <c r="A117" t="s">
        <v>15</v>
      </c>
      <c r="B117">
        <v>39</v>
      </c>
      <c r="C117">
        <v>1</v>
      </c>
      <c r="D117">
        <v>1</v>
      </c>
      <c r="E117">
        <v>0</v>
      </c>
      <c r="F117" t="s">
        <v>18</v>
      </c>
      <c r="G117" t="s">
        <v>17</v>
      </c>
      <c r="H117" t="s">
        <v>13</v>
      </c>
      <c r="I117" t="s">
        <v>14</v>
      </c>
      <c r="J117">
        <v>1</v>
      </c>
    </row>
    <row r="118" spans="1:10" x14ac:dyDescent="0.3">
      <c r="A118" t="s">
        <v>10</v>
      </c>
      <c r="B118">
        <v>14</v>
      </c>
      <c r="C118">
        <v>1</v>
      </c>
      <c r="D118">
        <v>1</v>
      </c>
      <c r="E118">
        <v>0</v>
      </c>
      <c r="F118" t="s">
        <v>35</v>
      </c>
      <c r="G118" t="s">
        <v>12</v>
      </c>
      <c r="H118" t="s">
        <v>13</v>
      </c>
      <c r="I118" t="s">
        <v>14</v>
      </c>
      <c r="J118">
        <v>1</v>
      </c>
    </row>
    <row r="119" spans="1:10" x14ac:dyDescent="0.3">
      <c r="A119" t="s">
        <v>15</v>
      </c>
      <c r="B119">
        <v>42</v>
      </c>
      <c r="C119">
        <v>1</v>
      </c>
      <c r="D119">
        <v>1</v>
      </c>
      <c r="E119">
        <v>0</v>
      </c>
      <c r="F119" t="s">
        <v>53</v>
      </c>
      <c r="G119" t="s">
        <v>17</v>
      </c>
      <c r="H119" t="s">
        <v>19</v>
      </c>
      <c r="I119" t="s">
        <v>14</v>
      </c>
      <c r="J119">
        <v>1</v>
      </c>
    </row>
    <row r="120" spans="1:10" x14ac:dyDescent="0.3">
      <c r="A120" t="s">
        <v>15</v>
      </c>
      <c r="B120">
        <v>37</v>
      </c>
      <c r="C120">
        <v>1</v>
      </c>
      <c r="D120">
        <v>1</v>
      </c>
      <c r="E120">
        <v>0</v>
      </c>
      <c r="F120" t="s">
        <v>33</v>
      </c>
      <c r="G120" t="s">
        <v>12</v>
      </c>
      <c r="H120" t="s">
        <v>24</v>
      </c>
      <c r="I120" t="s">
        <v>14</v>
      </c>
      <c r="J120">
        <v>1</v>
      </c>
    </row>
    <row r="121" spans="1:10" x14ac:dyDescent="0.3">
      <c r="A121" t="s">
        <v>15</v>
      </c>
      <c r="B121">
        <v>31</v>
      </c>
      <c r="C121">
        <v>1</v>
      </c>
      <c r="D121">
        <v>1</v>
      </c>
      <c r="E121">
        <v>0</v>
      </c>
      <c r="F121" t="s">
        <v>34</v>
      </c>
      <c r="G121" t="s">
        <v>17</v>
      </c>
      <c r="H121" t="s">
        <v>13</v>
      </c>
      <c r="I121" t="s">
        <v>14</v>
      </c>
      <c r="J121">
        <v>1</v>
      </c>
    </row>
    <row r="122" spans="1:10" x14ac:dyDescent="0.3">
      <c r="A122" t="s">
        <v>15</v>
      </c>
      <c r="B122">
        <v>57</v>
      </c>
      <c r="C122">
        <v>0</v>
      </c>
      <c r="D122">
        <v>0</v>
      </c>
      <c r="E122">
        <v>0</v>
      </c>
      <c r="F122" t="s">
        <v>32</v>
      </c>
      <c r="G122" t="s">
        <v>12</v>
      </c>
      <c r="H122" t="s">
        <v>24</v>
      </c>
      <c r="I122" t="s">
        <v>14</v>
      </c>
      <c r="J122">
        <v>0</v>
      </c>
    </row>
    <row r="123" spans="1:10" x14ac:dyDescent="0.3">
      <c r="A123" t="s">
        <v>10</v>
      </c>
      <c r="B123">
        <v>30</v>
      </c>
      <c r="C123">
        <v>0</v>
      </c>
      <c r="D123">
        <v>0</v>
      </c>
      <c r="E123">
        <v>1</v>
      </c>
      <c r="F123" t="s">
        <v>46</v>
      </c>
      <c r="G123" t="s">
        <v>17</v>
      </c>
      <c r="H123" t="s">
        <v>13</v>
      </c>
      <c r="I123" t="s">
        <v>14</v>
      </c>
      <c r="J123">
        <v>0</v>
      </c>
    </row>
    <row r="124" spans="1:10" x14ac:dyDescent="0.3">
      <c r="A124" t="s">
        <v>10</v>
      </c>
      <c r="B124">
        <v>57</v>
      </c>
      <c r="C124">
        <v>1</v>
      </c>
      <c r="D124">
        <v>1</v>
      </c>
      <c r="E124">
        <v>1</v>
      </c>
      <c r="F124" t="s">
        <v>20</v>
      </c>
      <c r="G124" t="s">
        <v>12</v>
      </c>
      <c r="H124" t="s">
        <v>24</v>
      </c>
      <c r="I124" t="s">
        <v>14</v>
      </c>
      <c r="J124">
        <v>1</v>
      </c>
    </row>
    <row r="125" spans="1:10" x14ac:dyDescent="0.3">
      <c r="A125" t="s">
        <v>15</v>
      </c>
      <c r="B125">
        <v>17</v>
      </c>
      <c r="C125">
        <v>0</v>
      </c>
      <c r="D125">
        <v>0</v>
      </c>
      <c r="E125">
        <v>0</v>
      </c>
      <c r="F125" t="s">
        <v>28</v>
      </c>
      <c r="G125" t="s">
        <v>17</v>
      </c>
      <c r="H125" t="s">
        <v>19</v>
      </c>
      <c r="I125" t="s">
        <v>14</v>
      </c>
      <c r="J125">
        <v>0</v>
      </c>
    </row>
    <row r="126" spans="1:10" x14ac:dyDescent="0.3">
      <c r="A126" t="s">
        <v>10</v>
      </c>
      <c r="B126">
        <v>56</v>
      </c>
      <c r="C126">
        <v>0</v>
      </c>
      <c r="D126">
        <v>0</v>
      </c>
      <c r="E126">
        <v>0</v>
      </c>
      <c r="F126" t="s">
        <v>50</v>
      </c>
      <c r="G126" t="s">
        <v>12</v>
      </c>
      <c r="H126" t="s">
        <v>24</v>
      </c>
      <c r="I126" t="s">
        <v>14</v>
      </c>
      <c r="J126">
        <v>0</v>
      </c>
    </row>
    <row r="127" spans="1:10" x14ac:dyDescent="0.3">
      <c r="A127" t="s">
        <v>15</v>
      </c>
      <c r="B127">
        <v>54</v>
      </c>
      <c r="C127">
        <v>0</v>
      </c>
      <c r="D127">
        <v>0</v>
      </c>
      <c r="E127">
        <v>0</v>
      </c>
      <c r="F127" t="s">
        <v>37</v>
      </c>
      <c r="G127" t="s">
        <v>17</v>
      </c>
      <c r="H127" t="s">
        <v>19</v>
      </c>
      <c r="I127" t="s">
        <v>14</v>
      </c>
      <c r="J127">
        <v>0</v>
      </c>
    </row>
    <row r="128" spans="1:10" x14ac:dyDescent="0.3">
      <c r="A128" t="s">
        <v>10</v>
      </c>
      <c r="B128">
        <v>22</v>
      </c>
      <c r="C128">
        <v>0</v>
      </c>
      <c r="D128">
        <v>0</v>
      </c>
      <c r="E128">
        <v>1</v>
      </c>
      <c r="F128" t="s">
        <v>42</v>
      </c>
      <c r="G128" t="s">
        <v>12</v>
      </c>
      <c r="H128" t="s">
        <v>19</v>
      </c>
      <c r="I128" t="s">
        <v>14</v>
      </c>
      <c r="J128">
        <v>0</v>
      </c>
    </row>
    <row r="129" spans="1:10" x14ac:dyDescent="0.3">
      <c r="A129" t="s">
        <v>10</v>
      </c>
      <c r="B129">
        <v>63</v>
      </c>
      <c r="C129">
        <v>1</v>
      </c>
      <c r="D129">
        <v>1</v>
      </c>
      <c r="E129">
        <v>1</v>
      </c>
      <c r="F129" t="s">
        <v>44</v>
      </c>
      <c r="G129" t="s">
        <v>17</v>
      </c>
      <c r="H129" t="s">
        <v>19</v>
      </c>
      <c r="I129" t="s">
        <v>14</v>
      </c>
      <c r="J129">
        <v>1</v>
      </c>
    </row>
    <row r="130" spans="1:10" x14ac:dyDescent="0.3">
      <c r="A130" t="s">
        <v>15</v>
      </c>
      <c r="B130">
        <v>54</v>
      </c>
      <c r="C130">
        <v>0</v>
      </c>
      <c r="D130">
        <v>0</v>
      </c>
      <c r="E130">
        <v>1</v>
      </c>
      <c r="F130" t="s">
        <v>11</v>
      </c>
      <c r="G130" t="s">
        <v>12</v>
      </c>
      <c r="H130" t="s">
        <v>24</v>
      </c>
      <c r="I130" t="s">
        <v>14</v>
      </c>
      <c r="J130">
        <v>0</v>
      </c>
    </row>
    <row r="131" spans="1:10" x14ac:dyDescent="0.3">
      <c r="A131" t="s">
        <v>15</v>
      </c>
      <c r="B131">
        <v>61</v>
      </c>
      <c r="C131">
        <v>1</v>
      </c>
      <c r="D131">
        <v>1</v>
      </c>
      <c r="E131">
        <v>1</v>
      </c>
      <c r="F131" t="s">
        <v>36</v>
      </c>
      <c r="G131" t="s">
        <v>17</v>
      </c>
      <c r="H131" t="s">
        <v>24</v>
      </c>
      <c r="I131" t="s">
        <v>14</v>
      </c>
      <c r="J131">
        <v>1</v>
      </c>
    </row>
    <row r="132" spans="1:10" x14ac:dyDescent="0.3">
      <c r="A132" t="s">
        <v>10</v>
      </c>
      <c r="B132">
        <v>47</v>
      </c>
      <c r="C132">
        <v>1</v>
      </c>
      <c r="D132">
        <v>1</v>
      </c>
      <c r="E132">
        <v>1</v>
      </c>
      <c r="F132" t="s">
        <v>33</v>
      </c>
      <c r="G132" t="s">
        <v>12</v>
      </c>
      <c r="H132" t="s">
        <v>24</v>
      </c>
      <c r="I132" t="s">
        <v>14</v>
      </c>
      <c r="J132">
        <v>1</v>
      </c>
    </row>
    <row r="133" spans="1:10" x14ac:dyDescent="0.3">
      <c r="A133" t="s">
        <v>15</v>
      </c>
      <c r="B133">
        <v>18</v>
      </c>
      <c r="C133">
        <v>0</v>
      </c>
      <c r="D133">
        <v>0</v>
      </c>
      <c r="E133">
        <v>1</v>
      </c>
      <c r="F133" t="s">
        <v>20</v>
      </c>
      <c r="G133" t="s">
        <v>17</v>
      </c>
      <c r="H133" t="s">
        <v>19</v>
      </c>
      <c r="I133" t="s">
        <v>14</v>
      </c>
      <c r="J133">
        <v>0</v>
      </c>
    </row>
    <row r="134" spans="1:10" x14ac:dyDescent="0.3">
      <c r="A134" t="s">
        <v>10</v>
      </c>
      <c r="B134">
        <v>24</v>
      </c>
      <c r="C134">
        <v>1</v>
      </c>
      <c r="D134">
        <v>1</v>
      </c>
      <c r="E134">
        <v>0</v>
      </c>
      <c r="F134" t="s">
        <v>39</v>
      </c>
      <c r="G134" t="s">
        <v>12</v>
      </c>
      <c r="H134" t="s">
        <v>19</v>
      </c>
      <c r="I134" t="s">
        <v>14</v>
      </c>
      <c r="J134">
        <v>1</v>
      </c>
    </row>
    <row r="135" spans="1:10" x14ac:dyDescent="0.3">
      <c r="A135" t="s">
        <v>10</v>
      </c>
      <c r="B135">
        <v>60</v>
      </c>
      <c r="C135">
        <v>0</v>
      </c>
      <c r="D135">
        <v>0</v>
      </c>
      <c r="E135">
        <v>1</v>
      </c>
      <c r="F135" t="s">
        <v>40</v>
      </c>
      <c r="G135" t="s">
        <v>17</v>
      </c>
      <c r="H135" t="s">
        <v>19</v>
      </c>
      <c r="I135" t="s">
        <v>14</v>
      </c>
      <c r="J135">
        <v>0</v>
      </c>
    </row>
    <row r="136" spans="1:10" x14ac:dyDescent="0.3">
      <c r="A136" t="s">
        <v>10</v>
      </c>
      <c r="B136">
        <v>47</v>
      </c>
      <c r="C136">
        <v>1</v>
      </c>
      <c r="D136">
        <v>1</v>
      </c>
      <c r="E136">
        <v>1</v>
      </c>
      <c r="F136" t="s">
        <v>31</v>
      </c>
      <c r="G136" t="s">
        <v>12</v>
      </c>
      <c r="H136" t="s">
        <v>19</v>
      </c>
      <c r="I136" t="s">
        <v>14</v>
      </c>
      <c r="J136">
        <v>1</v>
      </c>
    </row>
    <row r="137" spans="1:10" x14ac:dyDescent="0.3">
      <c r="A137" t="s">
        <v>10</v>
      </c>
      <c r="B137">
        <v>19</v>
      </c>
      <c r="C137">
        <v>1</v>
      </c>
      <c r="D137">
        <v>1</v>
      </c>
      <c r="E137">
        <v>0</v>
      </c>
      <c r="F137" t="s">
        <v>18</v>
      </c>
      <c r="G137" t="s">
        <v>17</v>
      </c>
      <c r="H137" t="s">
        <v>13</v>
      </c>
      <c r="I137" t="s">
        <v>14</v>
      </c>
      <c r="J137">
        <v>1</v>
      </c>
    </row>
    <row r="138" spans="1:10" x14ac:dyDescent="0.3">
      <c r="A138" t="s">
        <v>15</v>
      </c>
      <c r="B138">
        <v>55</v>
      </c>
      <c r="C138">
        <v>1</v>
      </c>
      <c r="D138">
        <v>1</v>
      </c>
      <c r="E138">
        <v>0</v>
      </c>
      <c r="F138" t="s">
        <v>34</v>
      </c>
      <c r="G138" t="s">
        <v>12</v>
      </c>
      <c r="H138" t="s">
        <v>24</v>
      </c>
      <c r="I138" t="s">
        <v>14</v>
      </c>
      <c r="J138">
        <v>1</v>
      </c>
    </row>
    <row r="139" spans="1:10" x14ac:dyDescent="0.3">
      <c r="A139" t="s">
        <v>10</v>
      </c>
      <c r="B139">
        <v>49</v>
      </c>
      <c r="C139">
        <v>1</v>
      </c>
      <c r="D139">
        <v>1</v>
      </c>
      <c r="E139">
        <v>0</v>
      </c>
      <c r="F139" t="s">
        <v>18</v>
      </c>
      <c r="G139" t="s">
        <v>17</v>
      </c>
      <c r="H139" t="s">
        <v>13</v>
      </c>
      <c r="I139" t="s">
        <v>14</v>
      </c>
      <c r="J139">
        <v>1</v>
      </c>
    </row>
    <row r="140" spans="1:10" x14ac:dyDescent="0.3">
      <c r="A140" t="s">
        <v>15</v>
      </c>
      <c r="B140">
        <v>32</v>
      </c>
      <c r="C140">
        <v>0</v>
      </c>
      <c r="D140">
        <v>1</v>
      </c>
      <c r="E140">
        <v>0</v>
      </c>
      <c r="F140" t="s">
        <v>53</v>
      </c>
      <c r="G140" t="s">
        <v>12</v>
      </c>
      <c r="H140" t="s">
        <v>24</v>
      </c>
      <c r="I140" t="s">
        <v>14</v>
      </c>
      <c r="J140">
        <v>1</v>
      </c>
    </row>
    <row r="141" spans="1:10" x14ac:dyDescent="0.3">
      <c r="A141" t="s">
        <v>10</v>
      </c>
      <c r="B141">
        <v>8</v>
      </c>
      <c r="C141">
        <v>1</v>
      </c>
      <c r="D141">
        <v>1</v>
      </c>
      <c r="E141">
        <v>0</v>
      </c>
      <c r="F141" t="s">
        <v>44</v>
      </c>
      <c r="G141" t="s">
        <v>17</v>
      </c>
      <c r="H141" t="s">
        <v>24</v>
      </c>
      <c r="I141" t="s">
        <v>14</v>
      </c>
      <c r="J141">
        <v>1</v>
      </c>
    </row>
    <row r="142" spans="1:10" x14ac:dyDescent="0.3">
      <c r="A142" t="s">
        <v>10</v>
      </c>
      <c r="B142">
        <v>14</v>
      </c>
      <c r="C142">
        <v>0</v>
      </c>
      <c r="D142">
        <v>0</v>
      </c>
      <c r="E142">
        <v>0</v>
      </c>
      <c r="F142" t="s">
        <v>47</v>
      </c>
      <c r="G142" t="s">
        <v>12</v>
      </c>
      <c r="H142" t="s">
        <v>24</v>
      </c>
      <c r="I142" t="s">
        <v>14</v>
      </c>
      <c r="J142">
        <v>0</v>
      </c>
    </row>
    <row r="143" spans="1:10" x14ac:dyDescent="0.3">
      <c r="A143" t="s">
        <v>15</v>
      </c>
      <c r="B143">
        <v>28</v>
      </c>
      <c r="C143">
        <v>0</v>
      </c>
      <c r="D143">
        <v>0</v>
      </c>
      <c r="E143">
        <v>1</v>
      </c>
      <c r="F143" t="s">
        <v>46</v>
      </c>
      <c r="G143" t="s">
        <v>17</v>
      </c>
      <c r="H143" t="s">
        <v>19</v>
      </c>
      <c r="I143" t="s">
        <v>14</v>
      </c>
      <c r="J143">
        <v>0</v>
      </c>
    </row>
    <row r="144" spans="1:10" x14ac:dyDescent="0.3">
      <c r="A144" t="s">
        <v>10</v>
      </c>
      <c r="B144">
        <v>11</v>
      </c>
      <c r="C144">
        <v>1</v>
      </c>
      <c r="D144">
        <v>1</v>
      </c>
      <c r="E144">
        <v>1</v>
      </c>
      <c r="F144" t="s">
        <v>38</v>
      </c>
      <c r="G144" t="s">
        <v>12</v>
      </c>
      <c r="H144" t="s">
        <v>19</v>
      </c>
      <c r="I144" t="s">
        <v>14</v>
      </c>
      <c r="J144">
        <v>1</v>
      </c>
    </row>
    <row r="145" spans="1:10" x14ac:dyDescent="0.3">
      <c r="A145" t="s">
        <v>15</v>
      </c>
      <c r="B145">
        <v>29</v>
      </c>
      <c r="C145">
        <v>0</v>
      </c>
      <c r="D145">
        <v>0</v>
      </c>
      <c r="E145">
        <v>0</v>
      </c>
      <c r="F145" t="s">
        <v>53</v>
      </c>
      <c r="G145" t="s">
        <v>17</v>
      </c>
      <c r="H145" t="s">
        <v>13</v>
      </c>
      <c r="I145" t="s">
        <v>14</v>
      </c>
      <c r="J145">
        <v>0</v>
      </c>
    </row>
    <row r="146" spans="1:10" x14ac:dyDescent="0.3">
      <c r="A146" t="s">
        <v>10</v>
      </c>
      <c r="B146">
        <v>62</v>
      </c>
      <c r="C146">
        <v>0</v>
      </c>
      <c r="D146">
        <v>0</v>
      </c>
      <c r="E146">
        <v>1</v>
      </c>
      <c r="F146" t="s">
        <v>29</v>
      </c>
      <c r="G146" t="s">
        <v>12</v>
      </c>
      <c r="H146" t="s">
        <v>19</v>
      </c>
      <c r="I146" t="s">
        <v>14</v>
      </c>
      <c r="J146">
        <v>0</v>
      </c>
    </row>
    <row r="147" spans="1:10" x14ac:dyDescent="0.3">
      <c r="A147" t="s">
        <v>10</v>
      </c>
      <c r="B147">
        <v>65</v>
      </c>
      <c r="C147">
        <v>1</v>
      </c>
      <c r="D147">
        <v>1</v>
      </c>
      <c r="E147">
        <v>1</v>
      </c>
      <c r="F147" t="s">
        <v>18</v>
      </c>
      <c r="G147" t="s">
        <v>17</v>
      </c>
      <c r="H147" t="s">
        <v>19</v>
      </c>
      <c r="I147" t="s">
        <v>14</v>
      </c>
      <c r="J147">
        <v>1</v>
      </c>
    </row>
    <row r="148" spans="1:10" x14ac:dyDescent="0.3">
      <c r="A148" t="s">
        <v>10</v>
      </c>
      <c r="B148">
        <v>43</v>
      </c>
      <c r="C148">
        <v>1</v>
      </c>
      <c r="D148">
        <v>1</v>
      </c>
      <c r="E148">
        <v>1</v>
      </c>
      <c r="F148" t="s">
        <v>37</v>
      </c>
      <c r="G148" t="s">
        <v>12</v>
      </c>
      <c r="H148" t="s">
        <v>19</v>
      </c>
      <c r="I148" t="s">
        <v>14</v>
      </c>
      <c r="J148">
        <v>1</v>
      </c>
    </row>
    <row r="149" spans="1:10" x14ac:dyDescent="0.3">
      <c r="A149" t="s">
        <v>10</v>
      </c>
      <c r="B149">
        <v>59</v>
      </c>
      <c r="C149">
        <v>1</v>
      </c>
      <c r="D149">
        <v>1</v>
      </c>
      <c r="E149">
        <v>0</v>
      </c>
      <c r="F149" t="s">
        <v>43</v>
      </c>
      <c r="G149" t="s">
        <v>17</v>
      </c>
      <c r="H149" t="s">
        <v>24</v>
      </c>
      <c r="I149" t="s">
        <v>14</v>
      </c>
      <c r="J149">
        <v>1</v>
      </c>
    </row>
    <row r="150" spans="1:10" x14ac:dyDescent="0.3">
      <c r="A150" t="s">
        <v>10</v>
      </c>
      <c r="B150">
        <v>29</v>
      </c>
      <c r="C150">
        <v>1</v>
      </c>
      <c r="D150">
        <v>1</v>
      </c>
      <c r="E150">
        <v>1</v>
      </c>
      <c r="F150" t="s">
        <v>16</v>
      </c>
      <c r="G150" t="s">
        <v>12</v>
      </c>
      <c r="H150" t="s">
        <v>24</v>
      </c>
      <c r="I150" t="s">
        <v>14</v>
      </c>
      <c r="J150">
        <v>1</v>
      </c>
    </row>
    <row r="151" spans="1:10" x14ac:dyDescent="0.3">
      <c r="A151" t="s">
        <v>15</v>
      </c>
      <c r="B151">
        <v>17</v>
      </c>
      <c r="C151">
        <v>0</v>
      </c>
      <c r="D151">
        <v>0</v>
      </c>
      <c r="E151">
        <v>0</v>
      </c>
      <c r="F151" t="s">
        <v>49</v>
      </c>
      <c r="G151" t="s">
        <v>17</v>
      </c>
      <c r="H151" t="s">
        <v>13</v>
      </c>
      <c r="I151" t="s">
        <v>14</v>
      </c>
      <c r="J151">
        <v>0</v>
      </c>
    </row>
    <row r="152" spans="1:10" x14ac:dyDescent="0.3">
      <c r="A152" t="s">
        <v>10</v>
      </c>
      <c r="B152">
        <v>41</v>
      </c>
      <c r="C152">
        <v>1</v>
      </c>
      <c r="D152">
        <v>1</v>
      </c>
      <c r="E152">
        <v>1</v>
      </c>
      <c r="F152" t="s">
        <v>29</v>
      </c>
      <c r="G152" t="s">
        <v>12</v>
      </c>
      <c r="H152" t="s">
        <v>19</v>
      </c>
      <c r="I152" t="s">
        <v>14</v>
      </c>
      <c r="J152">
        <v>1</v>
      </c>
    </row>
    <row r="153" spans="1:10" x14ac:dyDescent="0.3">
      <c r="A153" t="s">
        <v>10</v>
      </c>
      <c r="B153">
        <v>8</v>
      </c>
      <c r="C153">
        <v>1</v>
      </c>
      <c r="D153">
        <v>1</v>
      </c>
      <c r="E153">
        <v>1</v>
      </c>
      <c r="F153" t="s">
        <v>47</v>
      </c>
      <c r="G153" t="s">
        <v>17</v>
      </c>
      <c r="H153" t="s">
        <v>13</v>
      </c>
      <c r="I153" t="s">
        <v>14</v>
      </c>
      <c r="J153">
        <v>1</v>
      </c>
    </row>
    <row r="154" spans="1:10" x14ac:dyDescent="0.3">
      <c r="A154" t="s">
        <v>10</v>
      </c>
      <c r="B154">
        <v>29</v>
      </c>
      <c r="C154">
        <v>1</v>
      </c>
      <c r="D154">
        <v>1</v>
      </c>
      <c r="E154">
        <v>0</v>
      </c>
      <c r="F154" t="s">
        <v>31</v>
      </c>
      <c r="G154" t="s">
        <v>12</v>
      </c>
      <c r="H154" t="s">
        <v>24</v>
      </c>
      <c r="I154" t="s">
        <v>14</v>
      </c>
      <c r="J154">
        <v>1</v>
      </c>
    </row>
    <row r="155" spans="1:10" x14ac:dyDescent="0.3">
      <c r="A155" t="s">
        <v>10</v>
      </c>
      <c r="B155">
        <v>54</v>
      </c>
      <c r="C155">
        <v>1</v>
      </c>
      <c r="D155">
        <v>1</v>
      </c>
      <c r="E155">
        <v>0</v>
      </c>
      <c r="F155" t="s">
        <v>50</v>
      </c>
      <c r="G155" t="s">
        <v>17</v>
      </c>
      <c r="H155" t="s">
        <v>24</v>
      </c>
      <c r="I155" t="s">
        <v>14</v>
      </c>
      <c r="J155">
        <v>1</v>
      </c>
    </row>
    <row r="156" spans="1:10" x14ac:dyDescent="0.3">
      <c r="A156" t="s">
        <v>10</v>
      </c>
      <c r="B156">
        <v>53</v>
      </c>
      <c r="C156">
        <v>0</v>
      </c>
      <c r="D156">
        <v>0</v>
      </c>
      <c r="E156">
        <v>1</v>
      </c>
      <c r="F156" t="s">
        <v>16</v>
      </c>
      <c r="G156" t="s">
        <v>12</v>
      </c>
      <c r="H156" t="s">
        <v>13</v>
      </c>
      <c r="I156" t="s">
        <v>14</v>
      </c>
      <c r="J156">
        <v>0</v>
      </c>
    </row>
    <row r="157" spans="1:10" x14ac:dyDescent="0.3">
      <c r="A157" t="s">
        <v>15</v>
      </c>
      <c r="B157">
        <v>16</v>
      </c>
      <c r="C157">
        <v>1</v>
      </c>
      <c r="D157">
        <v>1</v>
      </c>
      <c r="E157">
        <v>1</v>
      </c>
      <c r="F157" t="s">
        <v>45</v>
      </c>
      <c r="G157" t="s">
        <v>17</v>
      </c>
      <c r="H157" t="s">
        <v>13</v>
      </c>
      <c r="I157" t="s">
        <v>14</v>
      </c>
      <c r="J157">
        <v>1</v>
      </c>
    </row>
    <row r="158" spans="1:10" x14ac:dyDescent="0.3">
      <c r="A158" t="s">
        <v>15</v>
      </c>
      <c r="B158">
        <v>43</v>
      </c>
      <c r="C158">
        <v>0</v>
      </c>
      <c r="D158">
        <v>0</v>
      </c>
      <c r="E158">
        <v>1</v>
      </c>
      <c r="F158" t="s">
        <v>31</v>
      </c>
      <c r="G158" t="s">
        <v>12</v>
      </c>
      <c r="H158" t="s">
        <v>13</v>
      </c>
      <c r="I158" t="s">
        <v>14</v>
      </c>
      <c r="J158">
        <v>0</v>
      </c>
    </row>
    <row r="159" spans="1:10" x14ac:dyDescent="0.3">
      <c r="A159" t="s">
        <v>15</v>
      </c>
      <c r="B159">
        <v>54</v>
      </c>
      <c r="C159">
        <v>0</v>
      </c>
      <c r="D159">
        <v>0</v>
      </c>
      <c r="E159">
        <v>0</v>
      </c>
      <c r="F159" t="s">
        <v>36</v>
      </c>
      <c r="G159" t="s">
        <v>17</v>
      </c>
      <c r="H159" t="s">
        <v>19</v>
      </c>
      <c r="I159" t="s">
        <v>14</v>
      </c>
      <c r="J159">
        <v>0</v>
      </c>
    </row>
    <row r="160" spans="1:10" x14ac:dyDescent="0.3">
      <c r="A160" t="s">
        <v>15</v>
      </c>
      <c r="B160">
        <v>41</v>
      </c>
      <c r="C160">
        <v>0</v>
      </c>
      <c r="D160">
        <v>0</v>
      </c>
      <c r="E160">
        <v>0</v>
      </c>
      <c r="F160" t="s">
        <v>39</v>
      </c>
      <c r="G160" t="s">
        <v>12</v>
      </c>
      <c r="H160" t="s">
        <v>24</v>
      </c>
      <c r="I160" t="s">
        <v>14</v>
      </c>
      <c r="J160">
        <v>0</v>
      </c>
    </row>
    <row r="161" spans="1:10" x14ac:dyDescent="0.3">
      <c r="A161" t="s">
        <v>15</v>
      </c>
      <c r="B161">
        <v>42</v>
      </c>
      <c r="C161">
        <v>0</v>
      </c>
      <c r="D161">
        <v>0</v>
      </c>
      <c r="E161">
        <v>0</v>
      </c>
      <c r="F161" t="s">
        <v>51</v>
      </c>
      <c r="G161" t="s">
        <v>17</v>
      </c>
      <c r="H161" t="s">
        <v>19</v>
      </c>
      <c r="I161" t="s">
        <v>14</v>
      </c>
      <c r="J161">
        <v>0</v>
      </c>
    </row>
    <row r="162" spans="1:10" x14ac:dyDescent="0.3">
      <c r="A162" t="s">
        <v>10</v>
      </c>
      <c r="B162">
        <v>45</v>
      </c>
      <c r="C162">
        <v>1</v>
      </c>
      <c r="D162">
        <v>1</v>
      </c>
      <c r="E162">
        <v>1</v>
      </c>
      <c r="F162" t="s">
        <v>25</v>
      </c>
      <c r="G162" t="s">
        <v>12</v>
      </c>
      <c r="H162" t="s">
        <v>19</v>
      </c>
      <c r="I162" t="s">
        <v>14</v>
      </c>
      <c r="J162">
        <v>1</v>
      </c>
    </row>
    <row r="163" spans="1:10" x14ac:dyDescent="0.3">
      <c r="A163" t="s">
        <v>15</v>
      </c>
      <c r="B163">
        <v>13</v>
      </c>
      <c r="C163">
        <v>1</v>
      </c>
      <c r="D163">
        <v>1</v>
      </c>
      <c r="E163">
        <v>1</v>
      </c>
      <c r="F163" t="s">
        <v>50</v>
      </c>
      <c r="G163" t="s">
        <v>17</v>
      </c>
      <c r="H163" t="s">
        <v>19</v>
      </c>
      <c r="I163" t="s">
        <v>14</v>
      </c>
      <c r="J163">
        <v>1</v>
      </c>
    </row>
    <row r="164" spans="1:10" x14ac:dyDescent="0.3">
      <c r="A164" t="s">
        <v>10</v>
      </c>
      <c r="B164">
        <v>10</v>
      </c>
      <c r="C164">
        <v>1</v>
      </c>
      <c r="D164">
        <v>1</v>
      </c>
      <c r="E164">
        <v>0</v>
      </c>
      <c r="F164" t="s">
        <v>45</v>
      </c>
      <c r="G164" t="s">
        <v>12</v>
      </c>
      <c r="H164" t="s">
        <v>13</v>
      </c>
      <c r="I164" t="s">
        <v>14</v>
      </c>
      <c r="J164">
        <v>1</v>
      </c>
    </row>
    <row r="165" spans="1:10" x14ac:dyDescent="0.3">
      <c r="A165" t="s">
        <v>15</v>
      </c>
      <c r="B165">
        <v>18</v>
      </c>
      <c r="C165">
        <v>1</v>
      </c>
      <c r="D165">
        <v>1</v>
      </c>
      <c r="E165">
        <v>0</v>
      </c>
      <c r="F165" t="s">
        <v>31</v>
      </c>
      <c r="G165" t="s">
        <v>17</v>
      </c>
      <c r="H165" t="s">
        <v>13</v>
      </c>
      <c r="I165" t="s">
        <v>14</v>
      </c>
      <c r="J165">
        <v>1</v>
      </c>
    </row>
    <row r="166" spans="1:10" x14ac:dyDescent="0.3">
      <c r="A166" t="s">
        <v>10</v>
      </c>
      <c r="B166">
        <v>9</v>
      </c>
      <c r="C166">
        <v>1</v>
      </c>
      <c r="D166">
        <v>1</v>
      </c>
      <c r="E166">
        <v>0</v>
      </c>
      <c r="F166" t="s">
        <v>32</v>
      </c>
      <c r="G166" t="s">
        <v>12</v>
      </c>
      <c r="H166" t="s">
        <v>24</v>
      </c>
      <c r="I166" t="s">
        <v>14</v>
      </c>
      <c r="J166">
        <v>1</v>
      </c>
    </row>
    <row r="167" spans="1:10" x14ac:dyDescent="0.3">
      <c r="A167" t="s">
        <v>10</v>
      </c>
      <c r="B167">
        <v>63</v>
      </c>
      <c r="C167">
        <v>0</v>
      </c>
      <c r="D167">
        <v>0</v>
      </c>
      <c r="E167">
        <v>1</v>
      </c>
      <c r="F167" t="s">
        <v>43</v>
      </c>
      <c r="G167" t="s">
        <v>17</v>
      </c>
      <c r="H167" t="s">
        <v>24</v>
      </c>
      <c r="I167" t="s">
        <v>14</v>
      </c>
      <c r="J167">
        <v>0</v>
      </c>
    </row>
    <row r="168" spans="1:10" x14ac:dyDescent="0.3">
      <c r="A168" t="s">
        <v>15</v>
      </c>
      <c r="B168">
        <v>36</v>
      </c>
      <c r="C168">
        <v>1</v>
      </c>
      <c r="D168">
        <v>1</v>
      </c>
      <c r="E168">
        <v>0</v>
      </c>
      <c r="F168" t="s">
        <v>22</v>
      </c>
      <c r="G168" t="s">
        <v>12</v>
      </c>
      <c r="H168" t="s">
        <v>13</v>
      </c>
      <c r="I168" t="s">
        <v>14</v>
      </c>
      <c r="J168">
        <v>1</v>
      </c>
    </row>
    <row r="169" spans="1:10" x14ac:dyDescent="0.3">
      <c r="A169" t="s">
        <v>15</v>
      </c>
      <c r="B169">
        <v>15</v>
      </c>
      <c r="C169">
        <v>0</v>
      </c>
      <c r="D169">
        <v>0</v>
      </c>
      <c r="E169">
        <v>1</v>
      </c>
      <c r="F169" t="s">
        <v>32</v>
      </c>
      <c r="G169" t="s">
        <v>17</v>
      </c>
      <c r="H169" t="s">
        <v>13</v>
      </c>
      <c r="I169" t="s">
        <v>14</v>
      </c>
      <c r="J169">
        <v>0</v>
      </c>
    </row>
    <row r="170" spans="1:10" x14ac:dyDescent="0.3">
      <c r="A170" t="s">
        <v>15</v>
      </c>
      <c r="B170">
        <v>30</v>
      </c>
      <c r="C170">
        <v>0</v>
      </c>
      <c r="D170">
        <v>0</v>
      </c>
      <c r="E170">
        <v>0</v>
      </c>
      <c r="F170" t="s">
        <v>18</v>
      </c>
      <c r="G170" t="s">
        <v>12</v>
      </c>
      <c r="H170" t="s">
        <v>19</v>
      </c>
      <c r="I170" t="s">
        <v>14</v>
      </c>
      <c r="J170">
        <v>0</v>
      </c>
    </row>
    <row r="171" spans="1:10" x14ac:dyDescent="0.3">
      <c r="A171" t="s">
        <v>10</v>
      </c>
      <c r="B171">
        <v>40</v>
      </c>
      <c r="C171">
        <v>1</v>
      </c>
      <c r="D171">
        <v>1</v>
      </c>
      <c r="E171">
        <v>0</v>
      </c>
      <c r="F171" t="s">
        <v>34</v>
      </c>
      <c r="G171" t="s">
        <v>17</v>
      </c>
      <c r="H171" t="s">
        <v>13</v>
      </c>
      <c r="I171" t="s">
        <v>14</v>
      </c>
      <c r="J171">
        <v>1</v>
      </c>
    </row>
    <row r="172" spans="1:10" x14ac:dyDescent="0.3">
      <c r="A172" t="s">
        <v>15</v>
      </c>
      <c r="B172">
        <v>45</v>
      </c>
      <c r="C172">
        <v>1</v>
      </c>
      <c r="D172">
        <v>1</v>
      </c>
      <c r="E172">
        <v>0</v>
      </c>
      <c r="F172" t="s">
        <v>18</v>
      </c>
      <c r="G172" t="s">
        <v>12</v>
      </c>
      <c r="H172" t="s">
        <v>24</v>
      </c>
      <c r="I172" t="s">
        <v>14</v>
      </c>
      <c r="J172">
        <v>1</v>
      </c>
    </row>
    <row r="173" spans="1:10" x14ac:dyDescent="0.3">
      <c r="A173" t="s">
        <v>10</v>
      </c>
      <c r="B173">
        <v>14</v>
      </c>
      <c r="C173">
        <v>0</v>
      </c>
      <c r="D173">
        <v>0</v>
      </c>
      <c r="E173">
        <v>1</v>
      </c>
      <c r="F173" t="s">
        <v>31</v>
      </c>
      <c r="G173" t="s">
        <v>17</v>
      </c>
      <c r="H173" t="s">
        <v>19</v>
      </c>
      <c r="I173" t="s">
        <v>14</v>
      </c>
      <c r="J173">
        <v>0</v>
      </c>
    </row>
    <row r="174" spans="1:10" x14ac:dyDescent="0.3">
      <c r="A174" t="s">
        <v>10</v>
      </c>
      <c r="B174">
        <v>9</v>
      </c>
      <c r="C174">
        <v>1</v>
      </c>
      <c r="D174">
        <v>1</v>
      </c>
      <c r="E174">
        <v>0</v>
      </c>
      <c r="F174" t="s">
        <v>22</v>
      </c>
      <c r="G174" t="s">
        <v>12</v>
      </c>
      <c r="H174" t="s">
        <v>24</v>
      </c>
      <c r="I174" t="s">
        <v>14</v>
      </c>
      <c r="J174">
        <v>1</v>
      </c>
    </row>
    <row r="175" spans="1:10" x14ac:dyDescent="0.3">
      <c r="A175" t="s">
        <v>10</v>
      </c>
      <c r="B175">
        <v>42</v>
      </c>
      <c r="C175">
        <v>0</v>
      </c>
      <c r="D175">
        <v>0</v>
      </c>
      <c r="E175">
        <v>1</v>
      </c>
      <c r="F175" t="s">
        <v>51</v>
      </c>
      <c r="G175" t="s">
        <v>17</v>
      </c>
      <c r="H175" t="s">
        <v>19</v>
      </c>
      <c r="I175" t="s">
        <v>14</v>
      </c>
      <c r="J175">
        <v>0</v>
      </c>
    </row>
    <row r="176" spans="1:10" x14ac:dyDescent="0.3">
      <c r="A176" t="s">
        <v>10</v>
      </c>
      <c r="B176">
        <v>17</v>
      </c>
      <c r="C176">
        <v>0</v>
      </c>
      <c r="D176">
        <v>0</v>
      </c>
      <c r="E176">
        <v>0</v>
      </c>
      <c r="F176" t="s">
        <v>25</v>
      </c>
      <c r="G176" t="s">
        <v>12</v>
      </c>
      <c r="H176" t="s">
        <v>13</v>
      </c>
      <c r="I176" t="s">
        <v>14</v>
      </c>
      <c r="J176">
        <v>0</v>
      </c>
    </row>
    <row r="177" spans="1:10" x14ac:dyDescent="0.3">
      <c r="A177" t="s">
        <v>10</v>
      </c>
      <c r="B177">
        <v>49</v>
      </c>
      <c r="C177">
        <v>0</v>
      </c>
      <c r="D177">
        <v>0</v>
      </c>
      <c r="E177">
        <v>0</v>
      </c>
      <c r="F177" t="s">
        <v>37</v>
      </c>
      <c r="G177" t="s">
        <v>17</v>
      </c>
      <c r="H177" t="s">
        <v>13</v>
      </c>
      <c r="I177" t="s">
        <v>14</v>
      </c>
      <c r="J177">
        <v>0</v>
      </c>
    </row>
    <row r="178" spans="1:10" x14ac:dyDescent="0.3">
      <c r="A178" t="s">
        <v>15</v>
      </c>
      <c r="B178">
        <v>14</v>
      </c>
      <c r="C178">
        <v>0</v>
      </c>
      <c r="D178">
        <v>0</v>
      </c>
      <c r="E178">
        <v>0</v>
      </c>
      <c r="F178" t="s">
        <v>50</v>
      </c>
      <c r="G178" t="s">
        <v>12</v>
      </c>
      <c r="H178" t="s">
        <v>19</v>
      </c>
      <c r="I178" t="s">
        <v>14</v>
      </c>
      <c r="J178">
        <v>0</v>
      </c>
    </row>
    <row r="179" spans="1:10" x14ac:dyDescent="0.3">
      <c r="A179" t="s">
        <v>10</v>
      </c>
      <c r="B179">
        <v>41</v>
      </c>
      <c r="C179">
        <v>0</v>
      </c>
      <c r="D179">
        <v>0</v>
      </c>
      <c r="E179">
        <v>0</v>
      </c>
      <c r="F179" t="s">
        <v>35</v>
      </c>
      <c r="G179" t="s">
        <v>17</v>
      </c>
      <c r="H179" t="s">
        <v>13</v>
      </c>
      <c r="I179" t="s">
        <v>14</v>
      </c>
      <c r="J179">
        <v>0</v>
      </c>
    </row>
    <row r="180" spans="1:10" x14ac:dyDescent="0.3">
      <c r="A180" t="s">
        <v>10</v>
      </c>
      <c r="B180">
        <v>27</v>
      </c>
      <c r="C180">
        <v>1</v>
      </c>
      <c r="D180">
        <v>1</v>
      </c>
      <c r="E180">
        <v>1</v>
      </c>
      <c r="F180" t="s">
        <v>53</v>
      </c>
      <c r="G180" t="s">
        <v>12</v>
      </c>
      <c r="H180" t="s">
        <v>19</v>
      </c>
      <c r="I180" t="s">
        <v>14</v>
      </c>
      <c r="J180">
        <v>1</v>
      </c>
    </row>
    <row r="181" spans="1:10" x14ac:dyDescent="0.3">
      <c r="A181" t="s">
        <v>15</v>
      </c>
      <c r="B181">
        <v>38</v>
      </c>
      <c r="C181">
        <v>1</v>
      </c>
      <c r="D181">
        <v>1</v>
      </c>
      <c r="E181">
        <v>0</v>
      </c>
      <c r="F181" t="s">
        <v>50</v>
      </c>
      <c r="G181" t="s">
        <v>17</v>
      </c>
      <c r="H181" t="s">
        <v>13</v>
      </c>
      <c r="I181" t="s">
        <v>14</v>
      </c>
      <c r="J181">
        <v>1</v>
      </c>
    </row>
    <row r="182" spans="1:10" x14ac:dyDescent="0.3">
      <c r="A182" t="s">
        <v>10</v>
      </c>
      <c r="B182">
        <v>14</v>
      </c>
      <c r="C182">
        <v>1</v>
      </c>
      <c r="D182">
        <v>1</v>
      </c>
      <c r="E182">
        <v>0</v>
      </c>
      <c r="F182" t="s">
        <v>52</v>
      </c>
      <c r="G182" t="s">
        <v>12</v>
      </c>
      <c r="H182" t="s">
        <v>19</v>
      </c>
      <c r="I182" t="s">
        <v>14</v>
      </c>
      <c r="J182">
        <v>1</v>
      </c>
    </row>
    <row r="183" spans="1:10" x14ac:dyDescent="0.3">
      <c r="A183" t="s">
        <v>15</v>
      </c>
      <c r="B183">
        <v>28</v>
      </c>
      <c r="C183">
        <v>0</v>
      </c>
      <c r="D183">
        <v>0</v>
      </c>
      <c r="E183">
        <v>1</v>
      </c>
      <c r="F183" t="s">
        <v>50</v>
      </c>
      <c r="G183" t="s">
        <v>17</v>
      </c>
      <c r="H183" t="s">
        <v>24</v>
      </c>
      <c r="I183" t="s">
        <v>14</v>
      </c>
      <c r="J183">
        <v>0</v>
      </c>
    </row>
    <row r="184" spans="1:10" x14ac:dyDescent="0.3">
      <c r="A184" t="s">
        <v>15</v>
      </c>
      <c r="B184">
        <v>35</v>
      </c>
      <c r="C184">
        <v>1</v>
      </c>
      <c r="D184">
        <v>1</v>
      </c>
      <c r="E184">
        <v>1</v>
      </c>
      <c r="F184" t="s">
        <v>53</v>
      </c>
      <c r="G184" t="s">
        <v>12</v>
      </c>
      <c r="H184" t="s">
        <v>13</v>
      </c>
      <c r="I184" t="s">
        <v>14</v>
      </c>
      <c r="J184">
        <v>1</v>
      </c>
    </row>
    <row r="185" spans="1:10" x14ac:dyDescent="0.3">
      <c r="A185" t="s">
        <v>15</v>
      </c>
      <c r="B185">
        <v>59</v>
      </c>
      <c r="C185">
        <v>0</v>
      </c>
      <c r="D185">
        <v>0</v>
      </c>
      <c r="E185">
        <v>1</v>
      </c>
      <c r="F185" t="s">
        <v>53</v>
      </c>
      <c r="G185" t="s">
        <v>17</v>
      </c>
      <c r="H185" t="s">
        <v>13</v>
      </c>
      <c r="I185" t="s">
        <v>14</v>
      </c>
      <c r="J185">
        <v>0</v>
      </c>
    </row>
    <row r="186" spans="1:10" x14ac:dyDescent="0.3">
      <c r="A186" t="s">
        <v>10</v>
      </c>
      <c r="B186">
        <v>58</v>
      </c>
      <c r="C186">
        <v>1</v>
      </c>
      <c r="D186">
        <v>1</v>
      </c>
      <c r="E186">
        <v>1</v>
      </c>
      <c r="F186" t="s">
        <v>43</v>
      </c>
      <c r="G186" t="s">
        <v>12</v>
      </c>
      <c r="H186" t="s">
        <v>13</v>
      </c>
      <c r="I186" t="s">
        <v>14</v>
      </c>
      <c r="J186">
        <v>1</v>
      </c>
    </row>
    <row r="187" spans="1:10" x14ac:dyDescent="0.3">
      <c r="A187" t="s">
        <v>15</v>
      </c>
      <c r="B187">
        <v>40</v>
      </c>
      <c r="C187">
        <v>0</v>
      </c>
      <c r="D187">
        <v>0</v>
      </c>
      <c r="E187">
        <v>1</v>
      </c>
      <c r="F187" t="s">
        <v>48</v>
      </c>
      <c r="G187" t="s">
        <v>17</v>
      </c>
      <c r="H187" t="s">
        <v>13</v>
      </c>
      <c r="I187" t="s">
        <v>14</v>
      </c>
      <c r="J187">
        <v>0</v>
      </c>
    </row>
    <row r="188" spans="1:10" x14ac:dyDescent="0.3">
      <c r="A188" t="s">
        <v>15</v>
      </c>
      <c r="B188">
        <v>25</v>
      </c>
      <c r="C188">
        <v>0</v>
      </c>
      <c r="D188">
        <v>0</v>
      </c>
      <c r="E188">
        <v>1</v>
      </c>
      <c r="F188" t="s">
        <v>18</v>
      </c>
      <c r="G188" t="s">
        <v>12</v>
      </c>
      <c r="H188" t="s">
        <v>24</v>
      </c>
      <c r="I188" t="s">
        <v>14</v>
      </c>
      <c r="J188">
        <v>0</v>
      </c>
    </row>
    <row r="189" spans="1:10" x14ac:dyDescent="0.3">
      <c r="A189" t="s">
        <v>15</v>
      </c>
      <c r="B189">
        <v>63</v>
      </c>
      <c r="C189">
        <v>0</v>
      </c>
      <c r="D189">
        <v>0</v>
      </c>
      <c r="E189">
        <v>1</v>
      </c>
      <c r="F189" t="s">
        <v>40</v>
      </c>
      <c r="G189" t="s">
        <v>17</v>
      </c>
      <c r="H189" t="s">
        <v>19</v>
      </c>
      <c r="I189" t="s">
        <v>14</v>
      </c>
      <c r="J189">
        <v>0</v>
      </c>
    </row>
    <row r="190" spans="1:10" x14ac:dyDescent="0.3">
      <c r="A190" t="s">
        <v>10</v>
      </c>
      <c r="B190">
        <v>48</v>
      </c>
      <c r="C190">
        <v>1</v>
      </c>
      <c r="D190">
        <v>1</v>
      </c>
      <c r="E190">
        <v>0</v>
      </c>
      <c r="F190" t="s">
        <v>42</v>
      </c>
      <c r="G190" t="s">
        <v>12</v>
      </c>
      <c r="H190" t="s">
        <v>13</v>
      </c>
      <c r="I190" t="s">
        <v>14</v>
      </c>
      <c r="J190">
        <v>1</v>
      </c>
    </row>
    <row r="191" spans="1:10" x14ac:dyDescent="0.3">
      <c r="A191" t="s">
        <v>15</v>
      </c>
      <c r="B191">
        <v>15</v>
      </c>
      <c r="C191">
        <v>1</v>
      </c>
      <c r="D191">
        <v>1</v>
      </c>
      <c r="E191">
        <v>1</v>
      </c>
      <c r="F191" t="s">
        <v>27</v>
      </c>
      <c r="G191" t="s">
        <v>17</v>
      </c>
      <c r="H191" t="s">
        <v>24</v>
      </c>
      <c r="I191" t="s">
        <v>14</v>
      </c>
      <c r="J191">
        <v>1</v>
      </c>
    </row>
    <row r="192" spans="1:10" x14ac:dyDescent="0.3">
      <c r="A192" t="s">
        <v>15</v>
      </c>
      <c r="B192">
        <v>60</v>
      </c>
      <c r="C192">
        <v>0</v>
      </c>
      <c r="D192">
        <v>0</v>
      </c>
      <c r="E192">
        <v>1</v>
      </c>
      <c r="F192" t="s">
        <v>49</v>
      </c>
      <c r="G192" t="s">
        <v>12</v>
      </c>
      <c r="H192" t="s">
        <v>19</v>
      </c>
      <c r="I192" t="s">
        <v>14</v>
      </c>
      <c r="J192">
        <v>0</v>
      </c>
    </row>
    <row r="193" spans="1:10" x14ac:dyDescent="0.3">
      <c r="A193" t="s">
        <v>10</v>
      </c>
      <c r="B193">
        <v>13</v>
      </c>
      <c r="C193">
        <v>0</v>
      </c>
      <c r="D193">
        <v>0</v>
      </c>
      <c r="E193">
        <v>1</v>
      </c>
      <c r="F193" t="s">
        <v>44</v>
      </c>
      <c r="G193" t="s">
        <v>17</v>
      </c>
      <c r="H193" t="s">
        <v>24</v>
      </c>
      <c r="I193" t="s">
        <v>14</v>
      </c>
      <c r="J193">
        <v>0</v>
      </c>
    </row>
    <row r="194" spans="1:10" x14ac:dyDescent="0.3">
      <c r="A194" t="s">
        <v>10</v>
      </c>
      <c r="B194">
        <v>58</v>
      </c>
      <c r="C194">
        <v>0</v>
      </c>
      <c r="D194">
        <v>0</v>
      </c>
      <c r="E194">
        <v>1</v>
      </c>
      <c r="F194" t="s">
        <v>34</v>
      </c>
      <c r="G194" t="s">
        <v>12</v>
      </c>
      <c r="H194" t="s">
        <v>24</v>
      </c>
      <c r="I194" t="s">
        <v>14</v>
      </c>
      <c r="J194">
        <v>0</v>
      </c>
    </row>
    <row r="195" spans="1:10" x14ac:dyDescent="0.3">
      <c r="A195" t="s">
        <v>15</v>
      </c>
      <c r="B195">
        <v>53</v>
      </c>
      <c r="C195">
        <v>1</v>
      </c>
      <c r="D195">
        <v>1</v>
      </c>
      <c r="E195">
        <v>1</v>
      </c>
      <c r="F195" t="s">
        <v>22</v>
      </c>
      <c r="G195" t="s">
        <v>17</v>
      </c>
      <c r="H195" t="s">
        <v>19</v>
      </c>
      <c r="I195" t="s">
        <v>14</v>
      </c>
      <c r="J195">
        <v>1</v>
      </c>
    </row>
    <row r="196" spans="1:10" x14ac:dyDescent="0.3">
      <c r="A196" t="s">
        <v>15</v>
      </c>
      <c r="B196">
        <v>61</v>
      </c>
      <c r="C196">
        <v>1</v>
      </c>
      <c r="D196">
        <v>1</v>
      </c>
      <c r="E196">
        <v>1</v>
      </c>
      <c r="F196" t="s">
        <v>49</v>
      </c>
      <c r="G196" t="s">
        <v>12</v>
      </c>
      <c r="H196" t="s">
        <v>24</v>
      </c>
      <c r="I196" t="s">
        <v>14</v>
      </c>
      <c r="J196">
        <v>1</v>
      </c>
    </row>
    <row r="197" spans="1:10" x14ac:dyDescent="0.3">
      <c r="A197" t="s">
        <v>10</v>
      </c>
      <c r="B197">
        <v>44</v>
      </c>
      <c r="C197">
        <v>0</v>
      </c>
      <c r="D197">
        <v>0</v>
      </c>
      <c r="E197">
        <v>1</v>
      </c>
      <c r="F197" t="s">
        <v>49</v>
      </c>
      <c r="G197" t="s">
        <v>17</v>
      </c>
      <c r="H197" t="s">
        <v>19</v>
      </c>
      <c r="I197" t="s">
        <v>14</v>
      </c>
      <c r="J197">
        <v>0</v>
      </c>
    </row>
    <row r="198" spans="1:10" x14ac:dyDescent="0.3">
      <c r="A198" t="s">
        <v>10</v>
      </c>
      <c r="B198">
        <v>40</v>
      </c>
      <c r="C198">
        <v>0</v>
      </c>
      <c r="D198">
        <v>0</v>
      </c>
      <c r="E198">
        <v>0</v>
      </c>
      <c r="F198" t="s">
        <v>48</v>
      </c>
      <c r="G198" t="s">
        <v>12</v>
      </c>
      <c r="H198" t="s">
        <v>24</v>
      </c>
      <c r="I198" t="s">
        <v>14</v>
      </c>
      <c r="J198">
        <v>0</v>
      </c>
    </row>
    <row r="199" spans="1:10" x14ac:dyDescent="0.3">
      <c r="A199" t="s">
        <v>15</v>
      </c>
      <c r="B199">
        <v>49</v>
      </c>
      <c r="C199">
        <v>0</v>
      </c>
      <c r="D199">
        <v>0</v>
      </c>
      <c r="E199">
        <v>0</v>
      </c>
      <c r="F199" t="s">
        <v>22</v>
      </c>
      <c r="G199" t="s">
        <v>17</v>
      </c>
      <c r="H199" t="s">
        <v>24</v>
      </c>
      <c r="I199" t="s">
        <v>14</v>
      </c>
      <c r="J199">
        <v>0</v>
      </c>
    </row>
    <row r="200" spans="1:10" x14ac:dyDescent="0.3">
      <c r="A200" t="s">
        <v>15</v>
      </c>
      <c r="B200">
        <v>56</v>
      </c>
      <c r="C200">
        <v>1</v>
      </c>
      <c r="D200">
        <v>1</v>
      </c>
      <c r="E200">
        <v>0</v>
      </c>
      <c r="F200" t="s">
        <v>28</v>
      </c>
      <c r="G200" t="s">
        <v>12</v>
      </c>
      <c r="H200" t="s">
        <v>13</v>
      </c>
      <c r="I200" t="s">
        <v>14</v>
      </c>
      <c r="J200">
        <v>1</v>
      </c>
    </row>
    <row r="201" spans="1:10" x14ac:dyDescent="0.3">
      <c r="A201" t="s">
        <v>10</v>
      </c>
      <c r="B201">
        <v>28</v>
      </c>
      <c r="C201">
        <v>0</v>
      </c>
      <c r="D201">
        <v>0</v>
      </c>
      <c r="E201">
        <v>1</v>
      </c>
      <c r="F201" t="s">
        <v>50</v>
      </c>
      <c r="G201" t="s">
        <v>17</v>
      </c>
      <c r="H201" t="s">
        <v>13</v>
      </c>
      <c r="I201" t="s">
        <v>14</v>
      </c>
      <c r="J201">
        <v>0</v>
      </c>
    </row>
    <row r="202" spans="1:10" x14ac:dyDescent="0.3">
      <c r="A202" t="s">
        <v>15</v>
      </c>
      <c r="B202">
        <v>40</v>
      </c>
      <c r="C202">
        <v>0</v>
      </c>
      <c r="D202">
        <v>0</v>
      </c>
      <c r="E202">
        <v>0</v>
      </c>
      <c r="F202" t="s">
        <v>51</v>
      </c>
      <c r="G202" t="s">
        <v>12</v>
      </c>
      <c r="H202" t="s">
        <v>24</v>
      </c>
      <c r="I202" t="s">
        <v>14</v>
      </c>
      <c r="J202">
        <v>0</v>
      </c>
    </row>
    <row r="203" spans="1:10" x14ac:dyDescent="0.3">
      <c r="A203" t="s">
        <v>15</v>
      </c>
      <c r="B203">
        <v>25</v>
      </c>
      <c r="C203">
        <v>1</v>
      </c>
      <c r="D203">
        <v>1</v>
      </c>
      <c r="E203">
        <v>0</v>
      </c>
      <c r="F203" t="s">
        <v>53</v>
      </c>
      <c r="G203" t="s">
        <v>17</v>
      </c>
      <c r="H203" t="s">
        <v>24</v>
      </c>
      <c r="I203" t="s">
        <v>14</v>
      </c>
      <c r="J203">
        <v>1</v>
      </c>
    </row>
    <row r="204" spans="1:10" x14ac:dyDescent="0.3">
      <c r="A204" t="s">
        <v>10</v>
      </c>
      <c r="B204">
        <v>52</v>
      </c>
      <c r="C204">
        <v>0</v>
      </c>
      <c r="D204">
        <v>0</v>
      </c>
      <c r="E204">
        <v>0</v>
      </c>
      <c r="F204" t="s">
        <v>18</v>
      </c>
      <c r="G204" t="s">
        <v>12</v>
      </c>
      <c r="H204" t="s">
        <v>13</v>
      </c>
      <c r="I204" t="s">
        <v>14</v>
      </c>
      <c r="J204">
        <v>0</v>
      </c>
    </row>
    <row r="205" spans="1:10" x14ac:dyDescent="0.3">
      <c r="A205" t="s">
        <v>10</v>
      </c>
      <c r="B205">
        <v>60</v>
      </c>
      <c r="C205">
        <v>0</v>
      </c>
      <c r="D205">
        <v>0</v>
      </c>
      <c r="E205">
        <v>0</v>
      </c>
      <c r="F205" t="s">
        <v>44</v>
      </c>
      <c r="G205" t="s">
        <v>17</v>
      </c>
      <c r="H205" t="s">
        <v>19</v>
      </c>
      <c r="I205" t="s">
        <v>14</v>
      </c>
      <c r="J205">
        <v>0</v>
      </c>
    </row>
    <row r="206" spans="1:10" x14ac:dyDescent="0.3">
      <c r="A206" t="s">
        <v>10</v>
      </c>
      <c r="B206">
        <v>59</v>
      </c>
      <c r="C206">
        <v>0</v>
      </c>
      <c r="D206">
        <v>0</v>
      </c>
      <c r="E206">
        <v>1</v>
      </c>
      <c r="F206" t="s">
        <v>31</v>
      </c>
      <c r="G206" t="s">
        <v>12</v>
      </c>
      <c r="H206" t="s">
        <v>13</v>
      </c>
      <c r="I206" t="s">
        <v>14</v>
      </c>
      <c r="J206">
        <v>0</v>
      </c>
    </row>
    <row r="207" spans="1:10" x14ac:dyDescent="0.3">
      <c r="A207" t="s">
        <v>10</v>
      </c>
      <c r="B207">
        <v>35</v>
      </c>
      <c r="C207">
        <v>1</v>
      </c>
      <c r="D207">
        <v>1</v>
      </c>
      <c r="E207">
        <v>0</v>
      </c>
      <c r="F207" t="s">
        <v>36</v>
      </c>
      <c r="G207" t="s">
        <v>17</v>
      </c>
      <c r="H207" t="s">
        <v>13</v>
      </c>
      <c r="I207" t="s">
        <v>14</v>
      </c>
      <c r="J207">
        <v>1</v>
      </c>
    </row>
    <row r="208" spans="1:10" x14ac:dyDescent="0.3">
      <c r="A208" t="s">
        <v>10</v>
      </c>
      <c r="B208">
        <v>48</v>
      </c>
      <c r="C208">
        <v>1</v>
      </c>
      <c r="D208">
        <v>1</v>
      </c>
      <c r="E208">
        <v>1</v>
      </c>
      <c r="F208" t="s">
        <v>48</v>
      </c>
      <c r="G208" t="s">
        <v>12</v>
      </c>
      <c r="H208" t="s">
        <v>19</v>
      </c>
      <c r="I208" t="s">
        <v>14</v>
      </c>
      <c r="J208">
        <v>1</v>
      </c>
    </row>
    <row r="209" spans="1:10" x14ac:dyDescent="0.3">
      <c r="A209" t="s">
        <v>15</v>
      </c>
      <c r="B209">
        <v>31</v>
      </c>
      <c r="C209">
        <v>1</v>
      </c>
      <c r="D209">
        <v>1</v>
      </c>
      <c r="E209">
        <v>1</v>
      </c>
      <c r="F209" t="s">
        <v>18</v>
      </c>
      <c r="G209" t="s">
        <v>17</v>
      </c>
      <c r="H209" t="s">
        <v>19</v>
      </c>
      <c r="I209" t="s">
        <v>14</v>
      </c>
      <c r="J209">
        <v>1</v>
      </c>
    </row>
    <row r="210" spans="1:10" x14ac:dyDescent="0.3">
      <c r="A210" t="s">
        <v>15</v>
      </c>
      <c r="B210">
        <v>33</v>
      </c>
      <c r="C210">
        <v>1</v>
      </c>
      <c r="D210">
        <v>1</v>
      </c>
      <c r="E210">
        <v>0</v>
      </c>
      <c r="F210" t="s">
        <v>41</v>
      </c>
      <c r="G210" t="s">
        <v>12</v>
      </c>
      <c r="H210" t="s">
        <v>24</v>
      </c>
      <c r="I210" t="s">
        <v>14</v>
      </c>
      <c r="J210">
        <v>1</v>
      </c>
    </row>
    <row r="211" spans="1:10" x14ac:dyDescent="0.3">
      <c r="A211" t="s">
        <v>10</v>
      </c>
      <c r="B211">
        <v>39</v>
      </c>
      <c r="C211">
        <v>1</v>
      </c>
      <c r="D211">
        <v>1</v>
      </c>
      <c r="E211">
        <v>1</v>
      </c>
      <c r="F211" t="s">
        <v>23</v>
      </c>
      <c r="G211" t="s">
        <v>17</v>
      </c>
      <c r="H211" t="s">
        <v>13</v>
      </c>
      <c r="I211" t="s">
        <v>14</v>
      </c>
      <c r="J211">
        <v>1</v>
      </c>
    </row>
    <row r="212" spans="1:10" x14ac:dyDescent="0.3">
      <c r="A212" t="s">
        <v>15</v>
      </c>
      <c r="B212">
        <v>34</v>
      </c>
      <c r="C212">
        <v>0</v>
      </c>
      <c r="D212">
        <v>0</v>
      </c>
      <c r="E212">
        <v>0</v>
      </c>
      <c r="F212" t="s">
        <v>38</v>
      </c>
      <c r="G212" t="s">
        <v>12</v>
      </c>
      <c r="H212" t="s">
        <v>19</v>
      </c>
      <c r="I212" t="s">
        <v>14</v>
      </c>
      <c r="J212">
        <v>0</v>
      </c>
    </row>
    <row r="213" spans="1:10" x14ac:dyDescent="0.3">
      <c r="A213" t="s">
        <v>10</v>
      </c>
      <c r="B213">
        <v>33</v>
      </c>
      <c r="C213">
        <v>1</v>
      </c>
      <c r="D213">
        <v>1</v>
      </c>
      <c r="E213">
        <v>1</v>
      </c>
      <c r="F213" t="s">
        <v>50</v>
      </c>
      <c r="G213" t="s">
        <v>17</v>
      </c>
      <c r="H213" t="s">
        <v>19</v>
      </c>
      <c r="I213" t="s">
        <v>14</v>
      </c>
      <c r="J213">
        <v>1</v>
      </c>
    </row>
    <row r="214" spans="1:10" x14ac:dyDescent="0.3">
      <c r="A214" t="s">
        <v>10</v>
      </c>
      <c r="B214">
        <v>18</v>
      </c>
      <c r="C214">
        <v>0</v>
      </c>
      <c r="D214">
        <v>1</v>
      </c>
      <c r="E214">
        <v>1</v>
      </c>
      <c r="F214" t="s">
        <v>50</v>
      </c>
      <c r="G214" t="s">
        <v>12</v>
      </c>
      <c r="H214" t="s">
        <v>24</v>
      </c>
      <c r="I214" t="s">
        <v>14</v>
      </c>
      <c r="J214">
        <v>1</v>
      </c>
    </row>
    <row r="215" spans="1:10" x14ac:dyDescent="0.3">
      <c r="A215" t="s">
        <v>10</v>
      </c>
      <c r="B215">
        <v>43</v>
      </c>
      <c r="C215">
        <v>1</v>
      </c>
      <c r="D215">
        <v>1</v>
      </c>
      <c r="E215">
        <v>1</v>
      </c>
      <c r="F215" t="s">
        <v>33</v>
      </c>
      <c r="G215" t="s">
        <v>17</v>
      </c>
      <c r="H215" t="s">
        <v>19</v>
      </c>
      <c r="I215" t="s">
        <v>14</v>
      </c>
      <c r="J215">
        <v>1</v>
      </c>
    </row>
    <row r="216" spans="1:10" x14ac:dyDescent="0.3">
      <c r="A216" t="s">
        <v>15</v>
      </c>
      <c r="B216">
        <v>61</v>
      </c>
      <c r="C216">
        <v>0</v>
      </c>
      <c r="D216">
        <v>0</v>
      </c>
      <c r="E216">
        <v>1</v>
      </c>
      <c r="F216" t="s">
        <v>26</v>
      </c>
      <c r="G216" t="s">
        <v>12</v>
      </c>
      <c r="H216" t="s">
        <v>13</v>
      </c>
      <c r="I216" t="s">
        <v>14</v>
      </c>
      <c r="J216">
        <v>0</v>
      </c>
    </row>
    <row r="217" spans="1:10" x14ac:dyDescent="0.3">
      <c r="A217" t="s">
        <v>10</v>
      </c>
      <c r="B217">
        <v>46</v>
      </c>
      <c r="C217">
        <v>0</v>
      </c>
      <c r="D217">
        <v>0</v>
      </c>
      <c r="E217">
        <v>0</v>
      </c>
      <c r="F217" t="s">
        <v>21</v>
      </c>
      <c r="G217" t="s">
        <v>17</v>
      </c>
      <c r="H217" t="s">
        <v>19</v>
      </c>
      <c r="I217" t="s">
        <v>14</v>
      </c>
      <c r="J217">
        <v>0</v>
      </c>
    </row>
    <row r="218" spans="1:10" x14ac:dyDescent="0.3">
      <c r="A218" t="s">
        <v>15</v>
      </c>
      <c r="B218">
        <v>59</v>
      </c>
      <c r="C218">
        <v>1</v>
      </c>
      <c r="D218">
        <v>1</v>
      </c>
      <c r="E218">
        <v>1</v>
      </c>
      <c r="F218" t="s">
        <v>30</v>
      </c>
      <c r="G218" t="s">
        <v>12</v>
      </c>
      <c r="H218" t="s">
        <v>19</v>
      </c>
      <c r="I218" t="s">
        <v>14</v>
      </c>
      <c r="J218">
        <v>1</v>
      </c>
    </row>
    <row r="219" spans="1:10" x14ac:dyDescent="0.3">
      <c r="A219" t="s">
        <v>10</v>
      </c>
      <c r="B219">
        <v>55</v>
      </c>
      <c r="C219">
        <v>1</v>
      </c>
      <c r="D219">
        <v>1</v>
      </c>
      <c r="E219">
        <v>1</v>
      </c>
      <c r="F219" t="s">
        <v>29</v>
      </c>
      <c r="G219" t="s">
        <v>17</v>
      </c>
      <c r="H219" t="s">
        <v>13</v>
      </c>
      <c r="I219" t="s">
        <v>14</v>
      </c>
      <c r="J219">
        <v>1</v>
      </c>
    </row>
    <row r="220" spans="1:10" x14ac:dyDescent="0.3">
      <c r="A220" t="s">
        <v>15</v>
      </c>
      <c r="B220">
        <v>25</v>
      </c>
      <c r="C220">
        <v>0</v>
      </c>
      <c r="D220">
        <v>0</v>
      </c>
      <c r="E220">
        <v>1</v>
      </c>
      <c r="F220" t="s">
        <v>11</v>
      </c>
      <c r="G220" t="s">
        <v>12</v>
      </c>
      <c r="H220" t="s">
        <v>24</v>
      </c>
      <c r="I220" t="s">
        <v>14</v>
      </c>
      <c r="J220">
        <v>0</v>
      </c>
    </row>
    <row r="221" spans="1:10" x14ac:dyDescent="0.3">
      <c r="A221" t="s">
        <v>10</v>
      </c>
      <c r="B221">
        <v>53</v>
      </c>
      <c r="C221">
        <v>0</v>
      </c>
      <c r="D221">
        <v>0</v>
      </c>
      <c r="E221">
        <v>1</v>
      </c>
      <c r="F221" t="s">
        <v>33</v>
      </c>
      <c r="G221" t="s">
        <v>17</v>
      </c>
      <c r="H221" t="s">
        <v>24</v>
      </c>
      <c r="I221" t="s">
        <v>14</v>
      </c>
      <c r="J221">
        <v>0</v>
      </c>
    </row>
    <row r="222" spans="1:10" x14ac:dyDescent="0.3">
      <c r="A222" t="s">
        <v>10</v>
      </c>
      <c r="B222">
        <v>32</v>
      </c>
      <c r="C222">
        <v>1</v>
      </c>
      <c r="D222">
        <v>1</v>
      </c>
      <c r="E222">
        <v>0</v>
      </c>
      <c r="F222" t="s">
        <v>51</v>
      </c>
      <c r="G222" t="s">
        <v>12</v>
      </c>
      <c r="H222" t="s">
        <v>13</v>
      </c>
      <c r="I222" t="s">
        <v>14</v>
      </c>
      <c r="J222">
        <v>1</v>
      </c>
    </row>
    <row r="223" spans="1:10" x14ac:dyDescent="0.3">
      <c r="A223" t="s">
        <v>15</v>
      </c>
      <c r="B223">
        <v>40</v>
      </c>
      <c r="C223">
        <v>1</v>
      </c>
      <c r="D223">
        <v>1</v>
      </c>
      <c r="E223">
        <v>1</v>
      </c>
      <c r="F223" t="s">
        <v>44</v>
      </c>
      <c r="G223" t="s">
        <v>17</v>
      </c>
      <c r="H223" t="s">
        <v>19</v>
      </c>
      <c r="I223" t="s">
        <v>14</v>
      </c>
      <c r="J223">
        <v>1</v>
      </c>
    </row>
    <row r="224" spans="1:10" x14ac:dyDescent="0.3">
      <c r="A224" t="s">
        <v>15</v>
      </c>
      <c r="B224">
        <v>57</v>
      </c>
      <c r="C224">
        <v>1</v>
      </c>
      <c r="D224">
        <v>1</v>
      </c>
      <c r="E224">
        <v>1</v>
      </c>
      <c r="F224" t="s">
        <v>36</v>
      </c>
      <c r="G224" t="s">
        <v>12</v>
      </c>
      <c r="H224" t="s">
        <v>13</v>
      </c>
      <c r="I224" t="s">
        <v>14</v>
      </c>
      <c r="J224">
        <v>1</v>
      </c>
    </row>
    <row r="225" spans="1:10" x14ac:dyDescent="0.3">
      <c r="A225" t="s">
        <v>15</v>
      </c>
      <c r="B225">
        <v>43</v>
      </c>
      <c r="C225">
        <v>0</v>
      </c>
      <c r="D225">
        <v>0</v>
      </c>
      <c r="E225">
        <v>1</v>
      </c>
      <c r="F225" t="s">
        <v>30</v>
      </c>
      <c r="G225" t="s">
        <v>17</v>
      </c>
      <c r="H225" t="s">
        <v>19</v>
      </c>
      <c r="I225" t="s">
        <v>14</v>
      </c>
      <c r="J225">
        <v>0</v>
      </c>
    </row>
    <row r="226" spans="1:10" x14ac:dyDescent="0.3">
      <c r="A226" t="s">
        <v>15</v>
      </c>
      <c r="B226">
        <v>43</v>
      </c>
      <c r="C226">
        <v>0</v>
      </c>
      <c r="D226">
        <v>0</v>
      </c>
      <c r="E226">
        <v>1</v>
      </c>
      <c r="F226" t="s">
        <v>41</v>
      </c>
      <c r="G226" t="s">
        <v>12</v>
      </c>
      <c r="H226" t="s">
        <v>13</v>
      </c>
      <c r="I226" t="s">
        <v>14</v>
      </c>
      <c r="J226">
        <v>0</v>
      </c>
    </row>
    <row r="227" spans="1:10" x14ac:dyDescent="0.3">
      <c r="A227" t="s">
        <v>15</v>
      </c>
      <c r="B227">
        <v>57</v>
      </c>
      <c r="C227">
        <v>0</v>
      </c>
      <c r="D227">
        <v>0</v>
      </c>
      <c r="E227">
        <v>0</v>
      </c>
      <c r="F227" t="s">
        <v>45</v>
      </c>
      <c r="G227" t="s">
        <v>17</v>
      </c>
      <c r="H227" t="s">
        <v>13</v>
      </c>
      <c r="I227" t="s">
        <v>14</v>
      </c>
      <c r="J227">
        <v>0</v>
      </c>
    </row>
    <row r="228" spans="1:10" x14ac:dyDescent="0.3">
      <c r="A228" t="s">
        <v>10</v>
      </c>
      <c r="B228">
        <v>55</v>
      </c>
      <c r="C228">
        <v>1</v>
      </c>
      <c r="D228">
        <v>1</v>
      </c>
      <c r="E228">
        <v>1</v>
      </c>
      <c r="F228" t="s">
        <v>16</v>
      </c>
      <c r="G228" t="s">
        <v>12</v>
      </c>
      <c r="H228" t="s">
        <v>19</v>
      </c>
      <c r="I228" t="s">
        <v>14</v>
      </c>
      <c r="J228">
        <v>1</v>
      </c>
    </row>
    <row r="229" spans="1:10" x14ac:dyDescent="0.3">
      <c r="A229" t="s">
        <v>10</v>
      </c>
      <c r="B229">
        <v>16</v>
      </c>
      <c r="C229">
        <v>1</v>
      </c>
      <c r="D229">
        <v>1</v>
      </c>
      <c r="E229">
        <v>0</v>
      </c>
      <c r="F229" t="s">
        <v>53</v>
      </c>
      <c r="G229" t="s">
        <v>17</v>
      </c>
      <c r="H229" t="s">
        <v>13</v>
      </c>
      <c r="I229" t="s">
        <v>14</v>
      </c>
      <c r="J229">
        <v>1</v>
      </c>
    </row>
    <row r="230" spans="1:10" x14ac:dyDescent="0.3">
      <c r="A230" t="s">
        <v>15</v>
      </c>
      <c r="B230">
        <v>25</v>
      </c>
      <c r="C230">
        <v>0</v>
      </c>
      <c r="D230">
        <v>0</v>
      </c>
      <c r="E230">
        <v>1</v>
      </c>
      <c r="F230" t="s">
        <v>32</v>
      </c>
      <c r="G230" t="s">
        <v>12</v>
      </c>
      <c r="H230" t="s">
        <v>19</v>
      </c>
      <c r="I230" t="s">
        <v>14</v>
      </c>
      <c r="J230">
        <v>0</v>
      </c>
    </row>
    <row r="231" spans="1:10" x14ac:dyDescent="0.3">
      <c r="A231" t="s">
        <v>10</v>
      </c>
      <c r="B231">
        <v>28</v>
      </c>
      <c r="C231">
        <v>1</v>
      </c>
      <c r="D231">
        <v>1</v>
      </c>
      <c r="E231">
        <v>0</v>
      </c>
      <c r="F231" t="s">
        <v>53</v>
      </c>
      <c r="G231" t="s">
        <v>17</v>
      </c>
      <c r="H231" t="s">
        <v>19</v>
      </c>
      <c r="I231" t="s">
        <v>14</v>
      </c>
      <c r="J231">
        <v>1</v>
      </c>
    </row>
    <row r="232" spans="1:10" x14ac:dyDescent="0.3">
      <c r="A232" t="s">
        <v>10</v>
      </c>
      <c r="B232">
        <v>41</v>
      </c>
      <c r="C232">
        <v>0</v>
      </c>
      <c r="D232">
        <v>0</v>
      </c>
      <c r="E232">
        <v>0</v>
      </c>
      <c r="F232" t="s">
        <v>52</v>
      </c>
      <c r="G232" t="s">
        <v>12</v>
      </c>
      <c r="H232" t="s">
        <v>19</v>
      </c>
      <c r="I232" t="s">
        <v>14</v>
      </c>
      <c r="J232">
        <v>0</v>
      </c>
    </row>
    <row r="233" spans="1:10" x14ac:dyDescent="0.3">
      <c r="A233" t="s">
        <v>15</v>
      </c>
      <c r="B233">
        <v>52</v>
      </c>
      <c r="C233">
        <v>1</v>
      </c>
      <c r="D233">
        <v>1</v>
      </c>
      <c r="E233">
        <v>1</v>
      </c>
      <c r="F233" t="s">
        <v>39</v>
      </c>
      <c r="G233" t="s">
        <v>17</v>
      </c>
      <c r="H233" t="s">
        <v>19</v>
      </c>
      <c r="I233" t="s">
        <v>14</v>
      </c>
      <c r="J233">
        <v>1</v>
      </c>
    </row>
    <row r="234" spans="1:10" x14ac:dyDescent="0.3">
      <c r="A234" t="s">
        <v>15</v>
      </c>
      <c r="B234">
        <v>46</v>
      </c>
      <c r="C234">
        <v>1</v>
      </c>
      <c r="D234">
        <v>1</v>
      </c>
      <c r="E234">
        <v>0</v>
      </c>
      <c r="F234" t="s">
        <v>34</v>
      </c>
      <c r="G234" t="s">
        <v>12</v>
      </c>
      <c r="H234" t="s">
        <v>24</v>
      </c>
      <c r="I234" t="s">
        <v>14</v>
      </c>
      <c r="J234">
        <v>1</v>
      </c>
    </row>
    <row r="235" spans="1:10" x14ac:dyDescent="0.3">
      <c r="A235" t="s">
        <v>10</v>
      </c>
      <c r="B235">
        <v>55</v>
      </c>
      <c r="C235">
        <v>0</v>
      </c>
      <c r="D235">
        <v>0</v>
      </c>
      <c r="E235">
        <v>1</v>
      </c>
      <c r="F235" t="s">
        <v>37</v>
      </c>
      <c r="G235" t="s">
        <v>17</v>
      </c>
      <c r="H235" t="s">
        <v>13</v>
      </c>
      <c r="I235" t="s">
        <v>14</v>
      </c>
      <c r="J235">
        <v>0</v>
      </c>
    </row>
    <row r="236" spans="1:10" x14ac:dyDescent="0.3">
      <c r="A236" t="s">
        <v>10</v>
      </c>
      <c r="B236">
        <v>53</v>
      </c>
      <c r="C236">
        <v>1</v>
      </c>
      <c r="D236">
        <v>1</v>
      </c>
      <c r="E236">
        <v>1</v>
      </c>
      <c r="F236" t="s">
        <v>25</v>
      </c>
      <c r="G236" t="s">
        <v>12</v>
      </c>
      <c r="H236" t="s">
        <v>24</v>
      </c>
      <c r="I236" t="s">
        <v>14</v>
      </c>
      <c r="J236">
        <v>1</v>
      </c>
    </row>
    <row r="237" spans="1:10" x14ac:dyDescent="0.3">
      <c r="A237" t="s">
        <v>10</v>
      </c>
      <c r="B237">
        <v>42</v>
      </c>
      <c r="C237">
        <v>1</v>
      </c>
      <c r="D237">
        <v>1</v>
      </c>
      <c r="E237">
        <v>0</v>
      </c>
      <c r="F237" t="s">
        <v>49</v>
      </c>
      <c r="G237" t="s">
        <v>17</v>
      </c>
      <c r="H237" t="s">
        <v>19</v>
      </c>
      <c r="I237" t="s">
        <v>14</v>
      </c>
      <c r="J237">
        <v>1</v>
      </c>
    </row>
    <row r="238" spans="1:10" x14ac:dyDescent="0.3">
      <c r="A238" t="s">
        <v>10</v>
      </c>
      <c r="B238">
        <v>30</v>
      </c>
      <c r="C238">
        <v>0</v>
      </c>
      <c r="D238">
        <v>0</v>
      </c>
      <c r="E238">
        <v>0</v>
      </c>
      <c r="F238" t="s">
        <v>50</v>
      </c>
      <c r="G238" t="s">
        <v>12</v>
      </c>
      <c r="H238" t="s">
        <v>13</v>
      </c>
      <c r="I238" t="s">
        <v>14</v>
      </c>
      <c r="J238">
        <v>0</v>
      </c>
    </row>
    <row r="239" spans="1:10" x14ac:dyDescent="0.3">
      <c r="A239" t="s">
        <v>10</v>
      </c>
      <c r="B239">
        <v>18</v>
      </c>
      <c r="C239">
        <v>1</v>
      </c>
      <c r="D239">
        <v>1</v>
      </c>
      <c r="E239">
        <v>0</v>
      </c>
      <c r="F239" t="s">
        <v>50</v>
      </c>
      <c r="G239" t="s">
        <v>17</v>
      </c>
      <c r="H239" t="s">
        <v>24</v>
      </c>
      <c r="I239" t="s">
        <v>14</v>
      </c>
      <c r="J239">
        <v>1</v>
      </c>
    </row>
    <row r="240" spans="1:10" x14ac:dyDescent="0.3">
      <c r="A240" t="s">
        <v>10</v>
      </c>
      <c r="B240">
        <v>44</v>
      </c>
      <c r="C240">
        <v>0</v>
      </c>
      <c r="D240">
        <v>0</v>
      </c>
      <c r="E240">
        <v>1</v>
      </c>
      <c r="F240" t="s">
        <v>47</v>
      </c>
      <c r="G240" t="s">
        <v>12</v>
      </c>
      <c r="H240" t="s">
        <v>13</v>
      </c>
      <c r="I240" t="s">
        <v>14</v>
      </c>
      <c r="J240">
        <v>0</v>
      </c>
    </row>
    <row r="241" spans="1:10" x14ac:dyDescent="0.3">
      <c r="A241" t="s">
        <v>10</v>
      </c>
      <c r="B241">
        <v>21</v>
      </c>
      <c r="C241">
        <v>1</v>
      </c>
      <c r="D241">
        <v>1</v>
      </c>
      <c r="E241">
        <v>1</v>
      </c>
      <c r="F241" t="s">
        <v>51</v>
      </c>
      <c r="G241" t="s">
        <v>17</v>
      </c>
      <c r="H241" t="s">
        <v>24</v>
      </c>
      <c r="I241" t="s">
        <v>14</v>
      </c>
      <c r="J241">
        <v>1</v>
      </c>
    </row>
    <row r="242" spans="1:10" x14ac:dyDescent="0.3">
      <c r="A242" t="s">
        <v>15</v>
      </c>
      <c r="B242">
        <v>56</v>
      </c>
      <c r="C242">
        <v>0</v>
      </c>
      <c r="D242">
        <v>0</v>
      </c>
      <c r="E242">
        <v>0</v>
      </c>
      <c r="F242" t="s">
        <v>28</v>
      </c>
      <c r="G242" t="s">
        <v>12</v>
      </c>
      <c r="H242" t="s">
        <v>13</v>
      </c>
      <c r="I242" t="s">
        <v>14</v>
      </c>
      <c r="J242">
        <v>0</v>
      </c>
    </row>
    <row r="243" spans="1:10" x14ac:dyDescent="0.3">
      <c r="A243" t="s">
        <v>15</v>
      </c>
      <c r="B243">
        <v>50</v>
      </c>
      <c r="C243">
        <v>1</v>
      </c>
      <c r="D243">
        <v>1</v>
      </c>
      <c r="E243">
        <v>0</v>
      </c>
      <c r="F243" t="s">
        <v>48</v>
      </c>
      <c r="G243" t="s">
        <v>17</v>
      </c>
      <c r="H243" t="s">
        <v>13</v>
      </c>
      <c r="I243" t="s">
        <v>14</v>
      </c>
      <c r="J243">
        <v>1</v>
      </c>
    </row>
    <row r="244" spans="1:10" x14ac:dyDescent="0.3">
      <c r="A244" t="s">
        <v>10</v>
      </c>
      <c r="B244">
        <v>12</v>
      </c>
      <c r="C244">
        <v>1</v>
      </c>
      <c r="D244">
        <v>1</v>
      </c>
      <c r="E244">
        <v>0</v>
      </c>
      <c r="F244" t="s">
        <v>38</v>
      </c>
      <c r="G244" t="s">
        <v>12</v>
      </c>
      <c r="H244" t="s">
        <v>24</v>
      </c>
      <c r="I244" t="s">
        <v>14</v>
      </c>
      <c r="J244">
        <v>1</v>
      </c>
    </row>
    <row r="245" spans="1:10" x14ac:dyDescent="0.3">
      <c r="A245" t="s">
        <v>15</v>
      </c>
      <c r="B245">
        <v>43</v>
      </c>
      <c r="C245">
        <v>0</v>
      </c>
      <c r="D245">
        <v>0</v>
      </c>
      <c r="E245">
        <v>0</v>
      </c>
      <c r="F245" t="s">
        <v>22</v>
      </c>
      <c r="G245" t="s">
        <v>17</v>
      </c>
      <c r="H245" t="s">
        <v>19</v>
      </c>
      <c r="I245" t="s">
        <v>14</v>
      </c>
      <c r="J245">
        <v>0</v>
      </c>
    </row>
    <row r="246" spans="1:10" x14ac:dyDescent="0.3">
      <c r="A246" t="s">
        <v>10</v>
      </c>
      <c r="B246">
        <v>42</v>
      </c>
      <c r="C246">
        <v>1</v>
      </c>
      <c r="D246">
        <v>1</v>
      </c>
      <c r="E246">
        <v>0</v>
      </c>
      <c r="F246" t="s">
        <v>28</v>
      </c>
      <c r="G246" t="s">
        <v>12</v>
      </c>
      <c r="H246" t="s">
        <v>13</v>
      </c>
      <c r="I246" t="s">
        <v>14</v>
      </c>
      <c r="J246">
        <v>1</v>
      </c>
    </row>
    <row r="247" spans="1:10" x14ac:dyDescent="0.3">
      <c r="A247" t="s">
        <v>10</v>
      </c>
      <c r="B247">
        <v>38</v>
      </c>
      <c r="C247">
        <v>0</v>
      </c>
      <c r="D247">
        <v>1</v>
      </c>
      <c r="E247">
        <v>0</v>
      </c>
      <c r="F247" t="s">
        <v>33</v>
      </c>
      <c r="G247" t="s">
        <v>17</v>
      </c>
      <c r="H247" t="s">
        <v>19</v>
      </c>
      <c r="I247" t="s">
        <v>14</v>
      </c>
      <c r="J247">
        <v>1</v>
      </c>
    </row>
    <row r="248" spans="1:10" x14ac:dyDescent="0.3">
      <c r="A248" t="s">
        <v>15</v>
      </c>
      <c r="B248">
        <v>62</v>
      </c>
      <c r="C248">
        <v>1</v>
      </c>
      <c r="D248">
        <v>1</v>
      </c>
      <c r="E248">
        <v>0</v>
      </c>
      <c r="F248" t="s">
        <v>44</v>
      </c>
      <c r="G248" t="s">
        <v>12</v>
      </c>
      <c r="H248" t="s">
        <v>24</v>
      </c>
      <c r="I248" t="s">
        <v>14</v>
      </c>
      <c r="J248">
        <v>1</v>
      </c>
    </row>
    <row r="249" spans="1:10" x14ac:dyDescent="0.3">
      <c r="A249" t="s">
        <v>10</v>
      </c>
      <c r="B249">
        <v>32</v>
      </c>
      <c r="C249">
        <v>0</v>
      </c>
      <c r="D249">
        <v>0</v>
      </c>
      <c r="E249">
        <v>0</v>
      </c>
      <c r="F249" t="s">
        <v>49</v>
      </c>
      <c r="G249" t="s">
        <v>17</v>
      </c>
      <c r="H249" t="s">
        <v>24</v>
      </c>
      <c r="I249" t="s">
        <v>14</v>
      </c>
      <c r="J249">
        <v>0</v>
      </c>
    </row>
    <row r="250" spans="1:10" x14ac:dyDescent="0.3">
      <c r="A250" t="s">
        <v>15</v>
      </c>
      <c r="B250">
        <v>19</v>
      </c>
      <c r="C250">
        <v>1</v>
      </c>
      <c r="D250">
        <v>1</v>
      </c>
      <c r="E250">
        <v>0</v>
      </c>
      <c r="F250" t="s">
        <v>50</v>
      </c>
      <c r="G250" t="s">
        <v>12</v>
      </c>
      <c r="H250" t="s">
        <v>13</v>
      </c>
      <c r="I250" t="s">
        <v>14</v>
      </c>
      <c r="J250">
        <v>1</v>
      </c>
    </row>
    <row r="251" spans="1:10" x14ac:dyDescent="0.3">
      <c r="A251" t="s">
        <v>10</v>
      </c>
      <c r="B251">
        <v>19</v>
      </c>
      <c r="C251">
        <v>1</v>
      </c>
      <c r="D251">
        <v>1</v>
      </c>
      <c r="E251">
        <v>1</v>
      </c>
      <c r="F251" t="s">
        <v>26</v>
      </c>
      <c r="G251" t="s">
        <v>17</v>
      </c>
      <c r="H251" t="s">
        <v>19</v>
      </c>
      <c r="I251" t="s">
        <v>14</v>
      </c>
      <c r="J251">
        <v>1</v>
      </c>
    </row>
    <row r="252" spans="1:10" x14ac:dyDescent="0.3">
      <c r="A252" t="s">
        <v>15</v>
      </c>
      <c r="B252">
        <v>40</v>
      </c>
      <c r="C252">
        <v>1</v>
      </c>
      <c r="D252">
        <v>1</v>
      </c>
      <c r="E252">
        <v>1</v>
      </c>
      <c r="F252" t="s">
        <v>40</v>
      </c>
      <c r="G252" t="s">
        <v>12</v>
      </c>
      <c r="H252" t="s">
        <v>19</v>
      </c>
      <c r="I252" t="s">
        <v>14</v>
      </c>
      <c r="J252">
        <v>1</v>
      </c>
    </row>
    <row r="253" spans="1:10" x14ac:dyDescent="0.3">
      <c r="A253" t="s">
        <v>10</v>
      </c>
      <c r="B253">
        <v>10</v>
      </c>
      <c r="C253">
        <v>0</v>
      </c>
      <c r="D253">
        <v>0</v>
      </c>
      <c r="E253">
        <v>1</v>
      </c>
      <c r="F253" t="s">
        <v>28</v>
      </c>
      <c r="G253" t="s">
        <v>17</v>
      </c>
      <c r="H253" t="s">
        <v>24</v>
      </c>
      <c r="I253" t="s">
        <v>14</v>
      </c>
      <c r="J253">
        <v>0</v>
      </c>
    </row>
    <row r="254" spans="1:10" x14ac:dyDescent="0.3">
      <c r="A254" t="s">
        <v>10</v>
      </c>
      <c r="B254">
        <v>20</v>
      </c>
      <c r="C254">
        <v>0</v>
      </c>
      <c r="D254">
        <v>0</v>
      </c>
      <c r="E254">
        <v>0</v>
      </c>
      <c r="F254" t="s">
        <v>23</v>
      </c>
      <c r="G254" t="s">
        <v>12</v>
      </c>
      <c r="H254" t="s">
        <v>24</v>
      </c>
      <c r="I254" t="s">
        <v>14</v>
      </c>
      <c r="J254">
        <v>0</v>
      </c>
    </row>
    <row r="255" spans="1:10" x14ac:dyDescent="0.3">
      <c r="A255" t="s">
        <v>15</v>
      </c>
      <c r="B255">
        <v>26</v>
      </c>
      <c r="C255">
        <v>0</v>
      </c>
      <c r="D255">
        <v>0</v>
      </c>
      <c r="E255">
        <v>0</v>
      </c>
      <c r="F255" t="s">
        <v>25</v>
      </c>
      <c r="G255" t="s">
        <v>17</v>
      </c>
      <c r="H255" t="s">
        <v>19</v>
      </c>
      <c r="I255" t="s">
        <v>14</v>
      </c>
      <c r="J255">
        <v>0</v>
      </c>
    </row>
    <row r="256" spans="1:10" x14ac:dyDescent="0.3">
      <c r="A256" t="s">
        <v>15</v>
      </c>
      <c r="B256">
        <v>29</v>
      </c>
      <c r="C256">
        <v>0</v>
      </c>
      <c r="D256">
        <v>0</v>
      </c>
      <c r="E256">
        <v>0</v>
      </c>
      <c r="F256" t="s">
        <v>41</v>
      </c>
      <c r="G256" t="s">
        <v>12</v>
      </c>
      <c r="H256" t="s">
        <v>24</v>
      </c>
      <c r="I256" t="s">
        <v>14</v>
      </c>
      <c r="J256">
        <v>0</v>
      </c>
    </row>
    <row r="257" spans="1:10" x14ac:dyDescent="0.3">
      <c r="A257" t="s">
        <v>15</v>
      </c>
      <c r="B257">
        <v>39</v>
      </c>
      <c r="C257">
        <v>1</v>
      </c>
      <c r="D257">
        <v>1</v>
      </c>
      <c r="E257">
        <v>1</v>
      </c>
      <c r="F257" t="s">
        <v>29</v>
      </c>
      <c r="G257" t="s">
        <v>17</v>
      </c>
      <c r="H257" t="s">
        <v>19</v>
      </c>
      <c r="I257" t="s">
        <v>14</v>
      </c>
      <c r="J257">
        <v>1</v>
      </c>
    </row>
    <row r="258" spans="1:10" x14ac:dyDescent="0.3">
      <c r="A258" t="s">
        <v>10</v>
      </c>
      <c r="B258">
        <v>65</v>
      </c>
      <c r="C258">
        <v>1</v>
      </c>
      <c r="D258">
        <v>1</v>
      </c>
      <c r="E258">
        <v>1</v>
      </c>
      <c r="F258" t="s">
        <v>42</v>
      </c>
      <c r="G258" t="s">
        <v>12</v>
      </c>
      <c r="H258" t="s">
        <v>19</v>
      </c>
      <c r="I258" t="s">
        <v>14</v>
      </c>
      <c r="J258">
        <v>1</v>
      </c>
    </row>
    <row r="259" spans="1:10" x14ac:dyDescent="0.3">
      <c r="A259" t="s">
        <v>10</v>
      </c>
      <c r="B259">
        <v>38</v>
      </c>
      <c r="C259">
        <v>0</v>
      </c>
      <c r="D259">
        <v>0</v>
      </c>
      <c r="E259">
        <v>1</v>
      </c>
      <c r="F259" t="s">
        <v>49</v>
      </c>
      <c r="G259" t="s">
        <v>17</v>
      </c>
      <c r="H259" t="s">
        <v>19</v>
      </c>
      <c r="I259" t="s">
        <v>14</v>
      </c>
      <c r="J259">
        <v>0</v>
      </c>
    </row>
    <row r="260" spans="1:10" x14ac:dyDescent="0.3">
      <c r="A260" t="s">
        <v>15</v>
      </c>
      <c r="B260">
        <v>14</v>
      </c>
      <c r="C260">
        <v>0</v>
      </c>
      <c r="D260">
        <v>0</v>
      </c>
      <c r="E260">
        <v>0</v>
      </c>
      <c r="F260" t="s">
        <v>49</v>
      </c>
      <c r="G260" t="s">
        <v>12</v>
      </c>
      <c r="H260" t="s">
        <v>24</v>
      </c>
      <c r="I260" t="s">
        <v>14</v>
      </c>
      <c r="J260">
        <v>0</v>
      </c>
    </row>
    <row r="261" spans="1:10" x14ac:dyDescent="0.3">
      <c r="A261" t="s">
        <v>10</v>
      </c>
      <c r="B261">
        <v>62</v>
      </c>
      <c r="C261">
        <v>0</v>
      </c>
      <c r="D261">
        <v>0</v>
      </c>
      <c r="E261">
        <v>0</v>
      </c>
      <c r="F261" t="s">
        <v>26</v>
      </c>
      <c r="G261" t="s">
        <v>17</v>
      </c>
      <c r="H261" t="s">
        <v>24</v>
      </c>
      <c r="I261" t="s">
        <v>14</v>
      </c>
      <c r="J261">
        <v>0</v>
      </c>
    </row>
    <row r="262" spans="1:10" x14ac:dyDescent="0.3">
      <c r="A262" t="s">
        <v>10</v>
      </c>
      <c r="B262">
        <v>37</v>
      </c>
      <c r="C262">
        <v>0</v>
      </c>
      <c r="D262">
        <v>0</v>
      </c>
      <c r="E262">
        <v>1</v>
      </c>
      <c r="F262" t="s">
        <v>40</v>
      </c>
      <c r="G262" t="s">
        <v>12</v>
      </c>
      <c r="H262" t="s">
        <v>19</v>
      </c>
      <c r="I262" t="s">
        <v>14</v>
      </c>
      <c r="J262">
        <v>0</v>
      </c>
    </row>
    <row r="263" spans="1:10" x14ac:dyDescent="0.3">
      <c r="A263" t="s">
        <v>10</v>
      </c>
      <c r="B263">
        <v>25</v>
      </c>
      <c r="C263">
        <v>1</v>
      </c>
      <c r="D263">
        <v>1</v>
      </c>
      <c r="E263">
        <v>1</v>
      </c>
      <c r="F263" t="s">
        <v>45</v>
      </c>
      <c r="G263" t="s">
        <v>17</v>
      </c>
      <c r="H263" t="s">
        <v>24</v>
      </c>
      <c r="I263" t="s">
        <v>14</v>
      </c>
      <c r="J263">
        <v>1</v>
      </c>
    </row>
    <row r="264" spans="1:10" x14ac:dyDescent="0.3">
      <c r="A264" t="s">
        <v>10</v>
      </c>
      <c r="B264">
        <v>64</v>
      </c>
      <c r="C264">
        <v>1</v>
      </c>
      <c r="D264">
        <v>1</v>
      </c>
      <c r="E264">
        <v>0</v>
      </c>
      <c r="F264" t="s">
        <v>50</v>
      </c>
      <c r="G264" t="s">
        <v>12</v>
      </c>
      <c r="H264" t="s">
        <v>24</v>
      </c>
      <c r="I264" t="s">
        <v>14</v>
      </c>
      <c r="J264">
        <v>1</v>
      </c>
    </row>
    <row r="265" spans="1:10" x14ac:dyDescent="0.3">
      <c r="A265" t="s">
        <v>10</v>
      </c>
      <c r="B265">
        <v>51</v>
      </c>
      <c r="C265">
        <v>1</v>
      </c>
      <c r="D265">
        <v>1</v>
      </c>
      <c r="E265">
        <v>1</v>
      </c>
      <c r="F265" t="s">
        <v>33</v>
      </c>
      <c r="G265" t="s">
        <v>17</v>
      </c>
      <c r="H265" t="s">
        <v>19</v>
      </c>
      <c r="I265" t="s">
        <v>14</v>
      </c>
      <c r="J265">
        <v>1</v>
      </c>
    </row>
    <row r="266" spans="1:10" x14ac:dyDescent="0.3">
      <c r="A266" t="s">
        <v>10</v>
      </c>
      <c r="B266">
        <v>11</v>
      </c>
      <c r="C266">
        <v>0</v>
      </c>
      <c r="D266">
        <v>0</v>
      </c>
      <c r="E266">
        <v>1</v>
      </c>
      <c r="F266" t="s">
        <v>11</v>
      </c>
      <c r="G266" t="s">
        <v>12</v>
      </c>
      <c r="H266" t="s">
        <v>13</v>
      </c>
      <c r="I266" t="s">
        <v>14</v>
      </c>
      <c r="J266">
        <v>0</v>
      </c>
    </row>
    <row r="267" spans="1:10" x14ac:dyDescent="0.3">
      <c r="A267" t="s">
        <v>15</v>
      </c>
      <c r="B267">
        <v>20</v>
      </c>
      <c r="C267">
        <v>1</v>
      </c>
      <c r="D267">
        <v>1</v>
      </c>
      <c r="E267">
        <v>1</v>
      </c>
      <c r="F267" t="s">
        <v>41</v>
      </c>
      <c r="G267" t="s">
        <v>17</v>
      </c>
      <c r="H267" t="s">
        <v>13</v>
      </c>
      <c r="I267" t="s">
        <v>14</v>
      </c>
      <c r="J267">
        <v>1</v>
      </c>
    </row>
    <row r="268" spans="1:10" x14ac:dyDescent="0.3">
      <c r="A268" t="s">
        <v>15</v>
      </c>
      <c r="B268">
        <v>8</v>
      </c>
      <c r="C268">
        <v>0</v>
      </c>
      <c r="D268">
        <v>0</v>
      </c>
      <c r="E268">
        <v>0</v>
      </c>
      <c r="F268" t="s">
        <v>47</v>
      </c>
      <c r="G268" t="s">
        <v>12</v>
      </c>
      <c r="H268" t="s">
        <v>24</v>
      </c>
      <c r="I268" t="s">
        <v>14</v>
      </c>
      <c r="J268">
        <v>0</v>
      </c>
    </row>
    <row r="269" spans="1:10" x14ac:dyDescent="0.3">
      <c r="A269" t="s">
        <v>15</v>
      </c>
      <c r="B269">
        <v>27</v>
      </c>
      <c r="C269">
        <v>1</v>
      </c>
      <c r="D269">
        <v>1</v>
      </c>
      <c r="E269">
        <v>1</v>
      </c>
      <c r="F269" t="s">
        <v>44</v>
      </c>
      <c r="G269" t="s">
        <v>17</v>
      </c>
      <c r="H269" t="s">
        <v>24</v>
      </c>
      <c r="I269" t="s">
        <v>14</v>
      </c>
      <c r="J269">
        <v>1</v>
      </c>
    </row>
    <row r="270" spans="1:10" x14ac:dyDescent="0.3">
      <c r="A270" t="s">
        <v>10</v>
      </c>
      <c r="B270">
        <v>44</v>
      </c>
      <c r="C270">
        <v>1</v>
      </c>
      <c r="D270">
        <v>1</v>
      </c>
      <c r="E270">
        <v>1</v>
      </c>
      <c r="F270" t="s">
        <v>20</v>
      </c>
      <c r="G270" t="s">
        <v>12</v>
      </c>
      <c r="H270" t="s">
        <v>13</v>
      </c>
      <c r="I270" t="s">
        <v>14</v>
      </c>
      <c r="J270">
        <v>1</v>
      </c>
    </row>
    <row r="271" spans="1:10" x14ac:dyDescent="0.3">
      <c r="A271" t="s">
        <v>10</v>
      </c>
      <c r="B271">
        <v>28</v>
      </c>
      <c r="C271">
        <v>1</v>
      </c>
      <c r="D271">
        <v>1</v>
      </c>
      <c r="E271">
        <v>0</v>
      </c>
      <c r="F271" t="s">
        <v>22</v>
      </c>
      <c r="G271" t="s">
        <v>17</v>
      </c>
      <c r="H271" t="s">
        <v>24</v>
      </c>
      <c r="I271" t="s">
        <v>14</v>
      </c>
      <c r="J271">
        <v>1</v>
      </c>
    </row>
    <row r="272" spans="1:10" x14ac:dyDescent="0.3">
      <c r="A272" t="s">
        <v>15</v>
      </c>
      <c r="B272">
        <v>38</v>
      </c>
      <c r="C272">
        <v>0</v>
      </c>
      <c r="D272">
        <v>0</v>
      </c>
      <c r="E272">
        <v>0</v>
      </c>
      <c r="F272" t="s">
        <v>36</v>
      </c>
      <c r="G272" t="s">
        <v>12</v>
      </c>
      <c r="H272" t="s">
        <v>24</v>
      </c>
      <c r="I272" t="s">
        <v>14</v>
      </c>
      <c r="J272">
        <v>0</v>
      </c>
    </row>
    <row r="273" spans="1:10" x14ac:dyDescent="0.3">
      <c r="A273" t="s">
        <v>15</v>
      </c>
      <c r="B273">
        <v>27</v>
      </c>
      <c r="C273">
        <v>0</v>
      </c>
      <c r="D273">
        <v>0</v>
      </c>
      <c r="E273">
        <v>0</v>
      </c>
      <c r="F273" t="s">
        <v>50</v>
      </c>
      <c r="G273" t="s">
        <v>17</v>
      </c>
      <c r="H273" t="s">
        <v>24</v>
      </c>
      <c r="I273" t="s">
        <v>14</v>
      </c>
      <c r="J273">
        <v>0</v>
      </c>
    </row>
    <row r="274" spans="1:10" x14ac:dyDescent="0.3">
      <c r="A274" t="s">
        <v>15</v>
      </c>
      <c r="B274">
        <v>36</v>
      </c>
      <c r="C274">
        <v>1</v>
      </c>
      <c r="D274">
        <v>1</v>
      </c>
      <c r="E274">
        <v>0</v>
      </c>
      <c r="F274" t="s">
        <v>49</v>
      </c>
      <c r="G274" t="s">
        <v>12</v>
      </c>
      <c r="H274" t="s">
        <v>13</v>
      </c>
      <c r="I274" t="s">
        <v>14</v>
      </c>
      <c r="J274">
        <v>1</v>
      </c>
    </row>
    <row r="275" spans="1:10" x14ac:dyDescent="0.3">
      <c r="A275" t="s">
        <v>10</v>
      </c>
      <c r="B275">
        <v>65</v>
      </c>
      <c r="C275">
        <v>0</v>
      </c>
      <c r="D275">
        <v>0</v>
      </c>
      <c r="E275">
        <v>1</v>
      </c>
      <c r="F275" t="s">
        <v>18</v>
      </c>
      <c r="G275" t="s">
        <v>17</v>
      </c>
      <c r="H275" t="s">
        <v>13</v>
      </c>
      <c r="I275" t="s">
        <v>14</v>
      </c>
      <c r="J275">
        <v>0</v>
      </c>
    </row>
    <row r="276" spans="1:10" x14ac:dyDescent="0.3">
      <c r="A276" t="s">
        <v>10</v>
      </c>
      <c r="B276">
        <v>38</v>
      </c>
      <c r="C276">
        <v>1</v>
      </c>
      <c r="D276">
        <v>1</v>
      </c>
      <c r="E276">
        <v>0</v>
      </c>
      <c r="F276" t="s">
        <v>35</v>
      </c>
      <c r="G276" t="s">
        <v>12</v>
      </c>
      <c r="H276" t="s">
        <v>19</v>
      </c>
      <c r="I276" t="s">
        <v>14</v>
      </c>
      <c r="J276">
        <v>1</v>
      </c>
    </row>
    <row r="277" spans="1:10" x14ac:dyDescent="0.3">
      <c r="A277" t="s">
        <v>10</v>
      </c>
      <c r="B277">
        <v>42</v>
      </c>
      <c r="C277">
        <v>1</v>
      </c>
      <c r="D277">
        <v>1</v>
      </c>
      <c r="E277">
        <v>0</v>
      </c>
      <c r="F277" t="s">
        <v>25</v>
      </c>
      <c r="G277" t="s">
        <v>17</v>
      </c>
      <c r="H277" t="s">
        <v>13</v>
      </c>
      <c r="I277" t="s">
        <v>14</v>
      </c>
      <c r="J277">
        <v>1</v>
      </c>
    </row>
    <row r="278" spans="1:10" x14ac:dyDescent="0.3">
      <c r="A278" t="s">
        <v>15</v>
      </c>
      <c r="B278">
        <v>10</v>
      </c>
      <c r="C278">
        <v>1</v>
      </c>
      <c r="D278">
        <v>1</v>
      </c>
      <c r="E278">
        <v>1</v>
      </c>
      <c r="F278" t="s">
        <v>48</v>
      </c>
      <c r="G278" t="s">
        <v>12</v>
      </c>
      <c r="H278" t="s">
        <v>13</v>
      </c>
      <c r="I278" t="s">
        <v>14</v>
      </c>
      <c r="J278">
        <v>1</v>
      </c>
    </row>
    <row r="279" spans="1:10" x14ac:dyDescent="0.3">
      <c r="A279" t="s">
        <v>15</v>
      </c>
      <c r="B279">
        <v>44</v>
      </c>
      <c r="C279">
        <v>0</v>
      </c>
      <c r="D279">
        <v>0</v>
      </c>
      <c r="E279">
        <v>0</v>
      </c>
      <c r="F279" t="s">
        <v>42</v>
      </c>
      <c r="G279" t="s">
        <v>17</v>
      </c>
      <c r="H279" t="s">
        <v>24</v>
      </c>
      <c r="I279" t="s">
        <v>14</v>
      </c>
      <c r="J279">
        <v>0</v>
      </c>
    </row>
    <row r="280" spans="1:10" x14ac:dyDescent="0.3">
      <c r="A280" t="s">
        <v>15</v>
      </c>
      <c r="B280">
        <v>19</v>
      </c>
      <c r="C280">
        <v>1</v>
      </c>
      <c r="D280">
        <v>1</v>
      </c>
      <c r="E280">
        <v>1</v>
      </c>
      <c r="F280" t="s">
        <v>38</v>
      </c>
      <c r="G280" t="s">
        <v>12</v>
      </c>
      <c r="H280" t="s">
        <v>19</v>
      </c>
      <c r="I280" t="s">
        <v>14</v>
      </c>
      <c r="J280">
        <v>1</v>
      </c>
    </row>
    <row r="281" spans="1:10" x14ac:dyDescent="0.3">
      <c r="A281" t="s">
        <v>15</v>
      </c>
      <c r="B281">
        <v>18</v>
      </c>
      <c r="C281">
        <v>1</v>
      </c>
      <c r="D281">
        <v>1</v>
      </c>
      <c r="E281">
        <v>1</v>
      </c>
      <c r="F281" t="s">
        <v>36</v>
      </c>
      <c r="G281" t="s">
        <v>17</v>
      </c>
      <c r="H281" t="s">
        <v>19</v>
      </c>
      <c r="I281" t="s">
        <v>14</v>
      </c>
      <c r="J281">
        <v>1</v>
      </c>
    </row>
    <row r="282" spans="1:10" x14ac:dyDescent="0.3">
      <c r="A282" t="s">
        <v>15</v>
      </c>
      <c r="B282">
        <v>29</v>
      </c>
      <c r="C282">
        <v>0</v>
      </c>
      <c r="D282">
        <v>0</v>
      </c>
      <c r="E282">
        <v>1</v>
      </c>
      <c r="F282" t="s">
        <v>51</v>
      </c>
      <c r="G282" t="s">
        <v>12</v>
      </c>
      <c r="H282" t="s">
        <v>19</v>
      </c>
      <c r="I282" t="s">
        <v>14</v>
      </c>
      <c r="J282">
        <v>0</v>
      </c>
    </row>
    <row r="283" spans="1:10" x14ac:dyDescent="0.3">
      <c r="A283" t="s">
        <v>15</v>
      </c>
      <c r="B283">
        <v>58</v>
      </c>
      <c r="C283">
        <v>1</v>
      </c>
      <c r="D283">
        <v>1</v>
      </c>
      <c r="E283">
        <v>1</v>
      </c>
      <c r="F283" t="s">
        <v>49</v>
      </c>
      <c r="G283" t="s">
        <v>17</v>
      </c>
      <c r="H283" t="s">
        <v>19</v>
      </c>
      <c r="I283" t="s">
        <v>14</v>
      </c>
      <c r="J283">
        <v>1</v>
      </c>
    </row>
    <row r="284" spans="1:10" x14ac:dyDescent="0.3">
      <c r="A284" t="s">
        <v>10</v>
      </c>
      <c r="B284">
        <v>45</v>
      </c>
      <c r="C284">
        <v>1</v>
      </c>
      <c r="D284">
        <v>1</v>
      </c>
      <c r="E284">
        <v>1</v>
      </c>
      <c r="F284" t="s">
        <v>28</v>
      </c>
      <c r="G284" t="s">
        <v>12</v>
      </c>
      <c r="H284" t="s">
        <v>19</v>
      </c>
      <c r="I284" t="s">
        <v>14</v>
      </c>
      <c r="J284">
        <v>1</v>
      </c>
    </row>
    <row r="285" spans="1:10" x14ac:dyDescent="0.3">
      <c r="A285" t="s">
        <v>10</v>
      </c>
      <c r="B285">
        <v>40</v>
      </c>
      <c r="C285">
        <v>1</v>
      </c>
      <c r="D285">
        <v>1</v>
      </c>
      <c r="E285">
        <v>0</v>
      </c>
      <c r="F285" t="s">
        <v>51</v>
      </c>
      <c r="G285" t="s">
        <v>17</v>
      </c>
      <c r="H285" t="s">
        <v>19</v>
      </c>
      <c r="I285" t="s">
        <v>14</v>
      </c>
      <c r="J285">
        <v>1</v>
      </c>
    </row>
    <row r="286" spans="1:10" x14ac:dyDescent="0.3">
      <c r="A286" t="s">
        <v>10</v>
      </c>
      <c r="B286">
        <v>20</v>
      </c>
      <c r="C286">
        <v>0</v>
      </c>
      <c r="D286">
        <v>0</v>
      </c>
      <c r="E286">
        <v>0</v>
      </c>
      <c r="F286" t="s">
        <v>38</v>
      </c>
      <c r="G286" t="s">
        <v>12</v>
      </c>
      <c r="H286" t="s">
        <v>13</v>
      </c>
      <c r="I286" t="s">
        <v>14</v>
      </c>
      <c r="J286">
        <v>0</v>
      </c>
    </row>
    <row r="287" spans="1:10" x14ac:dyDescent="0.3">
      <c r="A287" t="s">
        <v>15</v>
      </c>
      <c r="B287">
        <v>41</v>
      </c>
      <c r="C287">
        <v>0</v>
      </c>
      <c r="D287">
        <v>0</v>
      </c>
      <c r="E287">
        <v>0</v>
      </c>
      <c r="F287" t="s">
        <v>34</v>
      </c>
      <c r="G287" t="s">
        <v>17</v>
      </c>
      <c r="H287" t="s">
        <v>13</v>
      </c>
      <c r="I287" t="s">
        <v>14</v>
      </c>
      <c r="J287">
        <v>0</v>
      </c>
    </row>
    <row r="288" spans="1:10" x14ac:dyDescent="0.3">
      <c r="A288" t="s">
        <v>15</v>
      </c>
      <c r="B288">
        <v>23</v>
      </c>
      <c r="C288">
        <v>1</v>
      </c>
      <c r="D288">
        <v>1</v>
      </c>
      <c r="E288">
        <v>0</v>
      </c>
      <c r="F288" t="s">
        <v>38</v>
      </c>
      <c r="G288" t="s">
        <v>12</v>
      </c>
      <c r="H288" t="s">
        <v>13</v>
      </c>
      <c r="I288" t="s">
        <v>14</v>
      </c>
      <c r="J288">
        <v>1</v>
      </c>
    </row>
    <row r="289" spans="1:10" x14ac:dyDescent="0.3">
      <c r="A289" t="s">
        <v>15</v>
      </c>
      <c r="B289">
        <v>29</v>
      </c>
      <c r="C289">
        <v>0</v>
      </c>
      <c r="D289">
        <v>0</v>
      </c>
      <c r="E289">
        <v>0</v>
      </c>
      <c r="F289" t="s">
        <v>52</v>
      </c>
      <c r="G289" t="s">
        <v>17</v>
      </c>
      <c r="H289" t="s">
        <v>13</v>
      </c>
      <c r="I289" t="s">
        <v>14</v>
      </c>
      <c r="J289">
        <v>0</v>
      </c>
    </row>
    <row r="290" spans="1:10" x14ac:dyDescent="0.3">
      <c r="A290" t="s">
        <v>15</v>
      </c>
      <c r="B290">
        <v>48</v>
      </c>
      <c r="C290">
        <v>1</v>
      </c>
      <c r="D290">
        <v>1</v>
      </c>
      <c r="E290">
        <v>1</v>
      </c>
      <c r="F290" t="s">
        <v>37</v>
      </c>
      <c r="G290" t="s">
        <v>12</v>
      </c>
      <c r="H290" t="s">
        <v>13</v>
      </c>
      <c r="I290" t="s">
        <v>14</v>
      </c>
      <c r="J290">
        <v>1</v>
      </c>
    </row>
    <row r="291" spans="1:10" x14ac:dyDescent="0.3">
      <c r="A291" t="s">
        <v>10</v>
      </c>
      <c r="B291">
        <v>17</v>
      </c>
      <c r="C291">
        <v>0</v>
      </c>
      <c r="D291">
        <v>0</v>
      </c>
      <c r="E291">
        <v>0</v>
      </c>
      <c r="F291" t="s">
        <v>50</v>
      </c>
      <c r="G291" t="s">
        <v>17</v>
      </c>
      <c r="H291" t="s">
        <v>13</v>
      </c>
      <c r="I291" t="s">
        <v>14</v>
      </c>
      <c r="J291">
        <v>0</v>
      </c>
    </row>
    <row r="292" spans="1:10" x14ac:dyDescent="0.3">
      <c r="A292" t="s">
        <v>10</v>
      </c>
      <c r="B292">
        <v>62</v>
      </c>
      <c r="C292">
        <v>0</v>
      </c>
      <c r="D292">
        <v>0</v>
      </c>
      <c r="E292">
        <v>0</v>
      </c>
      <c r="F292" t="s">
        <v>20</v>
      </c>
      <c r="G292" t="s">
        <v>12</v>
      </c>
      <c r="H292" t="s">
        <v>24</v>
      </c>
      <c r="I292" t="s">
        <v>14</v>
      </c>
      <c r="J292">
        <v>0</v>
      </c>
    </row>
    <row r="293" spans="1:10" x14ac:dyDescent="0.3">
      <c r="A293" t="s">
        <v>10</v>
      </c>
      <c r="B293">
        <v>34</v>
      </c>
      <c r="C293">
        <v>1</v>
      </c>
      <c r="D293">
        <v>1</v>
      </c>
      <c r="E293">
        <v>0</v>
      </c>
      <c r="F293" t="s">
        <v>20</v>
      </c>
      <c r="G293" t="s">
        <v>17</v>
      </c>
      <c r="H293" t="s">
        <v>24</v>
      </c>
      <c r="I293" t="s">
        <v>14</v>
      </c>
      <c r="J293">
        <v>1</v>
      </c>
    </row>
    <row r="294" spans="1:10" x14ac:dyDescent="0.3">
      <c r="A294" t="s">
        <v>10</v>
      </c>
      <c r="B294">
        <v>8</v>
      </c>
      <c r="C294">
        <v>1</v>
      </c>
      <c r="D294">
        <v>1</v>
      </c>
      <c r="E294">
        <v>0</v>
      </c>
      <c r="F294" t="s">
        <v>18</v>
      </c>
      <c r="G294" t="s">
        <v>12</v>
      </c>
      <c r="H294" t="s">
        <v>24</v>
      </c>
      <c r="I294" t="s">
        <v>14</v>
      </c>
      <c r="J294">
        <v>1</v>
      </c>
    </row>
    <row r="295" spans="1:10" x14ac:dyDescent="0.3">
      <c r="A295" t="s">
        <v>15</v>
      </c>
      <c r="B295">
        <v>22</v>
      </c>
      <c r="C295">
        <v>0</v>
      </c>
      <c r="D295">
        <v>0</v>
      </c>
      <c r="E295">
        <v>0</v>
      </c>
      <c r="F295" t="s">
        <v>21</v>
      </c>
      <c r="G295" t="s">
        <v>17</v>
      </c>
      <c r="H295" t="s">
        <v>13</v>
      </c>
      <c r="I295" t="s">
        <v>14</v>
      </c>
      <c r="J295">
        <v>0</v>
      </c>
    </row>
    <row r="296" spans="1:10" x14ac:dyDescent="0.3">
      <c r="A296" t="s">
        <v>15</v>
      </c>
      <c r="B296">
        <v>23</v>
      </c>
      <c r="C296">
        <v>0</v>
      </c>
      <c r="D296">
        <v>0</v>
      </c>
      <c r="E296">
        <v>1</v>
      </c>
      <c r="F296" t="s">
        <v>47</v>
      </c>
      <c r="G296" t="s">
        <v>12</v>
      </c>
      <c r="H296" t="s">
        <v>19</v>
      </c>
      <c r="I296" t="s">
        <v>14</v>
      </c>
      <c r="J296">
        <v>0</v>
      </c>
    </row>
    <row r="297" spans="1:10" x14ac:dyDescent="0.3">
      <c r="A297" t="s">
        <v>15</v>
      </c>
      <c r="B297">
        <v>47</v>
      </c>
      <c r="C297">
        <v>0</v>
      </c>
      <c r="D297">
        <v>0</v>
      </c>
      <c r="E297">
        <v>0</v>
      </c>
      <c r="F297" t="s">
        <v>30</v>
      </c>
      <c r="G297" t="s">
        <v>17</v>
      </c>
      <c r="H297" t="s">
        <v>24</v>
      </c>
      <c r="I297" t="s">
        <v>14</v>
      </c>
      <c r="J297">
        <v>0</v>
      </c>
    </row>
    <row r="298" spans="1:10" x14ac:dyDescent="0.3">
      <c r="A298" t="s">
        <v>15</v>
      </c>
      <c r="B298">
        <v>50</v>
      </c>
      <c r="C298">
        <v>0</v>
      </c>
      <c r="D298">
        <v>0</v>
      </c>
      <c r="E298">
        <v>1</v>
      </c>
      <c r="F298" t="s">
        <v>51</v>
      </c>
      <c r="G298" t="s">
        <v>12</v>
      </c>
      <c r="H298" t="s">
        <v>24</v>
      </c>
      <c r="I298" t="s">
        <v>14</v>
      </c>
      <c r="J298">
        <v>0</v>
      </c>
    </row>
    <row r="299" spans="1:10" x14ac:dyDescent="0.3">
      <c r="A299" t="s">
        <v>15</v>
      </c>
      <c r="B299">
        <v>15</v>
      </c>
      <c r="C299">
        <v>0</v>
      </c>
      <c r="D299">
        <v>0</v>
      </c>
      <c r="E299">
        <v>0</v>
      </c>
      <c r="F299" t="s">
        <v>44</v>
      </c>
      <c r="G299" t="s">
        <v>17</v>
      </c>
      <c r="H299" t="s">
        <v>13</v>
      </c>
      <c r="I299" t="s">
        <v>14</v>
      </c>
      <c r="J299">
        <v>0</v>
      </c>
    </row>
    <row r="300" spans="1:10" x14ac:dyDescent="0.3">
      <c r="A300" t="s">
        <v>15</v>
      </c>
      <c r="B300">
        <v>11</v>
      </c>
      <c r="C300">
        <v>1</v>
      </c>
      <c r="D300">
        <v>1</v>
      </c>
      <c r="E300">
        <v>0</v>
      </c>
      <c r="F300" t="s">
        <v>50</v>
      </c>
      <c r="G300" t="s">
        <v>12</v>
      </c>
      <c r="H300" t="s">
        <v>24</v>
      </c>
      <c r="I300" t="s">
        <v>14</v>
      </c>
      <c r="J300">
        <v>1</v>
      </c>
    </row>
    <row r="301" spans="1:10" x14ac:dyDescent="0.3">
      <c r="A301" t="s">
        <v>10</v>
      </c>
      <c r="B301">
        <v>46</v>
      </c>
      <c r="C301">
        <v>1</v>
      </c>
      <c r="D301">
        <v>1</v>
      </c>
      <c r="E301">
        <v>0</v>
      </c>
      <c r="F301" t="s">
        <v>32</v>
      </c>
      <c r="G301" t="s">
        <v>17</v>
      </c>
      <c r="H301" t="s">
        <v>13</v>
      </c>
      <c r="I301" t="s">
        <v>14</v>
      </c>
      <c r="J301">
        <v>1</v>
      </c>
    </row>
    <row r="302" spans="1:10" x14ac:dyDescent="0.3">
      <c r="A302" t="s">
        <v>10</v>
      </c>
      <c r="B302">
        <v>52</v>
      </c>
      <c r="C302">
        <v>1</v>
      </c>
      <c r="D302">
        <v>1</v>
      </c>
      <c r="E302">
        <v>0</v>
      </c>
      <c r="F302" t="s">
        <v>39</v>
      </c>
      <c r="G302" t="s">
        <v>12</v>
      </c>
      <c r="H302" t="s">
        <v>24</v>
      </c>
      <c r="I302" t="s">
        <v>14</v>
      </c>
      <c r="J302">
        <v>1</v>
      </c>
    </row>
    <row r="303" spans="1:10" x14ac:dyDescent="0.3">
      <c r="A303" t="s">
        <v>15</v>
      </c>
      <c r="B303">
        <v>44</v>
      </c>
      <c r="C303">
        <v>0</v>
      </c>
      <c r="D303">
        <v>0</v>
      </c>
      <c r="E303">
        <v>1</v>
      </c>
      <c r="F303" t="s">
        <v>42</v>
      </c>
      <c r="G303" t="s">
        <v>17</v>
      </c>
      <c r="H303" t="s">
        <v>24</v>
      </c>
      <c r="I303" t="s">
        <v>14</v>
      </c>
      <c r="J303">
        <v>0</v>
      </c>
    </row>
    <row r="304" spans="1:10" x14ac:dyDescent="0.3">
      <c r="A304" t="s">
        <v>15</v>
      </c>
      <c r="B304">
        <v>12</v>
      </c>
      <c r="C304">
        <v>0</v>
      </c>
      <c r="D304">
        <v>0</v>
      </c>
      <c r="E304">
        <v>1</v>
      </c>
      <c r="F304" t="s">
        <v>39</v>
      </c>
      <c r="G304" t="s">
        <v>12</v>
      </c>
      <c r="H304" t="s">
        <v>19</v>
      </c>
      <c r="I304" t="s">
        <v>14</v>
      </c>
      <c r="J304">
        <v>0</v>
      </c>
    </row>
    <row r="305" spans="1:10" x14ac:dyDescent="0.3">
      <c r="A305" t="s">
        <v>10</v>
      </c>
      <c r="B305">
        <v>30</v>
      </c>
      <c r="C305">
        <v>0</v>
      </c>
      <c r="D305">
        <v>0</v>
      </c>
      <c r="E305">
        <v>0</v>
      </c>
      <c r="F305" t="s">
        <v>22</v>
      </c>
      <c r="G305" t="s">
        <v>17</v>
      </c>
      <c r="H305" t="s">
        <v>13</v>
      </c>
      <c r="I305" t="s">
        <v>14</v>
      </c>
      <c r="J305">
        <v>0</v>
      </c>
    </row>
    <row r="306" spans="1:10" x14ac:dyDescent="0.3">
      <c r="A306" t="s">
        <v>15</v>
      </c>
      <c r="B306">
        <v>41</v>
      </c>
      <c r="C306">
        <v>0</v>
      </c>
      <c r="D306">
        <v>0</v>
      </c>
      <c r="E306">
        <v>0</v>
      </c>
      <c r="F306" t="s">
        <v>27</v>
      </c>
      <c r="G306" t="s">
        <v>12</v>
      </c>
      <c r="H306" t="s">
        <v>19</v>
      </c>
      <c r="I306" t="s">
        <v>14</v>
      </c>
      <c r="J306">
        <v>0</v>
      </c>
    </row>
    <row r="307" spans="1:10" x14ac:dyDescent="0.3">
      <c r="A307" t="s">
        <v>15</v>
      </c>
      <c r="B307">
        <v>62</v>
      </c>
      <c r="C307">
        <v>1</v>
      </c>
      <c r="D307">
        <v>1</v>
      </c>
      <c r="E307">
        <v>0</v>
      </c>
      <c r="F307" t="s">
        <v>22</v>
      </c>
      <c r="G307" t="s">
        <v>17</v>
      </c>
      <c r="H307" t="s">
        <v>24</v>
      </c>
      <c r="I307" t="s">
        <v>14</v>
      </c>
      <c r="J307">
        <v>1</v>
      </c>
    </row>
    <row r="308" spans="1:10" x14ac:dyDescent="0.3">
      <c r="A308" t="s">
        <v>15</v>
      </c>
      <c r="B308">
        <v>42</v>
      </c>
      <c r="C308">
        <v>1</v>
      </c>
      <c r="D308">
        <v>1</v>
      </c>
      <c r="E308">
        <v>0</v>
      </c>
      <c r="F308" t="s">
        <v>46</v>
      </c>
      <c r="G308" t="s">
        <v>12</v>
      </c>
      <c r="H308" t="s">
        <v>19</v>
      </c>
      <c r="I308" t="s">
        <v>14</v>
      </c>
      <c r="J308">
        <v>1</v>
      </c>
    </row>
    <row r="309" spans="1:10" x14ac:dyDescent="0.3">
      <c r="A309" t="s">
        <v>10</v>
      </c>
      <c r="B309">
        <v>38</v>
      </c>
      <c r="C309">
        <v>1</v>
      </c>
      <c r="D309">
        <v>1</v>
      </c>
      <c r="E309">
        <v>0</v>
      </c>
      <c r="F309" t="s">
        <v>22</v>
      </c>
      <c r="G309" t="s">
        <v>17</v>
      </c>
      <c r="H309" t="s">
        <v>13</v>
      </c>
      <c r="I309" t="s">
        <v>14</v>
      </c>
      <c r="J309">
        <v>1</v>
      </c>
    </row>
    <row r="310" spans="1:10" x14ac:dyDescent="0.3">
      <c r="A310" t="s">
        <v>15</v>
      </c>
      <c r="B310">
        <v>46</v>
      </c>
      <c r="C310">
        <v>0</v>
      </c>
      <c r="D310">
        <v>0</v>
      </c>
      <c r="E310">
        <v>0</v>
      </c>
      <c r="F310" t="s">
        <v>47</v>
      </c>
      <c r="G310" t="s">
        <v>12</v>
      </c>
      <c r="H310" t="s">
        <v>24</v>
      </c>
      <c r="I310" t="s">
        <v>14</v>
      </c>
      <c r="J310">
        <v>0</v>
      </c>
    </row>
    <row r="311" spans="1:10" x14ac:dyDescent="0.3">
      <c r="A311" t="s">
        <v>15</v>
      </c>
      <c r="B311">
        <v>44</v>
      </c>
      <c r="C311">
        <v>0</v>
      </c>
      <c r="D311">
        <v>0</v>
      </c>
      <c r="E311">
        <v>0</v>
      </c>
      <c r="F311" t="s">
        <v>44</v>
      </c>
      <c r="G311" t="s">
        <v>17</v>
      </c>
      <c r="H311" t="s">
        <v>19</v>
      </c>
      <c r="I311" t="s">
        <v>14</v>
      </c>
      <c r="J311">
        <v>0</v>
      </c>
    </row>
    <row r="312" spans="1:10" x14ac:dyDescent="0.3">
      <c r="A312" t="s">
        <v>10</v>
      </c>
      <c r="B312">
        <v>48</v>
      </c>
      <c r="C312">
        <v>1</v>
      </c>
      <c r="D312">
        <v>1</v>
      </c>
      <c r="E312">
        <v>0</v>
      </c>
      <c r="F312" t="s">
        <v>28</v>
      </c>
      <c r="G312" t="s">
        <v>12</v>
      </c>
      <c r="H312" t="s">
        <v>19</v>
      </c>
      <c r="I312" t="s">
        <v>14</v>
      </c>
      <c r="J312">
        <v>1</v>
      </c>
    </row>
    <row r="313" spans="1:10" x14ac:dyDescent="0.3">
      <c r="A313" t="s">
        <v>15</v>
      </c>
      <c r="B313">
        <v>42</v>
      </c>
      <c r="C313">
        <v>0</v>
      </c>
      <c r="D313">
        <v>0</v>
      </c>
      <c r="E313">
        <v>1</v>
      </c>
      <c r="F313" t="s">
        <v>33</v>
      </c>
      <c r="G313" t="s">
        <v>17</v>
      </c>
      <c r="H313" t="s">
        <v>13</v>
      </c>
      <c r="I313" t="s">
        <v>14</v>
      </c>
      <c r="J313">
        <v>0</v>
      </c>
    </row>
    <row r="314" spans="1:10" x14ac:dyDescent="0.3">
      <c r="A314" t="s">
        <v>15</v>
      </c>
      <c r="B314">
        <v>41</v>
      </c>
      <c r="C314">
        <v>1</v>
      </c>
      <c r="D314">
        <v>1</v>
      </c>
      <c r="E314">
        <v>0</v>
      </c>
      <c r="F314" t="s">
        <v>11</v>
      </c>
      <c r="G314" t="s">
        <v>12</v>
      </c>
      <c r="H314" t="s">
        <v>24</v>
      </c>
      <c r="I314" t="s">
        <v>14</v>
      </c>
      <c r="J314">
        <v>1</v>
      </c>
    </row>
    <row r="315" spans="1:10" x14ac:dyDescent="0.3">
      <c r="A315" t="s">
        <v>15</v>
      </c>
      <c r="B315">
        <v>15</v>
      </c>
      <c r="C315">
        <v>0</v>
      </c>
      <c r="D315">
        <v>0</v>
      </c>
      <c r="E315">
        <v>0</v>
      </c>
      <c r="F315" t="s">
        <v>45</v>
      </c>
      <c r="G315" t="s">
        <v>17</v>
      </c>
      <c r="H315" t="s">
        <v>24</v>
      </c>
      <c r="I315" t="s">
        <v>14</v>
      </c>
      <c r="J315">
        <v>0</v>
      </c>
    </row>
    <row r="316" spans="1:10" x14ac:dyDescent="0.3">
      <c r="A316" t="s">
        <v>15</v>
      </c>
      <c r="B316">
        <v>15</v>
      </c>
      <c r="C316">
        <v>1</v>
      </c>
      <c r="D316">
        <v>1</v>
      </c>
      <c r="E316">
        <v>1</v>
      </c>
      <c r="F316" t="s">
        <v>32</v>
      </c>
      <c r="G316" t="s">
        <v>12</v>
      </c>
      <c r="H316" t="s">
        <v>19</v>
      </c>
      <c r="I316" t="s">
        <v>14</v>
      </c>
      <c r="J316">
        <v>1</v>
      </c>
    </row>
    <row r="317" spans="1:10" x14ac:dyDescent="0.3">
      <c r="A317" t="s">
        <v>15</v>
      </c>
      <c r="B317">
        <v>64</v>
      </c>
      <c r="C317">
        <v>0</v>
      </c>
      <c r="D317">
        <v>0</v>
      </c>
      <c r="E317">
        <v>1</v>
      </c>
      <c r="F317" t="s">
        <v>32</v>
      </c>
      <c r="G317" t="s">
        <v>17</v>
      </c>
      <c r="H317" t="s">
        <v>13</v>
      </c>
      <c r="I317" t="s">
        <v>14</v>
      </c>
      <c r="J317">
        <v>0</v>
      </c>
    </row>
    <row r="318" spans="1:10" x14ac:dyDescent="0.3">
      <c r="A318" t="s">
        <v>15</v>
      </c>
      <c r="B318">
        <v>16</v>
      </c>
      <c r="C318">
        <v>1</v>
      </c>
      <c r="D318">
        <v>1</v>
      </c>
      <c r="E318">
        <v>0</v>
      </c>
      <c r="F318" t="s">
        <v>51</v>
      </c>
      <c r="G318" t="s">
        <v>12</v>
      </c>
      <c r="H318" t="s">
        <v>13</v>
      </c>
      <c r="I318" t="s">
        <v>14</v>
      </c>
      <c r="J318">
        <v>1</v>
      </c>
    </row>
    <row r="319" spans="1:10" x14ac:dyDescent="0.3">
      <c r="A319" t="s">
        <v>15</v>
      </c>
      <c r="B319">
        <v>19</v>
      </c>
      <c r="C319">
        <v>1</v>
      </c>
      <c r="D319">
        <v>1</v>
      </c>
      <c r="E319">
        <v>0</v>
      </c>
      <c r="F319" t="s">
        <v>35</v>
      </c>
      <c r="G319" t="s">
        <v>17</v>
      </c>
      <c r="H319" t="s">
        <v>13</v>
      </c>
      <c r="I319" t="s">
        <v>14</v>
      </c>
      <c r="J319">
        <v>1</v>
      </c>
    </row>
    <row r="320" spans="1:10" x14ac:dyDescent="0.3">
      <c r="A320" t="s">
        <v>15</v>
      </c>
      <c r="B320">
        <v>56</v>
      </c>
      <c r="C320">
        <v>0</v>
      </c>
      <c r="D320">
        <v>0</v>
      </c>
      <c r="E320">
        <v>0</v>
      </c>
      <c r="F320" t="s">
        <v>52</v>
      </c>
      <c r="G320" t="s">
        <v>12</v>
      </c>
      <c r="H320" t="s">
        <v>13</v>
      </c>
      <c r="I320" t="s">
        <v>14</v>
      </c>
      <c r="J320">
        <v>0</v>
      </c>
    </row>
    <row r="321" spans="1:10" x14ac:dyDescent="0.3">
      <c r="A321" t="s">
        <v>10</v>
      </c>
      <c r="B321">
        <v>65</v>
      </c>
      <c r="C321">
        <v>1</v>
      </c>
      <c r="D321">
        <v>1</v>
      </c>
      <c r="E321">
        <v>1</v>
      </c>
      <c r="F321" t="s">
        <v>44</v>
      </c>
      <c r="G321" t="s">
        <v>17</v>
      </c>
      <c r="H321" t="s">
        <v>24</v>
      </c>
      <c r="I321" t="s">
        <v>14</v>
      </c>
      <c r="J321">
        <v>1</v>
      </c>
    </row>
    <row r="322" spans="1:10" x14ac:dyDescent="0.3">
      <c r="A322" t="s">
        <v>15</v>
      </c>
      <c r="B322">
        <v>57</v>
      </c>
      <c r="C322">
        <v>1</v>
      </c>
      <c r="D322">
        <v>1</v>
      </c>
      <c r="E322">
        <v>1</v>
      </c>
      <c r="F322" t="s">
        <v>52</v>
      </c>
      <c r="G322" t="s">
        <v>12</v>
      </c>
      <c r="H322" t="s">
        <v>24</v>
      </c>
      <c r="I322" t="s">
        <v>14</v>
      </c>
      <c r="J322">
        <v>1</v>
      </c>
    </row>
    <row r="323" spans="1:10" x14ac:dyDescent="0.3">
      <c r="A323" t="s">
        <v>15</v>
      </c>
      <c r="B323">
        <v>24</v>
      </c>
      <c r="C323">
        <v>0</v>
      </c>
      <c r="D323">
        <v>0</v>
      </c>
      <c r="E323">
        <v>0</v>
      </c>
      <c r="F323" t="s">
        <v>21</v>
      </c>
      <c r="G323" t="s">
        <v>17</v>
      </c>
      <c r="H323" t="s">
        <v>24</v>
      </c>
      <c r="I323" t="s">
        <v>14</v>
      </c>
      <c r="J323">
        <v>0</v>
      </c>
    </row>
    <row r="324" spans="1:10" x14ac:dyDescent="0.3">
      <c r="A324" t="s">
        <v>15</v>
      </c>
      <c r="B324">
        <v>38</v>
      </c>
      <c r="C324">
        <v>0</v>
      </c>
      <c r="D324">
        <v>0</v>
      </c>
      <c r="E324">
        <v>1</v>
      </c>
      <c r="F324" t="s">
        <v>52</v>
      </c>
      <c r="G324" t="s">
        <v>12</v>
      </c>
      <c r="H324" t="s">
        <v>19</v>
      </c>
      <c r="I324" t="s">
        <v>14</v>
      </c>
      <c r="J324">
        <v>0</v>
      </c>
    </row>
    <row r="325" spans="1:10" x14ac:dyDescent="0.3">
      <c r="A325" t="s">
        <v>10</v>
      </c>
      <c r="B325">
        <v>39</v>
      </c>
      <c r="C325">
        <v>0</v>
      </c>
      <c r="D325">
        <v>0</v>
      </c>
      <c r="E325">
        <v>1</v>
      </c>
      <c r="F325" t="s">
        <v>30</v>
      </c>
      <c r="G325" t="s">
        <v>17</v>
      </c>
      <c r="H325" t="s">
        <v>24</v>
      </c>
      <c r="I325" t="s">
        <v>14</v>
      </c>
      <c r="J325">
        <v>0</v>
      </c>
    </row>
    <row r="326" spans="1:10" x14ac:dyDescent="0.3">
      <c r="A326" t="s">
        <v>10</v>
      </c>
      <c r="B326">
        <v>64</v>
      </c>
      <c r="C326">
        <v>0</v>
      </c>
      <c r="D326">
        <v>0</v>
      </c>
      <c r="E326">
        <v>0</v>
      </c>
      <c r="F326" t="s">
        <v>45</v>
      </c>
      <c r="G326" t="s">
        <v>12</v>
      </c>
      <c r="H326" t="s">
        <v>24</v>
      </c>
      <c r="I326" t="s">
        <v>14</v>
      </c>
      <c r="J326">
        <v>0</v>
      </c>
    </row>
    <row r="327" spans="1:10" x14ac:dyDescent="0.3">
      <c r="A327" t="s">
        <v>15</v>
      </c>
      <c r="B327">
        <v>39</v>
      </c>
      <c r="C327">
        <v>1</v>
      </c>
      <c r="D327">
        <v>1</v>
      </c>
      <c r="E327">
        <v>1</v>
      </c>
      <c r="F327" t="s">
        <v>20</v>
      </c>
      <c r="G327" t="s">
        <v>17</v>
      </c>
      <c r="H327" t="s">
        <v>13</v>
      </c>
      <c r="I327" t="s">
        <v>14</v>
      </c>
      <c r="J327">
        <v>1</v>
      </c>
    </row>
    <row r="328" spans="1:10" x14ac:dyDescent="0.3">
      <c r="A328" t="s">
        <v>15</v>
      </c>
      <c r="B328">
        <v>33</v>
      </c>
      <c r="C328">
        <v>1</v>
      </c>
      <c r="D328">
        <v>1</v>
      </c>
      <c r="E328">
        <v>0</v>
      </c>
      <c r="F328" t="s">
        <v>34</v>
      </c>
      <c r="G328" t="s">
        <v>12</v>
      </c>
      <c r="H328" t="s">
        <v>19</v>
      </c>
      <c r="I328" t="s">
        <v>14</v>
      </c>
      <c r="J328">
        <v>1</v>
      </c>
    </row>
    <row r="329" spans="1:10" x14ac:dyDescent="0.3">
      <c r="A329" t="s">
        <v>15</v>
      </c>
      <c r="B329">
        <v>49</v>
      </c>
      <c r="C329">
        <v>1</v>
      </c>
      <c r="D329">
        <v>1</v>
      </c>
      <c r="E329">
        <v>0</v>
      </c>
      <c r="F329" t="s">
        <v>20</v>
      </c>
      <c r="G329" t="s">
        <v>17</v>
      </c>
      <c r="H329" t="s">
        <v>13</v>
      </c>
      <c r="I329" t="s">
        <v>14</v>
      </c>
      <c r="J329">
        <v>1</v>
      </c>
    </row>
    <row r="330" spans="1:10" x14ac:dyDescent="0.3">
      <c r="A330" t="s">
        <v>10</v>
      </c>
      <c r="B330">
        <v>22</v>
      </c>
      <c r="C330">
        <v>1</v>
      </c>
      <c r="D330">
        <v>1</v>
      </c>
      <c r="E330">
        <v>1</v>
      </c>
      <c r="F330" t="s">
        <v>39</v>
      </c>
      <c r="G330" t="s">
        <v>12</v>
      </c>
      <c r="H330" t="s">
        <v>24</v>
      </c>
      <c r="I330" t="s">
        <v>14</v>
      </c>
      <c r="J330">
        <v>1</v>
      </c>
    </row>
    <row r="331" spans="1:10" x14ac:dyDescent="0.3">
      <c r="A331" t="s">
        <v>10</v>
      </c>
      <c r="B331">
        <v>29</v>
      </c>
      <c r="C331">
        <v>0</v>
      </c>
      <c r="D331">
        <v>0</v>
      </c>
      <c r="E331">
        <v>0</v>
      </c>
      <c r="F331" t="s">
        <v>35</v>
      </c>
      <c r="G331" t="s">
        <v>17</v>
      </c>
      <c r="H331" t="s">
        <v>13</v>
      </c>
      <c r="I331" t="s">
        <v>14</v>
      </c>
      <c r="J331">
        <v>0</v>
      </c>
    </row>
    <row r="332" spans="1:10" x14ac:dyDescent="0.3">
      <c r="A332" t="s">
        <v>10</v>
      </c>
      <c r="B332">
        <v>22</v>
      </c>
      <c r="C332">
        <v>1</v>
      </c>
      <c r="D332">
        <v>1</v>
      </c>
      <c r="E332">
        <v>0</v>
      </c>
      <c r="F332" t="s">
        <v>26</v>
      </c>
      <c r="G332" t="s">
        <v>12</v>
      </c>
      <c r="H332" t="s">
        <v>13</v>
      </c>
      <c r="I332" t="s">
        <v>14</v>
      </c>
      <c r="J332">
        <v>1</v>
      </c>
    </row>
    <row r="333" spans="1:10" x14ac:dyDescent="0.3">
      <c r="A333" t="s">
        <v>10</v>
      </c>
      <c r="B333">
        <v>13</v>
      </c>
      <c r="C333">
        <v>1</v>
      </c>
      <c r="D333">
        <v>1</v>
      </c>
      <c r="E333">
        <v>0</v>
      </c>
      <c r="F333" t="s">
        <v>47</v>
      </c>
      <c r="G333" t="s">
        <v>17</v>
      </c>
      <c r="H333" t="s">
        <v>19</v>
      </c>
      <c r="I333" t="s">
        <v>14</v>
      </c>
      <c r="J333">
        <v>1</v>
      </c>
    </row>
    <row r="334" spans="1:10" x14ac:dyDescent="0.3">
      <c r="A334" t="s">
        <v>10</v>
      </c>
      <c r="B334">
        <v>11</v>
      </c>
      <c r="C334">
        <v>1</v>
      </c>
      <c r="D334">
        <v>1</v>
      </c>
      <c r="E334">
        <v>0</v>
      </c>
      <c r="F334" t="s">
        <v>50</v>
      </c>
      <c r="G334" t="s">
        <v>12</v>
      </c>
      <c r="H334" t="s">
        <v>13</v>
      </c>
      <c r="I334" t="s">
        <v>14</v>
      </c>
      <c r="J334">
        <v>1</v>
      </c>
    </row>
    <row r="335" spans="1:10" x14ac:dyDescent="0.3">
      <c r="A335" t="s">
        <v>15</v>
      </c>
      <c r="B335">
        <v>41</v>
      </c>
      <c r="C335">
        <v>1</v>
      </c>
      <c r="D335">
        <v>1</v>
      </c>
      <c r="E335">
        <v>1</v>
      </c>
      <c r="F335" t="s">
        <v>49</v>
      </c>
      <c r="G335" t="s">
        <v>17</v>
      </c>
      <c r="H335" t="s">
        <v>13</v>
      </c>
      <c r="I335" t="s">
        <v>14</v>
      </c>
      <c r="J335">
        <v>1</v>
      </c>
    </row>
    <row r="336" spans="1:10" x14ac:dyDescent="0.3">
      <c r="A336" t="s">
        <v>15</v>
      </c>
      <c r="B336">
        <v>61</v>
      </c>
      <c r="C336">
        <v>1</v>
      </c>
      <c r="D336">
        <v>1</v>
      </c>
      <c r="E336">
        <v>1</v>
      </c>
      <c r="F336" t="s">
        <v>41</v>
      </c>
      <c r="G336" t="s">
        <v>12</v>
      </c>
      <c r="H336" t="s">
        <v>19</v>
      </c>
      <c r="I336" t="s">
        <v>14</v>
      </c>
      <c r="J336">
        <v>1</v>
      </c>
    </row>
    <row r="337" spans="1:10" x14ac:dyDescent="0.3">
      <c r="A337" t="s">
        <v>15</v>
      </c>
      <c r="B337">
        <v>60</v>
      </c>
      <c r="C337">
        <v>0</v>
      </c>
      <c r="D337">
        <v>0</v>
      </c>
      <c r="E337">
        <v>1</v>
      </c>
      <c r="F337" t="s">
        <v>11</v>
      </c>
      <c r="G337" t="s">
        <v>17</v>
      </c>
      <c r="H337" t="s">
        <v>24</v>
      </c>
      <c r="I337" t="s">
        <v>14</v>
      </c>
      <c r="J337">
        <v>0</v>
      </c>
    </row>
    <row r="338" spans="1:10" x14ac:dyDescent="0.3">
      <c r="A338" t="s">
        <v>10</v>
      </c>
      <c r="B338">
        <v>21</v>
      </c>
      <c r="C338">
        <v>1</v>
      </c>
      <c r="D338">
        <v>1</v>
      </c>
      <c r="E338">
        <v>0</v>
      </c>
      <c r="F338" t="s">
        <v>11</v>
      </c>
      <c r="G338" t="s">
        <v>12</v>
      </c>
      <c r="H338" t="s">
        <v>13</v>
      </c>
      <c r="I338" t="s">
        <v>14</v>
      </c>
      <c r="J338">
        <v>1</v>
      </c>
    </row>
    <row r="339" spans="1:10" x14ac:dyDescent="0.3">
      <c r="A339" t="s">
        <v>10</v>
      </c>
      <c r="B339">
        <v>25</v>
      </c>
      <c r="C339">
        <v>1</v>
      </c>
      <c r="D339">
        <v>1</v>
      </c>
      <c r="E339">
        <v>1</v>
      </c>
      <c r="F339" t="s">
        <v>35</v>
      </c>
      <c r="G339" t="s">
        <v>17</v>
      </c>
      <c r="H339" t="s">
        <v>24</v>
      </c>
      <c r="I339" t="s">
        <v>14</v>
      </c>
      <c r="J339">
        <v>1</v>
      </c>
    </row>
    <row r="340" spans="1:10" x14ac:dyDescent="0.3">
      <c r="A340" t="s">
        <v>10</v>
      </c>
      <c r="B340">
        <v>57</v>
      </c>
      <c r="C340">
        <v>1</v>
      </c>
      <c r="D340">
        <v>1</v>
      </c>
      <c r="E340">
        <v>0</v>
      </c>
      <c r="F340" t="s">
        <v>43</v>
      </c>
      <c r="G340" t="s">
        <v>12</v>
      </c>
      <c r="H340" t="s">
        <v>24</v>
      </c>
      <c r="I340" t="s">
        <v>14</v>
      </c>
      <c r="J340">
        <v>1</v>
      </c>
    </row>
    <row r="341" spans="1:10" x14ac:dyDescent="0.3">
      <c r="A341" t="s">
        <v>15</v>
      </c>
      <c r="B341">
        <v>22</v>
      </c>
      <c r="C341">
        <v>1</v>
      </c>
      <c r="D341">
        <v>1</v>
      </c>
      <c r="E341">
        <v>1</v>
      </c>
      <c r="F341" t="s">
        <v>22</v>
      </c>
      <c r="G341" t="s">
        <v>17</v>
      </c>
      <c r="H341" t="s">
        <v>13</v>
      </c>
      <c r="I341" t="s">
        <v>14</v>
      </c>
      <c r="J341">
        <v>1</v>
      </c>
    </row>
    <row r="342" spans="1:10" x14ac:dyDescent="0.3">
      <c r="A342" t="s">
        <v>15</v>
      </c>
      <c r="B342">
        <v>9</v>
      </c>
      <c r="C342">
        <v>1</v>
      </c>
      <c r="D342">
        <v>1</v>
      </c>
      <c r="E342">
        <v>0</v>
      </c>
      <c r="F342" t="s">
        <v>28</v>
      </c>
      <c r="G342" t="s">
        <v>12</v>
      </c>
      <c r="H342" t="s">
        <v>19</v>
      </c>
      <c r="I342" t="s">
        <v>14</v>
      </c>
      <c r="J342">
        <v>1</v>
      </c>
    </row>
    <row r="343" spans="1:10" x14ac:dyDescent="0.3">
      <c r="A343" t="s">
        <v>15</v>
      </c>
      <c r="B343">
        <v>56</v>
      </c>
      <c r="C343">
        <v>0</v>
      </c>
      <c r="D343">
        <v>0</v>
      </c>
      <c r="E343">
        <v>1</v>
      </c>
      <c r="F343" t="s">
        <v>50</v>
      </c>
      <c r="G343" t="s">
        <v>17</v>
      </c>
      <c r="H343" t="s">
        <v>19</v>
      </c>
      <c r="I343" t="s">
        <v>14</v>
      </c>
      <c r="J343">
        <v>0</v>
      </c>
    </row>
    <row r="344" spans="1:10" x14ac:dyDescent="0.3">
      <c r="A344" t="s">
        <v>10</v>
      </c>
      <c r="B344">
        <v>44</v>
      </c>
      <c r="C344">
        <v>1</v>
      </c>
      <c r="D344">
        <v>1</v>
      </c>
      <c r="E344">
        <v>0</v>
      </c>
      <c r="F344" t="s">
        <v>47</v>
      </c>
      <c r="G344" t="s">
        <v>12</v>
      </c>
      <c r="H344" t="s">
        <v>13</v>
      </c>
      <c r="I344" t="s">
        <v>14</v>
      </c>
      <c r="J344">
        <v>1</v>
      </c>
    </row>
    <row r="345" spans="1:10" x14ac:dyDescent="0.3">
      <c r="A345" t="s">
        <v>10</v>
      </c>
      <c r="B345">
        <v>59</v>
      </c>
      <c r="C345">
        <v>1</v>
      </c>
      <c r="D345">
        <v>1</v>
      </c>
      <c r="E345">
        <v>0</v>
      </c>
      <c r="F345" t="s">
        <v>32</v>
      </c>
      <c r="G345" t="s">
        <v>17</v>
      </c>
      <c r="H345" t="s">
        <v>13</v>
      </c>
      <c r="I345" t="s">
        <v>14</v>
      </c>
      <c r="J345">
        <v>1</v>
      </c>
    </row>
    <row r="346" spans="1:10" x14ac:dyDescent="0.3">
      <c r="A346" t="s">
        <v>10</v>
      </c>
      <c r="B346">
        <v>40</v>
      </c>
      <c r="C346">
        <v>0</v>
      </c>
      <c r="D346">
        <v>0</v>
      </c>
      <c r="E346">
        <v>0</v>
      </c>
      <c r="F346" t="s">
        <v>51</v>
      </c>
      <c r="G346" t="s">
        <v>12</v>
      </c>
      <c r="H346" t="s">
        <v>13</v>
      </c>
      <c r="I346" t="s">
        <v>14</v>
      </c>
      <c r="J346">
        <v>0</v>
      </c>
    </row>
    <row r="347" spans="1:10" x14ac:dyDescent="0.3">
      <c r="A347" t="s">
        <v>10</v>
      </c>
      <c r="B347">
        <v>64</v>
      </c>
      <c r="C347">
        <v>1</v>
      </c>
      <c r="D347">
        <v>1</v>
      </c>
      <c r="E347">
        <v>0</v>
      </c>
      <c r="F347" t="s">
        <v>33</v>
      </c>
      <c r="G347" t="s">
        <v>17</v>
      </c>
      <c r="H347" t="s">
        <v>24</v>
      </c>
      <c r="I347" t="s">
        <v>14</v>
      </c>
      <c r="J347">
        <v>1</v>
      </c>
    </row>
    <row r="348" spans="1:10" x14ac:dyDescent="0.3">
      <c r="A348" t="s">
        <v>15</v>
      </c>
      <c r="B348">
        <v>62</v>
      </c>
      <c r="C348">
        <v>1</v>
      </c>
      <c r="D348">
        <v>1</v>
      </c>
      <c r="E348">
        <v>0</v>
      </c>
      <c r="F348" t="s">
        <v>43</v>
      </c>
      <c r="G348" t="s">
        <v>12</v>
      </c>
      <c r="H348" t="s">
        <v>19</v>
      </c>
      <c r="I348" t="s">
        <v>14</v>
      </c>
      <c r="J348">
        <v>1</v>
      </c>
    </row>
    <row r="349" spans="1:10" x14ac:dyDescent="0.3">
      <c r="A349" t="s">
        <v>10</v>
      </c>
      <c r="B349">
        <v>40</v>
      </c>
      <c r="C349">
        <v>1</v>
      </c>
      <c r="D349">
        <v>1</v>
      </c>
      <c r="E349">
        <v>1</v>
      </c>
      <c r="F349" t="s">
        <v>21</v>
      </c>
      <c r="G349" t="s">
        <v>17</v>
      </c>
      <c r="H349" t="s">
        <v>13</v>
      </c>
      <c r="I349" t="s">
        <v>14</v>
      </c>
      <c r="J349">
        <v>1</v>
      </c>
    </row>
    <row r="350" spans="1:10" x14ac:dyDescent="0.3">
      <c r="A350" t="s">
        <v>10</v>
      </c>
      <c r="B350">
        <v>26</v>
      </c>
      <c r="C350">
        <v>1</v>
      </c>
      <c r="D350">
        <v>1</v>
      </c>
      <c r="E350">
        <v>1</v>
      </c>
      <c r="F350" t="s">
        <v>42</v>
      </c>
      <c r="G350" t="s">
        <v>12</v>
      </c>
      <c r="H350" t="s">
        <v>24</v>
      </c>
      <c r="I350" t="s">
        <v>14</v>
      </c>
      <c r="J350">
        <v>1</v>
      </c>
    </row>
    <row r="351" spans="1:10" x14ac:dyDescent="0.3">
      <c r="A351" t="s">
        <v>15</v>
      </c>
      <c r="B351">
        <v>47</v>
      </c>
      <c r="C351">
        <v>1</v>
      </c>
      <c r="D351">
        <v>1</v>
      </c>
      <c r="E351">
        <v>1</v>
      </c>
      <c r="F351" t="s">
        <v>37</v>
      </c>
      <c r="G351" t="s">
        <v>17</v>
      </c>
      <c r="H351" t="s">
        <v>13</v>
      </c>
      <c r="I351" t="s">
        <v>14</v>
      </c>
      <c r="J351">
        <v>1</v>
      </c>
    </row>
    <row r="352" spans="1:10" x14ac:dyDescent="0.3">
      <c r="A352" t="s">
        <v>15</v>
      </c>
      <c r="B352">
        <v>56</v>
      </c>
      <c r="C352">
        <v>0</v>
      </c>
      <c r="D352">
        <v>0</v>
      </c>
      <c r="E352">
        <v>0</v>
      </c>
      <c r="F352" t="s">
        <v>39</v>
      </c>
      <c r="G352" t="s">
        <v>12</v>
      </c>
      <c r="H352" t="s">
        <v>19</v>
      </c>
      <c r="I352" t="s">
        <v>14</v>
      </c>
      <c r="J352">
        <v>0</v>
      </c>
    </row>
    <row r="353" spans="1:10" x14ac:dyDescent="0.3">
      <c r="A353" t="s">
        <v>10</v>
      </c>
      <c r="B353">
        <v>19</v>
      </c>
      <c r="C353">
        <v>1</v>
      </c>
      <c r="D353">
        <v>1</v>
      </c>
      <c r="E353">
        <v>1</v>
      </c>
      <c r="F353" t="s">
        <v>49</v>
      </c>
      <c r="G353" t="s">
        <v>17</v>
      </c>
      <c r="H353" t="s">
        <v>19</v>
      </c>
      <c r="I353" t="s">
        <v>14</v>
      </c>
      <c r="J353">
        <v>1</v>
      </c>
    </row>
    <row r="354" spans="1:10" x14ac:dyDescent="0.3">
      <c r="A354" t="s">
        <v>15</v>
      </c>
      <c r="B354">
        <v>17</v>
      </c>
      <c r="C354">
        <v>0</v>
      </c>
      <c r="D354">
        <v>0</v>
      </c>
      <c r="E354">
        <v>1</v>
      </c>
      <c r="F354" t="s">
        <v>20</v>
      </c>
      <c r="G354" t="s">
        <v>12</v>
      </c>
      <c r="H354" t="s">
        <v>13</v>
      </c>
      <c r="I354" t="s">
        <v>14</v>
      </c>
      <c r="J354">
        <v>0</v>
      </c>
    </row>
    <row r="355" spans="1:10" x14ac:dyDescent="0.3">
      <c r="A355" t="s">
        <v>10</v>
      </c>
      <c r="B355">
        <v>57</v>
      </c>
      <c r="C355">
        <v>1</v>
      </c>
      <c r="D355">
        <v>1</v>
      </c>
      <c r="E355">
        <v>0</v>
      </c>
      <c r="F355" t="s">
        <v>36</v>
      </c>
      <c r="G355" t="s">
        <v>17</v>
      </c>
      <c r="H355" t="s">
        <v>13</v>
      </c>
      <c r="I355" t="s">
        <v>14</v>
      </c>
      <c r="J355">
        <v>1</v>
      </c>
    </row>
    <row r="356" spans="1:10" x14ac:dyDescent="0.3">
      <c r="A356" t="s">
        <v>15</v>
      </c>
      <c r="B356">
        <v>47</v>
      </c>
      <c r="C356">
        <v>1</v>
      </c>
      <c r="D356">
        <v>1</v>
      </c>
      <c r="E356">
        <v>1</v>
      </c>
      <c r="F356" t="s">
        <v>26</v>
      </c>
      <c r="G356" t="s">
        <v>12</v>
      </c>
      <c r="H356" t="s">
        <v>24</v>
      </c>
      <c r="I356" t="s">
        <v>14</v>
      </c>
      <c r="J356">
        <v>1</v>
      </c>
    </row>
    <row r="357" spans="1:10" x14ac:dyDescent="0.3">
      <c r="A357" t="s">
        <v>15</v>
      </c>
      <c r="B357">
        <v>44</v>
      </c>
      <c r="C357">
        <v>1</v>
      </c>
      <c r="D357">
        <v>1</v>
      </c>
      <c r="E357">
        <v>0</v>
      </c>
      <c r="F357" t="s">
        <v>33</v>
      </c>
      <c r="G357" t="s">
        <v>17</v>
      </c>
      <c r="H357" t="s">
        <v>13</v>
      </c>
      <c r="I357" t="s">
        <v>14</v>
      </c>
      <c r="J357">
        <v>1</v>
      </c>
    </row>
    <row r="358" spans="1:10" x14ac:dyDescent="0.3">
      <c r="A358" t="s">
        <v>10</v>
      </c>
      <c r="B358">
        <v>18</v>
      </c>
      <c r="C358">
        <v>0</v>
      </c>
      <c r="D358">
        <v>0</v>
      </c>
      <c r="E358">
        <v>0</v>
      </c>
      <c r="F358" t="s">
        <v>18</v>
      </c>
      <c r="G358" t="s">
        <v>12</v>
      </c>
      <c r="H358" t="s">
        <v>13</v>
      </c>
      <c r="I358" t="s">
        <v>14</v>
      </c>
      <c r="J358">
        <v>0</v>
      </c>
    </row>
    <row r="359" spans="1:10" x14ac:dyDescent="0.3">
      <c r="A359" t="s">
        <v>15</v>
      </c>
      <c r="B359">
        <v>44</v>
      </c>
      <c r="C359">
        <v>1</v>
      </c>
      <c r="D359">
        <v>1</v>
      </c>
      <c r="E359">
        <v>0</v>
      </c>
      <c r="F359" t="s">
        <v>44</v>
      </c>
      <c r="G359" t="s">
        <v>17</v>
      </c>
      <c r="H359" t="s">
        <v>24</v>
      </c>
      <c r="I359" t="s">
        <v>14</v>
      </c>
      <c r="J359">
        <v>1</v>
      </c>
    </row>
    <row r="360" spans="1:10" x14ac:dyDescent="0.3">
      <c r="A360" t="s">
        <v>10</v>
      </c>
      <c r="B360">
        <v>20</v>
      </c>
      <c r="C360">
        <v>1</v>
      </c>
      <c r="D360">
        <v>1</v>
      </c>
      <c r="E360">
        <v>1</v>
      </c>
      <c r="F360" t="s">
        <v>52</v>
      </c>
      <c r="G360" t="s">
        <v>12</v>
      </c>
      <c r="H360" t="s">
        <v>13</v>
      </c>
      <c r="I360" t="s">
        <v>14</v>
      </c>
      <c r="J360">
        <v>1</v>
      </c>
    </row>
    <row r="361" spans="1:10" x14ac:dyDescent="0.3">
      <c r="A361" t="s">
        <v>10</v>
      </c>
      <c r="B361">
        <v>60</v>
      </c>
      <c r="C361">
        <v>0</v>
      </c>
      <c r="D361">
        <v>0</v>
      </c>
      <c r="E361">
        <v>1</v>
      </c>
      <c r="F361" t="s">
        <v>40</v>
      </c>
      <c r="G361" t="s">
        <v>17</v>
      </c>
      <c r="H361" t="s">
        <v>19</v>
      </c>
      <c r="I361" t="s">
        <v>14</v>
      </c>
      <c r="J361">
        <v>0</v>
      </c>
    </row>
    <row r="362" spans="1:10" x14ac:dyDescent="0.3">
      <c r="A362" t="s">
        <v>15</v>
      </c>
      <c r="B362">
        <v>61</v>
      </c>
      <c r="C362">
        <v>0</v>
      </c>
      <c r="D362">
        <v>0</v>
      </c>
      <c r="E362">
        <v>0</v>
      </c>
      <c r="F362" t="s">
        <v>47</v>
      </c>
      <c r="G362" t="s">
        <v>12</v>
      </c>
      <c r="H362" t="s">
        <v>19</v>
      </c>
      <c r="I362" t="s">
        <v>14</v>
      </c>
      <c r="J362">
        <v>0</v>
      </c>
    </row>
    <row r="363" spans="1:10" x14ac:dyDescent="0.3">
      <c r="A363" t="s">
        <v>10</v>
      </c>
      <c r="B363">
        <v>47</v>
      </c>
      <c r="C363">
        <v>0</v>
      </c>
      <c r="D363">
        <v>0</v>
      </c>
      <c r="E363">
        <v>0</v>
      </c>
      <c r="F363" t="s">
        <v>37</v>
      </c>
      <c r="G363" t="s">
        <v>17</v>
      </c>
      <c r="H363" t="s">
        <v>19</v>
      </c>
      <c r="I363" t="s">
        <v>14</v>
      </c>
      <c r="J363">
        <v>0</v>
      </c>
    </row>
    <row r="364" spans="1:10" x14ac:dyDescent="0.3">
      <c r="A364" t="s">
        <v>10</v>
      </c>
      <c r="B364">
        <v>15</v>
      </c>
      <c r="C364">
        <v>1</v>
      </c>
      <c r="D364">
        <v>1</v>
      </c>
      <c r="E364">
        <v>1</v>
      </c>
      <c r="F364" t="s">
        <v>27</v>
      </c>
      <c r="G364" t="s">
        <v>12</v>
      </c>
      <c r="H364" t="s">
        <v>24</v>
      </c>
      <c r="I364" t="s">
        <v>14</v>
      </c>
      <c r="J364">
        <v>1</v>
      </c>
    </row>
    <row r="365" spans="1:10" x14ac:dyDescent="0.3">
      <c r="A365" t="s">
        <v>15</v>
      </c>
      <c r="B365">
        <v>58</v>
      </c>
      <c r="C365">
        <v>0</v>
      </c>
      <c r="D365">
        <v>0</v>
      </c>
      <c r="E365">
        <v>1</v>
      </c>
      <c r="F365" t="s">
        <v>35</v>
      </c>
      <c r="G365" t="s">
        <v>17</v>
      </c>
      <c r="H365" t="s">
        <v>19</v>
      </c>
      <c r="I365" t="s">
        <v>14</v>
      </c>
      <c r="J365">
        <v>0</v>
      </c>
    </row>
    <row r="366" spans="1:10" x14ac:dyDescent="0.3">
      <c r="A366" t="s">
        <v>15</v>
      </c>
      <c r="B366">
        <v>64</v>
      </c>
      <c r="C366">
        <v>0</v>
      </c>
      <c r="D366">
        <v>0</v>
      </c>
      <c r="E366">
        <v>0</v>
      </c>
      <c r="F366" t="s">
        <v>35</v>
      </c>
      <c r="G366" t="s">
        <v>12</v>
      </c>
      <c r="H366" t="s">
        <v>13</v>
      </c>
      <c r="I366" t="s">
        <v>14</v>
      </c>
      <c r="J366">
        <v>0</v>
      </c>
    </row>
    <row r="367" spans="1:10" x14ac:dyDescent="0.3">
      <c r="A367" t="s">
        <v>10</v>
      </c>
      <c r="B367">
        <v>50</v>
      </c>
      <c r="C367">
        <v>1</v>
      </c>
      <c r="D367">
        <v>1</v>
      </c>
      <c r="E367">
        <v>1</v>
      </c>
      <c r="F367" t="s">
        <v>38</v>
      </c>
      <c r="G367" t="s">
        <v>17</v>
      </c>
      <c r="H367" t="s">
        <v>24</v>
      </c>
      <c r="I367" t="s">
        <v>14</v>
      </c>
      <c r="J367">
        <v>1</v>
      </c>
    </row>
    <row r="368" spans="1:10" x14ac:dyDescent="0.3">
      <c r="A368" t="s">
        <v>10</v>
      </c>
      <c r="B368">
        <v>52</v>
      </c>
      <c r="C368">
        <v>1</v>
      </c>
      <c r="D368">
        <v>1</v>
      </c>
      <c r="E368">
        <v>1</v>
      </c>
      <c r="F368" t="s">
        <v>39</v>
      </c>
      <c r="G368" t="s">
        <v>12</v>
      </c>
      <c r="H368" t="s">
        <v>13</v>
      </c>
      <c r="I368" t="s">
        <v>14</v>
      </c>
      <c r="J368">
        <v>1</v>
      </c>
    </row>
    <row r="369" spans="1:10" x14ac:dyDescent="0.3">
      <c r="A369" t="s">
        <v>15</v>
      </c>
      <c r="B369">
        <v>59</v>
      </c>
      <c r="C369">
        <v>1</v>
      </c>
      <c r="D369">
        <v>1</v>
      </c>
      <c r="E369">
        <v>0</v>
      </c>
      <c r="F369" t="s">
        <v>21</v>
      </c>
      <c r="G369" t="s">
        <v>17</v>
      </c>
      <c r="H369" t="s">
        <v>24</v>
      </c>
      <c r="I369" t="s">
        <v>14</v>
      </c>
      <c r="J369">
        <v>1</v>
      </c>
    </row>
    <row r="370" spans="1:10" x14ac:dyDescent="0.3">
      <c r="A370" t="s">
        <v>10</v>
      </c>
      <c r="B370">
        <v>51</v>
      </c>
      <c r="C370">
        <v>0</v>
      </c>
      <c r="D370">
        <v>0</v>
      </c>
      <c r="E370">
        <v>1</v>
      </c>
      <c r="F370" t="s">
        <v>44</v>
      </c>
      <c r="G370" t="s">
        <v>12</v>
      </c>
      <c r="H370" t="s">
        <v>13</v>
      </c>
      <c r="I370" t="s">
        <v>14</v>
      </c>
      <c r="J370">
        <v>0</v>
      </c>
    </row>
    <row r="371" spans="1:10" x14ac:dyDescent="0.3">
      <c r="A371" t="s">
        <v>15</v>
      </c>
      <c r="B371">
        <v>16</v>
      </c>
      <c r="C371">
        <v>0</v>
      </c>
      <c r="D371">
        <v>0</v>
      </c>
      <c r="E371">
        <v>1</v>
      </c>
      <c r="F371" t="s">
        <v>28</v>
      </c>
      <c r="G371" t="s">
        <v>17</v>
      </c>
      <c r="H371" t="s">
        <v>13</v>
      </c>
      <c r="I371" t="s">
        <v>14</v>
      </c>
      <c r="J371">
        <v>0</v>
      </c>
    </row>
    <row r="372" spans="1:10" x14ac:dyDescent="0.3">
      <c r="A372" t="s">
        <v>10</v>
      </c>
      <c r="B372">
        <v>20</v>
      </c>
      <c r="C372">
        <v>0</v>
      </c>
      <c r="D372">
        <v>0</v>
      </c>
      <c r="E372">
        <v>1</v>
      </c>
      <c r="F372" t="s">
        <v>29</v>
      </c>
      <c r="G372" t="s">
        <v>12</v>
      </c>
      <c r="H372" t="s">
        <v>13</v>
      </c>
      <c r="I372" t="s">
        <v>14</v>
      </c>
      <c r="J372">
        <v>0</v>
      </c>
    </row>
    <row r="373" spans="1:10" x14ac:dyDescent="0.3">
      <c r="A373" t="s">
        <v>15</v>
      </c>
      <c r="B373">
        <v>48</v>
      </c>
      <c r="C373">
        <v>1</v>
      </c>
      <c r="D373">
        <v>1</v>
      </c>
      <c r="E373">
        <v>1</v>
      </c>
      <c r="F373" t="s">
        <v>26</v>
      </c>
      <c r="G373" t="s">
        <v>17</v>
      </c>
      <c r="H373" t="s">
        <v>24</v>
      </c>
      <c r="I373" t="s">
        <v>14</v>
      </c>
      <c r="J373">
        <v>1</v>
      </c>
    </row>
    <row r="374" spans="1:10" x14ac:dyDescent="0.3">
      <c r="A374" t="s">
        <v>15</v>
      </c>
      <c r="B374">
        <v>31</v>
      </c>
      <c r="C374">
        <v>0</v>
      </c>
      <c r="D374">
        <v>0</v>
      </c>
      <c r="E374">
        <v>0</v>
      </c>
      <c r="F374" t="s">
        <v>23</v>
      </c>
      <c r="G374" t="s">
        <v>12</v>
      </c>
      <c r="H374" t="s">
        <v>24</v>
      </c>
      <c r="I374" t="s">
        <v>14</v>
      </c>
      <c r="J374">
        <v>0</v>
      </c>
    </row>
    <row r="375" spans="1:10" x14ac:dyDescent="0.3">
      <c r="A375" t="s">
        <v>15</v>
      </c>
      <c r="B375">
        <v>53</v>
      </c>
      <c r="C375">
        <v>1</v>
      </c>
      <c r="D375">
        <v>1</v>
      </c>
      <c r="E375">
        <v>1</v>
      </c>
      <c r="F375" t="s">
        <v>33</v>
      </c>
      <c r="G375" t="s">
        <v>17</v>
      </c>
      <c r="H375" t="s">
        <v>19</v>
      </c>
      <c r="I375" t="s">
        <v>14</v>
      </c>
      <c r="J375">
        <v>1</v>
      </c>
    </row>
    <row r="376" spans="1:10" x14ac:dyDescent="0.3">
      <c r="A376" t="s">
        <v>10</v>
      </c>
      <c r="B376">
        <v>42</v>
      </c>
      <c r="C376">
        <v>1</v>
      </c>
      <c r="D376">
        <v>1</v>
      </c>
      <c r="E376">
        <v>0</v>
      </c>
      <c r="F376" t="s">
        <v>27</v>
      </c>
      <c r="G376" t="s">
        <v>12</v>
      </c>
      <c r="H376" t="s">
        <v>13</v>
      </c>
      <c r="I376" t="s">
        <v>14</v>
      </c>
      <c r="J376">
        <v>1</v>
      </c>
    </row>
    <row r="377" spans="1:10" x14ac:dyDescent="0.3">
      <c r="A377" t="s">
        <v>10</v>
      </c>
      <c r="B377">
        <v>9</v>
      </c>
      <c r="C377">
        <v>1</v>
      </c>
      <c r="D377">
        <v>1</v>
      </c>
      <c r="E377">
        <v>1</v>
      </c>
      <c r="F377" t="s">
        <v>53</v>
      </c>
      <c r="G377" t="s">
        <v>17</v>
      </c>
      <c r="H377" t="s">
        <v>13</v>
      </c>
      <c r="I377" t="s">
        <v>14</v>
      </c>
      <c r="J377">
        <v>1</v>
      </c>
    </row>
    <row r="378" spans="1:10" x14ac:dyDescent="0.3">
      <c r="A378" t="s">
        <v>10</v>
      </c>
      <c r="B378">
        <v>8</v>
      </c>
      <c r="C378">
        <v>1</v>
      </c>
      <c r="D378">
        <v>1</v>
      </c>
      <c r="E378">
        <v>1</v>
      </c>
      <c r="F378" t="s">
        <v>22</v>
      </c>
      <c r="G378" t="s">
        <v>12</v>
      </c>
      <c r="H378" t="s">
        <v>19</v>
      </c>
      <c r="I378" t="s">
        <v>14</v>
      </c>
      <c r="J378">
        <v>1</v>
      </c>
    </row>
    <row r="379" spans="1:10" x14ac:dyDescent="0.3">
      <c r="A379" t="s">
        <v>10</v>
      </c>
      <c r="B379">
        <v>17</v>
      </c>
      <c r="C379">
        <v>0</v>
      </c>
      <c r="D379">
        <v>0</v>
      </c>
      <c r="E379">
        <v>1</v>
      </c>
      <c r="F379" t="s">
        <v>22</v>
      </c>
      <c r="G379" t="s">
        <v>17</v>
      </c>
      <c r="H379" t="s">
        <v>13</v>
      </c>
      <c r="I379" t="s">
        <v>14</v>
      </c>
      <c r="J379">
        <v>0</v>
      </c>
    </row>
    <row r="380" spans="1:10" x14ac:dyDescent="0.3">
      <c r="A380" t="s">
        <v>10</v>
      </c>
      <c r="B380">
        <v>16</v>
      </c>
      <c r="C380">
        <v>1</v>
      </c>
      <c r="D380">
        <v>1</v>
      </c>
      <c r="E380">
        <v>0</v>
      </c>
      <c r="F380" t="s">
        <v>23</v>
      </c>
      <c r="G380" t="s">
        <v>12</v>
      </c>
      <c r="H380" t="s">
        <v>24</v>
      </c>
      <c r="I380" t="s">
        <v>14</v>
      </c>
      <c r="J380">
        <v>1</v>
      </c>
    </row>
    <row r="381" spans="1:10" x14ac:dyDescent="0.3">
      <c r="A381" t="s">
        <v>10</v>
      </c>
      <c r="B381">
        <v>15</v>
      </c>
      <c r="C381">
        <v>1</v>
      </c>
      <c r="D381">
        <v>1</v>
      </c>
      <c r="E381">
        <v>1</v>
      </c>
      <c r="F381" t="s">
        <v>45</v>
      </c>
      <c r="G381" t="s">
        <v>17</v>
      </c>
      <c r="H381" t="s">
        <v>19</v>
      </c>
      <c r="I381" t="s">
        <v>14</v>
      </c>
      <c r="J381">
        <v>1</v>
      </c>
    </row>
    <row r="382" spans="1:10" x14ac:dyDescent="0.3">
      <c r="A382" t="s">
        <v>10</v>
      </c>
      <c r="B382">
        <v>63</v>
      </c>
      <c r="C382">
        <v>0</v>
      </c>
      <c r="D382">
        <v>0</v>
      </c>
      <c r="E382">
        <v>1</v>
      </c>
      <c r="F382" t="s">
        <v>20</v>
      </c>
      <c r="G382" t="s">
        <v>12</v>
      </c>
      <c r="H382" t="s">
        <v>13</v>
      </c>
      <c r="I382" t="s">
        <v>14</v>
      </c>
      <c r="J382">
        <v>0</v>
      </c>
    </row>
    <row r="383" spans="1:10" x14ac:dyDescent="0.3">
      <c r="A383" t="s">
        <v>15</v>
      </c>
      <c r="B383">
        <v>35</v>
      </c>
      <c r="C383">
        <v>1</v>
      </c>
      <c r="D383">
        <v>1</v>
      </c>
      <c r="E383">
        <v>1</v>
      </c>
      <c r="F383" t="s">
        <v>44</v>
      </c>
      <c r="G383" t="s">
        <v>17</v>
      </c>
      <c r="H383" t="s">
        <v>19</v>
      </c>
      <c r="I383" t="s">
        <v>14</v>
      </c>
      <c r="J383">
        <v>1</v>
      </c>
    </row>
    <row r="384" spans="1:10" x14ac:dyDescent="0.3">
      <c r="A384" t="s">
        <v>15</v>
      </c>
      <c r="B384">
        <v>51</v>
      </c>
      <c r="C384">
        <v>0</v>
      </c>
      <c r="D384">
        <v>0</v>
      </c>
      <c r="E384">
        <v>0</v>
      </c>
      <c r="F384" t="s">
        <v>44</v>
      </c>
      <c r="G384" t="s">
        <v>12</v>
      </c>
      <c r="H384" t="s">
        <v>13</v>
      </c>
      <c r="I384" t="s">
        <v>14</v>
      </c>
      <c r="J384">
        <v>0</v>
      </c>
    </row>
    <row r="385" spans="1:10" x14ac:dyDescent="0.3">
      <c r="A385" t="s">
        <v>15</v>
      </c>
      <c r="B385">
        <v>33</v>
      </c>
      <c r="C385">
        <v>0</v>
      </c>
      <c r="D385">
        <v>0</v>
      </c>
      <c r="E385">
        <v>0</v>
      </c>
      <c r="F385" t="s">
        <v>30</v>
      </c>
      <c r="G385" t="s">
        <v>17</v>
      </c>
      <c r="H385" t="s">
        <v>19</v>
      </c>
      <c r="I385" t="s">
        <v>14</v>
      </c>
      <c r="J385">
        <v>0</v>
      </c>
    </row>
    <row r="386" spans="1:10" x14ac:dyDescent="0.3">
      <c r="A386" t="s">
        <v>10</v>
      </c>
      <c r="B386">
        <v>17</v>
      </c>
      <c r="C386">
        <v>1</v>
      </c>
      <c r="D386">
        <v>1</v>
      </c>
      <c r="E386">
        <v>1</v>
      </c>
      <c r="F386" t="s">
        <v>50</v>
      </c>
      <c r="G386" t="s">
        <v>12</v>
      </c>
      <c r="H386" t="s">
        <v>19</v>
      </c>
      <c r="I386" t="s">
        <v>14</v>
      </c>
      <c r="J386">
        <v>1</v>
      </c>
    </row>
    <row r="387" spans="1:10" x14ac:dyDescent="0.3">
      <c r="A387" t="s">
        <v>10</v>
      </c>
      <c r="B387">
        <v>50</v>
      </c>
      <c r="C387">
        <v>0</v>
      </c>
      <c r="D387">
        <v>0</v>
      </c>
      <c r="E387">
        <v>1</v>
      </c>
      <c r="F387" t="s">
        <v>43</v>
      </c>
      <c r="G387" t="s">
        <v>17</v>
      </c>
      <c r="H387" t="s">
        <v>13</v>
      </c>
      <c r="I387" t="s">
        <v>14</v>
      </c>
      <c r="J387">
        <v>0</v>
      </c>
    </row>
    <row r="388" spans="1:10" x14ac:dyDescent="0.3">
      <c r="A388" t="s">
        <v>10</v>
      </c>
      <c r="B388">
        <v>34</v>
      </c>
      <c r="C388">
        <v>1</v>
      </c>
      <c r="D388">
        <v>1</v>
      </c>
      <c r="E388">
        <v>1</v>
      </c>
      <c r="F388" t="s">
        <v>46</v>
      </c>
      <c r="G388" t="s">
        <v>12</v>
      </c>
      <c r="H388" t="s">
        <v>13</v>
      </c>
      <c r="I388" t="s">
        <v>14</v>
      </c>
      <c r="J388">
        <v>1</v>
      </c>
    </row>
    <row r="389" spans="1:10" x14ac:dyDescent="0.3">
      <c r="A389" t="s">
        <v>10</v>
      </c>
      <c r="B389">
        <v>26</v>
      </c>
      <c r="C389">
        <v>1</v>
      </c>
      <c r="D389">
        <v>1</v>
      </c>
      <c r="E389">
        <v>1</v>
      </c>
      <c r="F389" t="s">
        <v>39</v>
      </c>
      <c r="G389" t="s">
        <v>17</v>
      </c>
      <c r="H389" t="s">
        <v>24</v>
      </c>
      <c r="I389" t="s">
        <v>14</v>
      </c>
      <c r="J389">
        <v>1</v>
      </c>
    </row>
    <row r="390" spans="1:10" x14ac:dyDescent="0.3">
      <c r="A390" t="s">
        <v>10</v>
      </c>
      <c r="B390">
        <v>25</v>
      </c>
      <c r="C390">
        <v>0</v>
      </c>
      <c r="D390">
        <v>0</v>
      </c>
      <c r="E390">
        <v>1</v>
      </c>
      <c r="F390" t="s">
        <v>48</v>
      </c>
      <c r="G390" t="s">
        <v>12</v>
      </c>
      <c r="H390" t="s">
        <v>19</v>
      </c>
      <c r="I390" t="s">
        <v>14</v>
      </c>
      <c r="J390">
        <v>0</v>
      </c>
    </row>
    <row r="391" spans="1:10" x14ac:dyDescent="0.3">
      <c r="A391" t="s">
        <v>15</v>
      </c>
      <c r="B391">
        <v>58</v>
      </c>
      <c r="C391">
        <v>0</v>
      </c>
      <c r="D391">
        <v>0</v>
      </c>
      <c r="E391">
        <v>0</v>
      </c>
      <c r="F391" t="s">
        <v>22</v>
      </c>
      <c r="G391" t="s">
        <v>17</v>
      </c>
      <c r="H391" t="s">
        <v>24</v>
      </c>
      <c r="I391" t="s">
        <v>14</v>
      </c>
      <c r="J391">
        <v>0</v>
      </c>
    </row>
    <row r="392" spans="1:10" x14ac:dyDescent="0.3">
      <c r="A392" t="s">
        <v>10</v>
      </c>
      <c r="B392">
        <v>29</v>
      </c>
      <c r="C392">
        <v>1</v>
      </c>
      <c r="D392">
        <v>1</v>
      </c>
      <c r="E392">
        <v>1</v>
      </c>
      <c r="F392" t="s">
        <v>40</v>
      </c>
      <c r="G392" t="s">
        <v>12</v>
      </c>
      <c r="H392" t="s">
        <v>19</v>
      </c>
      <c r="I392" t="s">
        <v>14</v>
      </c>
      <c r="J392">
        <v>1</v>
      </c>
    </row>
    <row r="393" spans="1:10" x14ac:dyDescent="0.3">
      <c r="A393" t="s">
        <v>15</v>
      </c>
      <c r="B393">
        <v>38</v>
      </c>
      <c r="C393">
        <v>0</v>
      </c>
      <c r="D393">
        <v>0</v>
      </c>
      <c r="E393">
        <v>0</v>
      </c>
      <c r="F393" t="s">
        <v>45</v>
      </c>
      <c r="G393" t="s">
        <v>17</v>
      </c>
      <c r="H393" t="s">
        <v>24</v>
      </c>
      <c r="I393" t="s">
        <v>14</v>
      </c>
      <c r="J393">
        <v>0</v>
      </c>
    </row>
    <row r="394" spans="1:10" x14ac:dyDescent="0.3">
      <c r="A394" t="s">
        <v>10</v>
      </c>
      <c r="B394">
        <v>17</v>
      </c>
      <c r="C394">
        <v>1</v>
      </c>
      <c r="D394">
        <v>1</v>
      </c>
      <c r="E394">
        <v>0</v>
      </c>
      <c r="F394" t="s">
        <v>44</v>
      </c>
      <c r="G394" t="s">
        <v>12</v>
      </c>
      <c r="H394" t="s">
        <v>13</v>
      </c>
      <c r="I394" t="s">
        <v>14</v>
      </c>
      <c r="J394">
        <v>1</v>
      </c>
    </row>
    <row r="395" spans="1:10" x14ac:dyDescent="0.3">
      <c r="A395" t="s">
        <v>10</v>
      </c>
      <c r="B395">
        <v>59</v>
      </c>
      <c r="C395">
        <v>0</v>
      </c>
      <c r="D395">
        <v>0</v>
      </c>
      <c r="E395">
        <v>1</v>
      </c>
      <c r="F395" t="s">
        <v>20</v>
      </c>
      <c r="G395" t="s">
        <v>17</v>
      </c>
      <c r="H395" t="s">
        <v>13</v>
      </c>
      <c r="I395" t="s">
        <v>14</v>
      </c>
      <c r="J395">
        <v>0</v>
      </c>
    </row>
    <row r="396" spans="1:10" x14ac:dyDescent="0.3">
      <c r="A396" t="s">
        <v>10</v>
      </c>
      <c r="B396">
        <v>22</v>
      </c>
      <c r="C396">
        <v>0</v>
      </c>
      <c r="D396">
        <v>0</v>
      </c>
      <c r="E396">
        <v>1</v>
      </c>
      <c r="F396" t="s">
        <v>37</v>
      </c>
      <c r="G396" t="s">
        <v>12</v>
      </c>
      <c r="H396" t="s">
        <v>24</v>
      </c>
      <c r="I396" t="s">
        <v>14</v>
      </c>
      <c r="J396">
        <v>0</v>
      </c>
    </row>
    <row r="397" spans="1:10" x14ac:dyDescent="0.3">
      <c r="A397" t="s">
        <v>10</v>
      </c>
      <c r="B397">
        <v>18</v>
      </c>
      <c r="C397">
        <v>1</v>
      </c>
      <c r="D397">
        <v>1</v>
      </c>
      <c r="E397">
        <v>0</v>
      </c>
      <c r="F397" t="s">
        <v>22</v>
      </c>
      <c r="G397" t="s">
        <v>17</v>
      </c>
      <c r="H397" t="s">
        <v>19</v>
      </c>
      <c r="I397" t="s">
        <v>14</v>
      </c>
      <c r="J397">
        <v>1</v>
      </c>
    </row>
    <row r="398" spans="1:10" x14ac:dyDescent="0.3">
      <c r="A398" t="s">
        <v>10</v>
      </c>
      <c r="B398">
        <v>45</v>
      </c>
      <c r="C398">
        <v>0</v>
      </c>
      <c r="D398">
        <v>0</v>
      </c>
      <c r="E398">
        <v>0</v>
      </c>
      <c r="F398" t="s">
        <v>49</v>
      </c>
      <c r="G398" t="s">
        <v>12</v>
      </c>
      <c r="H398" t="s">
        <v>24</v>
      </c>
      <c r="I398" t="s">
        <v>14</v>
      </c>
      <c r="J398">
        <v>0</v>
      </c>
    </row>
    <row r="399" spans="1:10" x14ac:dyDescent="0.3">
      <c r="A399" t="s">
        <v>10</v>
      </c>
      <c r="B399">
        <v>9</v>
      </c>
      <c r="C399">
        <v>1</v>
      </c>
      <c r="D399">
        <v>1</v>
      </c>
      <c r="E399">
        <v>0</v>
      </c>
      <c r="F399" t="s">
        <v>43</v>
      </c>
      <c r="G399" t="s">
        <v>17</v>
      </c>
      <c r="H399" t="s">
        <v>24</v>
      </c>
      <c r="I399" t="s">
        <v>14</v>
      </c>
      <c r="J399">
        <v>1</v>
      </c>
    </row>
    <row r="400" spans="1:10" x14ac:dyDescent="0.3">
      <c r="A400" t="s">
        <v>15</v>
      </c>
      <c r="B400">
        <v>50</v>
      </c>
      <c r="C400">
        <v>0</v>
      </c>
      <c r="D400">
        <v>0</v>
      </c>
      <c r="E400">
        <v>1</v>
      </c>
      <c r="F400" t="s">
        <v>18</v>
      </c>
      <c r="G400" t="s">
        <v>12</v>
      </c>
      <c r="H400" t="s">
        <v>19</v>
      </c>
      <c r="I400" t="s">
        <v>14</v>
      </c>
      <c r="J400">
        <v>0</v>
      </c>
    </row>
    <row r="401" spans="1:10" x14ac:dyDescent="0.3">
      <c r="A401" t="s">
        <v>10</v>
      </c>
      <c r="B401">
        <v>50</v>
      </c>
      <c r="C401">
        <v>1</v>
      </c>
      <c r="D401">
        <v>1</v>
      </c>
      <c r="E401">
        <v>0</v>
      </c>
      <c r="F401" t="s">
        <v>32</v>
      </c>
      <c r="G401" t="s">
        <v>17</v>
      </c>
      <c r="H401" t="s">
        <v>24</v>
      </c>
      <c r="I401" t="s">
        <v>14</v>
      </c>
      <c r="J401">
        <v>1</v>
      </c>
    </row>
    <row r="402" spans="1:10" x14ac:dyDescent="0.3">
      <c r="A402" t="s">
        <v>15</v>
      </c>
      <c r="B402">
        <v>14</v>
      </c>
      <c r="C402">
        <v>0</v>
      </c>
      <c r="D402">
        <v>0</v>
      </c>
      <c r="E402">
        <v>0</v>
      </c>
      <c r="F402" t="s">
        <v>42</v>
      </c>
      <c r="G402" t="s">
        <v>12</v>
      </c>
      <c r="H402" t="s">
        <v>13</v>
      </c>
      <c r="I402" t="s">
        <v>14</v>
      </c>
      <c r="J402">
        <v>0</v>
      </c>
    </row>
    <row r="403" spans="1:10" x14ac:dyDescent="0.3">
      <c r="A403" t="s">
        <v>10</v>
      </c>
      <c r="B403">
        <v>40</v>
      </c>
      <c r="C403">
        <v>0</v>
      </c>
      <c r="D403">
        <v>0</v>
      </c>
      <c r="E403">
        <v>1</v>
      </c>
      <c r="F403" t="s">
        <v>11</v>
      </c>
      <c r="G403" t="s">
        <v>17</v>
      </c>
      <c r="H403" t="s">
        <v>19</v>
      </c>
      <c r="I403" t="s">
        <v>14</v>
      </c>
      <c r="J403">
        <v>0</v>
      </c>
    </row>
    <row r="404" spans="1:10" x14ac:dyDescent="0.3">
      <c r="A404" t="s">
        <v>10</v>
      </c>
      <c r="B404">
        <v>62</v>
      </c>
      <c r="C404">
        <v>0</v>
      </c>
      <c r="D404">
        <v>0</v>
      </c>
      <c r="E404">
        <v>1</v>
      </c>
      <c r="F404" t="s">
        <v>16</v>
      </c>
      <c r="G404" t="s">
        <v>12</v>
      </c>
      <c r="H404" t="s">
        <v>13</v>
      </c>
      <c r="I404" t="s">
        <v>14</v>
      </c>
      <c r="J404">
        <v>0</v>
      </c>
    </row>
    <row r="405" spans="1:10" x14ac:dyDescent="0.3">
      <c r="A405" t="s">
        <v>10</v>
      </c>
      <c r="B405">
        <v>40</v>
      </c>
      <c r="C405">
        <v>1</v>
      </c>
      <c r="D405">
        <v>1</v>
      </c>
      <c r="E405">
        <v>1</v>
      </c>
      <c r="F405" t="s">
        <v>16</v>
      </c>
      <c r="G405" t="s">
        <v>17</v>
      </c>
      <c r="H405" t="s">
        <v>19</v>
      </c>
      <c r="I405" t="s">
        <v>14</v>
      </c>
      <c r="J405">
        <v>1</v>
      </c>
    </row>
    <row r="406" spans="1:10" x14ac:dyDescent="0.3">
      <c r="A406" t="s">
        <v>15</v>
      </c>
      <c r="B406">
        <v>24</v>
      </c>
      <c r="C406">
        <v>0</v>
      </c>
      <c r="D406">
        <v>0</v>
      </c>
      <c r="E406">
        <v>1</v>
      </c>
      <c r="F406" t="s">
        <v>25</v>
      </c>
      <c r="G406" t="s">
        <v>12</v>
      </c>
      <c r="H406" t="s">
        <v>24</v>
      </c>
      <c r="I406" t="s">
        <v>14</v>
      </c>
      <c r="J406">
        <v>0</v>
      </c>
    </row>
    <row r="407" spans="1:10" x14ac:dyDescent="0.3">
      <c r="A407" t="s">
        <v>15</v>
      </c>
      <c r="B407">
        <v>21</v>
      </c>
      <c r="C407">
        <v>0</v>
      </c>
      <c r="D407">
        <v>0</v>
      </c>
      <c r="E407">
        <v>1</v>
      </c>
      <c r="F407" t="s">
        <v>39</v>
      </c>
      <c r="G407" t="s">
        <v>17</v>
      </c>
      <c r="H407" t="s">
        <v>19</v>
      </c>
      <c r="I407" t="s">
        <v>14</v>
      </c>
      <c r="J407">
        <v>0</v>
      </c>
    </row>
    <row r="408" spans="1:10" x14ac:dyDescent="0.3">
      <c r="A408" t="s">
        <v>15</v>
      </c>
      <c r="B408">
        <v>62</v>
      </c>
      <c r="C408">
        <v>1</v>
      </c>
      <c r="D408">
        <v>1</v>
      </c>
      <c r="E408">
        <v>0</v>
      </c>
      <c r="F408" t="s">
        <v>28</v>
      </c>
      <c r="G408" t="s">
        <v>12</v>
      </c>
      <c r="H408" t="s">
        <v>19</v>
      </c>
      <c r="I408" t="s">
        <v>14</v>
      </c>
      <c r="J408">
        <v>1</v>
      </c>
    </row>
    <row r="409" spans="1:10" x14ac:dyDescent="0.3">
      <c r="A409" t="s">
        <v>15</v>
      </c>
      <c r="B409">
        <v>16</v>
      </c>
      <c r="C409">
        <v>1</v>
      </c>
      <c r="D409">
        <v>1</v>
      </c>
      <c r="E409">
        <v>1</v>
      </c>
      <c r="F409" t="s">
        <v>16</v>
      </c>
      <c r="G409" t="s">
        <v>17</v>
      </c>
      <c r="H409" t="s">
        <v>13</v>
      </c>
      <c r="I409" t="s">
        <v>14</v>
      </c>
      <c r="J409">
        <v>1</v>
      </c>
    </row>
    <row r="410" spans="1:10" x14ac:dyDescent="0.3">
      <c r="A410" t="s">
        <v>15</v>
      </c>
      <c r="B410">
        <v>11</v>
      </c>
      <c r="C410">
        <v>0</v>
      </c>
      <c r="D410">
        <v>0</v>
      </c>
      <c r="E410">
        <v>0</v>
      </c>
      <c r="F410" t="s">
        <v>36</v>
      </c>
      <c r="G410" t="s">
        <v>12</v>
      </c>
      <c r="H410" t="s">
        <v>13</v>
      </c>
      <c r="I410" t="s">
        <v>14</v>
      </c>
      <c r="J410">
        <v>0</v>
      </c>
    </row>
    <row r="411" spans="1:10" x14ac:dyDescent="0.3">
      <c r="A411" t="s">
        <v>15</v>
      </c>
      <c r="B411">
        <v>30</v>
      </c>
      <c r="C411">
        <v>1</v>
      </c>
      <c r="D411">
        <v>1</v>
      </c>
      <c r="E411">
        <v>0</v>
      </c>
      <c r="F411" t="s">
        <v>16</v>
      </c>
      <c r="G411" t="s">
        <v>17</v>
      </c>
      <c r="H411" t="s">
        <v>19</v>
      </c>
      <c r="I411" t="s">
        <v>14</v>
      </c>
      <c r="J411">
        <v>1</v>
      </c>
    </row>
    <row r="412" spans="1:10" x14ac:dyDescent="0.3">
      <c r="A412" t="s">
        <v>15</v>
      </c>
      <c r="B412">
        <v>55</v>
      </c>
      <c r="C412">
        <v>0</v>
      </c>
      <c r="D412">
        <v>0</v>
      </c>
      <c r="E412">
        <v>0</v>
      </c>
      <c r="F412" t="s">
        <v>29</v>
      </c>
      <c r="G412" t="s">
        <v>12</v>
      </c>
      <c r="H412" t="s">
        <v>24</v>
      </c>
      <c r="I412" t="s">
        <v>14</v>
      </c>
      <c r="J412">
        <v>0</v>
      </c>
    </row>
    <row r="413" spans="1:10" x14ac:dyDescent="0.3">
      <c r="A413" t="s">
        <v>15</v>
      </c>
      <c r="B413">
        <v>24</v>
      </c>
      <c r="C413">
        <v>0</v>
      </c>
      <c r="D413">
        <v>0</v>
      </c>
      <c r="E413">
        <v>1</v>
      </c>
      <c r="F413" t="s">
        <v>41</v>
      </c>
      <c r="G413" t="s">
        <v>17</v>
      </c>
      <c r="H413" t="s">
        <v>19</v>
      </c>
      <c r="I413" t="s">
        <v>14</v>
      </c>
      <c r="J413">
        <v>0</v>
      </c>
    </row>
    <row r="414" spans="1:10" x14ac:dyDescent="0.3">
      <c r="A414" t="s">
        <v>10</v>
      </c>
      <c r="B414">
        <v>54</v>
      </c>
      <c r="C414">
        <v>0</v>
      </c>
      <c r="D414">
        <v>0</v>
      </c>
      <c r="E414">
        <v>1</v>
      </c>
      <c r="F414" t="s">
        <v>53</v>
      </c>
      <c r="G414" t="s">
        <v>12</v>
      </c>
      <c r="H414" t="s">
        <v>19</v>
      </c>
      <c r="I414" t="s">
        <v>14</v>
      </c>
      <c r="J414">
        <v>0</v>
      </c>
    </row>
    <row r="415" spans="1:10" x14ac:dyDescent="0.3">
      <c r="A415" t="s">
        <v>15</v>
      </c>
      <c r="B415">
        <v>29</v>
      </c>
      <c r="C415">
        <v>1</v>
      </c>
      <c r="D415">
        <v>1</v>
      </c>
      <c r="E415">
        <v>0</v>
      </c>
      <c r="F415" t="s">
        <v>44</v>
      </c>
      <c r="G415" t="s">
        <v>17</v>
      </c>
      <c r="H415" t="s">
        <v>24</v>
      </c>
      <c r="I415" t="s">
        <v>14</v>
      </c>
      <c r="J415">
        <v>1</v>
      </c>
    </row>
    <row r="416" spans="1:10" x14ac:dyDescent="0.3">
      <c r="A416" t="s">
        <v>10</v>
      </c>
      <c r="B416">
        <v>20</v>
      </c>
      <c r="C416">
        <v>0</v>
      </c>
      <c r="D416">
        <v>0</v>
      </c>
      <c r="E416">
        <v>1</v>
      </c>
      <c r="F416" t="s">
        <v>29</v>
      </c>
      <c r="G416" t="s">
        <v>12</v>
      </c>
      <c r="H416" t="s">
        <v>24</v>
      </c>
      <c r="I416" t="s">
        <v>14</v>
      </c>
      <c r="J416">
        <v>0</v>
      </c>
    </row>
    <row r="417" spans="1:10" x14ac:dyDescent="0.3">
      <c r="A417" t="s">
        <v>15</v>
      </c>
      <c r="B417">
        <v>57</v>
      </c>
      <c r="C417">
        <v>1</v>
      </c>
      <c r="D417">
        <v>1</v>
      </c>
      <c r="E417">
        <v>1</v>
      </c>
      <c r="F417" t="s">
        <v>46</v>
      </c>
      <c r="G417" t="s">
        <v>17</v>
      </c>
      <c r="H417" t="s">
        <v>24</v>
      </c>
      <c r="I417" t="s">
        <v>14</v>
      </c>
      <c r="J417">
        <v>1</v>
      </c>
    </row>
    <row r="418" spans="1:10" x14ac:dyDescent="0.3">
      <c r="A418" t="s">
        <v>15</v>
      </c>
      <c r="B418">
        <v>62</v>
      </c>
      <c r="C418">
        <v>0</v>
      </c>
      <c r="D418">
        <v>0</v>
      </c>
      <c r="E418">
        <v>1</v>
      </c>
      <c r="F418" t="s">
        <v>47</v>
      </c>
      <c r="G418" t="s">
        <v>12</v>
      </c>
      <c r="H418" t="s">
        <v>19</v>
      </c>
      <c r="I418" t="s">
        <v>14</v>
      </c>
      <c r="J418">
        <v>0</v>
      </c>
    </row>
    <row r="419" spans="1:10" x14ac:dyDescent="0.3">
      <c r="A419" t="s">
        <v>10</v>
      </c>
      <c r="B419">
        <v>35</v>
      </c>
      <c r="C419">
        <v>0</v>
      </c>
      <c r="D419">
        <v>0</v>
      </c>
      <c r="E419">
        <v>1</v>
      </c>
      <c r="F419" t="s">
        <v>47</v>
      </c>
      <c r="G419" t="s">
        <v>17</v>
      </c>
      <c r="H419" t="s">
        <v>24</v>
      </c>
      <c r="I419" t="s">
        <v>14</v>
      </c>
      <c r="J419">
        <v>0</v>
      </c>
    </row>
    <row r="420" spans="1:10" x14ac:dyDescent="0.3">
      <c r="A420" t="s">
        <v>10</v>
      </c>
      <c r="B420">
        <v>22</v>
      </c>
      <c r="C420">
        <v>1</v>
      </c>
      <c r="D420">
        <v>1</v>
      </c>
      <c r="E420">
        <v>1</v>
      </c>
      <c r="F420" t="s">
        <v>11</v>
      </c>
      <c r="G420" t="s">
        <v>12</v>
      </c>
      <c r="H420" t="s">
        <v>19</v>
      </c>
      <c r="I420" t="s">
        <v>14</v>
      </c>
      <c r="J420">
        <v>1</v>
      </c>
    </row>
    <row r="421" spans="1:10" x14ac:dyDescent="0.3">
      <c r="A421" t="s">
        <v>15</v>
      </c>
      <c r="B421">
        <v>14</v>
      </c>
      <c r="C421">
        <v>1</v>
      </c>
      <c r="D421">
        <v>1</v>
      </c>
      <c r="E421">
        <v>1</v>
      </c>
      <c r="F421" t="s">
        <v>48</v>
      </c>
      <c r="G421" t="s">
        <v>17</v>
      </c>
      <c r="H421" t="s">
        <v>13</v>
      </c>
      <c r="I421" t="s">
        <v>14</v>
      </c>
      <c r="J421">
        <v>1</v>
      </c>
    </row>
    <row r="422" spans="1:10" x14ac:dyDescent="0.3">
      <c r="A422" t="s">
        <v>10</v>
      </c>
      <c r="B422">
        <v>40</v>
      </c>
      <c r="C422">
        <v>1</v>
      </c>
      <c r="D422">
        <v>1</v>
      </c>
      <c r="E422">
        <v>0</v>
      </c>
      <c r="F422" t="s">
        <v>47</v>
      </c>
      <c r="G422" t="s">
        <v>12</v>
      </c>
      <c r="H422" t="s">
        <v>13</v>
      </c>
      <c r="I422" t="s">
        <v>14</v>
      </c>
      <c r="J422">
        <v>1</v>
      </c>
    </row>
    <row r="423" spans="1:10" x14ac:dyDescent="0.3">
      <c r="A423" t="s">
        <v>10</v>
      </c>
      <c r="B423">
        <v>46</v>
      </c>
      <c r="C423">
        <v>1</v>
      </c>
      <c r="D423">
        <v>1</v>
      </c>
      <c r="E423">
        <v>0</v>
      </c>
      <c r="F423" t="s">
        <v>33</v>
      </c>
      <c r="G423" t="s">
        <v>17</v>
      </c>
      <c r="H423" t="s">
        <v>19</v>
      </c>
      <c r="I423" t="s">
        <v>14</v>
      </c>
      <c r="J423">
        <v>1</v>
      </c>
    </row>
    <row r="424" spans="1:10" x14ac:dyDescent="0.3">
      <c r="A424" t="s">
        <v>10</v>
      </c>
      <c r="B424">
        <v>21</v>
      </c>
      <c r="C424">
        <v>0</v>
      </c>
      <c r="D424">
        <v>0</v>
      </c>
      <c r="E424">
        <v>1</v>
      </c>
      <c r="F424" t="s">
        <v>23</v>
      </c>
      <c r="G424" t="s">
        <v>12</v>
      </c>
      <c r="H424" t="s">
        <v>24</v>
      </c>
      <c r="I424" t="s">
        <v>14</v>
      </c>
      <c r="J424">
        <v>0</v>
      </c>
    </row>
    <row r="425" spans="1:10" x14ac:dyDescent="0.3">
      <c r="A425" t="s">
        <v>15</v>
      </c>
      <c r="B425">
        <v>38</v>
      </c>
      <c r="C425">
        <v>0</v>
      </c>
      <c r="D425">
        <v>0</v>
      </c>
      <c r="E425">
        <v>1</v>
      </c>
      <c r="F425" t="s">
        <v>39</v>
      </c>
      <c r="G425" t="s">
        <v>17</v>
      </c>
      <c r="H425" t="s">
        <v>13</v>
      </c>
      <c r="I425" t="s">
        <v>14</v>
      </c>
      <c r="J425">
        <v>0</v>
      </c>
    </row>
    <row r="426" spans="1:10" x14ac:dyDescent="0.3">
      <c r="A426" t="s">
        <v>15</v>
      </c>
      <c r="B426">
        <v>23</v>
      </c>
      <c r="C426">
        <v>1</v>
      </c>
      <c r="D426">
        <v>1</v>
      </c>
      <c r="E426">
        <v>1</v>
      </c>
      <c r="F426" t="s">
        <v>50</v>
      </c>
      <c r="G426" t="s">
        <v>12</v>
      </c>
      <c r="H426" t="s">
        <v>13</v>
      </c>
      <c r="I426" t="s">
        <v>14</v>
      </c>
      <c r="J426">
        <v>1</v>
      </c>
    </row>
    <row r="427" spans="1:10" x14ac:dyDescent="0.3">
      <c r="A427" t="s">
        <v>10</v>
      </c>
      <c r="B427">
        <v>15</v>
      </c>
      <c r="C427">
        <v>0</v>
      </c>
      <c r="D427">
        <v>0</v>
      </c>
      <c r="E427">
        <v>0</v>
      </c>
      <c r="F427" t="s">
        <v>11</v>
      </c>
      <c r="G427" t="s">
        <v>17</v>
      </c>
      <c r="H427" t="s">
        <v>19</v>
      </c>
      <c r="I427" t="s">
        <v>14</v>
      </c>
      <c r="J427">
        <v>0</v>
      </c>
    </row>
    <row r="428" spans="1:10" x14ac:dyDescent="0.3">
      <c r="A428" t="s">
        <v>10</v>
      </c>
      <c r="B428">
        <v>21</v>
      </c>
      <c r="C428">
        <v>0</v>
      </c>
      <c r="D428">
        <v>0</v>
      </c>
      <c r="E428">
        <v>0</v>
      </c>
      <c r="F428" t="s">
        <v>32</v>
      </c>
      <c r="G428" t="s">
        <v>12</v>
      </c>
      <c r="H428" t="s">
        <v>19</v>
      </c>
      <c r="I428" t="s">
        <v>14</v>
      </c>
      <c r="J428">
        <v>0</v>
      </c>
    </row>
    <row r="429" spans="1:10" x14ac:dyDescent="0.3">
      <c r="A429" t="s">
        <v>10</v>
      </c>
      <c r="B429">
        <v>31</v>
      </c>
      <c r="C429">
        <v>0</v>
      </c>
      <c r="D429">
        <v>0</v>
      </c>
      <c r="E429">
        <v>0</v>
      </c>
      <c r="F429" t="s">
        <v>29</v>
      </c>
      <c r="G429" t="s">
        <v>17</v>
      </c>
      <c r="H429" t="s">
        <v>19</v>
      </c>
      <c r="I429" t="s">
        <v>14</v>
      </c>
      <c r="J429">
        <v>0</v>
      </c>
    </row>
    <row r="430" spans="1:10" x14ac:dyDescent="0.3">
      <c r="A430" t="s">
        <v>10</v>
      </c>
      <c r="B430">
        <v>43</v>
      </c>
      <c r="C430">
        <v>1</v>
      </c>
      <c r="D430">
        <v>1</v>
      </c>
      <c r="E430">
        <v>0</v>
      </c>
      <c r="F430" t="s">
        <v>41</v>
      </c>
      <c r="G430" t="s">
        <v>12</v>
      </c>
      <c r="H430" t="s">
        <v>24</v>
      </c>
      <c r="I430" t="s">
        <v>14</v>
      </c>
      <c r="J430">
        <v>1</v>
      </c>
    </row>
    <row r="431" spans="1:10" x14ac:dyDescent="0.3">
      <c r="A431" t="s">
        <v>15</v>
      </c>
      <c r="B431">
        <v>29</v>
      </c>
      <c r="C431">
        <v>1</v>
      </c>
      <c r="D431">
        <v>1</v>
      </c>
      <c r="E431">
        <v>0</v>
      </c>
      <c r="F431" t="s">
        <v>38</v>
      </c>
      <c r="G431" t="s">
        <v>17</v>
      </c>
      <c r="H431" t="s">
        <v>24</v>
      </c>
      <c r="I431" t="s">
        <v>14</v>
      </c>
      <c r="J431">
        <v>1</v>
      </c>
    </row>
    <row r="432" spans="1:10" x14ac:dyDescent="0.3">
      <c r="A432" t="s">
        <v>10</v>
      </c>
      <c r="B432">
        <v>58</v>
      </c>
      <c r="C432">
        <v>0</v>
      </c>
      <c r="D432">
        <v>0</v>
      </c>
      <c r="E432">
        <v>1</v>
      </c>
      <c r="F432" t="s">
        <v>37</v>
      </c>
      <c r="G432" t="s">
        <v>12</v>
      </c>
      <c r="H432" t="s">
        <v>13</v>
      </c>
      <c r="I432" t="s">
        <v>14</v>
      </c>
      <c r="J432">
        <v>0</v>
      </c>
    </row>
    <row r="433" spans="1:10" x14ac:dyDescent="0.3">
      <c r="A433" t="s">
        <v>15</v>
      </c>
      <c r="B433">
        <v>27</v>
      </c>
      <c r="C433">
        <v>1</v>
      </c>
      <c r="D433">
        <v>1</v>
      </c>
      <c r="E433">
        <v>0</v>
      </c>
      <c r="F433" t="s">
        <v>47</v>
      </c>
      <c r="G433" t="s">
        <v>17</v>
      </c>
      <c r="H433" t="s">
        <v>13</v>
      </c>
      <c r="I433" t="s">
        <v>14</v>
      </c>
      <c r="J433">
        <v>1</v>
      </c>
    </row>
    <row r="434" spans="1:10" x14ac:dyDescent="0.3">
      <c r="A434" t="s">
        <v>15</v>
      </c>
      <c r="B434">
        <v>49</v>
      </c>
      <c r="C434">
        <v>0</v>
      </c>
      <c r="D434">
        <v>0</v>
      </c>
      <c r="E434">
        <v>0</v>
      </c>
      <c r="F434" t="s">
        <v>23</v>
      </c>
      <c r="G434" t="s">
        <v>12</v>
      </c>
      <c r="H434" t="s">
        <v>13</v>
      </c>
      <c r="I434" t="s">
        <v>14</v>
      </c>
      <c r="J434">
        <v>0</v>
      </c>
    </row>
    <row r="435" spans="1:10" x14ac:dyDescent="0.3">
      <c r="A435" t="s">
        <v>15</v>
      </c>
      <c r="B435">
        <v>43</v>
      </c>
      <c r="C435">
        <v>1</v>
      </c>
      <c r="D435">
        <v>1</v>
      </c>
      <c r="E435">
        <v>1</v>
      </c>
      <c r="F435" t="s">
        <v>29</v>
      </c>
      <c r="G435" t="s">
        <v>17</v>
      </c>
      <c r="H435" t="s">
        <v>13</v>
      </c>
      <c r="I435" t="s">
        <v>14</v>
      </c>
      <c r="J435">
        <v>1</v>
      </c>
    </row>
    <row r="436" spans="1:10" x14ac:dyDescent="0.3">
      <c r="A436" t="s">
        <v>15</v>
      </c>
      <c r="B436">
        <v>42</v>
      </c>
      <c r="C436">
        <v>1</v>
      </c>
      <c r="D436">
        <v>1</v>
      </c>
      <c r="E436">
        <v>0</v>
      </c>
      <c r="F436" t="s">
        <v>51</v>
      </c>
      <c r="G436" t="s">
        <v>12</v>
      </c>
      <c r="H436" t="s">
        <v>19</v>
      </c>
      <c r="I436" t="s">
        <v>14</v>
      </c>
      <c r="J436">
        <v>1</v>
      </c>
    </row>
    <row r="437" spans="1:10" x14ac:dyDescent="0.3">
      <c r="A437" t="s">
        <v>10</v>
      </c>
      <c r="B437">
        <v>18</v>
      </c>
      <c r="C437">
        <v>1</v>
      </c>
      <c r="D437">
        <v>1</v>
      </c>
      <c r="E437">
        <v>0</v>
      </c>
      <c r="F437" t="s">
        <v>48</v>
      </c>
      <c r="G437" t="s">
        <v>17</v>
      </c>
      <c r="H437" t="s">
        <v>13</v>
      </c>
      <c r="I437" t="s">
        <v>14</v>
      </c>
      <c r="J437">
        <v>1</v>
      </c>
    </row>
    <row r="438" spans="1:10" x14ac:dyDescent="0.3">
      <c r="A438" t="s">
        <v>15</v>
      </c>
      <c r="B438">
        <v>15</v>
      </c>
      <c r="C438">
        <v>1</v>
      </c>
      <c r="D438">
        <v>1</v>
      </c>
      <c r="E438">
        <v>0</v>
      </c>
      <c r="F438" t="s">
        <v>53</v>
      </c>
      <c r="G438" t="s">
        <v>12</v>
      </c>
      <c r="H438" t="s">
        <v>24</v>
      </c>
      <c r="I438" t="s">
        <v>14</v>
      </c>
      <c r="J438">
        <v>1</v>
      </c>
    </row>
    <row r="439" spans="1:10" x14ac:dyDescent="0.3">
      <c r="A439" t="s">
        <v>15</v>
      </c>
      <c r="B439">
        <v>22</v>
      </c>
      <c r="C439">
        <v>1</v>
      </c>
      <c r="D439">
        <v>1</v>
      </c>
      <c r="E439">
        <v>0</v>
      </c>
      <c r="F439" t="s">
        <v>29</v>
      </c>
      <c r="G439" t="s">
        <v>17</v>
      </c>
      <c r="H439" t="s">
        <v>13</v>
      </c>
      <c r="I439" t="s">
        <v>14</v>
      </c>
      <c r="J439">
        <v>1</v>
      </c>
    </row>
    <row r="440" spans="1:10" x14ac:dyDescent="0.3">
      <c r="A440" t="s">
        <v>15</v>
      </c>
      <c r="B440">
        <v>31</v>
      </c>
      <c r="C440">
        <v>1</v>
      </c>
      <c r="D440">
        <v>1</v>
      </c>
      <c r="E440">
        <v>0</v>
      </c>
      <c r="F440" t="s">
        <v>38</v>
      </c>
      <c r="G440" t="s">
        <v>12</v>
      </c>
      <c r="H440" t="s">
        <v>24</v>
      </c>
      <c r="I440" t="s">
        <v>14</v>
      </c>
      <c r="J440">
        <v>1</v>
      </c>
    </row>
    <row r="441" spans="1:10" x14ac:dyDescent="0.3">
      <c r="A441" t="s">
        <v>10</v>
      </c>
      <c r="B441">
        <v>26</v>
      </c>
      <c r="C441">
        <v>0</v>
      </c>
      <c r="D441">
        <v>0</v>
      </c>
      <c r="E441">
        <v>1</v>
      </c>
      <c r="F441" t="s">
        <v>34</v>
      </c>
      <c r="G441" t="s">
        <v>17</v>
      </c>
      <c r="H441" t="s">
        <v>13</v>
      </c>
      <c r="I441" t="s">
        <v>14</v>
      </c>
      <c r="J441">
        <v>0</v>
      </c>
    </row>
    <row r="442" spans="1:10" x14ac:dyDescent="0.3">
      <c r="A442" t="s">
        <v>15</v>
      </c>
      <c r="B442">
        <v>11</v>
      </c>
      <c r="C442">
        <v>1</v>
      </c>
      <c r="D442">
        <v>1</v>
      </c>
      <c r="E442">
        <v>1</v>
      </c>
      <c r="F442" t="s">
        <v>11</v>
      </c>
      <c r="G442" t="s">
        <v>12</v>
      </c>
      <c r="H442" t="s">
        <v>24</v>
      </c>
      <c r="I442" t="s">
        <v>14</v>
      </c>
      <c r="J442">
        <v>1</v>
      </c>
    </row>
    <row r="443" spans="1:10" x14ac:dyDescent="0.3">
      <c r="A443" t="s">
        <v>15</v>
      </c>
      <c r="B443">
        <v>47</v>
      </c>
      <c r="C443">
        <v>1</v>
      </c>
      <c r="D443">
        <v>1</v>
      </c>
      <c r="E443">
        <v>1</v>
      </c>
      <c r="F443" t="s">
        <v>11</v>
      </c>
      <c r="G443" t="s">
        <v>17</v>
      </c>
      <c r="H443" t="s">
        <v>24</v>
      </c>
      <c r="I443" t="s">
        <v>14</v>
      </c>
      <c r="J443">
        <v>1</v>
      </c>
    </row>
    <row r="444" spans="1:10" x14ac:dyDescent="0.3">
      <c r="A444" t="s">
        <v>10</v>
      </c>
      <c r="B444">
        <v>20</v>
      </c>
      <c r="C444">
        <v>0</v>
      </c>
      <c r="D444">
        <v>0</v>
      </c>
      <c r="E444">
        <v>1</v>
      </c>
      <c r="F444" t="s">
        <v>41</v>
      </c>
      <c r="G444" t="s">
        <v>12</v>
      </c>
      <c r="H444" t="s">
        <v>13</v>
      </c>
      <c r="I444" t="s">
        <v>14</v>
      </c>
      <c r="J444">
        <v>0</v>
      </c>
    </row>
    <row r="445" spans="1:10" x14ac:dyDescent="0.3">
      <c r="A445" t="s">
        <v>15</v>
      </c>
      <c r="B445">
        <v>58</v>
      </c>
      <c r="C445">
        <v>0</v>
      </c>
      <c r="D445">
        <v>0</v>
      </c>
      <c r="E445">
        <v>1</v>
      </c>
      <c r="F445" t="s">
        <v>45</v>
      </c>
      <c r="G445" t="s">
        <v>17</v>
      </c>
      <c r="H445" t="s">
        <v>13</v>
      </c>
      <c r="I445" t="s">
        <v>14</v>
      </c>
      <c r="J445">
        <v>0</v>
      </c>
    </row>
    <row r="446" spans="1:10" x14ac:dyDescent="0.3">
      <c r="A446" t="s">
        <v>15</v>
      </c>
      <c r="B446">
        <v>62</v>
      </c>
      <c r="C446">
        <v>1</v>
      </c>
      <c r="D446">
        <v>1</v>
      </c>
      <c r="E446">
        <v>0</v>
      </c>
      <c r="F446" t="s">
        <v>45</v>
      </c>
      <c r="G446" t="s">
        <v>12</v>
      </c>
      <c r="H446" t="s">
        <v>19</v>
      </c>
      <c r="I446" t="s">
        <v>14</v>
      </c>
      <c r="J446">
        <v>1</v>
      </c>
    </row>
    <row r="447" spans="1:10" x14ac:dyDescent="0.3">
      <c r="A447" t="s">
        <v>10</v>
      </c>
      <c r="B447">
        <v>27</v>
      </c>
      <c r="C447">
        <v>0</v>
      </c>
      <c r="D447">
        <v>0</v>
      </c>
      <c r="E447">
        <v>1</v>
      </c>
      <c r="F447" t="s">
        <v>38</v>
      </c>
      <c r="G447" t="s">
        <v>17</v>
      </c>
      <c r="H447" t="s">
        <v>19</v>
      </c>
      <c r="I447" t="s">
        <v>14</v>
      </c>
      <c r="J447">
        <v>0</v>
      </c>
    </row>
    <row r="448" spans="1:10" x14ac:dyDescent="0.3">
      <c r="A448" t="s">
        <v>10</v>
      </c>
      <c r="B448">
        <v>49</v>
      </c>
      <c r="C448">
        <v>1</v>
      </c>
      <c r="D448">
        <v>1</v>
      </c>
      <c r="E448">
        <v>1</v>
      </c>
      <c r="F448" t="s">
        <v>47</v>
      </c>
      <c r="G448" t="s">
        <v>12</v>
      </c>
      <c r="H448" t="s">
        <v>24</v>
      </c>
      <c r="I448" t="s">
        <v>14</v>
      </c>
      <c r="J448">
        <v>1</v>
      </c>
    </row>
    <row r="449" spans="1:10" x14ac:dyDescent="0.3">
      <c r="A449" t="s">
        <v>10</v>
      </c>
      <c r="B449">
        <v>30</v>
      </c>
      <c r="C449">
        <v>1</v>
      </c>
      <c r="D449">
        <v>1</v>
      </c>
      <c r="E449">
        <v>0</v>
      </c>
      <c r="F449" t="s">
        <v>42</v>
      </c>
      <c r="G449" t="s">
        <v>17</v>
      </c>
      <c r="H449" t="s">
        <v>19</v>
      </c>
      <c r="I449" t="s">
        <v>14</v>
      </c>
      <c r="J449">
        <v>1</v>
      </c>
    </row>
    <row r="450" spans="1:10" x14ac:dyDescent="0.3">
      <c r="A450" t="s">
        <v>15</v>
      </c>
      <c r="B450">
        <v>61</v>
      </c>
      <c r="C450">
        <v>1</v>
      </c>
      <c r="D450">
        <v>1</v>
      </c>
      <c r="E450">
        <v>1</v>
      </c>
      <c r="F450" t="s">
        <v>21</v>
      </c>
      <c r="G450" t="s">
        <v>12</v>
      </c>
      <c r="H450" t="s">
        <v>19</v>
      </c>
      <c r="I450" t="s">
        <v>14</v>
      </c>
      <c r="J450">
        <v>1</v>
      </c>
    </row>
    <row r="451" spans="1:10" x14ac:dyDescent="0.3">
      <c r="A451" t="s">
        <v>10</v>
      </c>
      <c r="B451">
        <v>31</v>
      </c>
      <c r="C451">
        <v>1</v>
      </c>
      <c r="D451">
        <v>1</v>
      </c>
      <c r="E451">
        <v>1</v>
      </c>
      <c r="F451" t="s">
        <v>46</v>
      </c>
      <c r="G451" t="s">
        <v>17</v>
      </c>
      <c r="H451" t="s">
        <v>13</v>
      </c>
      <c r="I451" t="s">
        <v>14</v>
      </c>
      <c r="J451">
        <v>1</v>
      </c>
    </row>
    <row r="452" spans="1:10" x14ac:dyDescent="0.3">
      <c r="A452" t="s">
        <v>10</v>
      </c>
      <c r="B452">
        <v>64</v>
      </c>
      <c r="C452">
        <v>0</v>
      </c>
      <c r="D452">
        <v>0</v>
      </c>
      <c r="E452">
        <v>1</v>
      </c>
      <c r="F452" t="s">
        <v>20</v>
      </c>
      <c r="G452" t="s">
        <v>12</v>
      </c>
      <c r="H452" t="s">
        <v>19</v>
      </c>
      <c r="I452" t="s">
        <v>14</v>
      </c>
      <c r="J452">
        <v>0</v>
      </c>
    </row>
    <row r="453" spans="1:10" x14ac:dyDescent="0.3">
      <c r="A453" t="s">
        <v>10</v>
      </c>
      <c r="B453">
        <v>37</v>
      </c>
      <c r="C453">
        <v>0</v>
      </c>
      <c r="D453">
        <v>0</v>
      </c>
      <c r="E453">
        <v>1</v>
      </c>
      <c r="F453" t="s">
        <v>26</v>
      </c>
      <c r="G453" t="s">
        <v>17</v>
      </c>
      <c r="H453" t="s">
        <v>19</v>
      </c>
      <c r="I453" t="s">
        <v>14</v>
      </c>
      <c r="J453">
        <v>0</v>
      </c>
    </row>
    <row r="454" spans="1:10" x14ac:dyDescent="0.3">
      <c r="A454" t="s">
        <v>15</v>
      </c>
      <c r="B454">
        <v>45</v>
      </c>
      <c r="C454">
        <v>1</v>
      </c>
      <c r="D454">
        <v>1</v>
      </c>
      <c r="E454">
        <v>0</v>
      </c>
      <c r="F454" t="s">
        <v>52</v>
      </c>
      <c r="G454" t="s">
        <v>12</v>
      </c>
      <c r="H454" t="s">
        <v>19</v>
      </c>
      <c r="I454" t="s">
        <v>14</v>
      </c>
      <c r="J454">
        <v>1</v>
      </c>
    </row>
    <row r="455" spans="1:10" x14ac:dyDescent="0.3">
      <c r="A455" t="s">
        <v>15</v>
      </c>
      <c r="B455">
        <v>47</v>
      </c>
      <c r="C455">
        <v>1</v>
      </c>
      <c r="D455">
        <v>1</v>
      </c>
      <c r="E455">
        <v>0</v>
      </c>
      <c r="F455" t="s">
        <v>49</v>
      </c>
      <c r="G455" t="s">
        <v>17</v>
      </c>
      <c r="H455" t="s">
        <v>19</v>
      </c>
      <c r="I455" t="s">
        <v>14</v>
      </c>
      <c r="J455">
        <v>1</v>
      </c>
    </row>
    <row r="456" spans="1:10" x14ac:dyDescent="0.3">
      <c r="A456" t="s">
        <v>10</v>
      </c>
      <c r="B456">
        <v>34</v>
      </c>
      <c r="C456">
        <v>0</v>
      </c>
      <c r="D456">
        <v>0</v>
      </c>
      <c r="E456">
        <v>0</v>
      </c>
      <c r="F456" t="s">
        <v>39</v>
      </c>
      <c r="G456" t="s">
        <v>12</v>
      </c>
      <c r="H456" t="s">
        <v>24</v>
      </c>
      <c r="I456" t="s">
        <v>14</v>
      </c>
      <c r="J456">
        <v>0</v>
      </c>
    </row>
    <row r="457" spans="1:10" x14ac:dyDescent="0.3">
      <c r="A457" t="s">
        <v>15</v>
      </c>
      <c r="B457">
        <v>37</v>
      </c>
      <c r="C457">
        <v>1</v>
      </c>
      <c r="D457">
        <v>1</v>
      </c>
      <c r="E457">
        <v>1</v>
      </c>
      <c r="F457" t="s">
        <v>51</v>
      </c>
      <c r="G457" t="s">
        <v>17</v>
      </c>
      <c r="H457" t="s">
        <v>19</v>
      </c>
      <c r="I457" t="s">
        <v>14</v>
      </c>
      <c r="J457">
        <v>1</v>
      </c>
    </row>
    <row r="458" spans="1:10" x14ac:dyDescent="0.3">
      <c r="A458" t="s">
        <v>10</v>
      </c>
      <c r="B458">
        <v>17</v>
      </c>
      <c r="C458">
        <v>0</v>
      </c>
      <c r="D458">
        <v>0</v>
      </c>
      <c r="E458">
        <v>0</v>
      </c>
      <c r="F458" t="s">
        <v>25</v>
      </c>
      <c r="G458" t="s">
        <v>12</v>
      </c>
      <c r="H458" t="s">
        <v>13</v>
      </c>
      <c r="I458" t="s">
        <v>14</v>
      </c>
      <c r="J458">
        <v>0</v>
      </c>
    </row>
    <row r="459" spans="1:10" x14ac:dyDescent="0.3">
      <c r="A459" t="s">
        <v>15</v>
      </c>
      <c r="B459">
        <v>38</v>
      </c>
      <c r="C459">
        <v>0</v>
      </c>
      <c r="D459">
        <v>1</v>
      </c>
      <c r="E459">
        <v>0</v>
      </c>
      <c r="F459" t="s">
        <v>28</v>
      </c>
      <c r="G459" t="s">
        <v>17</v>
      </c>
      <c r="H459" t="s">
        <v>13</v>
      </c>
      <c r="I459" t="s">
        <v>14</v>
      </c>
      <c r="J459">
        <v>1</v>
      </c>
    </row>
    <row r="460" spans="1:10" x14ac:dyDescent="0.3">
      <c r="A460" t="s">
        <v>10</v>
      </c>
      <c r="B460">
        <v>13</v>
      </c>
      <c r="C460">
        <v>0</v>
      </c>
      <c r="D460">
        <v>0</v>
      </c>
      <c r="E460">
        <v>0</v>
      </c>
      <c r="F460" t="s">
        <v>31</v>
      </c>
      <c r="G460" t="s">
        <v>12</v>
      </c>
      <c r="H460" t="s">
        <v>24</v>
      </c>
      <c r="I460" t="s">
        <v>14</v>
      </c>
      <c r="J460">
        <v>0</v>
      </c>
    </row>
    <row r="461" spans="1:10" x14ac:dyDescent="0.3">
      <c r="A461" t="s">
        <v>10</v>
      </c>
      <c r="B461">
        <v>52</v>
      </c>
      <c r="C461">
        <v>1</v>
      </c>
      <c r="D461">
        <v>1</v>
      </c>
      <c r="E461">
        <v>1</v>
      </c>
      <c r="F461" t="s">
        <v>49</v>
      </c>
      <c r="G461" t="s">
        <v>17</v>
      </c>
      <c r="H461" t="s">
        <v>24</v>
      </c>
      <c r="I461" t="s">
        <v>14</v>
      </c>
      <c r="J461">
        <v>1</v>
      </c>
    </row>
    <row r="462" spans="1:10" x14ac:dyDescent="0.3">
      <c r="A462" t="s">
        <v>10</v>
      </c>
      <c r="B462">
        <v>50</v>
      </c>
      <c r="C462">
        <v>0</v>
      </c>
      <c r="D462">
        <v>0</v>
      </c>
      <c r="E462">
        <v>0</v>
      </c>
      <c r="F462" t="s">
        <v>36</v>
      </c>
      <c r="G462" t="s">
        <v>12</v>
      </c>
      <c r="H462" t="s">
        <v>24</v>
      </c>
      <c r="I462" t="s">
        <v>14</v>
      </c>
      <c r="J462">
        <v>0</v>
      </c>
    </row>
    <row r="463" spans="1:10" x14ac:dyDescent="0.3">
      <c r="A463" t="s">
        <v>15</v>
      </c>
      <c r="B463">
        <v>35</v>
      </c>
      <c r="C463">
        <v>0</v>
      </c>
      <c r="D463">
        <v>0</v>
      </c>
      <c r="E463">
        <v>0</v>
      </c>
      <c r="F463" t="s">
        <v>30</v>
      </c>
      <c r="G463" t="s">
        <v>17</v>
      </c>
      <c r="H463" t="s">
        <v>13</v>
      </c>
      <c r="I463" t="s">
        <v>14</v>
      </c>
      <c r="J463">
        <v>0</v>
      </c>
    </row>
    <row r="464" spans="1:10" x14ac:dyDescent="0.3">
      <c r="A464" t="s">
        <v>15</v>
      </c>
      <c r="B464">
        <v>14</v>
      </c>
      <c r="C464">
        <v>1</v>
      </c>
      <c r="D464">
        <v>1</v>
      </c>
      <c r="E464">
        <v>1</v>
      </c>
      <c r="F464" t="s">
        <v>48</v>
      </c>
      <c r="G464" t="s">
        <v>12</v>
      </c>
      <c r="H464" t="s">
        <v>19</v>
      </c>
      <c r="I464" t="s">
        <v>14</v>
      </c>
      <c r="J464">
        <v>1</v>
      </c>
    </row>
    <row r="465" spans="1:10" x14ac:dyDescent="0.3">
      <c r="A465" t="s">
        <v>10</v>
      </c>
      <c r="B465">
        <v>31</v>
      </c>
      <c r="C465">
        <v>0</v>
      </c>
      <c r="D465">
        <v>0</v>
      </c>
      <c r="E465">
        <v>1</v>
      </c>
      <c r="F465" t="s">
        <v>27</v>
      </c>
      <c r="G465" t="s">
        <v>17</v>
      </c>
      <c r="H465" t="s">
        <v>13</v>
      </c>
      <c r="I465" t="s">
        <v>14</v>
      </c>
      <c r="J465">
        <v>0</v>
      </c>
    </row>
    <row r="466" spans="1:10" x14ac:dyDescent="0.3">
      <c r="A466" t="s">
        <v>10</v>
      </c>
      <c r="B466">
        <v>23</v>
      </c>
      <c r="C466">
        <v>1</v>
      </c>
      <c r="D466">
        <v>1</v>
      </c>
      <c r="E466">
        <v>0</v>
      </c>
      <c r="F466" t="s">
        <v>31</v>
      </c>
      <c r="G466" t="s">
        <v>12</v>
      </c>
      <c r="H466" t="s">
        <v>24</v>
      </c>
      <c r="I466" t="s">
        <v>14</v>
      </c>
      <c r="J466">
        <v>1</v>
      </c>
    </row>
    <row r="467" spans="1:10" x14ac:dyDescent="0.3">
      <c r="A467" t="s">
        <v>15</v>
      </c>
      <c r="B467">
        <v>32</v>
      </c>
      <c r="C467">
        <v>0</v>
      </c>
      <c r="D467">
        <v>0</v>
      </c>
      <c r="E467">
        <v>0</v>
      </c>
      <c r="F467" t="s">
        <v>47</v>
      </c>
      <c r="G467" t="s">
        <v>17</v>
      </c>
      <c r="H467" t="s">
        <v>24</v>
      </c>
      <c r="I467" t="s">
        <v>14</v>
      </c>
      <c r="J467">
        <v>0</v>
      </c>
    </row>
    <row r="468" spans="1:10" x14ac:dyDescent="0.3">
      <c r="A468" t="s">
        <v>15</v>
      </c>
      <c r="B468">
        <v>39</v>
      </c>
      <c r="C468">
        <v>1</v>
      </c>
      <c r="D468">
        <v>1</v>
      </c>
      <c r="E468">
        <v>0</v>
      </c>
      <c r="F468" t="s">
        <v>21</v>
      </c>
      <c r="G468" t="s">
        <v>12</v>
      </c>
      <c r="H468" t="s">
        <v>24</v>
      </c>
      <c r="I468" t="s">
        <v>14</v>
      </c>
      <c r="J468">
        <v>1</v>
      </c>
    </row>
    <row r="469" spans="1:10" x14ac:dyDescent="0.3">
      <c r="A469" t="s">
        <v>10</v>
      </c>
      <c r="B469">
        <v>53</v>
      </c>
      <c r="C469">
        <v>0</v>
      </c>
      <c r="D469">
        <v>0</v>
      </c>
      <c r="E469">
        <v>0</v>
      </c>
      <c r="F469" t="s">
        <v>45</v>
      </c>
      <c r="G469" t="s">
        <v>17</v>
      </c>
      <c r="H469" t="s">
        <v>13</v>
      </c>
      <c r="I469" t="s">
        <v>14</v>
      </c>
      <c r="J469">
        <v>0</v>
      </c>
    </row>
    <row r="470" spans="1:10" x14ac:dyDescent="0.3">
      <c r="A470" t="s">
        <v>15</v>
      </c>
      <c r="B470">
        <v>29</v>
      </c>
      <c r="C470">
        <v>0</v>
      </c>
      <c r="D470">
        <v>0</v>
      </c>
      <c r="E470">
        <v>1</v>
      </c>
      <c r="F470" t="s">
        <v>31</v>
      </c>
      <c r="G470" t="s">
        <v>12</v>
      </c>
      <c r="H470" t="s">
        <v>19</v>
      </c>
      <c r="I470" t="s">
        <v>14</v>
      </c>
      <c r="J470">
        <v>0</v>
      </c>
    </row>
    <row r="471" spans="1:10" x14ac:dyDescent="0.3">
      <c r="A471" t="s">
        <v>15</v>
      </c>
      <c r="B471">
        <v>51</v>
      </c>
      <c r="C471">
        <v>1</v>
      </c>
      <c r="D471">
        <v>1</v>
      </c>
      <c r="E471">
        <v>1</v>
      </c>
      <c r="F471" t="s">
        <v>41</v>
      </c>
      <c r="G471" t="s">
        <v>17</v>
      </c>
      <c r="H471" t="s">
        <v>19</v>
      </c>
      <c r="I471" t="s">
        <v>14</v>
      </c>
      <c r="J471">
        <v>1</v>
      </c>
    </row>
    <row r="472" spans="1:10" x14ac:dyDescent="0.3">
      <c r="A472" t="s">
        <v>15</v>
      </c>
      <c r="B472">
        <v>11</v>
      </c>
      <c r="C472">
        <v>0</v>
      </c>
      <c r="D472">
        <v>0</v>
      </c>
      <c r="E472">
        <v>1</v>
      </c>
      <c r="F472" t="s">
        <v>35</v>
      </c>
      <c r="G472" t="s">
        <v>12</v>
      </c>
      <c r="H472" t="s">
        <v>19</v>
      </c>
      <c r="I472" t="s">
        <v>14</v>
      </c>
      <c r="J472">
        <v>0</v>
      </c>
    </row>
    <row r="473" spans="1:10" x14ac:dyDescent="0.3">
      <c r="A473" t="s">
        <v>10</v>
      </c>
      <c r="B473">
        <v>29</v>
      </c>
      <c r="C473">
        <v>1</v>
      </c>
      <c r="D473">
        <v>1</v>
      </c>
      <c r="E473">
        <v>1</v>
      </c>
      <c r="F473" t="s">
        <v>51</v>
      </c>
      <c r="G473" t="s">
        <v>17</v>
      </c>
      <c r="H473" t="s">
        <v>13</v>
      </c>
      <c r="I473" t="s">
        <v>14</v>
      </c>
      <c r="J473">
        <v>1</v>
      </c>
    </row>
    <row r="474" spans="1:10" x14ac:dyDescent="0.3">
      <c r="A474" t="s">
        <v>15</v>
      </c>
      <c r="B474">
        <v>45</v>
      </c>
      <c r="C474">
        <v>1</v>
      </c>
      <c r="D474">
        <v>1</v>
      </c>
      <c r="E474">
        <v>0</v>
      </c>
      <c r="F474" t="s">
        <v>30</v>
      </c>
      <c r="G474" t="s">
        <v>12</v>
      </c>
      <c r="H474" t="s">
        <v>13</v>
      </c>
      <c r="I474" t="s">
        <v>14</v>
      </c>
      <c r="J474">
        <v>1</v>
      </c>
    </row>
    <row r="475" spans="1:10" x14ac:dyDescent="0.3">
      <c r="A475" t="s">
        <v>15</v>
      </c>
      <c r="B475">
        <v>19</v>
      </c>
      <c r="C475">
        <v>0</v>
      </c>
      <c r="D475">
        <v>0</v>
      </c>
      <c r="E475">
        <v>0</v>
      </c>
      <c r="F475" t="s">
        <v>49</v>
      </c>
      <c r="G475" t="s">
        <v>17</v>
      </c>
      <c r="H475" t="s">
        <v>13</v>
      </c>
      <c r="I475" t="s">
        <v>14</v>
      </c>
      <c r="J475">
        <v>0</v>
      </c>
    </row>
    <row r="476" spans="1:10" x14ac:dyDescent="0.3">
      <c r="A476" t="s">
        <v>15</v>
      </c>
      <c r="B476">
        <v>24</v>
      </c>
      <c r="C476">
        <v>1</v>
      </c>
      <c r="D476">
        <v>1</v>
      </c>
      <c r="E476">
        <v>0</v>
      </c>
      <c r="F476" t="s">
        <v>48</v>
      </c>
      <c r="G476" t="s">
        <v>12</v>
      </c>
      <c r="H476" t="s">
        <v>24</v>
      </c>
      <c r="I476" t="s">
        <v>14</v>
      </c>
      <c r="J476">
        <v>1</v>
      </c>
    </row>
    <row r="477" spans="1:10" x14ac:dyDescent="0.3">
      <c r="A477" t="s">
        <v>15</v>
      </c>
      <c r="B477">
        <v>48</v>
      </c>
      <c r="C477">
        <v>0</v>
      </c>
      <c r="D477">
        <v>0</v>
      </c>
      <c r="E477">
        <v>0</v>
      </c>
      <c r="F477" t="s">
        <v>44</v>
      </c>
      <c r="G477" t="s">
        <v>17</v>
      </c>
      <c r="H477" t="s">
        <v>13</v>
      </c>
      <c r="I477" t="s">
        <v>14</v>
      </c>
      <c r="J477">
        <v>0</v>
      </c>
    </row>
    <row r="478" spans="1:10" x14ac:dyDescent="0.3">
      <c r="A478" t="s">
        <v>10</v>
      </c>
      <c r="B478">
        <v>53</v>
      </c>
      <c r="C478">
        <v>1</v>
      </c>
      <c r="D478">
        <v>1</v>
      </c>
      <c r="E478">
        <v>0</v>
      </c>
      <c r="F478" t="s">
        <v>42</v>
      </c>
      <c r="G478" t="s">
        <v>12</v>
      </c>
      <c r="H478" t="s">
        <v>24</v>
      </c>
      <c r="I478" t="s">
        <v>14</v>
      </c>
      <c r="J478">
        <v>1</v>
      </c>
    </row>
    <row r="479" spans="1:10" x14ac:dyDescent="0.3">
      <c r="A479" t="s">
        <v>10</v>
      </c>
      <c r="B479">
        <v>33</v>
      </c>
      <c r="C479">
        <v>1</v>
      </c>
      <c r="D479">
        <v>1</v>
      </c>
      <c r="E479">
        <v>0</v>
      </c>
      <c r="F479" t="s">
        <v>40</v>
      </c>
      <c r="G479" t="s">
        <v>17</v>
      </c>
      <c r="H479" t="s">
        <v>24</v>
      </c>
      <c r="I479" t="s">
        <v>14</v>
      </c>
      <c r="J479">
        <v>1</v>
      </c>
    </row>
    <row r="480" spans="1:10" x14ac:dyDescent="0.3">
      <c r="A480" t="s">
        <v>15</v>
      </c>
      <c r="B480">
        <v>41</v>
      </c>
      <c r="C480">
        <v>1</v>
      </c>
      <c r="D480">
        <v>1</v>
      </c>
      <c r="E480">
        <v>1</v>
      </c>
      <c r="F480" t="s">
        <v>27</v>
      </c>
      <c r="G480" t="s">
        <v>12</v>
      </c>
      <c r="H480" t="s">
        <v>24</v>
      </c>
      <c r="I480" t="s">
        <v>14</v>
      </c>
      <c r="J480">
        <v>1</v>
      </c>
    </row>
    <row r="481" spans="1:10" x14ac:dyDescent="0.3">
      <c r="A481" t="s">
        <v>10</v>
      </c>
      <c r="B481">
        <v>35</v>
      </c>
      <c r="C481">
        <v>0</v>
      </c>
      <c r="D481">
        <v>0</v>
      </c>
      <c r="E481">
        <v>1</v>
      </c>
      <c r="F481" t="s">
        <v>22</v>
      </c>
      <c r="G481" t="s">
        <v>17</v>
      </c>
      <c r="H481" t="s">
        <v>13</v>
      </c>
      <c r="I481" t="s">
        <v>14</v>
      </c>
      <c r="J481">
        <v>0</v>
      </c>
    </row>
    <row r="482" spans="1:10" x14ac:dyDescent="0.3">
      <c r="A482" t="s">
        <v>15</v>
      </c>
      <c r="B482">
        <v>63</v>
      </c>
      <c r="C482">
        <v>0</v>
      </c>
      <c r="D482">
        <v>0</v>
      </c>
      <c r="E482">
        <v>0</v>
      </c>
      <c r="F482" t="s">
        <v>22</v>
      </c>
      <c r="G482" t="s">
        <v>12</v>
      </c>
      <c r="H482" t="s">
        <v>24</v>
      </c>
      <c r="I482" t="s">
        <v>14</v>
      </c>
      <c r="J482">
        <v>0</v>
      </c>
    </row>
    <row r="483" spans="1:10" x14ac:dyDescent="0.3">
      <c r="A483" t="s">
        <v>10</v>
      </c>
      <c r="B483">
        <v>54</v>
      </c>
      <c r="C483">
        <v>1</v>
      </c>
      <c r="D483">
        <v>1</v>
      </c>
      <c r="E483">
        <v>0</v>
      </c>
      <c r="F483" t="s">
        <v>33</v>
      </c>
      <c r="G483" t="s">
        <v>17</v>
      </c>
      <c r="H483" t="s">
        <v>24</v>
      </c>
      <c r="I483" t="s">
        <v>14</v>
      </c>
      <c r="J483">
        <v>1</v>
      </c>
    </row>
    <row r="484" spans="1:10" x14ac:dyDescent="0.3">
      <c r="A484" t="s">
        <v>10</v>
      </c>
      <c r="B484">
        <v>40</v>
      </c>
      <c r="C484">
        <v>1</v>
      </c>
      <c r="D484">
        <v>1</v>
      </c>
      <c r="E484">
        <v>1</v>
      </c>
      <c r="F484" t="s">
        <v>43</v>
      </c>
      <c r="G484" t="s">
        <v>12</v>
      </c>
      <c r="H484" t="s">
        <v>24</v>
      </c>
      <c r="I484" t="s">
        <v>14</v>
      </c>
      <c r="J484">
        <v>1</v>
      </c>
    </row>
    <row r="485" spans="1:10" x14ac:dyDescent="0.3">
      <c r="A485" t="s">
        <v>10</v>
      </c>
      <c r="B485">
        <v>23</v>
      </c>
      <c r="C485">
        <v>0</v>
      </c>
      <c r="D485">
        <v>0</v>
      </c>
      <c r="E485">
        <v>1</v>
      </c>
      <c r="F485" t="s">
        <v>52</v>
      </c>
      <c r="G485" t="s">
        <v>17</v>
      </c>
      <c r="H485" t="s">
        <v>19</v>
      </c>
      <c r="I485" t="s">
        <v>14</v>
      </c>
      <c r="J485">
        <v>0</v>
      </c>
    </row>
    <row r="486" spans="1:10" x14ac:dyDescent="0.3">
      <c r="A486" t="s">
        <v>10</v>
      </c>
      <c r="B486">
        <v>55</v>
      </c>
      <c r="C486">
        <v>0</v>
      </c>
      <c r="D486">
        <v>0</v>
      </c>
      <c r="E486">
        <v>0</v>
      </c>
      <c r="F486" t="s">
        <v>27</v>
      </c>
      <c r="G486" t="s">
        <v>12</v>
      </c>
      <c r="H486" t="s">
        <v>19</v>
      </c>
      <c r="I486" t="s">
        <v>14</v>
      </c>
      <c r="J486">
        <v>0</v>
      </c>
    </row>
    <row r="487" spans="1:10" x14ac:dyDescent="0.3">
      <c r="A487" t="s">
        <v>10</v>
      </c>
      <c r="B487">
        <v>32</v>
      </c>
      <c r="C487">
        <v>0</v>
      </c>
      <c r="D487">
        <v>0</v>
      </c>
      <c r="E487">
        <v>0</v>
      </c>
      <c r="F487" t="s">
        <v>42</v>
      </c>
      <c r="G487" t="s">
        <v>17</v>
      </c>
      <c r="H487" t="s">
        <v>19</v>
      </c>
      <c r="I487" t="s">
        <v>14</v>
      </c>
      <c r="J487">
        <v>0</v>
      </c>
    </row>
    <row r="488" spans="1:10" x14ac:dyDescent="0.3">
      <c r="A488" t="s">
        <v>15</v>
      </c>
      <c r="B488">
        <v>13</v>
      </c>
      <c r="C488">
        <v>0</v>
      </c>
      <c r="D488">
        <v>0</v>
      </c>
      <c r="E488">
        <v>1</v>
      </c>
      <c r="F488" t="s">
        <v>21</v>
      </c>
      <c r="G488" t="s">
        <v>12</v>
      </c>
      <c r="H488" t="s">
        <v>24</v>
      </c>
      <c r="I488" t="s">
        <v>14</v>
      </c>
      <c r="J488">
        <v>0</v>
      </c>
    </row>
    <row r="489" spans="1:10" x14ac:dyDescent="0.3">
      <c r="A489" t="s">
        <v>15</v>
      </c>
      <c r="B489">
        <v>44</v>
      </c>
      <c r="C489">
        <v>1</v>
      </c>
      <c r="D489">
        <v>1</v>
      </c>
      <c r="E489">
        <v>0</v>
      </c>
      <c r="F489" t="s">
        <v>40</v>
      </c>
      <c r="G489" t="s">
        <v>17</v>
      </c>
      <c r="H489" t="s">
        <v>13</v>
      </c>
      <c r="I489" t="s">
        <v>14</v>
      </c>
      <c r="J489">
        <v>1</v>
      </c>
    </row>
    <row r="490" spans="1:10" x14ac:dyDescent="0.3">
      <c r="A490" t="s">
        <v>10</v>
      </c>
      <c r="B490">
        <v>52</v>
      </c>
      <c r="C490">
        <v>0</v>
      </c>
      <c r="D490">
        <v>0</v>
      </c>
      <c r="E490">
        <v>1</v>
      </c>
      <c r="F490" t="s">
        <v>30</v>
      </c>
      <c r="G490" t="s">
        <v>12</v>
      </c>
      <c r="H490" t="s">
        <v>24</v>
      </c>
      <c r="I490" t="s">
        <v>14</v>
      </c>
      <c r="J490">
        <v>0</v>
      </c>
    </row>
    <row r="491" spans="1:10" x14ac:dyDescent="0.3">
      <c r="A491" t="s">
        <v>15</v>
      </c>
      <c r="B491">
        <v>65</v>
      </c>
      <c r="C491">
        <v>0</v>
      </c>
      <c r="D491">
        <v>0</v>
      </c>
      <c r="E491">
        <v>0</v>
      </c>
      <c r="F491" t="s">
        <v>32</v>
      </c>
      <c r="G491" t="s">
        <v>17</v>
      </c>
      <c r="H491" t="s">
        <v>19</v>
      </c>
      <c r="I491" t="s">
        <v>14</v>
      </c>
      <c r="J491">
        <v>0</v>
      </c>
    </row>
    <row r="492" spans="1:10" x14ac:dyDescent="0.3">
      <c r="A492" t="s">
        <v>15</v>
      </c>
      <c r="B492">
        <v>55</v>
      </c>
      <c r="C492">
        <v>0</v>
      </c>
      <c r="D492">
        <v>0</v>
      </c>
      <c r="E492">
        <v>0</v>
      </c>
      <c r="F492" t="s">
        <v>37</v>
      </c>
      <c r="G492" t="s">
        <v>12</v>
      </c>
      <c r="H492" t="s">
        <v>19</v>
      </c>
      <c r="I492" t="s">
        <v>14</v>
      </c>
      <c r="J492">
        <v>0</v>
      </c>
    </row>
    <row r="493" spans="1:10" x14ac:dyDescent="0.3">
      <c r="A493" t="s">
        <v>10</v>
      </c>
      <c r="B493">
        <v>17</v>
      </c>
      <c r="C493">
        <v>0</v>
      </c>
      <c r="D493">
        <v>0</v>
      </c>
      <c r="E493">
        <v>1</v>
      </c>
      <c r="F493" t="s">
        <v>11</v>
      </c>
      <c r="G493" t="s">
        <v>17</v>
      </c>
      <c r="H493" t="s">
        <v>19</v>
      </c>
      <c r="I493" t="s">
        <v>14</v>
      </c>
      <c r="J493">
        <v>0</v>
      </c>
    </row>
    <row r="494" spans="1:10" x14ac:dyDescent="0.3">
      <c r="A494" t="s">
        <v>10</v>
      </c>
      <c r="B494">
        <v>31</v>
      </c>
      <c r="C494">
        <v>1</v>
      </c>
      <c r="D494">
        <v>1</v>
      </c>
      <c r="E494">
        <v>0</v>
      </c>
      <c r="F494" t="s">
        <v>37</v>
      </c>
      <c r="G494" t="s">
        <v>12</v>
      </c>
      <c r="H494" t="s">
        <v>13</v>
      </c>
      <c r="I494" t="s">
        <v>14</v>
      </c>
      <c r="J494">
        <v>1</v>
      </c>
    </row>
    <row r="495" spans="1:10" x14ac:dyDescent="0.3">
      <c r="A495" t="s">
        <v>15</v>
      </c>
      <c r="B495">
        <v>9</v>
      </c>
      <c r="C495">
        <v>1</v>
      </c>
      <c r="D495">
        <v>1</v>
      </c>
      <c r="E495">
        <v>1</v>
      </c>
      <c r="F495" t="s">
        <v>39</v>
      </c>
      <c r="G495" t="s">
        <v>17</v>
      </c>
      <c r="H495" t="s">
        <v>24</v>
      </c>
      <c r="I495" t="s">
        <v>14</v>
      </c>
      <c r="J495">
        <v>1</v>
      </c>
    </row>
    <row r="496" spans="1:10" x14ac:dyDescent="0.3">
      <c r="A496" t="s">
        <v>15</v>
      </c>
      <c r="B496">
        <v>22</v>
      </c>
      <c r="C496">
        <v>1</v>
      </c>
      <c r="D496">
        <v>1</v>
      </c>
      <c r="E496">
        <v>0</v>
      </c>
      <c r="F496" t="s">
        <v>39</v>
      </c>
      <c r="G496" t="s">
        <v>12</v>
      </c>
      <c r="H496" t="s">
        <v>24</v>
      </c>
      <c r="I496" t="s">
        <v>14</v>
      </c>
      <c r="J496">
        <v>1</v>
      </c>
    </row>
    <row r="497" spans="1:10" x14ac:dyDescent="0.3">
      <c r="A497" t="s">
        <v>10</v>
      </c>
      <c r="B497">
        <v>21</v>
      </c>
      <c r="C497">
        <v>1</v>
      </c>
      <c r="D497">
        <v>1</v>
      </c>
      <c r="E497">
        <v>0</v>
      </c>
      <c r="F497" t="s">
        <v>47</v>
      </c>
      <c r="G497" t="s">
        <v>17</v>
      </c>
      <c r="H497" t="s">
        <v>19</v>
      </c>
      <c r="I497" t="s">
        <v>14</v>
      </c>
      <c r="J497">
        <v>1</v>
      </c>
    </row>
    <row r="498" spans="1:10" x14ac:dyDescent="0.3">
      <c r="A498" t="s">
        <v>10</v>
      </c>
      <c r="B498">
        <v>15</v>
      </c>
      <c r="C498">
        <v>1</v>
      </c>
      <c r="D498">
        <v>1</v>
      </c>
      <c r="E498">
        <v>0</v>
      </c>
      <c r="F498" t="s">
        <v>52</v>
      </c>
      <c r="G498" t="s">
        <v>12</v>
      </c>
      <c r="H498" t="s">
        <v>13</v>
      </c>
      <c r="I498" t="s">
        <v>14</v>
      </c>
      <c r="J498">
        <v>1</v>
      </c>
    </row>
    <row r="499" spans="1:10" x14ac:dyDescent="0.3">
      <c r="A499" t="s">
        <v>15</v>
      </c>
      <c r="B499">
        <v>40</v>
      </c>
      <c r="C499">
        <v>1</v>
      </c>
      <c r="D499">
        <v>1</v>
      </c>
      <c r="E499">
        <v>0</v>
      </c>
      <c r="F499" t="s">
        <v>49</v>
      </c>
      <c r="G499" t="s">
        <v>17</v>
      </c>
      <c r="H499" t="s">
        <v>24</v>
      </c>
      <c r="I499" t="s">
        <v>14</v>
      </c>
      <c r="J499">
        <v>1</v>
      </c>
    </row>
    <row r="500" spans="1:10" x14ac:dyDescent="0.3">
      <c r="A500" t="s">
        <v>10</v>
      </c>
      <c r="B500">
        <v>37</v>
      </c>
      <c r="C500">
        <v>1</v>
      </c>
      <c r="D500">
        <v>1</v>
      </c>
      <c r="E500">
        <v>1</v>
      </c>
      <c r="F500" t="s">
        <v>20</v>
      </c>
      <c r="G500" t="s">
        <v>12</v>
      </c>
      <c r="H500" t="s">
        <v>13</v>
      </c>
      <c r="I500" t="s">
        <v>14</v>
      </c>
      <c r="J500">
        <v>1</v>
      </c>
    </row>
    <row r="501" spans="1:10" x14ac:dyDescent="0.3">
      <c r="A501" t="s">
        <v>15</v>
      </c>
      <c r="B501">
        <v>53</v>
      </c>
      <c r="C501">
        <v>0</v>
      </c>
      <c r="D501">
        <v>0</v>
      </c>
      <c r="E501">
        <v>0</v>
      </c>
      <c r="F501" t="s">
        <v>21</v>
      </c>
      <c r="G501" t="s">
        <v>17</v>
      </c>
      <c r="H501" t="s">
        <v>19</v>
      </c>
      <c r="I501" t="s">
        <v>14</v>
      </c>
      <c r="J501">
        <v>0</v>
      </c>
    </row>
    <row r="502" spans="1:10" x14ac:dyDescent="0.3">
      <c r="A502" t="s">
        <v>10</v>
      </c>
      <c r="B502">
        <v>46</v>
      </c>
      <c r="C502">
        <v>0</v>
      </c>
      <c r="D502">
        <v>0</v>
      </c>
      <c r="E502">
        <v>0</v>
      </c>
      <c r="F502" t="s">
        <v>23</v>
      </c>
      <c r="G502" t="s">
        <v>12</v>
      </c>
      <c r="H502" t="s">
        <v>24</v>
      </c>
      <c r="I502" t="s">
        <v>14</v>
      </c>
      <c r="J502">
        <v>0</v>
      </c>
    </row>
    <row r="503" spans="1:10" x14ac:dyDescent="0.3">
      <c r="A503" t="s">
        <v>15</v>
      </c>
      <c r="B503">
        <v>9</v>
      </c>
      <c r="C503">
        <v>1</v>
      </c>
      <c r="D503">
        <v>1</v>
      </c>
      <c r="E503">
        <v>1</v>
      </c>
      <c r="F503" t="s">
        <v>34</v>
      </c>
      <c r="G503" t="s">
        <v>17</v>
      </c>
      <c r="H503" t="s">
        <v>19</v>
      </c>
      <c r="I503" t="s">
        <v>14</v>
      </c>
      <c r="J503">
        <v>1</v>
      </c>
    </row>
    <row r="504" spans="1:10" x14ac:dyDescent="0.3">
      <c r="A504" t="s">
        <v>15</v>
      </c>
      <c r="B504">
        <v>35</v>
      </c>
      <c r="C504">
        <v>0</v>
      </c>
      <c r="D504">
        <v>0</v>
      </c>
      <c r="E504">
        <v>1</v>
      </c>
      <c r="F504" t="s">
        <v>23</v>
      </c>
      <c r="G504" t="s">
        <v>12</v>
      </c>
      <c r="H504" t="s">
        <v>24</v>
      </c>
      <c r="I504" t="s">
        <v>14</v>
      </c>
      <c r="J504">
        <v>0</v>
      </c>
    </row>
    <row r="505" spans="1:10" x14ac:dyDescent="0.3">
      <c r="A505" t="s">
        <v>10</v>
      </c>
      <c r="B505">
        <v>18</v>
      </c>
      <c r="C505">
        <v>0</v>
      </c>
      <c r="D505">
        <v>0</v>
      </c>
      <c r="E505">
        <v>1</v>
      </c>
      <c r="F505" t="s">
        <v>36</v>
      </c>
      <c r="G505" t="s">
        <v>17</v>
      </c>
      <c r="H505" t="s">
        <v>19</v>
      </c>
      <c r="I505" t="s">
        <v>14</v>
      </c>
      <c r="J505">
        <v>0</v>
      </c>
    </row>
    <row r="506" spans="1:10" x14ac:dyDescent="0.3">
      <c r="A506" t="s">
        <v>10</v>
      </c>
      <c r="B506">
        <v>10</v>
      </c>
      <c r="C506">
        <v>0</v>
      </c>
      <c r="D506">
        <v>0</v>
      </c>
      <c r="E506">
        <v>1</v>
      </c>
      <c r="F506" t="s">
        <v>35</v>
      </c>
      <c r="G506" t="s">
        <v>12</v>
      </c>
      <c r="H506" t="s">
        <v>19</v>
      </c>
      <c r="I506" t="s">
        <v>14</v>
      </c>
      <c r="J506">
        <v>0</v>
      </c>
    </row>
    <row r="507" spans="1:10" x14ac:dyDescent="0.3">
      <c r="A507" t="s">
        <v>10</v>
      </c>
      <c r="B507">
        <v>13</v>
      </c>
      <c r="C507">
        <v>1</v>
      </c>
      <c r="D507">
        <v>1</v>
      </c>
      <c r="E507">
        <v>1</v>
      </c>
      <c r="F507" t="s">
        <v>11</v>
      </c>
      <c r="G507" t="s">
        <v>17</v>
      </c>
      <c r="H507" t="s">
        <v>24</v>
      </c>
      <c r="I507" t="s">
        <v>14</v>
      </c>
      <c r="J507">
        <v>1</v>
      </c>
    </row>
    <row r="508" spans="1:10" x14ac:dyDescent="0.3">
      <c r="A508" t="s">
        <v>10</v>
      </c>
      <c r="B508">
        <v>19</v>
      </c>
      <c r="C508">
        <v>1</v>
      </c>
      <c r="D508">
        <v>1</v>
      </c>
      <c r="E508">
        <v>0</v>
      </c>
      <c r="F508" t="s">
        <v>51</v>
      </c>
      <c r="G508" t="s">
        <v>12</v>
      </c>
      <c r="H508" t="s">
        <v>24</v>
      </c>
      <c r="I508" t="s">
        <v>14</v>
      </c>
      <c r="J508">
        <v>1</v>
      </c>
    </row>
    <row r="509" spans="1:10" x14ac:dyDescent="0.3">
      <c r="A509" t="s">
        <v>15</v>
      </c>
      <c r="B509">
        <v>37</v>
      </c>
      <c r="C509">
        <v>0</v>
      </c>
      <c r="D509">
        <v>0</v>
      </c>
      <c r="E509">
        <v>1</v>
      </c>
      <c r="F509" t="s">
        <v>31</v>
      </c>
      <c r="G509" t="s">
        <v>17</v>
      </c>
      <c r="H509" t="s">
        <v>19</v>
      </c>
      <c r="I509" t="s">
        <v>14</v>
      </c>
      <c r="J509">
        <v>0</v>
      </c>
    </row>
    <row r="510" spans="1:10" x14ac:dyDescent="0.3">
      <c r="A510" t="s">
        <v>10</v>
      </c>
      <c r="B510">
        <v>40</v>
      </c>
      <c r="C510">
        <v>1</v>
      </c>
      <c r="D510">
        <v>1</v>
      </c>
      <c r="E510">
        <v>0</v>
      </c>
      <c r="F510" t="s">
        <v>49</v>
      </c>
      <c r="G510" t="s">
        <v>12</v>
      </c>
      <c r="H510" t="s">
        <v>13</v>
      </c>
      <c r="I510" t="s">
        <v>14</v>
      </c>
      <c r="J510">
        <v>1</v>
      </c>
    </row>
    <row r="511" spans="1:10" x14ac:dyDescent="0.3">
      <c r="A511" t="s">
        <v>10</v>
      </c>
      <c r="B511">
        <v>10</v>
      </c>
      <c r="C511">
        <v>0</v>
      </c>
      <c r="D511">
        <v>0</v>
      </c>
      <c r="E511">
        <v>0</v>
      </c>
      <c r="F511" t="s">
        <v>49</v>
      </c>
      <c r="G511" t="s">
        <v>17</v>
      </c>
      <c r="H511" t="s">
        <v>24</v>
      </c>
      <c r="I511" t="s">
        <v>14</v>
      </c>
      <c r="J511">
        <v>0</v>
      </c>
    </row>
    <row r="512" spans="1:10" x14ac:dyDescent="0.3">
      <c r="A512" t="s">
        <v>10</v>
      </c>
      <c r="B512">
        <v>17</v>
      </c>
      <c r="C512">
        <v>0</v>
      </c>
      <c r="D512">
        <v>0</v>
      </c>
      <c r="E512">
        <v>1</v>
      </c>
      <c r="F512" t="s">
        <v>25</v>
      </c>
      <c r="G512" t="s">
        <v>12</v>
      </c>
      <c r="H512" t="s">
        <v>19</v>
      </c>
      <c r="I512" t="s">
        <v>14</v>
      </c>
      <c r="J512">
        <v>0</v>
      </c>
    </row>
    <row r="513" spans="1:10" x14ac:dyDescent="0.3">
      <c r="A513" t="s">
        <v>10</v>
      </c>
      <c r="B513">
        <v>47</v>
      </c>
      <c r="C513">
        <v>1</v>
      </c>
      <c r="D513">
        <v>1</v>
      </c>
      <c r="E513">
        <v>0</v>
      </c>
      <c r="F513" t="s">
        <v>42</v>
      </c>
      <c r="G513" t="s">
        <v>17</v>
      </c>
      <c r="H513" t="s">
        <v>13</v>
      </c>
      <c r="I513" t="s">
        <v>14</v>
      </c>
      <c r="J513">
        <v>1</v>
      </c>
    </row>
    <row r="514" spans="1:10" x14ac:dyDescent="0.3">
      <c r="A514" t="s">
        <v>15</v>
      </c>
      <c r="B514">
        <v>51</v>
      </c>
      <c r="C514">
        <v>0</v>
      </c>
      <c r="D514">
        <v>0</v>
      </c>
      <c r="E514">
        <v>0</v>
      </c>
      <c r="F514" t="s">
        <v>38</v>
      </c>
      <c r="G514" t="s">
        <v>12</v>
      </c>
      <c r="H514" t="s">
        <v>19</v>
      </c>
      <c r="I514" t="s">
        <v>14</v>
      </c>
      <c r="J514">
        <v>0</v>
      </c>
    </row>
    <row r="515" spans="1:10" x14ac:dyDescent="0.3">
      <c r="A515" t="s">
        <v>15</v>
      </c>
      <c r="B515">
        <v>33</v>
      </c>
      <c r="C515">
        <v>1</v>
      </c>
      <c r="D515">
        <v>1</v>
      </c>
      <c r="E515">
        <v>1</v>
      </c>
      <c r="F515" t="s">
        <v>52</v>
      </c>
      <c r="G515" t="s">
        <v>17</v>
      </c>
      <c r="H515" t="s">
        <v>13</v>
      </c>
      <c r="I515" t="s">
        <v>14</v>
      </c>
      <c r="J515">
        <v>1</v>
      </c>
    </row>
    <row r="516" spans="1:10" x14ac:dyDescent="0.3">
      <c r="A516" t="s">
        <v>15</v>
      </c>
      <c r="B516">
        <v>51</v>
      </c>
      <c r="C516">
        <v>1</v>
      </c>
      <c r="D516">
        <v>1</v>
      </c>
      <c r="E516">
        <v>1</v>
      </c>
      <c r="F516" t="s">
        <v>22</v>
      </c>
      <c r="G516" t="s">
        <v>12</v>
      </c>
      <c r="H516" t="s">
        <v>19</v>
      </c>
      <c r="I516" t="s">
        <v>14</v>
      </c>
      <c r="J516">
        <v>1</v>
      </c>
    </row>
    <row r="517" spans="1:10" x14ac:dyDescent="0.3">
      <c r="A517" t="s">
        <v>10</v>
      </c>
      <c r="B517">
        <v>60</v>
      </c>
      <c r="C517">
        <v>0</v>
      </c>
      <c r="D517">
        <v>0</v>
      </c>
      <c r="E517">
        <v>1</v>
      </c>
      <c r="F517" t="s">
        <v>37</v>
      </c>
      <c r="G517" t="s">
        <v>17</v>
      </c>
      <c r="H517" t="s">
        <v>13</v>
      </c>
      <c r="I517" t="s">
        <v>14</v>
      </c>
      <c r="J517">
        <v>0</v>
      </c>
    </row>
    <row r="518" spans="1:10" x14ac:dyDescent="0.3">
      <c r="A518" t="s">
        <v>10</v>
      </c>
      <c r="B518">
        <v>23</v>
      </c>
      <c r="C518">
        <v>0</v>
      </c>
      <c r="D518">
        <v>0</v>
      </c>
      <c r="E518">
        <v>1</v>
      </c>
      <c r="F518" t="s">
        <v>51</v>
      </c>
      <c r="G518" t="s">
        <v>12</v>
      </c>
      <c r="H518" t="s">
        <v>19</v>
      </c>
      <c r="I518" t="s">
        <v>14</v>
      </c>
      <c r="J518">
        <v>0</v>
      </c>
    </row>
    <row r="519" spans="1:10" x14ac:dyDescent="0.3">
      <c r="A519" t="s">
        <v>10</v>
      </c>
      <c r="B519">
        <v>8</v>
      </c>
      <c r="C519">
        <v>0</v>
      </c>
      <c r="D519">
        <v>0</v>
      </c>
      <c r="E519">
        <v>0</v>
      </c>
      <c r="F519" t="s">
        <v>22</v>
      </c>
      <c r="G519" t="s">
        <v>17</v>
      </c>
      <c r="H519" t="s">
        <v>19</v>
      </c>
      <c r="I519" t="s">
        <v>14</v>
      </c>
      <c r="J519">
        <v>0</v>
      </c>
    </row>
    <row r="520" spans="1:10" x14ac:dyDescent="0.3">
      <c r="A520" t="s">
        <v>15</v>
      </c>
      <c r="B520">
        <v>52</v>
      </c>
      <c r="C520">
        <v>0</v>
      </c>
      <c r="D520">
        <v>0</v>
      </c>
      <c r="E520">
        <v>1</v>
      </c>
      <c r="F520" t="s">
        <v>11</v>
      </c>
      <c r="G520" t="s">
        <v>12</v>
      </c>
      <c r="H520" t="s">
        <v>13</v>
      </c>
      <c r="I520" t="s">
        <v>14</v>
      </c>
      <c r="J520">
        <v>0</v>
      </c>
    </row>
    <row r="521" spans="1:10" x14ac:dyDescent="0.3">
      <c r="A521" t="s">
        <v>10</v>
      </c>
      <c r="B521">
        <v>10</v>
      </c>
      <c r="C521">
        <v>1</v>
      </c>
      <c r="D521">
        <v>1</v>
      </c>
      <c r="E521">
        <v>1</v>
      </c>
      <c r="F521" t="s">
        <v>25</v>
      </c>
      <c r="G521" t="s">
        <v>17</v>
      </c>
      <c r="H521" t="s">
        <v>24</v>
      </c>
      <c r="I521" t="s">
        <v>14</v>
      </c>
      <c r="J521">
        <v>1</v>
      </c>
    </row>
    <row r="522" spans="1:10" x14ac:dyDescent="0.3">
      <c r="A522" t="s">
        <v>15</v>
      </c>
      <c r="B522">
        <v>22</v>
      </c>
      <c r="C522">
        <v>1</v>
      </c>
      <c r="D522">
        <v>1</v>
      </c>
      <c r="E522">
        <v>0</v>
      </c>
      <c r="F522" t="s">
        <v>25</v>
      </c>
      <c r="G522" t="s">
        <v>12</v>
      </c>
      <c r="H522" t="s">
        <v>13</v>
      </c>
      <c r="I522" t="s">
        <v>14</v>
      </c>
      <c r="J522">
        <v>1</v>
      </c>
    </row>
    <row r="523" spans="1:10" x14ac:dyDescent="0.3">
      <c r="A523" t="s">
        <v>15</v>
      </c>
      <c r="B523">
        <v>23</v>
      </c>
      <c r="C523">
        <v>1</v>
      </c>
      <c r="D523">
        <v>1</v>
      </c>
      <c r="E523">
        <v>0</v>
      </c>
      <c r="F523" t="s">
        <v>35</v>
      </c>
      <c r="G523" t="s">
        <v>17</v>
      </c>
      <c r="H523" t="s">
        <v>24</v>
      </c>
      <c r="I523" t="s">
        <v>14</v>
      </c>
      <c r="J523">
        <v>1</v>
      </c>
    </row>
    <row r="524" spans="1:10" x14ac:dyDescent="0.3">
      <c r="A524" t="s">
        <v>10</v>
      </c>
      <c r="B524">
        <v>13</v>
      </c>
      <c r="C524">
        <v>0</v>
      </c>
      <c r="D524">
        <v>0</v>
      </c>
      <c r="E524">
        <v>1</v>
      </c>
      <c r="F524" t="s">
        <v>53</v>
      </c>
      <c r="G524" t="s">
        <v>12</v>
      </c>
      <c r="H524" t="s">
        <v>24</v>
      </c>
      <c r="I524" t="s">
        <v>14</v>
      </c>
      <c r="J524">
        <v>0</v>
      </c>
    </row>
    <row r="525" spans="1:10" x14ac:dyDescent="0.3">
      <c r="A525" t="s">
        <v>10</v>
      </c>
      <c r="B525">
        <v>22</v>
      </c>
      <c r="C525">
        <v>0</v>
      </c>
      <c r="D525">
        <v>0</v>
      </c>
      <c r="E525">
        <v>0</v>
      </c>
      <c r="F525" t="s">
        <v>26</v>
      </c>
      <c r="G525" t="s">
        <v>17</v>
      </c>
      <c r="H525" t="s">
        <v>13</v>
      </c>
      <c r="I525" t="s">
        <v>14</v>
      </c>
      <c r="J525">
        <v>0</v>
      </c>
    </row>
    <row r="526" spans="1:10" x14ac:dyDescent="0.3">
      <c r="A526" t="s">
        <v>15</v>
      </c>
      <c r="B526">
        <v>64</v>
      </c>
      <c r="C526">
        <v>1</v>
      </c>
      <c r="D526">
        <v>1</v>
      </c>
      <c r="E526">
        <v>1</v>
      </c>
      <c r="F526" t="s">
        <v>33</v>
      </c>
      <c r="G526" t="s">
        <v>12</v>
      </c>
      <c r="H526" t="s">
        <v>13</v>
      </c>
      <c r="I526" t="s">
        <v>14</v>
      </c>
      <c r="J526">
        <v>1</v>
      </c>
    </row>
    <row r="527" spans="1:10" x14ac:dyDescent="0.3">
      <c r="A527" t="s">
        <v>10</v>
      </c>
      <c r="B527">
        <v>9</v>
      </c>
      <c r="C527">
        <v>0</v>
      </c>
      <c r="D527">
        <v>0</v>
      </c>
      <c r="E527">
        <v>0</v>
      </c>
      <c r="F527" t="s">
        <v>43</v>
      </c>
      <c r="G527" t="s">
        <v>17</v>
      </c>
      <c r="H527" t="s">
        <v>24</v>
      </c>
      <c r="I527" t="s">
        <v>14</v>
      </c>
      <c r="J527">
        <v>0</v>
      </c>
    </row>
    <row r="528" spans="1:10" x14ac:dyDescent="0.3">
      <c r="A528" t="s">
        <v>10</v>
      </c>
      <c r="B528">
        <v>26</v>
      </c>
      <c r="C528">
        <v>0</v>
      </c>
      <c r="D528">
        <v>0</v>
      </c>
      <c r="E528">
        <v>0</v>
      </c>
      <c r="F528" t="s">
        <v>43</v>
      </c>
      <c r="G528" t="s">
        <v>12</v>
      </c>
      <c r="H528" t="s">
        <v>24</v>
      </c>
      <c r="I528" t="s">
        <v>14</v>
      </c>
      <c r="J528">
        <v>0</v>
      </c>
    </row>
    <row r="529" spans="1:10" x14ac:dyDescent="0.3">
      <c r="A529" t="s">
        <v>15</v>
      </c>
      <c r="B529">
        <v>32</v>
      </c>
      <c r="C529">
        <v>0</v>
      </c>
      <c r="D529">
        <v>0</v>
      </c>
      <c r="E529">
        <v>0</v>
      </c>
      <c r="F529" t="s">
        <v>33</v>
      </c>
      <c r="G529" t="s">
        <v>17</v>
      </c>
      <c r="H529" t="s">
        <v>24</v>
      </c>
      <c r="I529" t="s">
        <v>14</v>
      </c>
      <c r="J529">
        <v>0</v>
      </c>
    </row>
    <row r="530" spans="1:10" x14ac:dyDescent="0.3">
      <c r="A530" t="s">
        <v>10</v>
      </c>
      <c r="B530">
        <v>48</v>
      </c>
      <c r="C530">
        <v>0</v>
      </c>
      <c r="D530">
        <v>0</v>
      </c>
      <c r="E530">
        <v>1</v>
      </c>
      <c r="F530" t="s">
        <v>48</v>
      </c>
      <c r="G530" t="s">
        <v>12</v>
      </c>
      <c r="H530" t="s">
        <v>13</v>
      </c>
      <c r="I530" t="s">
        <v>14</v>
      </c>
      <c r="J530">
        <v>0</v>
      </c>
    </row>
    <row r="531" spans="1:10" x14ac:dyDescent="0.3">
      <c r="A531" t="s">
        <v>15</v>
      </c>
      <c r="B531">
        <v>48</v>
      </c>
      <c r="C531">
        <v>0</v>
      </c>
      <c r="D531">
        <v>1</v>
      </c>
      <c r="E531">
        <v>0</v>
      </c>
      <c r="F531" t="s">
        <v>28</v>
      </c>
      <c r="G531" t="s">
        <v>17</v>
      </c>
      <c r="H531" t="s">
        <v>19</v>
      </c>
      <c r="I531" t="s">
        <v>14</v>
      </c>
      <c r="J531">
        <v>1</v>
      </c>
    </row>
    <row r="532" spans="1:10" x14ac:dyDescent="0.3">
      <c r="A532" t="s">
        <v>10</v>
      </c>
      <c r="B532">
        <v>33</v>
      </c>
      <c r="C532">
        <v>0</v>
      </c>
      <c r="D532">
        <v>0</v>
      </c>
      <c r="E532">
        <v>0</v>
      </c>
      <c r="F532" t="s">
        <v>23</v>
      </c>
      <c r="G532" t="s">
        <v>12</v>
      </c>
      <c r="H532" t="s">
        <v>19</v>
      </c>
      <c r="I532" t="s">
        <v>14</v>
      </c>
      <c r="J532">
        <v>0</v>
      </c>
    </row>
    <row r="533" spans="1:10" x14ac:dyDescent="0.3">
      <c r="A533" t="s">
        <v>10</v>
      </c>
      <c r="B533">
        <v>36</v>
      </c>
      <c r="C533">
        <v>0</v>
      </c>
      <c r="D533">
        <v>0</v>
      </c>
      <c r="E533">
        <v>0</v>
      </c>
      <c r="F533" t="s">
        <v>45</v>
      </c>
      <c r="G533" t="s">
        <v>17</v>
      </c>
      <c r="H533" t="s">
        <v>19</v>
      </c>
      <c r="I533" t="s">
        <v>14</v>
      </c>
      <c r="J533">
        <v>0</v>
      </c>
    </row>
    <row r="534" spans="1:10" x14ac:dyDescent="0.3">
      <c r="A534" t="s">
        <v>10</v>
      </c>
      <c r="B534">
        <v>32</v>
      </c>
      <c r="C534">
        <v>0</v>
      </c>
      <c r="D534">
        <v>0</v>
      </c>
      <c r="E534">
        <v>0</v>
      </c>
      <c r="F534" t="s">
        <v>47</v>
      </c>
      <c r="G534" t="s">
        <v>12</v>
      </c>
      <c r="H534" t="s">
        <v>19</v>
      </c>
      <c r="I534" t="s">
        <v>14</v>
      </c>
      <c r="J534">
        <v>0</v>
      </c>
    </row>
    <row r="535" spans="1:10" x14ac:dyDescent="0.3">
      <c r="A535" t="s">
        <v>15</v>
      </c>
      <c r="B535">
        <v>53</v>
      </c>
      <c r="C535">
        <v>0</v>
      </c>
      <c r="D535">
        <v>0</v>
      </c>
      <c r="E535">
        <v>0</v>
      </c>
      <c r="F535" t="s">
        <v>20</v>
      </c>
      <c r="G535" t="s">
        <v>17</v>
      </c>
      <c r="H535" t="s">
        <v>13</v>
      </c>
      <c r="I535" t="s">
        <v>14</v>
      </c>
      <c r="J535">
        <v>0</v>
      </c>
    </row>
    <row r="536" spans="1:10" x14ac:dyDescent="0.3">
      <c r="A536" t="s">
        <v>10</v>
      </c>
      <c r="B536">
        <v>9</v>
      </c>
      <c r="C536">
        <v>1</v>
      </c>
      <c r="D536">
        <v>1</v>
      </c>
      <c r="E536">
        <v>0</v>
      </c>
      <c r="F536" t="s">
        <v>23</v>
      </c>
      <c r="G536" t="s">
        <v>12</v>
      </c>
      <c r="H536" t="s">
        <v>19</v>
      </c>
      <c r="I536" t="s">
        <v>14</v>
      </c>
      <c r="J536">
        <v>1</v>
      </c>
    </row>
    <row r="537" spans="1:10" x14ac:dyDescent="0.3">
      <c r="A537" t="s">
        <v>15</v>
      </c>
      <c r="B537">
        <v>9</v>
      </c>
      <c r="C537">
        <v>1</v>
      </c>
      <c r="D537">
        <v>1</v>
      </c>
      <c r="E537">
        <v>0</v>
      </c>
      <c r="F537" t="s">
        <v>31</v>
      </c>
      <c r="G537" t="s">
        <v>17</v>
      </c>
      <c r="H537" t="s">
        <v>13</v>
      </c>
      <c r="I537" t="s">
        <v>14</v>
      </c>
      <c r="J537">
        <v>1</v>
      </c>
    </row>
    <row r="538" spans="1:10" x14ac:dyDescent="0.3">
      <c r="A538" t="s">
        <v>15</v>
      </c>
      <c r="B538">
        <v>40</v>
      </c>
      <c r="C538">
        <v>0</v>
      </c>
      <c r="D538">
        <v>0</v>
      </c>
      <c r="E538">
        <v>1</v>
      </c>
      <c r="F538" t="s">
        <v>25</v>
      </c>
      <c r="G538" t="s">
        <v>12</v>
      </c>
      <c r="H538" t="s">
        <v>13</v>
      </c>
      <c r="I538" t="s">
        <v>14</v>
      </c>
      <c r="J538">
        <v>0</v>
      </c>
    </row>
    <row r="539" spans="1:10" x14ac:dyDescent="0.3">
      <c r="A539" t="s">
        <v>10</v>
      </c>
      <c r="B539">
        <v>55</v>
      </c>
      <c r="C539">
        <v>1</v>
      </c>
      <c r="D539">
        <v>1</v>
      </c>
      <c r="E539">
        <v>1</v>
      </c>
      <c r="F539" t="s">
        <v>38</v>
      </c>
      <c r="G539" t="s">
        <v>17</v>
      </c>
      <c r="H539" t="s">
        <v>24</v>
      </c>
      <c r="I539" t="s">
        <v>14</v>
      </c>
      <c r="J539">
        <v>1</v>
      </c>
    </row>
    <row r="540" spans="1:10" x14ac:dyDescent="0.3">
      <c r="A540" t="s">
        <v>15</v>
      </c>
      <c r="B540">
        <v>34</v>
      </c>
      <c r="C540">
        <v>0</v>
      </c>
      <c r="D540">
        <v>0</v>
      </c>
      <c r="E540">
        <v>1</v>
      </c>
      <c r="F540" t="s">
        <v>32</v>
      </c>
      <c r="G540" t="s">
        <v>12</v>
      </c>
      <c r="H540" t="s">
        <v>24</v>
      </c>
      <c r="I540" t="s">
        <v>14</v>
      </c>
      <c r="J540">
        <v>0</v>
      </c>
    </row>
    <row r="541" spans="1:10" x14ac:dyDescent="0.3">
      <c r="A541" t="s">
        <v>10</v>
      </c>
      <c r="B541">
        <v>19</v>
      </c>
      <c r="C541">
        <v>1</v>
      </c>
      <c r="D541">
        <v>1</v>
      </c>
      <c r="E541">
        <v>1</v>
      </c>
      <c r="F541" t="s">
        <v>33</v>
      </c>
      <c r="G541" t="s">
        <v>17</v>
      </c>
      <c r="H541" t="s">
        <v>13</v>
      </c>
      <c r="I541" t="s">
        <v>14</v>
      </c>
      <c r="J541">
        <v>1</v>
      </c>
    </row>
    <row r="542" spans="1:10" x14ac:dyDescent="0.3">
      <c r="A542" t="s">
        <v>15</v>
      </c>
      <c r="B542">
        <v>48</v>
      </c>
      <c r="C542">
        <v>1</v>
      </c>
      <c r="D542">
        <v>1</v>
      </c>
      <c r="E542">
        <v>1</v>
      </c>
      <c r="F542" t="s">
        <v>46</v>
      </c>
      <c r="G542" t="s">
        <v>12</v>
      </c>
      <c r="H542" t="s">
        <v>19</v>
      </c>
      <c r="I542" t="s">
        <v>14</v>
      </c>
      <c r="J542">
        <v>1</v>
      </c>
    </row>
    <row r="543" spans="1:10" x14ac:dyDescent="0.3">
      <c r="A543" t="s">
        <v>10</v>
      </c>
      <c r="B543">
        <v>30</v>
      </c>
      <c r="C543">
        <v>1</v>
      </c>
      <c r="D543">
        <v>1</v>
      </c>
      <c r="E543">
        <v>0</v>
      </c>
      <c r="F543" t="s">
        <v>11</v>
      </c>
      <c r="G543" t="s">
        <v>17</v>
      </c>
      <c r="H543" t="s">
        <v>13</v>
      </c>
      <c r="I543" t="s">
        <v>14</v>
      </c>
      <c r="J543">
        <v>1</v>
      </c>
    </row>
    <row r="544" spans="1:10" x14ac:dyDescent="0.3">
      <c r="A544" t="s">
        <v>10</v>
      </c>
      <c r="B544">
        <v>27</v>
      </c>
      <c r="C544">
        <v>0</v>
      </c>
      <c r="D544">
        <v>0</v>
      </c>
      <c r="E544">
        <v>0</v>
      </c>
      <c r="F544" t="s">
        <v>48</v>
      </c>
      <c r="G544" t="s">
        <v>12</v>
      </c>
      <c r="H544" t="s">
        <v>13</v>
      </c>
      <c r="I544" t="s">
        <v>14</v>
      </c>
      <c r="J544">
        <v>0</v>
      </c>
    </row>
    <row r="545" spans="1:10" x14ac:dyDescent="0.3">
      <c r="A545" t="s">
        <v>15</v>
      </c>
      <c r="B545">
        <v>49</v>
      </c>
      <c r="C545">
        <v>0</v>
      </c>
      <c r="D545">
        <v>0</v>
      </c>
      <c r="E545">
        <v>0</v>
      </c>
      <c r="F545" t="s">
        <v>29</v>
      </c>
      <c r="G545" t="s">
        <v>17</v>
      </c>
      <c r="H545" t="s">
        <v>19</v>
      </c>
      <c r="I545" t="s">
        <v>14</v>
      </c>
      <c r="J545">
        <v>0</v>
      </c>
    </row>
    <row r="546" spans="1:10" x14ac:dyDescent="0.3">
      <c r="A546" t="s">
        <v>10</v>
      </c>
      <c r="B546">
        <v>28</v>
      </c>
      <c r="C546">
        <v>0</v>
      </c>
      <c r="D546">
        <v>0</v>
      </c>
      <c r="E546">
        <v>1</v>
      </c>
      <c r="F546" t="s">
        <v>35</v>
      </c>
      <c r="G546" t="s">
        <v>12</v>
      </c>
      <c r="H546" t="s">
        <v>19</v>
      </c>
      <c r="I546" t="s">
        <v>14</v>
      </c>
      <c r="J546">
        <v>0</v>
      </c>
    </row>
    <row r="547" spans="1:10" x14ac:dyDescent="0.3">
      <c r="A547" t="s">
        <v>10</v>
      </c>
      <c r="B547">
        <v>29</v>
      </c>
      <c r="C547">
        <v>1</v>
      </c>
      <c r="D547">
        <v>1</v>
      </c>
      <c r="E547">
        <v>1</v>
      </c>
      <c r="F547" t="s">
        <v>42</v>
      </c>
      <c r="G547" t="s">
        <v>17</v>
      </c>
      <c r="H547" t="s">
        <v>24</v>
      </c>
      <c r="I547" t="s">
        <v>14</v>
      </c>
      <c r="J547">
        <v>1</v>
      </c>
    </row>
    <row r="548" spans="1:10" x14ac:dyDescent="0.3">
      <c r="A548" t="s">
        <v>15</v>
      </c>
      <c r="B548">
        <v>65</v>
      </c>
      <c r="C548">
        <v>1</v>
      </c>
      <c r="D548">
        <v>1</v>
      </c>
      <c r="E548">
        <v>0</v>
      </c>
      <c r="F548" t="s">
        <v>26</v>
      </c>
      <c r="G548" t="s">
        <v>12</v>
      </c>
      <c r="H548" t="s">
        <v>24</v>
      </c>
      <c r="I548" t="s">
        <v>14</v>
      </c>
      <c r="J548">
        <v>1</v>
      </c>
    </row>
    <row r="549" spans="1:10" x14ac:dyDescent="0.3">
      <c r="A549" t="s">
        <v>15</v>
      </c>
      <c r="B549">
        <v>36</v>
      </c>
      <c r="C549">
        <v>0</v>
      </c>
      <c r="D549">
        <v>0</v>
      </c>
      <c r="E549">
        <v>1</v>
      </c>
      <c r="F549" t="s">
        <v>45</v>
      </c>
      <c r="G549" t="s">
        <v>17</v>
      </c>
      <c r="H549" t="s">
        <v>13</v>
      </c>
      <c r="I549" t="s">
        <v>14</v>
      </c>
      <c r="J549">
        <v>0</v>
      </c>
    </row>
    <row r="550" spans="1:10" x14ac:dyDescent="0.3">
      <c r="A550" t="s">
        <v>10</v>
      </c>
      <c r="B550">
        <v>55</v>
      </c>
      <c r="C550">
        <v>1</v>
      </c>
      <c r="D550">
        <v>1</v>
      </c>
      <c r="E550">
        <v>0</v>
      </c>
      <c r="F550" t="s">
        <v>27</v>
      </c>
      <c r="G550" t="s">
        <v>12</v>
      </c>
      <c r="H550" t="s">
        <v>13</v>
      </c>
      <c r="I550" t="s">
        <v>14</v>
      </c>
      <c r="J550">
        <v>1</v>
      </c>
    </row>
    <row r="551" spans="1:10" x14ac:dyDescent="0.3">
      <c r="A551" t="s">
        <v>15</v>
      </c>
      <c r="B551">
        <v>22</v>
      </c>
      <c r="C551">
        <v>0</v>
      </c>
      <c r="D551">
        <v>0</v>
      </c>
      <c r="E551">
        <v>1</v>
      </c>
      <c r="F551" t="s">
        <v>42</v>
      </c>
      <c r="G551" t="s">
        <v>17</v>
      </c>
      <c r="H551" t="s">
        <v>13</v>
      </c>
      <c r="I551" t="s">
        <v>14</v>
      </c>
      <c r="J551">
        <v>0</v>
      </c>
    </row>
    <row r="552" spans="1:10" x14ac:dyDescent="0.3">
      <c r="A552" t="s">
        <v>15</v>
      </c>
      <c r="B552">
        <v>26</v>
      </c>
      <c r="C552">
        <v>1</v>
      </c>
      <c r="D552">
        <v>1</v>
      </c>
      <c r="E552">
        <v>0</v>
      </c>
      <c r="F552" t="s">
        <v>23</v>
      </c>
      <c r="G552" t="s">
        <v>12</v>
      </c>
      <c r="H552" t="s">
        <v>24</v>
      </c>
      <c r="I552" t="s">
        <v>14</v>
      </c>
      <c r="J552">
        <v>1</v>
      </c>
    </row>
    <row r="553" spans="1:10" x14ac:dyDescent="0.3">
      <c r="A553" t="s">
        <v>15</v>
      </c>
      <c r="B553">
        <v>31</v>
      </c>
      <c r="C553">
        <v>1</v>
      </c>
      <c r="D553">
        <v>1</v>
      </c>
      <c r="E553">
        <v>0</v>
      </c>
      <c r="F553" t="s">
        <v>39</v>
      </c>
      <c r="G553" t="s">
        <v>17</v>
      </c>
      <c r="H553" t="s">
        <v>24</v>
      </c>
      <c r="I553" t="s">
        <v>14</v>
      </c>
      <c r="J553">
        <v>1</v>
      </c>
    </row>
    <row r="554" spans="1:10" x14ac:dyDescent="0.3">
      <c r="A554" t="s">
        <v>10</v>
      </c>
      <c r="B554">
        <v>50</v>
      </c>
      <c r="C554">
        <v>0</v>
      </c>
      <c r="D554">
        <v>0</v>
      </c>
      <c r="E554">
        <v>0</v>
      </c>
      <c r="F554" t="s">
        <v>47</v>
      </c>
      <c r="G554" t="s">
        <v>12</v>
      </c>
      <c r="H554" t="s">
        <v>13</v>
      </c>
      <c r="I554" t="s">
        <v>14</v>
      </c>
      <c r="J554">
        <v>0</v>
      </c>
    </row>
    <row r="555" spans="1:10" x14ac:dyDescent="0.3">
      <c r="A555" t="s">
        <v>15</v>
      </c>
      <c r="B555">
        <v>25</v>
      </c>
      <c r="C555">
        <v>0</v>
      </c>
      <c r="D555">
        <v>0</v>
      </c>
      <c r="E555">
        <v>0</v>
      </c>
      <c r="F555" t="s">
        <v>36</v>
      </c>
      <c r="G555" t="s">
        <v>17</v>
      </c>
      <c r="H555" t="s">
        <v>24</v>
      </c>
      <c r="I555" t="s">
        <v>14</v>
      </c>
      <c r="J555">
        <v>0</v>
      </c>
    </row>
    <row r="556" spans="1:10" x14ac:dyDescent="0.3">
      <c r="A556" t="s">
        <v>10</v>
      </c>
      <c r="B556">
        <v>34</v>
      </c>
      <c r="C556">
        <v>1</v>
      </c>
      <c r="D556">
        <v>1</v>
      </c>
      <c r="E556">
        <v>0</v>
      </c>
      <c r="F556" t="s">
        <v>23</v>
      </c>
      <c r="G556" t="s">
        <v>12</v>
      </c>
      <c r="H556" t="s">
        <v>13</v>
      </c>
      <c r="I556" t="s">
        <v>14</v>
      </c>
      <c r="J556">
        <v>1</v>
      </c>
    </row>
    <row r="557" spans="1:10" x14ac:dyDescent="0.3">
      <c r="A557" t="s">
        <v>10</v>
      </c>
      <c r="B557">
        <v>54</v>
      </c>
      <c r="C557">
        <v>0</v>
      </c>
      <c r="D557">
        <v>0</v>
      </c>
      <c r="E557">
        <v>0</v>
      </c>
      <c r="F557" t="s">
        <v>11</v>
      </c>
      <c r="G557" t="s">
        <v>17</v>
      </c>
      <c r="H557" t="s">
        <v>24</v>
      </c>
      <c r="I557" t="s">
        <v>14</v>
      </c>
      <c r="J557">
        <v>0</v>
      </c>
    </row>
    <row r="558" spans="1:10" x14ac:dyDescent="0.3">
      <c r="A558" t="s">
        <v>10</v>
      </c>
      <c r="B558">
        <v>35</v>
      </c>
      <c r="C558">
        <v>1</v>
      </c>
      <c r="D558">
        <v>1</v>
      </c>
      <c r="E558">
        <v>0</v>
      </c>
      <c r="F558" t="s">
        <v>41</v>
      </c>
      <c r="G558" t="s">
        <v>12</v>
      </c>
      <c r="H558" t="s">
        <v>13</v>
      </c>
      <c r="I558" t="s">
        <v>14</v>
      </c>
      <c r="J558">
        <v>1</v>
      </c>
    </row>
    <row r="559" spans="1:10" x14ac:dyDescent="0.3">
      <c r="A559" t="s">
        <v>15</v>
      </c>
      <c r="B559">
        <v>29</v>
      </c>
      <c r="C559">
        <v>1</v>
      </c>
      <c r="D559">
        <v>1</v>
      </c>
      <c r="E559">
        <v>1</v>
      </c>
      <c r="F559" t="s">
        <v>28</v>
      </c>
      <c r="G559" t="s">
        <v>17</v>
      </c>
      <c r="H559" t="s">
        <v>13</v>
      </c>
      <c r="I559" t="s">
        <v>14</v>
      </c>
      <c r="J559">
        <v>1</v>
      </c>
    </row>
    <row r="560" spans="1:10" x14ac:dyDescent="0.3">
      <c r="A560" t="s">
        <v>10</v>
      </c>
      <c r="B560">
        <v>18</v>
      </c>
      <c r="C560">
        <v>1</v>
      </c>
      <c r="D560">
        <v>1</v>
      </c>
      <c r="E560">
        <v>0</v>
      </c>
      <c r="F560" t="s">
        <v>47</v>
      </c>
      <c r="G560" t="s">
        <v>12</v>
      </c>
      <c r="H560" t="s">
        <v>19</v>
      </c>
      <c r="I560" t="s">
        <v>14</v>
      </c>
      <c r="J560">
        <v>1</v>
      </c>
    </row>
    <row r="561" spans="1:10" x14ac:dyDescent="0.3">
      <c r="A561" t="s">
        <v>10</v>
      </c>
      <c r="B561">
        <v>12</v>
      </c>
      <c r="C561">
        <v>1</v>
      </c>
      <c r="D561">
        <v>1</v>
      </c>
      <c r="E561">
        <v>1</v>
      </c>
      <c r="F561" t="s">
        <v>53</v>
      </c>
      <c r="G561" t="s">
        <v>17</v>
      </c>
      <c r="H561" t="s">
        <v>24</v>
      </c>
      <c r="I561" t="s">
        <v>14</v>
      </c>
      <c r="J561">
        <v>1</v>
      </c>
    </row>
    <row r="562" spans="1:10" x14ac:dyDescent="0.3">
      <c r="A562" t="s">
        <v>10</v>
      </c>
      <c r="B562">
        <v>19</v>
      </c>
      <c r="C562">
        <v>0</v>
      </c>
      <c r="D562">
        <v>0</v>
      </c>
      <c r="E562">
        <v>0</v>
      </c>
      <c r="F562" t="s">
        <v>40</v>
      </c>
      <c r="G562" t="s">
        <v>12</v>
      </c>
      <c r="H562" t="s">
        <v>19</v>
      </c>
      <c r="I562" t="s">
        <v>14</v>
      </c>
      <c r="J562">
        <v>0</v>
      </c>
    </row>
    <row r="563" spans="1:10" x14ac:dyDescent="0.3">
      <c r="A563" t="s">
        <v>10</v>
      </c>
      <c r="B563">
        <v>38</v>
      </c>
      <c r="C563">
        <v>1</v>
      </c>
      <c r="D563">
        <v>1</v>
      </c>
      <c r="E563">
        <v>0</v>
      </c>
      <c r="F563" t="s">
        <v>27</v>
      </c>
      <c r="G563" t="s">
        <v>17</v>
      </c>
      <c r="H563" t="s">
        <v>19</v>
      </c>
      <c r="I563" t="s">
        <v>14</v>
      </c>
      <c r="J563">
        <v>1</v>
      </c>
    </row>
    <row r="564" spans="1:10" x14ac:dyDescent="0.3">
      <c r="A564" t="s">
        <v>15</v>
      </c>
      <c r="B564">
        <v>46</v>
      </c>
      <c r="C564">
        <v>0</v>
      </c>
      <c r="D564">
        <v>0</v>
      </c>
      <c r="E564">
        <v>0</v>
      </c>
      <c r="F564" t="s">
        <v>42</v>
      </c>
      <c r="G564" t="s">
        <v>12</v>
      </c>
      <c r="H564" t="s">
        <v>19</v>
      </c>
      <c r="I564" t="s">
        <v>14</v>
      </c>
      <c r="J564">
        <v>0</v>
      </c>
    </row>
    <row r="565" spans="1:10" x14ac:dyDescent="0.3">
      <c r="A565" t="s">
        <v>10</v>
      </c>
      <c r="B565">
        <v>9</v>
      </c>
      <c r="C565">
        <v>1</v>
      </c>
      <c r="D565">
        <v>1</v>
      </c>
      <c r="E565">
        <v>0</v>
      </c>
      <c r="F565" t="s">
        <v>25</v>
      </c>
      <c r="G565" t="s">
        <v>17</v>
      </c>
      <c r="H565" t="s">
        <v>13</v>
      </c>
      <c r="I565" t="s">
        <v>14</v>
      </c>
      <c r="J565">
        <v>1</v>
      </c>
    </row>
    <row r="566" spans="1:10" x14ac:dyDescent="0.3">
      <c r="A566" t="s">
        <v>10</v>
      </c>
      <c r="B566">
        <v>42</v>
      </c>
      <c r="C566">
        <v>1</v>
      </c>
      <c r="D566">
        <v>1</v>
      </c>
      <c r="E566">
        <v>1</v>
      </c>
      <c r="F566" t="s">
        <v>31</v>
      </c>
      <c r="G566" t="s">
        <v>12</v>
      </c>
      <c r="H566" t="s">
        <v>13</v>
      </c>
      <c r="I566" t="s">
        <v>14</v>
      </c>
      <c r="J566">
        <v>1</v>
      </c>
    </row>
    <row r="567" spans="1:10" x14ac:dyDescent="0.3">
      <c r="A567" t="s">
        <v>15</v>
      </c>
      <c r="B567">
        <v>23</v>
      </c>
      <c r="C567">
        <v>0</v>
      </c>
      <c r="D567">
        <v>0</v>
      </c>
      <c r="E567">
        <v>1</v>
      </c>
      <c r="F567" t="s">
        <v>18</v>
      </c>
      <c r="G567" t="s">
        <v>17</v>
      </c>
      <c r="H567" t="s">
        <v>13</v>
      </c>
      <c r="I567" t="s">
        <v>14</v>
      </c>
      <c r="J567">
        <v>0</v>
      </c>
    </row>
    <row r="568" spans="1:10" x14ac:dyDescent="0.3">
      <c r="A568" t="s">
        <v>10</v>
      </c>
      <c r="B568">
        <v>45</v>
      </c>
      <c r="C568">
        <v>1</v>
      </c>
      <c r="D568">
        <v>1</v>
      </c>
      <c r="E568">
        <v>1</v>
      </c>
      <c r="F568" t="s">
        <v>18</v>
      </c>
      <c r="G568" t="s">
        <v>12</v>
      </c>
      <c r="H568" t="s">
        <v>13</v>
      </c>
      <c r="I568" t="s">
        <v>14</v>
      </c>
      <c r="J568">
        <v>1</v>
      </c>
    </row>
    <row r="569" spans="1:10" x14ac:dyDescent="0.3">
      <c r="A569" t="s">
        <v>10</v>
      </c>
      <c r="B569">
        <v>29</v>
      </c>
      <c r="C569">
        <v>1</v>
      </c>
      <c r="D569">
        <v>1</v>
      </c>
      <c r="E569">
        <v>1</v>
      </c>
      <c r="F569" t="s">
        <v>18</v>
      </c>
      <c r="G569" t="s">
        <v>17</v>
      </c>
      <c r="H569" t="s">
        <v>13</v>
      </c>
      <c r="I569" t="s">
        <v>14</v>
      </c>
      <c r="J569">
        <v>1</v>
      </c>
    </row>
    <row r="570" spans="1:10" x14ac:dyDescent="0.3">
      <c r="A570" t="s">
        <v>15</v>
      </c>
      <c r="B570">
        <v>31</v>
      </c>
      <c r="C570">
        <v>1</v>
      </c>
      <c r="D570">
        <v>1</v>
      </c>
      <c r="E570">
        <v>1</v>
      </c>
      <c r="F570" t="s">
        <v>51</v>
      </c>
      <c r="G570" t="s">
        <v>12</v>
      </c>
      <c r="H570" t="s">
        <v>24</v>
      </c>
      <c r="I570" t="s">
        <v>14</v>
      </c>
      <c r="J570">
        <v>1</v>
      </c>
    </row>
    <row r="571" spans="1:10" x14ac:dyDescent="0.3">
      <c r="A571" t="s">
        <v>15</v>
      </c>
      <c r="B571">
        <v>34</v>
      </c>
      <c r="C571">
        <v>0</v>
      </c>
      <c r="D571">
        <v>0</v>
      </c>
      <c r="E571">
        <v>0</v>
      </c>
      <c r="F571" t="s">
        <v>36</v>
      </c>
      <c r="G571" t="s">
        <v>17</v>
      </c>
      <c r="H571" t="s">
        <v>24</v>
      </c>
      <c r="I571" t="s">
        <v>14</v>
      </c>
      <c r="J571">
        <v>0</v>
      </c>
    </row>
    <row r="572" spans="1:10" x14ac:dyDescent="0.3">
      <c r="A572" t="s">
        <v>10</v>
      </c>
      <c r="B572">
        <v>61</v>
      </c>
      <c r="C572">
        <v>1</v>
      </c>
      <c r="D572">
        <v>1</v>
      </c>
      <c r="E572">
        <v>1</v>
      </c>
      <c r="F572" t="s">
        <v>53</v>
      </c>
      <c r="G572" t="s">
        <v>12</v>
      </c>
      <c r="H572" t="s">
        <v>24</v>
      </c>
      <c r="I572" t="s">
        <v>14</v>
      </c>
      <c r="J572">
        <v>1</v>
      </c>
    </row>
    <row r="573" spans="1:10" x14ac:dyDescent="0.3">
      <c r="A573" t="s">
        <v>10</v>
      </c>
      <c r="B573">
        <v>26</v>
      </c>
      <c r="C573">
        <v>1</v>
      </c>
      <c r="D573">
        <v>1</v>
      </c>
      <c r="E573">
        <v>1</v>
      </c>
      <c r="F573" t="s">
        <v>40</v>
      </c>
      <c r="G573" t="s">
        <v>17</v>
      </c>
      <c r="H573" t="s">
        <v>24</v>
      </c>
      <c r="I573" t="s">
        <v>14</v>
      </c>
      <c r="J573">
        <v>1</v>
      </c>
    </row>
    <row r="574" spans="1:10" x14ac:dyDescent="0.3">
      <c r="A574" t="s">
        <v>10</v>
      </c>
      <c r="B574">
        <v>52</v>
      </c>
      <c r="C574">
        <v>0</v>
      </c>
      <c r="D574">
        <v>0</v>
      </c>
      <c r="E574">
        <v>0</v>
      </c>
      <c r="F574" t="s">
        <v>36</v>
      </c>
      <c r="G574" t="s">
        <v>12</v>
      </c>
      <c r="H574" t="s">
        <v>19</v>
      </c>
      <c r="I574" t="s">
        <v>14</v>
      </c>
      <c r="J574">
        <v>0</v>
      </c>
    </row>
    <row r="575" spans="1:10" x14ac:dyDescent="0.3">
      <c r="A575" t="s">
        <v>10</v>
      </c>
      <c r="B575">
        <v>24</v>
      </c>
      <c r="C575">
        <v>0</v>
      </c>
      <c r="D575">
        <v>0</v>
      </c>
      <c r="E575">
        <v>0</v>
      </c>
      <c r="F575" t="s">
        <v>26</v>
      </c>
      <c r="G575" t="s">
        <v>17</v>
      </c>
      <c r="H575" t="s">
        <v>24</v>
      </c>
      <c r="I575" t="s">
        <v>14</v>
      </c>
      <c r="J575">
        <v>0</v>
      </c>
    </row>
    <row r="576" spans="1:10" x14ac:dyDescent="0.3">
      <c r="A576" t="s">
        <v>15</v>
      </c>
      <c r="B576">
        <v>19</v>
      </c>
      <c r="C576">
        <v>0</v>
      </c>
      <c r="D576">
        <v>0</v>
      </c>
      <c r="E576">
        <v>1</v>
      </c>
      <c r="F576" t="s">
        <v>37</v>
      </c>
      <c r="G576" t="s">
        <v>12</v>
      </c>
      <c r="H576" t="s">
        <v>13</v>
      </c>
      <c r="I576" t="s">
        <v>14</v>
      </c>
      <c r="J576">
        <v>0</v>
      </c>
    </row>
    <row r="577" spans="1:10" x14ac:dyDescent="0.3">
      <c r="A577" t="s">
        <v>10</v>
      </c>
      <c r="B577">
        <v>47</v>
      </c>
      <c r="C577">
        <v>1</v>
      </c>
      <c r="D577">
        <v>1</v>
      </c>
      <c r="E577">
        <v>0</v>
      </c>
      <c r="F577" t="s">
        <v>48</v>
      </c>
      <c r="G577" t="s">
        <v>17</v>
      </c>
      <c r="H577" t="s">
        <v>24</v>
      </c>
      <c r="I577" t="s">
        <v>14</v>
      </c>
      <c r="J577">
        <v>1</v>
      </c>
    </row>
    <row r="578" spans="1:10" x14ac:dyDescent="0.3">
      <c r="A578" t="s">
        <v>10</v>
      </c>
      <c r="B578">
        <v>14</v>
      </c>
      <c r="C578">
        <v>1</v>
      </c>
      <c r="D578">
        <v>1</v>
      </c>
      <c r="E578">
        <v>1</v>
      </c>
      <c r="F578" t="s">
        <v>28</v>
      </c>
      <c r="G578" t="s">
        <v>12</v>
      </c>
      <c r="H578" t="s">
        <v>24</v>
      </c>
      <c r="I578" t="s">
        <v>14</v>
      </c>
      <c r="J578">
        <v>1</v>
      </c>
    </row>
    <row r="579" spans="1:10" x14ac:dyDescent="0.3">
      <c r="A579" t="s">
        <v>15</v>
      </c>
      <c r="B579">
        <v>62</v>
      </c>
      <c r="C579">
        <v>1</v>
      </c>
      <c r="D579">
        <v>1</v>
      </c>
      <c r="E579">
        <v>0</v>
      </c>
      <c r="F579" t="s">
        <v>37</v>
      </c>
      <c r="G579" t="s">
        <v>17</v>
      </c>
      <c r="H579" t="s">
        <v>24</v>
      </c>
      <c r="I579" t="s">
        <v>14</v>
      </c>
      <c r="J579">
        <v>1</v>
      </c>
    </row>
    <row r="580" spans="1:10" x14ac:dyDescent="0.3">
      <c r="A580" t="s">
        <v>15</v>
      </c>
      <c r="B580">
        <v>53</v>
      </c>
      <c r="C580">
        <v>1</v>
      </c>
      <c r="D580">
        <v>1</v>
      </c>
      <c r="E580">
        <v>1</v>
      </c>
      <c r="F580" t="s">
        <v>11</v>
      </c>
      <c r="G580" t="s">
        <v>12</v>
      </c>
      <c r="H580" t="s">
        <v>24</v>
      </c>
      <c r="I580" t="s">
        <v>14</v>
      </c>
      <c r="J580">
        <v>1</v>
      </c>
    </row>
    <row r="581" spans="1:10" x14ac:dyDescent="0.3">
      <c r="A581" t="s">
        <v>15</v>
      </c>
      <c r="B581">
        <v>49</v>
      </c>
      <c r="C581">
        <v>0</v>
      </c>
      <c r="D581">
        <v>0</v>
      </c>
      <c r="E581">
        <v>1</v>
      </c>
      <c r="F581" t="s">
        <v>47</v>
      </c>
      <c r="G581" t="s">
        <v>17</v>
      </c>
      <c r="H581" t="s">
        <v>24</v>
      </c>
      <c r="I581" t="s">
        <v>14</v>
      </c>
      <c r="J581">
        <v>0</v>
      </c>
    </row>
    <row r="582" spans="1:10" x14ac:dyDescent="0.3">
      <c r="A582" t="s">
        <v>10</v>
      </c>
      <c r="B582">
        <v>51</v>
      </c>
      <c r="C582">
        <v>0</v>
      </c>
      <c r="D582">
        <v>0</v>
      </c>
      <c r="E582">
        <v>1</v>
      </c>
      <c r="F582" t="s">
        <v>29</v>
      </c>
      <c r="G582" t="s">
        <v>12</v>
      </c>
      <c r="H582" t="s">
        <v>13</v>
      </c>
      <c r="I582" t="s">
        <v>14</v>
      </c>
      <c r="J582">
        <v>0</v>
      </c>
    </row>
    <row r="583" spans="1:10" x14ac:dyDescent="0.3">
      <c r="A583" t="s">
        <v>10</v>
      </c>
      <c r="B583">
        <v>61</v>
      </c>
      <c r="C583">
        <v>0</v>
      </c>
      <c r="D583">
        <v>0</v>
      </c>
      <c r="E583">
        <v>0</v>
      </c>
      <c r="F583" t="s">
        <v>35</v>
      </c>
      <c r="G583" t="s">
        <v>17</v>
      </c>
      <c r="H583" t="s">
        <v>13</v>
      </c>
      <c r="I583" t="s">
        <v>14</v>
      </c>
      <c r="J583">
        <v>0</v>
      </c>
    </row>
    <row r="584" spans="1:10" x14ac:dyDescent="0.3">
      <c r="A584" t="s">
        <v>10</v>
      </c>
      <c r="B584">
        <v>35</v>
      </c>
      <c r="C584">
        <v>1</v>
      </c>
      <c r="D584">
        <v>1</v>
      </c>
      <c r="E584">
        <v>0</v>
      </c>
      <c r="F584" t="s">
        <v>35</v>
      </c>
      <c r="G584" t="s">
        <v>12</v>
      </c>
      <c r="H584" t="s">
        <v>13</v>
      </c>
      <c r="I584" t="s">
        <v>14</v>
      </c>
      <c r="J584">
        <v>1</v>
      </c>
    </row>
    <row r="585" spans="1:10" x14ac:dyDescent="0.3">
      <c r="A585" t="s">
        <v>10</v>
      </c>
      <c r="B585">
        <v>45</v>
      </c>
      <c r="C585">
        <v>0</v>
      </c>
      <c r="D585">
        <v>0</v>
      </c>
      <c r="E585">
        <v>1</v>
      </c>
      <c r="F585" t="s">
        <v>50</v>
      </c>
      <c r="G585" t="s">
        <v>17</v>
      </c>
      <c r="H585" t="s">
        <v>24</v>
      </c>
      <c r="I585" t="s">
        <v>14</v>
      </c>
      <c r="J585">
        <v>0</v>
      </c>
    </row>
    <row r="586" spans="1:10" x14ac:dyDescent="0.3">
      <c r="A586" t="s">
        <v>15</v>
      </c>
      <c r="B586">
        <v>25</v>
      </c>
      <c r="C586">
        <v>1</v>
      </c>
      <c r="D586">
        <v>1</v>
      </c>
      <c r="E586">
        <v>1</v>
      </c>
      <c r="F586" t="s">
        <v>39</v>
      </c>
      <c r="G586" t="s">
        <v>12</v>
      </c>
      <c r="H586" t="s">
        <v>13</v>
      </c>
      <c r="I586" t="s">
        <v>14</v>
      </c>
      <c r="J586">
        <v>1</v>
      </c>
    </row>
    <row r="587" spans="1:10" x14ac:dyDescent="0.3">
      <c r="A587" t="s">
        <v>10</v>
      </c>
      <c r="B587">
        <v>53</v>
      </c>
      <c r="C587">
        <v>1</v>
      </c>
      <c r="D587">
        <v>1</v>
      </c>
      <c r="E587">
        <v>0</v>
      </c>
      <c r="F587" t="s">
        <v>33</v>
      </c>
      <c r="G587" t="s">
        <v>17</v>
      </c>
      <c r="H587" t="s">
        <v>13</v>
      </c>
      <c r="I587" t="s">
        <v>14</v>
      </c>
      <c r="J587">
        <v>1</v>
      </c>
    </row>
    <row r="588" spans="1:10" x14ac:dyDescent="0.3">
      <c r="A588" t="s">
        <v>10</v>
      </c>
      <c r="B588">
        <v>37</v>
      </c>
      <c r="C588">
        <v>1</v>
      </c>
      <c r="D588">
        <v>1</v>
      </c>
      <c r="E588">
        <v>0</v>
      </c>
      <c r="F588" t="s">
        <v>21</v>
      </c>
      <c r="G588" t="s">
        <v>12</v>
      </c>
      <c r="H588" t="s">
        <v>13</v>
      </c>
      <c r="I588" t="s">
        <v>14</v>
      </c>
      <c r="J588">
        <v>1</v>
      </c>
    </row>
    <row r="589" spans="1:10" x14ac:dyDescent="0.3">
      <c r="A589" t="s">
        <v>15</v>
      </c>
      <c r="B589">
        <v>25</v>
      </c>
      <c r="C589">
        <v>0</v>
      </c>
      <c r="D589">
        <v>0</v>
      </c>
      <c r="E589">
        <v>1</v>
      </c>
      <c r="F589" t="s">
        <v>52</v>
      </c>
      <c r="G589" t="s">
        <v>17</v>
      </c>
      <c r="H589" t="s">
        <v>13</v>
      </c>
      <c r="I589" t="s">
        <v>14</v>
      </c>
      <c r="J589">
        <v>0</v>
      </c>
    </row>
    <row r="590" spans="1:10" x14ac:dyDescent="0.3">
      <c r="A590" t="s">
        <v>15</v>
      </c>
      <c r="B590">
        <v>38</v>
      </c>
      <c r="C590">
        <v>1</v>
      </c>
      <c r="D590">
        <v>1</v>
      </c>
      <c r="E590">
        <v>1</v>
      </c>
      <c r="F590" t="s">
        <v>38</v>
      </c>
      <c r="G590" t="s">
        <v>12</v>
      </c>
      <c r="H590" t="s">
        <v>24</v>
      </c>
      <c r="I590" t="s">
        <v>14</v>
      </c>
      <c r="J590">
        <v>1</v>
      </c>
    </row>
    <row r="591" spans="1:10" x14ac:dyDescent="0.3">
      <c r="A591" t="s">
        <v>10</v>
      </c>
      <c r="B591">
        <v>50</v>
      </c>
      <c r="C591">
        <v>1</v>
      </c>
      <c r="D591">
        <v>1</v>
      </c>
      <c r="E591">
        <v>0</v>
      </c>
      <c r="F591" t="s">
        <v>52</v>
      </c>
      <c r="G591" t="s">
        <v>17</v>
      </c>
      <c r="H591" t="s">
        <v>19</v>
      </c>
      <c r="I591" t="s">
        <v>14</v>
      </c>
      <c r="J591">
        <v>1</v>
      </c>
    </row>
    <row r="592" spans="1:10" x14ac:dyDescent="0.3">
      <c r="A592" t="s">
        <v>15</v>
      </c>
      <c r="B592">
        <v>30</v>
      </c>
      <c r="C592">
        <v>1</v>
      </c>
      <c r="D592">
        <v>1</v>
      </c>
      <c r="E592">
        <v>1</v>
      </c>
      <c r="F592" t="s">
        <v>48</v>
      </c>
      <c r="G592" t="s">
        <v>12</v>
      </c>
      <c r="H592" t="s">
        <v>13</v>
      </c>
      <c r="I592" t="s">
        <v>14</v>
      </c>
      <c r="J592">
        <v>1</v>
      </c>
    </row>
    <row r="593" spans="1:10" x14ac:dyDescent="0.3">
      <c r="A593" t="s">
        <v>10</v>
      </c>
      <c r="B593">
        <v>20</v>
      </c>
      <c r="C593">
        <v>0</v>
      </c>
      <c r="D593">
        <v>0</v>
      </c>
      <c r="E593">
        <v>0</v>
      </c>
      <c r="F593" t="s">
        <v>16</v>
      </c>
      <c r="G593" t="s">
        <v>17</v>
      </c>
      <c r="H593" t="s">
        <v>13</v>
      </c>
      <c r="I593" t="s">
        <v>14</v>
      </c>
      <c r="J593">
        <v>0</v>
      </c>
    </row>
    <row r="594" spans="1:10" x14ac:dyDescent="0.3">
      <c r="A594" t="s">
        <v>15</v>
      </c>
      <c r="B594">
        <v>44</v>
      </c>
      <c r="C594">
        <v>1</v>
      </c>
      <c r="D594">
        <v>1</v>
      </c>
      <c r="E594">
        <v>0</v>
      </c>
      <c r="F594" t="s">
        <v>31</v>
      </c>
      <c r="G594" t="s">
        <v>12</v>
      </c>
      <c r="H594" t="s">
        <v>19</v>
      </c>
      <c r="I594" t="s">
        <v>14</v>
      </c>
      <c r="J594">
        <v>1</v>
      </c>
    </row>
    <row r="595" spans="1:10" x14ac:dyDescent="0.3">
      <c r="A595" t="s">
        <v>10</v>
      </c>
      <c r="B595">
        <v>57</v>
      </c>
      <c r="C595">
        <v>0</v>
      </c>
      <c r="D595">
        <v>0</v>
      </c>
      <c r="E595">
        <v>1</v>
      </c>
      <c r="F595" t="s">
        <v>44</v>
      </c>
      <c r="G595" t="s">
        <v>17</v>
      </c>
      <c r="H595" t="s">
        <v>13</v>
      </c>
      <c r="I595" t="s">
        <v>14</v>
      </c>
      <c r="J595">
        <v>0</v>
      </c>
    </row>
    <row r="596" spans="1:10" x14ac:dyDescent="0.3">
      <c r="A596" t="s">
        <v>15</v>
      </c>
      <c r="B596">
        <v>19</v>
      </c>
      <c r="C596">
        <v>1</v>
      </c>
      <c r="D596">
        <v>1</v>
      </c>
      <c r="E596">
        <v>1</v>
      </c>
      <c r="F596" t="s">
        <v>34</v>
      </c>
      <c r="G596" t="s">
        <v>12</v>
      </c>
      <c r="H596" t="s">
        <v>19</v>
      </c>
      <c r="I596" t="s">
        <v>14</v>
      </c>
      <c r="J596">
        <v>1</v>
      </c>
    </row>
    <row r="597" spans="1:10" x14ac:dyDescent="0.3">
      <c r="A597" t="s">
        <v>10</v>
      </c>
      <c r="B597">
        <v>34</v>
      </c>
      <c r="C597">
        <v>0</v>
      </c>
      <c r="D597">
        <v>0</v>
      </c>
      <c r="E597">
        <v>0</v>
      </c>
      <c r="F597" t="s">
        <v>42</v>
      </c>
      <c r="G597" t="s">
        <v>17</v>
      </c>
      <c r="H597" t="s">
        <v>19</v>
      </c>
      <c r="I597" t="s">
        <v>14</v>
      </c>
      <c r="J597">
        <v>0</v>
      </c>
    </row>
    <row r="598" spans="1:10" x14ac:dyDescent="0.3">
      <c r="A598" t="s">
        <v>10</v>
      </c>
      <c r="B598">
        <v>42</v>
      </c>
      <c r="C598">
        <v>1</v>
      </c>
      <c r="D598">
        <v>1</v>
      </c>
      <c r="E598">
        <v>1</v>
      </c>
      <c r="F598" t="s">
        <v>30</v>
      </c>
      <c r="G598" t="s">
        <v>12</v>
      </c>
      <c r="H598" t="s">
        <v>19</v>
      </c>
      <c r="I598" t="s">
        <v>14</v>
      </c>
      <c r="J598">
        <v>1</v>
      </c>
    </row>
    <row r="599" spans="1:10" x14ac:dyDescent="0.3">
      <c r="A599" t="s">
        <v>10</v>
      </c>
      <c r="B599">
        <v>48</v>
      </c>
      <c r="C599">
        <v>1</v>
      </c>
      <c r="D599">
        <v>1</v>
      </c>
      <c r="E599">
        <v>1</v>
      </c>
      <c r="F599" t="s">
        <v>49</v>
      </c>
      <c r="G599" t="s">
        <v>17</v>
      </c>
      <c r="H599" t="s">
        <v>19</v>
      </c>
      <c r="I599" t="s">
        <v>14</v>
      </c>
      <c r="J599">
        <v>1</v>
      </c>
    </row>
    <row r="600" spans="1:10" x14ac:dyDescent="0.3">
      <c r="A600" t="s">
        <v>15</v>
      </c>
      <c r="B600">
        <v>45</v>
      </c>
      <c r="C600">
        <v>1</v>
      </c>
      <c r="D600">
        <v>1</v>
      </c>
      <c r="E600">
        <v>1</v>
      </c>
      <c r="F600" t="s">
        <v>28</v>
      </c>
      <c r="G600" t="s">
        <v>12</v>
      </c>
      <c r="H600" t="s">
        <v>13</v>
      </c>
      <c r="I600" t="s">
        <v>14</v>
      </c>
      <c r="J600">
        <v>1</v>
      </c>
    </row>
    <row r="601" spans="1:10" x14ac:dyDescent="0.3">
      <c r="A601" t="s">
        <v>10</v>
      </c>
      <c r="B601">
        <v>48</v>
      </c>
      <c r="C601">
        <v>0</v>
      </c>
      <c r="D601">
        <v>0</v>
      </c>
      <c r="E601">
        <v>1</v>
      </c>
      <c r="F601" t="s">
        <v>45</v>
      </c>
      <c r="G601" t="s">
        <v>17</v>
      </c>
      <c r="H601" t="s">
        <v>24</v>
      </c>
      <c r="I601" t="s">
        <v>14</v>
      </c>
      <c r="J601">
        <v>0</v>
      </c>
    </row>
    <row r="602" spans="1:10" x14ac:dyDescent="0.3">
      <c r="A602" t="s">
        <v>10</v>
      </c>
      <c r="B602">
        <v>50</v>
      </c>
      <c r="C602">
        <v>1</v>
      </c>
      <c r="D602">
        <v>1</v>
      </c>
      <c r="E602">
        <v>0</v>
      </c>
      <c r="F602" t="s">
        <v>23</v>
      </c>
      <c r="G602" t="s">
        <v>12</v>
      </c>
      <c r="H602" t="s">
        <v>19</v>
      </c>
      <c r="I602" t="s">
        <v>14</v>
      </c>
      <c r="J602">
        <v>1</v>
      </c>
    </row>
    <row r="603" spans="1:10" x14ac:dyDescent="0.3">
      <c r="A603" t="s">
        <v>10</v>
      </c>
      <c r="B603">
        <v>37</v>
      </c>
      <c r="C603">
        <v>0</v>
      </c>
      <c r="D603">
        <v>0</v>
      </c>
      <c r="E603">
        <v>1</v>
      </c>
      <c r="F603" t="s">
        <v>25</v>
      </c>
      <c r="G603" t="s">
        <v>17</v>
      </c>
      <c r="H603" t="s">
        <v>13</v>
      </c>
      <c r="I603" t="s">
        <v>14</v>
      </c>
      <c r="J603">
        <v>0</v>
      </c>
    </row>
    <row r="604" spans="1:10" x14ac:dyDescent="0.3">
      <c r="A604" t="s">
        <v>10</v>
      </c>
      <c r="B604">
        <v>28</v>
      </c>
      <c r="C604">
        <v>1</v>
      </c>
      <c r="D604">
        <v>1</v>
      </c>
      <c r="E604">
        <v>0</v>
      </c>
      <c r="F604" t="s">
        <v>37</v>
      </c>
      <c r="G604" t="s">
        <v>12</v>
      </c>
      <c r="H604" t="s">
        <v>24</v>
      </c>
      <c r="I604" t="s">
        <v>14</v>
      </c>
      <c r="J604">
        <v>1</v>
      </c>
    </row>
    <row r="605" spans="1:10" x14ac:dyDescent="0.3">
      <c r="A605" t="s">
        <v>15</v>
      </c>
      <c r="B605">
        <v>51</v>
      </c>
      <c r="C605">
        <v>1</v>
      </c>
      <c r="D605">
        <v>1</v>
      </c>
      <c r="E605">
        <v>1</v>
      </c>
      <c r="F605" t="s">
        <v>40</v>
      </c>
      <c r="G605" t="s">
        <v>17</v>
      </c>
      <c r="H605" t="s">
        <v>19</v>
      </c>
      <c r="I605" t="s">
        <v>14</v>
      </c>
      <c r="J605">
        <v>1</v>
      </c>
    </row>
    <row r="606" spans="1:10" x14ac:dyDescent="0.3">
      <c r="A606" t="s">
        <v>10</v>
      </c>
      <c r="B606">
        <v>37</v>
      </c>
      <c r="C606">
        <v>1</v>
      </c>
      <c r="D606">
        <v>1</v>
      </c>
      <c r="E606">
        <v>1</v>
      </c>
      <c r="F606" t="s">
        <v>33</v>
      </c>
      <c r="G606" t="s">
        <v>12</v>
      </c>
      <c r="H606" t="s">
        <v>13</v>
      </c>
      <c r="I606" t="s">
        <v>14</v>
      </c>
      <c r="J606">
        <v>1</v>
      </c>
    </row>
    <row r="607" spans="1:10" x14ac:dyDescent="0.3">
      <c r="A607" t="s">
        <v>10</v>
      </c>
      <c r="B607">
        <v>12</v>
      </c>
      <c r="C607">
        <v>0</v>
      </c>
      <c r="D607">
        <v>0</v>
      </c>
      <c r="E607">
        <v>1</v>
      </c>
      <c r="F607" t="s">
        <v>26</v>
      </c>
      <c r="G607" t="s">
        <v>17</v>
      </c>
      <c r="H607" t="s">
        <v>13</v>
      </c>
      <c r="I607" t="s">
        <v>14</v>
      </c>
      <c r="J607">
        <v>0</v>
      </c>
    </row>
    <row r="608" spans="1:10" x14ac:dyDescent="0.3">
      <c r="A608" t="s">
        <v>15</v>
      </c>
      <c r="B608">
        <v>65</v>
      </c>
      <c r="C608">
        <v>1</v>
      </c>
      <c r="D608">
        <v>1</v>
      </c>
      <c r="E608">
        <v>0</v>
      </c>
      <c r="F608" t="s">
        <v>33</v>
      </c>
      <c r="G608" t="s">
        <v>12</v>
      </c>
      <c r="H608" t="s">
        <v>19</v>
      </c>
      <c r="I608" t="s">
        <v>14</v>
      </c>
      <c r="J608">
        <v>1</v>
      </c>
    </row>
    <row r="609" spans="1:10" x14ac:dyDescent="0.3">
      <c r="A609" t="s">
        <v>10</v>
      </c>
      <c r="B609">
        <v>44</v>
      </c>
      <c r="C609">
        <v>1</v>
      </c>
      <c r="D609">
        <v>1</v>
      </c>
      <c r="E609">
        <v>0</v>
      </c>
      <c r="F609" t="s">
        <v>27</v>
      </c>
      <c r="G609" t="s">
        <v>17</v>
      </c>
      <c r="H609" t="s">
        <v>13</v>
      </c>
      <c r="I609" t="s">
        <v>14</v>
      </c>
      <c r="J609">
        <v>1</v>
      </c>
    </row>
    <row r="610" spans="1:10" x14ac:dyDescent="0.3">
      <c r="A610" t="s">
        <v>15</v>
      </c>
      <c r="B610">
        <v>52</v>
      </c>
      <c r="C610">
        <v>1</v>
      </c>
      <c r="D610">
        <v>1</v>
      </c>
      <c r="E610">
        <v>0</v>
      </c>
      <c r="F610" t="s">
        <v>23</v>
      </c>
      <c r="G610" t="s">
        <v>12</v>
      </c>
      <c r="H610" t="s">
        <v>13</v>
      </c>
      <c r="I610" t="s">
        <v>14</v>
      </c>
      <c r="J610">
        <v>1</v>
      </c>
    </row>
    <row r="611" spans="1:10" x14ac:dyDescent="0.3">
      <c r="A611" t="s">
        <v>10</v>
      </c>
      <c r="B611">
        <v>10</v>
      </c>
      <c r="C611">
        <v>1</v>
      </c>
      <c r="D611">
        <v>1</v>
      </c>
      <c r="E611">
        <v>1</v>
      </c>
      <c r="F611" t="s">
        <v>44</v>
      </c>
      <c r="G611" t="s">
        <v>17</v>
      </c>
      <c r="H611" t="s">
        <v>24</v>
      </c>
      <c r="I611" t="s">
        <v>14</v>
      </c>
      <c r="J611">
        <v>1</v>
      </c>
    </row>
    <row r="612" spans="1:10" x14ac:dyDescent="0.3">
      <c r="A612" t="s">
        <v>15</v>
      </c>
      <c r="B612">
        <v>16</v>
      </c>
      <c r="C612">
        <v>1</v>
      </c>
      <c r="D612">
        <v>1</v>
      </c>
      <c r="E612">
        <v>0</v>
      </c>
      <c r="F612" t="s">
        <v>40</v>
      </c>
      <c r="G612" t="s">
        <v>12</v>
      </c>
      <c r="H612" t="s">
        <v>13</v>
      </c>
      <c r="I612" t="s">
        <v>14</v>
      </c>
      <c r="J612">
        <v>1</v>
      </c>
    </row>
    <row r="613" spans="1:10" x14ac:dyDescent="0.3">
      <c r="A613" t="s">
        <v>10</v>
      </c>
      <c r="B613">
        <v>17</v>
      </c>
      <c r="C613">
        <v>1</v>
      </c>
      <c r="D613">
        <v>1</v>
      </c>
      <c r="E613">
        <v>0</v>
      </c>
      <c r="F613" t="s">
        <v>38</v>
      </c>
      <c r="G613" t="s">
        <v>17</v>
      </c>
      <c r="H613" t="s">
        <v>19</v>
      </c>
      <c r="I613" t="s">
        <v>14</v>
      </c>
      <c r="J613">
        <v>1</v>
      </c>
    </row>
    <row r="614" spans="1:10" x14ac:dyDescent="0.3">
      <c r="A614" t="s">
        <v>10</v>
      </c>
      <c r="B614">
        <v>63</v>
      </c>
      <c r="C614">
        <v>0</v>
      </c>
      <c r="D614">
        <v>0</v>
      </c>
      <c r="E614">
        <v>1</v>
      </c>
      <c r="F614" t="s">
        <v>43</v>
      </c>
      <c r="G614" t="s">
        <v>12</v>
      </c>
      <c r="H614" t="s">
        <v>19</v>
      </c>
      <c r="I614" t="s">
        <v>14</v>
      </c>
      <c r="J614">
        <v>0</v>
      </c>
    </row>
    <row r="615" spans="1:10" x14ac:dyDescent="0.3">
      <c r="A615" t="s">
        <v>10</v>
      </c>
      <c r="B615">
        <v>29</v>
      </c>
      <c r="C615">
        <v>1</v>
      </c>
      <c r="D615">
        <v>1</v>
      </c>
      <c r="E615">
        <v>1</v>
      </c>
      <c r="F615" t="s">
        <v>11</v>
      </c>
      <c r="G615" t="s">
        <v>17</v>
      </c>
      <c r="H615" t="s">
        <v>19</v>
      </c>
      <c r="I615" t="s">
        <v>14</v>
      </c>
      <c r="J615">
        <v>1</v>
      </c>
    </row>
    <row r="616" spans="1:10" x14ac:dyDescent="0.3">
      <c r="A616" t="s">
        <v>15</v>
      </c>
      <c r="B616">
        <v>62</v>
      </c>
      <c r="C616">
        <v>0</v>
      </c>
      <c r="D616">
        <v>0</v>
      </c>
      <c r="E616">
        <v>1</v>
      </c>
      <c r="F616" t="s">
        <v>37</v>
      </c>
      <c r="G616" t="s">
        <v>12</v>
      </c>
      <c r="H616" t="s">
        <v>13</v>
      </c>
      <c r="I616" t="s">
        <v>14</v>
      </c>
      <c r="J616">
        <v>0</v>
      </c>
    </row>
    <row r="617" spans="1:10" x14ac:dyDescent="0.3">
      <c r="A617" t="s">
        <v>10</v>
      </c>
      <c r="B617">
        <v>16</v>
      </c>
      <c r="C617">
        <v>0</v>
      </c>
      <c r="D617">
        <v>0</v>
      </c>
      <c r="E617">
        <v>0</v>
      </c>
      <c r="F617" t="s">
        <v>25</v>
      </c>
      <c r="G617" t="s">
        <v>17</v>
      </c>
      <c r="H617" t="s">
        <v>24</v>
      </c>
      <c r="I617" t="s">
        <v>14</v>
      </c>
      <c r="J617">
        <v>0</v>
      </c>
    </row>
    <row r="618" spans="1:10" x14ac:dyDescent="0.3">
      <c r="A618" t="s">
        <v>15</v>
      </c>
      <c r="B618">
        <v>8</v>
      </c>
      <c r="C618">
        <v>0</v>
      </c>
      <c r="D618">
        <v>0</v>
      </c>
      <c r="E618">
        <v>0</v>
      </c>
      <c r="F618" t="s">
        <v>21</v>
      </c>
      <c r="G618" t="s">
        <v>12</v>
      </c>
      <c r="H618" t="s">
        <v>13</v>
      </c>
      <c r="I618" t="s">
        <v>14</v>
      </c>
      <c r="J618">
        <v>0</v>
      </c>
    </row>
    <row r="619" spans="1:10" x14ac:dyDescent="0.3">
      <c r="A619" t="s">
        <v>10</v>
      </c>
      <c r="B619">
        <v>10</v>
      </c>
      <c r="C619">
        <v>1</v>
      </c>
      <c r="D619">
        <v>1</v>
      </c>
      <c r="E619">
        <v>0</v>
      </c>
      <c r="F619" t="s">
        <v>51</v>
      </c>
      <c r="G619" t="s">
        <v>17</v>
      </c>
      <c r="H619" t="s">
        <v>24</v>
      </c>
      <c r="I619" t="s">
        <v>14</v>
      </c>
      <c r="J619">
        <v>1</v>
      </c>
    </row>
    <row r="620" spans="1:10" x14ac:dyDescent="0.3">
      <c r="A620" t="s">
        <v>10</v>
      </c>
      <c r="B620">
        <v>40</v>
      </c>
      <c r="C620">
        <v>1</v>
      </c>
      <c r="D620">
        <v>1</v>
      </c>
      <c r="E620">
        <v>0</v>
      </c>
      <c r="F620" t="s">
        <v>31</v>
      </c>
      <c r="G620" t="s">
        <v>12</v>
      </c>
      <c r="H620" t="s">
        <v>24</v>
      </c>
      <c r="I620" t="s">
        <v>14</v>
      </c>
      <c r="J620">
        <v>1</v>
      </c>
    </row>
    <row r="621" spans="1:10" x14ac:dyDescent="0.3">
      <c r="A621" t="s">
        <v>10</v>
      </c>
      <c r="B621">
        <v>51</v>
      </c>
      <c r="C621">
        <v>0</v>
      </c>
      <c r="D621">
        <v>0</v>
      </c>
      <c r="E621">
        <v>1</v>
      </c>
      <c r="F621" t="s">
        <v>16</v>
      </c>
      <c r="G621" t="s">
        <v>17</v>
      </c>
      <c r="H621" t="s">
        <v>19</v>
      </c>
      <c r="I621" t="s">
        <v>14</v>
      </c>
      <c r="J621">
        <v>0</v>
      </c>
    </row>
    <row r="622" spans="1:10" x14ac:dyDescent="0.3">
      <c r="A622" t="s">
        <v>10</v>
      </c>
      <c r="B622">
        <v>40</v>
      </c>
      <c r="C622">
        <v>1</v>
      </c>
      <c r="D622">
        <v>1</v>
      </c>
      <c r="E622">
        <v>1</v>
      </c>
      <c r="F622" t="s">
        <v>44</v>
      </c>
      <c r="G622" t="s">
        <v>12</v>
      </c>
      <c r="H622" t="s">
        <v>13</v>
      </c>
      <c r="I622" t="s">
        <v>14</v>
      </c>
      <c r="J622">
        <v>1</v>
      </c>
    </row>
    <row r="623" spans="1:10" x14ac:dyDescent="0.3">
      <c r="A623" t="s">
        <v>10</v>
      </c>
      <c r="B623">
        <v>50</v>
      </c>
      <c r="C623">
        <v>0</v>
      </c>
      <c r="D623">
        <v>0</v>
      </c>
      <c r="E623">
        <v>0</v>
      </c>
      <c r="F623" t="s">
        <v>25</v>
      </c>
      <c r="G623" t="s">
        <v>17</v>
      </c>
      <c r="H623" t="s">
        <v>19</v>
      </c>
      <c r="I623" t="s">
        <v>14</v>
      </c>
      <c r="J623">
        <v>0</v>
      </c>
    </row>
    <row r="624" spans="1:10" x14ac:dyDescent="0.3">
      <c r="A624" t="s">
        <v>15</v>
      </c>
      <c r="B624">
        <v>20</v>
      </c>
      <c r="C624">
        <v>1</v>
      </c>
      <c r="D624">
        <v>1</v>
      </c>
      <c r="E624">
        <v>1</v>
      </c>
      <c r="F624" t="s">
        <v>11</v>
      </c>
      <c r="G624" t="s">
        <v>12</v>
      </c>
      <c r="H624" t="s">
        <v>24</v>
      </c>
      <c r="I624" t="s">
        <v>14</v>
      </c>
      <c r="J624">
        <v>1</v>
      </c>
    </row>
    <row r="625" spans="1:10" x14ac:dyDescent="0.3">
      <c r="A625" t="s">
        <v>10</v>
      </c>
      <c r="B625">
        <v>27</v>
      </c>
      <c r="C625">
        <v>0</v>
      </c>
      <c r="D625">
        <v>0</v>
      </c>
      <c r="E625">
        <v>0</v>
      </c>
      <c r="F625" t="s">
        <v>21</v>
      </c>
      <c r="G625" t="s">
        <v>17</v>
      </c>
      <c r="H625" t="s">
        <v>19</v>
      </c>
      <c r="I625" t="s">
        <v>14</v>
      </c>
      <c r="J625">
        <v>0</v>
      </c>
    </row>
    <row r="626" spans="1:10" x14ac:dyDescent="0.3">
      <c r="A626" t="s">
        <v>10</v>
      </c>
      <c r="B626">
        <v>65</v>
      </c>
      <c r="C626">
        <v>0</v>
      </c>
      <c r="D626">
        <v>0</v>
      </c>
      <c r="E626">
        <v>0</v>
      </c>
      <c r="F626" t="s">
        <v>20</v>
      </c>
      <c r="G626" t="s">
        <v>12</v>
      </c>
      <c r="H626" t="s">
        <v>24</v>
      </c>
      <c r="I626" t="s">
        <v>14</v>
      </c>
      <c r="J626">
        <v>0</v>
      </c>
    </row>
    <row r="627" spans="1:10" x14ac:dyDescent="0.3">
      <c r="A627" t="s">
        <v>10</v>
      </c>
      <c r="B627">
        <v>10</v>
      </c>
      <c r="C627">
        <v>1</v>
      </c>
      <c r="D627">
        <v>1</v>
      </c>
      <c r="E627">
        <v>1</v>
      </c>
      <c r="F627" t="s">
        <v>50</v>
      </c>
      <c r="G627" t="s">
        <v>17</v>
      </c>
      <c r="H627" t="s">
        <v>24</v>
      </c>
      <c r="I627" t="s">
        <v>14</v>
      </c>
      <c r="J627">
        <v>1</v>
      </c>
    </row>
    <row r="628" spans="1:10" x14ac:dyDescent="0.3">
      <c r="A628" t="s">
        <v>10</v>
      </c>
      <c r="B628">
        <v>33</v>
      </c>
      <c r="C628">
        <v>1</v>
      </c>
      <c r="D628">
        <v>1</v>
      </c>
      <c r="E628">
        <v>1</v>
      </c>
      <c r="F628" t="s">
        <v>20</v>
      </c>
      <c r="G628" t="s">
        <v>12</v>
      </c>
      <c r="H628" t="s">
        <v>24</v>
      </c>
      <c r="I628" t="s">
        <v>14</v>
      </c>
      <c r="J628">
        <v>1</v>
      </c>
    </row>
    <row r="629" spans="1:10" x14ac:dyDescent="0.3">
      <c r="A629" t="s">
        <v>15</v>
      </c>
      <c r="B629">
        <v>20</v>
      </c>
      <c r="C629">
        <v>1</v>
      </c>
      <c r="D629">
        <v>1</v>
      </c>
      <c r="E629">
        <v>1</v>
      </c>
      <c r="F629" t="s">
        <v>20</v>
      </c>
      <c r="G629" t="s">
        <v>17</v>
      </c>
      <c r="H629" t="s">
        <v>24</v>
      </c>
      <c r="I629" t="s">
        <v>14</v>
      </c>
      <c r="J629">
        <v>1</v>
      </c>
    </row>
    <row r="630" spans="1:10" x14ac:dyDescent="0.3">
      <c r="A630" t="s">
        <v>10</v>
      </c>
      <c r="B630">
        <v>44</v>
      </c>
      <c r="C630">
        <v>1</v>
      </c>
      <c r="D630">
        <v>1</v>
      </c>
      <c r="E630">
        <v>1</v>
      </c>
      <c r="F630" t="s">
        <v>25</v>
      </c>
      <c r="G630" t="s">
        <v>12</v>
      </c>
      <c r="H630" t="s">
        <v>13</v>
      </c>
      <c r="I630" t="s">
        <v>14</v>
      </c>
      <c r="J630">
        <v>1</v>
      </c>
    </row>
    <row r="631" spans="1:10" x14ac:dyDescent="0.3">
      <c r="A631" t="s">
        <v>15</v>
      </c>
      <c r="B631">
        <v>62</v>
      </c>
      <c r="C631">
        <v>0</v>
      </c>
      <c r="D631">
        <v>0</v>
      </c>
      <c r="E631">
        <v>0</v>
      </c>
      <c r="F631" t="s">
        <v>25</v>
      </c>
      <c r="G631" t="s">
        <v>17</v>
      </c>
      <c r="H631" t="s">
        <v>13</v>
      </c>
      <c r="I631" t="s">
        <v>14</v>
      </c>
      <c r="J631">
        <v>0</v>
      </c>
    </row>
    <row r="632" spans="1:10" x14ac:dyDescent="0.3">
      <c r="A632" t="s">
        <v>15</v>
      </c>
      <c r="B632">
        <v>62</v>
      </c>
      <c r="C632">
        <v>1</v>
      </c>
      <c r="D632">
        <v>1</v>
      </c>
      <c r="E632">
        <v>0</v>
      </c>
      <c r="F632" t="s">
        <v>50</v>
      </c>
      <c r="G632" t="s">
        <v>12</v>
      </c>
      <c r="H632" t="s">
        <v>19</v>
      </c>
      <c r="I632" t="s">
        <v>14</v>
      </c>
      <c r="J632">
        <v>1</v>
      </c>
    </row>
    <row r="633" spans="1:10" x14ac:dyDescent="0.3">
      <c r="A633" t="s">
        <v>15</v>
      </c>
      <c r="B633">
        <v>54</v>
      </c>
      <c r="C633">
        <v>1</v>
      </c>
      <c r="D633">
        <v>1</v>
      </c>
      <c r="E633">
        <v>1</v>
      </c>
      <c r="F633" t="s">
        <v>38</v>
      </c>
      <c r="G633" t="s">
        <v>17</v>
      </c>
      <c r="H633" t="s">
        <v>13</v>
      </c>
      <c r="I633" t="s">
        <v>14</v>
      </c>
      <c r="J633">
        <v>1</v>
      </c>
    </row>
    <row r="634" spans="1:10" x14ac:dyDescent="0.3">
      <c r="A634" t="s">
        <v>15</v>
      </c>
      <c r="B634">
        <v>62</v>
      </c>
      <c r="C634">
        <v>0</v>
      </c>
      <c r="D634">
        <v>0</v>
      </c>
      <c r="E634">
        <v>1</v>
      </c>
      <c r="F634" t="s">
        <v>18</v>
      </c>
      <c r="G634" t="s">
        <v>12</v>
      </c>
      <c r="H634" t="s">
        <v>24</v>
      </c>
      <c r="I634" t="s">
        <v>14</v>
      </c>
      <c r="J634">
        <v>0</v>
      </c>
    </row>
    <row r="635" spans="1:10" x14ac:dyDescent="0.3">
      <c r="A635" t="s">
        <v>15</v>
      </c>
      <c r="B635">
        <v>58</v>
      </c>
      <c r="C635">
        <v>1</v>
      </c>
      <c r="D635">
        <v>1</v>
      </c>
      <c r="E635">
        <v>0</v>
      </c>
      <c r="F635" t="s">
        <v>25</v>
      </c>
      <c r="G635" t="s">
        <v>17</v>
      </c>
      <c r="H635" t="s">
        <v>13</v>
      </c>
      <c r="I635" t="s">
        <v>14</v>
      </c>
      <c r="J635">
        <v>1</v>
      </c>
    </row>
    <row r="636" spans="1:10" x14ac:dyDescent="0.3">
      <c r="A636" t="s">
        <v>15</v>
      </c>
      <c r="B636">
        <v>10</v>
      </c>
      <c r="C636">
        <v>1</v>
      </c>
      <c r="D636">
        <v>1</v>
      </c>
      <c r="E636">
        <v>1</v>
      </c>
      <c r="F636" t="s">
        <v>26</v>
      </c>
      <c r="G636" t="s">
        <v>12</v>
      </c>
      <c r="H636" t="s">
        <v>19</v>
      </c>
      <c r="I636" t="s">
        <v>14</v>
      </c>
      <c r="J636">
        <v>1</v>
      </c>
    </row>
    <row r="637" spans="1:10" x14ac:dyDescent="0.3">
      <c r="A637" t="s">
        <v>10</v>
      </c>
      <c r="B637">
        <v>47</v>
      </c>
      <c r="C637">
        <v>0</v>
      </c>
      <c r="D637">
        <v>0</v>
      </c>
      <c r="E637">
        <v>1</v>
      </c>
      <c r="F637" t="s">
        <v>39</v>
      </c>
      <c r="G637" t="s">
        <v>17</v>
      </c>
      <c r="H637" t="s">
        <v>13</v>
      </c>
      <c r="I637" t="s">
        <v>14</v>
      </c>
      <c r="J637">
        <v>0</v>
      </c>
    </row>
    <row r="638" spans="1:10" x14ac:dyDescent="0.3">
      <c r="A638" t="s">
        <v>10</v>
      </c>
      <c r="B638">
        <v>20</v>
      </c>
      <c r="C638">
        <v>0</v>
      </c>
      <c r="D638">
        <v>0</v>
      </c>
      <c r="E638">
        <v>1</v>
      </c>
      <c r="F638" t="s">
        <v>36</v>
      </c>
      <c r="G638" t="s">
        <v>12</v>
      </c>
      <c r="H638" t="s">
        <v>24</v>
      </c>
      <c r="I638" t="s">
        <v>14</v>
      </c>
      <c r="J638">
        <v>0</v>
      </c>
    </row>
    <row r="639" spans="1:10" x14ac:dyDescent="0.3">
      <c r="A639" t="s">
        <v>15</v>
      </c>
      <c r="B639">
        <v>60</v>
      </c>
      <c r="C639">
        <v>0</v>
      </c>
      <c r="D639">
        <v>0</v>
      </c>
      <c r="E639">
        <v>1</v>
      </c>
      <c r="F639" t="s">
        <v>36</v>
      </c>
      <c r="G639" t="s">
        <v>17</v>
      </c>
      <c r="H639" t="s">
        <v>13</v>
      </c>
      <c r="I639" t="s">
        <v>14</v>
      </c>
      <c r="J639">
        <v>0</v>
      </c>
    </row>
    <row r="640" spans="1:10" x14ac:dyDescent="0.3">
      <c r="A640" t="s">
        <v>10</v>
      </c>
      <c r="B640">
        <v>28</v>
      </c>
      <c r="C640">
        <v>0</v>
      </c>
      <c r="D640">
        <v>0</v>
      </c>
      <c r="E640">
        <v>0</v>
      </c>
      <c r="F640" t="s">
        <v>49</v>
      </c>
      <c r="G640" t="s">
        <v>12</v>
      </c>
      <c r="H640" t="s">
        <v>24</v>
      </c>
      <c r="I640" t="s">
        <v>14</v>
      </c>
      <c r="J640">
        <v>0</v>
      </c>
    </row>
    <row r="641" spans="1:10" x14ac:dyDescent="0.3">
      <c r="A641" t="s">
        <v>10</v>
      </c>
      <c r="B641">
        <v>21</v>
      </c>
      <c r="C641">
        <v>1</v>
      </c>
      <c r="D641">
        <v>1</v>
      </c>
      <c r="E641">
        <v>1</v>
      </c>
      <c r="F641" t="s">
        <v>52</v>
      </c>
      <c r="G641" t="s">
        <v>17</v>
      </c>
      <c r="H641" t="s">
        <v>13</v>
      </c>
      <c r="I641" t="s">
        <v>14</v>
      </c>
      <c r="J641">
        <v>1</v>
      </c>
    </row>
    <row r="642" spans="1:10" x14ac:dyDescent="0.3">
      <c r="A642" t="s">
        <v>10</v>
      </c>
      <c r="B642">
        <v>48</v>
      </c>
      <c r="C642">
        <v>1</v>
      </c>
      <c r="D642">
        <v>1</v>
      </c>
      <c r="E642">
        <v>1</v>
      </c>
      <c r="F642" t="s">
        <v>53</v>
      </c>
      <c r="G642" t="s">
        <v>12</v>
      </c>
      <c r="H642" t="s">
        <v>19</v>
      </c>
      <c r="I642" t="s">
        <v>14</v>
      </c>
      <c r="J642">
        <v>1</v>
      </c>
    </row>
    <row r="643" spans="1:10" x14ac:dyDescent="0.3">
      <c r="A643" t="s">
        <v>15</v>
      </c>
      <c r="B643">
        <v>45</v>
      </c>
      <c r="C643">
        <v>0</v>
      </c>
      <c r="D643">
        <v>0</v>
      </c>
      <c r="E643">
        <v>0</v>
      </c>
      <c r="F643" t="s">
        <v>35</v>
      </c>
      <c r="G643" t="s">
        <v>17</v>
      </c>
      <c r="H643" t="s">
        <v>19</v>
      </c>
      <c r="I643" t="s">
        <v>14</v>
      </c>
      <c r="J643">
        <v>0</v>
      </c>
    </row>
    <row r="644" spans="1:10" x14ac:dyDescent="0.3">
      <c r="A644" t="s">
        <v>15</v>
      </c>
      <c r="B644">
        <v>23</v>
      </c>
      <c r="C644">
        <v>1</v>
      </c>
      <c r="D644">
        <v>1</v>
      </c>
      <c r="E644">
        <v>0</v>
      </c>
      <c r="F644" t="s">
        <v>48</v>
      </c>
      <c r="G644" t="s">
        <v>12</v>
      </c>
      <c r="H644" t="s">
        <v>13</v>
      </c>
      <c r="I644" t="s">
        <v>14</v>
      </c>
      <c r="J644">
        <v>1</v>
      </c>
    </row>
    <row r="645" spans="1:10" x14ac:dyDescent="0.3">
      <c r="A645" t="s">
        <v>10</v>
      </c>
      <c r="B645">
        <v>52</v>
      </c>
      <c r="C645">
        <v>0</v>
      </c>
      <c r="D645">
        <v>0</v>
      </c>
      <c r="E645">
        <v>0</v>
      </c>
      <c r="F645" t="s">
        <v>35</v>
      </c>
      <c r="G645" t="s">
        <v>17</v>
      </c>
      <c r="H645" t="s">
        <v>24</v>
      </c>
      <c r="I645" t="s">
        <v>14</v>
      </c>
      <c r="J645">
        <v>0</v>
      </c>
    </row>
    <row r="646" spans="1:10" x14ac:dyDescent="0.3">
      <c r="A646" t="s">
        <v>15</v>
      </c>
      <c r="B646">
        <v>28</v>
      </c>
      <c r="C646">
        <v>1</v>
      </c>
      <c r="D646">
        <v>1</v>
      </c>
      <c r="E646">
        <v>1</v>
      </c>
      <c r="F646" t="s">
        <v>52</v>
      </c>
      <c r="G646" t="s">
        <v>12</v>
      </c>
      <c r="H646" t="s">
        <v>13</v>
      </c>
      <c r="I646" t="s">
        <v>14</v>
      </c>
      <c r="J646">
        <v>1</v>
      </c>
    </row>
    <row r="647" spans="1:10" x14ac:dyDescent="0.3">
      <c r="A647" t="s">
        <v>15</v>
      </c>
      <c r="B647">
        <v>19</v>
      </c>
      <c r="C647">
        <v>0</v>
      </c>
      <c r="D647">
        <v>0</v>
      </c>
      <c r="E647">
        <v>0</v>
      </c>
      <c r="F647" t="s">
        <v>31</v>
      </c>
      <c r="G647" t="s">
        <v>17</v>
      </c>
      <c r="H647" t="s">
        <v>19</v>
      </c>
      <c r="I647" t="s">
        <v>14</v>
      </c>
      <c r="J647">
        <v>0</v>
      </c>
    </row>
    <row r="648" spans="1:10" x14ac:dyDescent="0.3">
      <c r="A648" t="s">
        <v>15</v>
      </c>
      <c r="B648">
        <v>46</v>
      </c>
      <c r="C648">
        <v>1</v>
      </c>
      <c r="D648">
        <v>1</v>
      </c>
      <c r="E648">
        <v>1</v>
      </c>
      <c r="F648" t="s">
        <v>34</v>
      </c>
      <c r="G648" t="s">
        <v>12</v>
      </c>
      <c r="H648" t="s">
        <v>13</v>
      </c>
      <c r="I648" t="s">
        <v>14</v>
      </c>
      <c r="J648">
        <v>1</v>
      </c>
    </row>
    <row r="649" spans="1:10" x14ac:dyDescent="0.3">
      <c r="A649" t="s">
        <v>10</v>
      </c>
      <c r="B649">
        <v>61</v>
      </c>
      <c r="C649">
        <v>0</v>
      </c>
      <c r="D649">
        <v>0</v>
      </c>
      <c r="E649">
        <v>0</v>
      </c>
      <c r="F649" t="s">
        <v>21</v>
      </c>
      <c r="G649" t="s">
        <v>17</v>
      </c>
      <c r="H649" t="s">
        <v>24</v>
      </c>
      <c r="I649" t="s">
        <v>14</v>
      </c>
      <c r="J649">
        <v>0</v>
      </c>
    </row>
    <row r="650" spans="1:10" x14ac:dyDescent="0.3">
      <c r="A650" t="s">
        <v>10</v>
      </c>
      <c r="B650">
        <v>32</v>
      </c>
      <c r="C650">
        <v>0</v>
      </c>
      <c r="D650">
        <v>0</v>
      </c>
      <c r="E650">
        <v>0</v>
      </c>
      <c r="F650" t="s">
        <v>18</v>
      </c>
      <c r="G650" t="s">
        <v>12</v>
      </c>
      <c r="H650" t="s">
        <v>13</v>
      </c>
      <c r="I650" t="s">
        <v>14</v>
      </c>
      <c r="J650">
        <v>0</v>
      </c>
    </row>
    <row r="651" spans="1:10" x14ac:dyDescent="0.3">
      <c r="A651" t="s">
        <v>15</v>
      </c>
      <c r="B651">
        <v>10</v>
      </c>
      <c r="C651">
        <v>1</v>
      </c>
      <c r="D651">
        <v>1</v>
      </c>
      <c r="E651">
        <v>1</v>
      </c>
      <c r="F651" t="s">
        <v>34</v>
      </c>
      <c r="G651" t="s">
        <v>17</v>
      </c>
      <c r="H651" t="s">
        <v>19</v>
      </c>
      <c r="I651" t="s">
        <v>14</v>
      </c>
      <c r="J651">
        <v>1</v>
      </c>
    </row>
    <row r="652" spans="1:10" x14ac:dyDescent="0.3">
      <c r="A652" t="s">
        <v>15</v>
      </c>
      <c r="B652">
        <v>27</v>
      </c>
      <c r="C652">
        <v>1</v>
      </c>
      <c r="D652">
        <v>1</v>
      </c>
      <c r="E652">
        <v>1</v>
      </c>
      <c r="F652" t="s">
        <v>23</v>
      </c>
      <c r="G652" t="s">
        <v>12</v>
      </c>
      <c r="H652" t="s">
        <v>19</v>
      </c>
      <c r="I652" t="s">
        <v>14</v>
      </c>
      <c r="J652">
        <v>1</v>
      </c>
    </row>
    <row r="653" spans="1:10" x14ac:dyDescent="0.3">
      <c r="A653" t="s">
        <v>10</v>
      </c>
      <c r="B653">
        <v>56</v>
      </c>
      <c r="C653">
        <v>0</v>
      </c>
      <c r="D653">
        <v>0</v>
      </c>
      <c r="E653">
        <v>0</v>
      </c>
      <c r="F653" t="s">
        <v>27</v>
      </c>
      <c r="G653" t="s">
        <v>17</v>
      </c>
      <c r="H653" t="s">
        <v>13</v>
      </c>
      <c r="I653" t="s">
        <v>14</v>
      </c>
      <c r="J653">
        <v>0</v>
      </c>
    </row>
    <row r="654" spans="1:10" x14ac:dyDescent="0.3">
      <c r="A654" t="s">
        <v>15</v>
      </c>
      <c r="B654">
        <v>26</v>
      </c>
      <c r="C654">
        <v>0</v>
      </c>
      <c r="D654">
        <v>0</v>
      </c>
      <c r="E654">
        <v>0</v>
      </c>
      <c r="F654" t="s">
        <v>42</v>
      </c>
      <c r="G654" t="s">
        <v>12</v>
      </c>
      <c r="H654" t="s">
        <v>13</v>
      </c>
      <c r="I654" t="s">
        <v>14</v>
      </c>
      <c r="J654">
        <v>0</v>
      </c>
    </row>
    <row r="655" spans="1:10" x14ac:dyDescent="0.3">
      <c r="A655" t="s">
        <v>15</v>
      </c>
      <c r="B655">
        <v>15</v>
      </c>
      <c r="C655">
        <v>1</v>
      </c>
      <c r="D655">
        <v>1</v>
      </c>
      <c r="E655">
        <v>0</v>
      </c>
      <c r="F655" t="s">
        <v>21</v>
      </c>
      <c r="G655" t="s">
        <v>17</v>
      </c>
      <c r="H655" t="s">
        <v>19</v>
      </c>
      <c r="I655" t="s">
        <v>14</v>
      </c>
      <c r="J655">
        <v>1</v>
      </c>
    </row>
    <row r="656" spans="1:10" x14ac:dyDescent="0.3">
      <c r="A656" t="s">
        <v>10</v>
      </c>
      <c r="B656">
        <v>10</v>
      </c>
      <c r="C656">
        <v>1</v>
      </c>
      <c r="D656">
        <v>1</v>
      </c>
      <c r="E656">
        <v>1</v>
      </c>
      <c r="F656" t="s">
        <v>21</v>
      </c>
      <c r="G656" t="s">
        <v>12</v>
      </c>
      <c r="H656" t="s">
        <v>19</v>
      </c>
      <c r="I656" t="s">
        <v>14</v>
      </c>
      <c r="J656">
        <v>1</v>
      </c>
    </row>
    <row r="657" spans="1:10" x14ac:dyDescent="0.3">
      <c r="A657" t="s">
        <v>15</v>
      </c>
      <c r="B657">
        <v>24</v>
      </c>
      <c r="C657">
        <v>1</v>
      </c>
      <c r="D657">
        <v>1</v>
      </c>
      <c r="E657">
        <v>1</v>
      </c>
      <c r="F657" t="s">
        <v>34</v>
      </c>
      <c r="G657" t="s">
        <v>17</v>
      </c>
      <c r="H657" t="s">
        <v>24</v>
      </c>
      <c r="I657" t="s">
        <v>14</v>
      </c>
      <c r="J657">
        <v>1</v>
      </c>
    </row>
    <row r="658" spans="1:10" x14ac:dyDescent="0.3">
      <c r="A658" t="s">
        <v>10</v>
      </c>
      <c r="B658">
        <v>51</v>
      </c>
      <c r="C658">
        <v>0</v>
      </c>
      <c r="D658">
        <v>0</v>
      </c>
      <c r="E658">
        <v>1</v>
      </c>
      <c r="F658" t="s">
        <v>46</v>
      </c>
      <c r="G658" t="s">
        <v>12</v>
      </c>
      <c r="H658" t="s">
        <v>24</v>
      </c>
      <c r="I658" t="s">
        <v>14</v>
      </c>
      <c r="J658">
        <v>0</v>
      </c>
    </row>
    <row r="659" spans="1:10" x14ac:dyDescent="0.3">
      <c r="A659" t="s">
        <v>10</v>
      </c>
      <c r="B659">
        <v>41</v>
      </c>
      <c r="C659">
        <v>0</v>
      </c>
      <c r="D659">
        <v>0</v>
      </c>
      <c r="E659">
        <v>1</v>
      </c>
      <c r="F659" t="s">
        <v>18</v>
      </c>
      <c r="G659" t="s">
        <v>17</v>
      </c>
      <c r="H659" t="s">
        <v>19</v>
      </c>
      <c r="I659" t="s">
        <v>14</v>
      </c>
      <c r="J659">
        <v>0</v>
      </c>
    </row>
    <row r="660" spans="1:10" x14ac:dyDescent="0.3">
      <c r="A660" t="s">
        <v>15</v>
      </c>
      <c r="B660">
        <v>65</v>
      </c>
      <c r="C660">
        <v>1</v>
      </c>
      <c r="D660">
        <v>1</v>
      </c>
      <c r="E660">
        <v>0</v>
      </c>
      <c r="F660" t="s">
        <v>46</v>
      </c>
      <c r="G660" t="s">
        <v>12</v>
      </c>
      <c r="H660" t="s">
        <v>13</v>
      </c>
      <c r="I660" t="s">
        <v>14</v>
      </c>
      <c r="J660">
        <v>1</v>
      </c>
    </row>
    <row r="661" spans="1:10" x14ac:dyDescent="0.3">
      <c r="A661" t="s">
        <v>10</v>
      </c>
      <c r="B661">
        <v>51</v>
      </c>
      <c r="C661">
        <v>0</v>
      </c>
      <c r="D661">
        <v>0</v>
      </c>
      <c r="E661">
        <v>1</v>
      </c>
      <c r="F661" t="s">
        <v>22</v>
      </c>
      <c r="G661" t="s">
        <v>17</v>
      </c>
      <c r="H661" t="s">
        <v>13</v>
      </c>
      <c r="I661" t="s">
        <v>14</v>
      </c>
      <c r="J661">
        <v>0</v>
      </c>
    </row>
    <row r="662" spans="1:10" x14ac:dyDescent="0.3">
      <c r="A662" t="s">
        <v>15</v>
      </c>
      <c r="B662">
        <v>18</v>
      </c>
      <c r="C662">
        <v>0</v>
      </c>
      <c r="D662">
        <v>0</v>
      </c>
      <c r="E662">
        <v>0</v>
      </c>
      <c r="F662" t="s">
        <v>23</v>
      </c>
      <c r="G662" t="s">
        <v>12</v>
      </c>
      <c r="H662" t="s">
        <v>13</v>
      </c>
      <c r="I662" t="s">
        <v>14</v>
      </c>
      <c r="J662">
        <v>0</v>
      </c>
    </row>
    <row r="663" spans="1:10" x14ac:dyDescent="0.3">
      <c r="A663" t="s">
        <v>15</v>
      </c>
      <c r="B663">
        <v>31</v>
      </c>
      <c r="C663">
        <v>0</v>
      </c>
      <c r="D663">
        <v>0</v>
      </c>
      <c r="E663">
        <v>1</v>
      </c>
      <c r="F663" t="s">
        <v>42</v>
      </c>
      <c r="G663" t="s">
        <v>17</v>
      </c>
      <c r="H663" t="s">
        <v>13</v>
      </c>
      <c r="I663" t="s">
        <v>14</v>
      </c>
      <c r="J663">
        <v>0</v>
      </c>
    </row>
    <row r="664" spans="1:10" x14ac:dyDescent="0.3">
      <c r="A664" t="s">
        <v>15</v>
      </c>
      <c r="B664">
        <v>30</v>
      </c>
      <c r="C664">
        <v>1</v>
      </c>
      <c r="D664">
        <v>1</v>
      </c>
      <c r="E664">
        <v>0</v>
      </c>
      <c r="F664" t="s">
        <v>48</v>
      </c>
      <c r="G664" t="s">
        <v>12</v>
      </c>
      <c r="H664" t="s">
        <v>13</v>
      </c>
      <c r="I664" t="s">
        <v>14</v>
      </c>
      <c r="J664">
        <v>1</v>
      </c>
    </row>
    <row r="665" spans="1:10" x14ac:dyDescent="0.3">
      <c r="A665" t="s">
        <v>15</v>
      </c>
      <c r="B665">
        <v>14</v>
      </c>
      <c r="C665">
        <v>1</v>
      </c>
      <c r="D665">
        <v>1</v>
      </c>
      <c r="E665">
        <v>1</v>
      </c>
      <c r="F665" t="s">
        <v>44</v>
      </c>
      <c r="G665" t="s">
        <v>17</v>
      </c>
      <c r="H665" t="s">
        <v>24</v>
      </c>
      <c r="I665" t="s">
        <v>14</v>
      </c>
      <c r="J665">
        <v>1</v>
      </c>
    </row>
    <row r="666" spans="1:10" x14ac:dyDescent="0.3">
      <c r="A666" t="s">
        <v>15</v>
      </c>
      <c r="B666">
        <v>17</v>
      </c>
      <c r="C666">
        <v>1</v>
      </c>
      <c r="D666">
        <v>1</v>
      </c>
      <c r="E666">
        <v>0</v>
      </c>
      <c r="F666" t="s">
        <v>23</v>
      </c>
      <c r="G666" t="s">
        <v>12</v>
      </c>
      <c r="H666" t="s">
        <v>19</v>
      </c>
      <c r="I666" t="s">
        <v>14</v>
      </c>
      <c r="J666">
        <v>1</v>
      </c>
    </row>
    <row r="667" spans="1:10" x14ac:dyDescent="0.3">
      <c r="A667" t="s">
        <v>15</v>
      </c>
      <c r="B667">
        <v>63</v>
      </c>
      <c r="C667">
        <v>1</v>
      </c>
      <c r="D667">
        <v>1</v>
      </c>
      <c r="E667">
        <v>0</v>
      </c>
      <c r="F667" t="s">
        <v>47</v>
      </c>
      <c r="G667" t="s">
        <v>17</v>
      </c>
      <c r="H667" t="s">
        <v>24</v>
      </c>
      <c r="I667" t="s">
        <v>14</v>
      </c>
      <c r="J667">
        <v>1</v>
      </c>
    </row>
    <row r="668" spans="1:10" x14ac:dyDescent="0.3">
      <c r="A668" t="s">
        <v>15</v>
      </c>
      <c r="B668">
        <v>49</v>
      </c>
      <c r="C668">
        <v>1</v>
      </c>
      <c r="D668">
        <v>1</v>
      </c>
      <c r="E668">
        <v>0</v>
      </c>
      <c r="F668" t="s">
        <v>16</v>
      </c>
      <c r="G668" t="s">
        <v>12</v>
      </c>
      <c r="H668" t="s">
        <v>13</v>
      </c>
      <c r="I668" t="s">
        <v>14</v>
      </c>
      <c r="J668">
        <v>1</v>
      </c>
    </row>
    <row r="669" spans="1:10" x14ac:dyDescent="0.3">
      <c r="A669" t="s">
        <v>10</v>
      </c>
      <c r="B669">
        <v>55</v>
      </c>
      <c r="C669">
        <v>0</v>
      </c>
      <c r="D669">
        <v>0</v>
      </c>
      <c r="E669">
        <v>0</v>
      </c>
      <c r="F669" t="s">
        <v>49</v>
      </c>
      <c r="G669" t="s">
        <v>17</v>
      </c>
      <c r="H669" t="s">
        <v>13</v>
      </c>
      <c r="I669" t="s">
        <v>14</v>
      </c>
      <c r="J669">
        <v>0</v>
      </c>
    </row>
    <row r="670" spans="1:10" x14ac:dyDescent="0.3">
      <c r="A670" t="s">
        <v>10</v>
      </c>
      <c r="B670">
        <v>17</v>
      </c>
      <c r="C670">
        <v>1</v>
      </c>
      <c r="D670">
        <v>1</v>
      </c>
      <c r="E670">
        <v>0</v>
      </c>
      <c r="F670" t="s">
        <v>39</v>
      </c>
      <c r="G670" t="s">
        <v>12</v>
      </c>
      <c r="H670" t="s">
        <v>19</v>
      </c>
      <c r="I670" t="s">
        <v>14</v>
      </c>
      <c r="J670">
        <v>1</v>
      </c>
    </row>
    <row r="671" spans="1:10" x14ac:dyDescent="0.3">
      <c r="A671" t="s">
        <v>15</v>
      </c>
      <c r="B671">
        <v>17</v>
      </c>
      <c r="C671">
        <v>0</v>
      </c>
      <c r="D671">
        <v>0</v>
      </c>
      <c r="E671">
        <v>1</v>
      </c>
      <c r="F671" t="s">
        <v>23</v>
      </c>
      <c r="G671" t="s">
        <v>17</v>
      </c>
      <c r="H671" t="s">
        <v>24</v>
      </c>
      <c r="I671" t="s">
        <v>14</v>
      </c>
      <c r="J671">
        <v>0</v>
      </c>
    </row>
    <row r="672" spans="1:10" x14ac:dyDescent="0.3">
      <c r="A672" t="s">
        <v>15</v>
      </c>
      <c r="B672">
        <v>55</v>
      </c>
      <c r="C672">
        <v>1</v>
      </c>
      <c r="D672">
        <v>1</v>
      </c>
      <c r="E672">
        <v>1</v>
      </c>
      <c r="F672" t="s">
        <v>34</v>
      </c>
      <c r="G672" t="s">
        <v>12</v>
      </c>
      <c r="H672" t="s">
        <v>13</v>
      </c>
      <c r="I672" t="s">
        <v>14</v>
      </c>
      <c r="J672">
        <v>1</v>
      </c>
    </row>
    <row r="673" spans="1:10" x14ac:dyDescent="0.3">
      <c r="A673" t="s">
        <v>10</v>
      </c>
      <c r="B673">
        <v>57</v>
      </c>
      <c r="C673">
        <v>1</v>
      </c>
      <c r="D673">
        <v>1</v>
      </c>
      <c r="E673">
        <v>0</v>
      </c>
      <c r="F673" t="s">
        <v>45</v>
      </c>
      <c r="G673" t="s">
        <v>17</v>
      </c>
      <c r="H673" t="s">
        <v>19</v>
      </c>
      <c r="I673" t="s">
        <v>14</v>
      </c>
      <c r="J673">
        <v>1</v>
      </c>
    </row>
    <row r="674" spans="1:10" x14ac:dyDescent="0.3">
      <c r="A674" t="s">
        <v>15</v>
      </c>
      <c r="B674">
        <v>45</v>
      </c>
      <c r="C674">
        <v>0</v>
      </c>
      <c r="D674">
        <v>0</v>
      </c>
      <c r="E674">
        <v>0</v>
      </c>
      <c r="F674" t="s">
        <v>27</v>
      </c>
      <c r="G674" t="s">
        <v>12</v>
      </c>
      <c r="H674" t="s">
        <v>24</v>
      </c>
      <c r="I674" t="s">
        <v>14</v>
      </c>
      <c r="J674">
        <v>0</v>
      </c>
    </row>
    <row r="675" spans="1:10" x14ac:dyDescent="0.3">
      <c r="A675" t="s">
        <v>10</v>
      </c>
      <c r="B675">
        <v>37</v>
      </c>
      <c r="C675">
        <v>0</v>
      </c>
      <c r="D675">
        <v>0</v>
      </c>
      <c r="E675">
        <v>0</v>
      </c>
      <c r="F675" t="s">
        <v>28</v>
      </c>
      <c r="G675" t="s">
        <v>17</v>
      </c>
      <c r="H675" t="s">
        <v>13</v>
      </c>
      <c r="I675" t="s">
        <v>14</v>
      </c>
      <c r="J675">
        <v>0</v>
      </c>
    </row>
    <row r="676" spans="1:10" x14ac:dyDescent="0.3">
      <c r="A676" t="s">
        <v>15</v>
      </c>
      <c r="B676">
        <v>47</v>
      </c>
      <c r="C676">
        <v>1</v>
      </c>
      <c r="D676">
        <v>1</v>
      </c>
      <c r="E676">
        <v>1</v>
      </c>
      <c r="F676" t="s">
        <v>34</v>
      </c>
      <c r="G676" t="s">
        <v>12</v>
      </c>
      <c r="H676" t="s">
        <v>19</v>
      </c>
      <c r="I676" t="s">
        <v>14</v>
      </c>
      <c r="J676">
        <v>1</v>
      </c>
    </row>
    <row r="677" spans="1:10" x14ac:dyDescent="0.3">
      <c r="A677" t="s">
        <v>10</v>
      </c>
      <c r="B677">
        <v>49</v>
      </c>
      <c r="C677">
        <v>1</v>
      </c>
      <c r="D677">
        <v>1</v>
      </c>
      <c r="E677">
        <v>1</v>
      </c>
      <c r="F677" t="s">
        <v>30</v>
      </c>
      <c r="G677" t="s">
        <v>17</v>
      </c>
      <c r="H677" t="s">
        <v>24</v>
      </c>
      <c r="I677" t="s">
        <v>14</v>
      </c>
      <c r="J677">
        <v>1</v>
      </c>
    </row>
    <row r="678" spans="1:10" x14ac:dyDescent="0.3">
      <c r="A678" t="s">
        <v>10</v>
      </c>
      <c r="B678">
        <v>32</v>
      </c>
      <c r="C678">
        <v>1</v>
      </c>
      <c r="D678">
        <v>1</v>
      </c>
      <c r="E678">
        <v>0</v>
      </c>
      <c r="F678" t="s">
        <v>31</v>
      </c>
      <c r="G678" t="s">
        <v>12</v>
      </c>
      <c r="H678" t="s">
        <v>24</v>
      </c>
      <c r="I678" t="s">
        <v>14</v>
      </c>
      <c r="J678">
        <v>1</v>
      </c>
    </row>
    <row r="679" spans="1:10" x14ac:dyDescent="0.3">
      <c r="A679" t="s">
        <v>15</v>
      </c>
      <c r="B679">
        <v>33</v>
      </c>
      <c r="C679">
        <v>1</v>
      </c>
      <c r="D679">
        <v>1</v>
      </c>
      <c r="E679">
        <v>0</v>
      </c>
      <c r="F679" t="s">
        <v>32</v>
      </c>
      <c r="G679" t="s">
        <v>17</v>
      </c>
      <c r="H679" t="s">
        <v>13</v>
      </c>
      <c r="I679" t="s">
        <v>14</v>
      </c>
      <c r="J679">
        <v>1</v>
      </c>
    </row>
    <row r="680" spans="1:10" x14ac:dyDescent="0.3">
      <c r="A680" t="s">
        <v>10</v>
      </c>
      <c r="B680">
        <v>25</v>
      </c>
      <c r="C680">
        <v>0</v>
      </c>
      <c r="D680">
        <v>0</v>
      </c>
      <c r="E680">
        <v>0</v>
      </c>
      <c r="F680" t="s">
        <v>34</v>
      </c>
      <c r="G680" t="s">
        <v>12</v>
      </c>
      <c r="H680" t="s">
        <v>19</v>
      </c>
      <c r="I680" t="s">
        <v>14</v>
      </c>
      <c r="J680">
        <v>0</v>
      </c>
    </row>
    <row r="681" spans="1:10" x14ac:dyDescent="0.3">
      <c r="A681" t="s">
        <v>15</v>
      </c>
      <c r="B681">
        <v>24</v>
      </c>
      <c r="C681">
        <v>0</v>
      </c>
      <c r="D681">
        <v>0</v>
      </c>
      <c r="E681">
        <v>0</v>
      </c>
      <c r="F681" t="s">
        <v>46</v>
      </c>
      <c r="G681" t="s">
        <v>17</v>
      </c>
      <c r="H681" t="s">
        <v>13</v>
      </c>
      <c r="I681" t="s">
        <v>14</v>
      </c>
      <c r="J681">
        <v>0</v>
      </c>
    </row>
    <row r="682" spans="1:10" x14ac:dyDescent="0.3">
      <c r="A682" t="s">
        <v>15</v>
      </c>
      <c r="B682">
        <v>22</v>
      </c>
      <c r="C682">
        <v>0</v>
      </c>
      <c r="D682">
        <v>0</v>
      </c>
      <c r="E682">
        <v>0</v>
      </c>
      <c r="F682" t="s">
        <v>50</v>
      </c>
      <c r="G682" t="s">
        <v>12</v>
      </c>
      <c r="H682" t="s">
        <v>13</v>
      </c>
      <c r="I682" t="s">
        <v>14</v>
      </c>
      <c r="J682">
        <v>0</v>
      </c>
    </row>
    <row r="683" spans="1:10" x14ac:dyDescent="0.3">
      <c r="A683" t="s">
        <v>10</v>
      </c>
      <c r="B683">
        <v>52</v>
      </c>
      <c r="C683">
        <v>1</v>
      </c>
      <c r="D683">
        <v>1</v>
      </c>
      <c r="E683">
        <v>1</v>
      </c>
      <c r="F683" t="s">
        <v>20</v>
      </c>
      <c r="G683" t="s">
        <v>17</v>
      </c>
      <c r="H683" t="s">
        <v>13</v>
      </c>
      <c r="I683" t="s">
        <v>14</v>
      </c>
      <c r="J683">
        <v>1</v>
      </c>
    </row>
    <row r="684" spans="1:10" x14ac:dyDescent="0.3">
      <c r="A684" t="s">
        <v>10</v>
      </c>
      <c r="B684">
        <v>16</v>
      </c>
      <c r="C684">
        <v>1</v>
      </c>
      <c r="D684">
        <v>1</v>
      </c>
      <c r="E684">
        <v>0</v>
      </c>
      <c r="F684" t="s">
        <v>26</v>
      </c>
      <c r="G684" t="s">
        <v>12</v>
      </c>
      <c r="H684" t="s">
        <v>24</v>
      </c>
      <c r="I684" t="s">
        <v>14</v>
      </c>
      <c r="J684">
        <v>1</v>
      </c>
    </row>
    <row r="685" spans="1:10" x14ac:dyDescent="0.3">
      <c r="A685" t="s">
        <v>10</v>
      </c>
      <c r="B685">
        <v>19</v>
      </c>
      <c r="C685">
        <v>0</v>
      </c>
      <c r="D685">
        <v>0</v>
      </c>
      <c r="E685">
        <v>0</v>
      </c>
      <c r="F685" t="s">
        <v>22</v>
      </c>
      <c r="G685" t="s">
        <v>17</v>
      </c>
      <c r="H685" t="s">
        <v>13</v>
      </c>
      <c r="I685" t="s">
        <v>14</v>
      </c>
      <c r="J685">
        <v>0</v>
      </c>
    </row>
    <row r="686" spans="1:10" x14ac:dyDescent="0.3">
      <c r="A686" t="s">
        <v>10</v>
      </c>
      <c r="B686">
        <v>31</v>
      </c>
      <c r="C686">
        <v>0</v>
      </c>
      <c r="D686">
        <v>0</v>
      </c>
      <c r="E686">
        <v>1</v>
      </c>
      <c r="F686" t="s">
        <v>23</v>
      </c>
      <c r="G686" t="s">
        <v>12</v>
      </c>
      <c r="H686" t="s">
        <v>19</v>
      </c>
      <c r="I686" t="s">
        <v>14</v>
      </c>
      <c r="J686">
        <v>0</v>
      </c>
    </row>
    <row r="687" spans="1:10" x14ac:dyDescent="0.3">
      <c r="A687" t="s">
        <v>15</v>
      </c>
      <c r="B687">
        <v>46</v>
      </c>
      <c r="C687">
        <v>0</v>
      </c>
      <c r="D687">
        <v>0</v>
      </c>
      <c r="E687">
        <v>1</v>
      </c>
      <c r="F687" t="s">
        <v>47</v>
      </c>
      <c r="G687" t="s">
        <v>17</v>
      </c>
      <c r="H687" t="s">
        <v>19</v>
      </c>
      <c r="I687" t="s">
        <v>14</v>
      </c>
      <c r="J687">
        <v>0</v>
      </c>
    </row>
    <row r="688" spans="1:10" x14ac:dyDescent="0.3">
      <c r="A688" t="s">
        <v>15</v>
      </c>
      <c r="B688">
        <v>61</v>
      </c>
      <c r="C688">
        <v>1</v>
      </c>
      <c r="D688">
        <v>1</v>
      </c>
      <c r="E688">
        <v>0</v>
      </c>
      <c r="F688" t="s">
        <v>36</v>
      </c>
      <c r="G688" t="s">
        <v>12</v>
      </c>
      <c r="H688" t="s">
        <v>24</v>
      </c>
      <c r="I688" t="s">
        <v>14</v>
      </c>
      <c r="J688">
        <v>1</v>
      </c>
    </row>
    <row r="689" spans="1:10" x14ac:dyDescent="0.3">
      <c r="A689" t="s">
        <v>10</v>
      </c>
      <c r="B689">
        <v>35</v>
      </c>
      <c r="C689">
        <v>0</v>
      </c>
      <c r="D689">
        <v>0</v>
      </c>
      <c r="E689">
        <v>0</v>
      </c>
      <c r="F689" t="s">
        <v>36</v>
      </c>
      <c r="G689" t="s">
        <v>17</v>
      </c>
      <c r="H689" t="s">
        <v>24</v>
      </c>
      <c r="I689" t="s">
        <v>14</v>
      </c>
      <c r="J689">
        <v>0</v>
      </c>
    </row>
    <row r="690" spans="1:10" x14ac:dyDescent="0.3">
      <c r="A690" t="s">
        <v>10</v>
      </c>
      <c r="B690">
        <v>44</v>
      </c>
      <c r="C690">
        <v>1</v>
      </c>
      <c r="D690">
        <v>1</v>
      </c>
      <c r="E690">
        <v>1</v>
      </c>
      <c r="F690" t="s">
        <v>26</v>
      </c>
      <c r="G690" t="s">
        <v>12</v>
      </c>
      <c r="H690" t="s">
        <v>19</v>
      </c>
      <c r="I690" t="s">
        <v>14</v>
      </c>
      <c r="J690">
        <v>1</v>
      </c>
    </row>
    <row r="691" spans="1:10" x14ac:dyDescent="0.3">
      <c r="A691" t="s">
        <v>10</v>
      </c>
      <c r="B691">
        <v>12</v>
      </c>
      <c r="C691">
        <v>0</v>
      </c>
      <c r="D691">
        <v>0</v>
      </c>
      <c r="E691">
        <v>1</v>
      </c>
      <c r="F691" t="s">
        <v>38</v>
      </c>
      <c r="G691" t="s">
        <v>17</v>
      </c>
      <c r="H691" t="s">
        <v>24</v>
      </c>
      <c r="I691" t="s">
        <v>14</v>
      </c>
      <c r="J691">
        <v>0</v>
      </c>
    </row>
    <row r="692" spans="1:10" x14ac:dyDescent="0.3">
      <c r="A692" t="s">
        <v>15</v>
      </c>
      <c r="B692">
        <v>51</v>
      </c>
      <c r="C692">
        <v>1</v>
      </c>
      <c r="D692">
        <v>1</v>
      </c>
      <c r="E692">
        <v>0</v>
      </c>
      <c r="F692" t="s">
        <v>27</v>
      </c>
      <c r="G692" t="s">
        <v>12</v>
      </c>
      <c r="H692" t="s">
        <v>19</v>
      </c>
      <c r="I692" t="s">
        <v>14</v>
      </c>
      <c r="J692">
        <v>1</v>
      </c>
    </row>
    <row r="693" spans="1:10" x14ac:dyDescent="0.3">
      <c r="A693" t="s">
        <v>10</v>
      </c>
      <c r="B693">
        <v>33</v>
      </c>
      <c r="C693">
        <v>1</v>
      </c>
      <c r="D693">
        <v>1</v>
      </c>
      <c r="E693">
        <v>1</v>
      </c>
      <c r="F693" t="s">
        <v>28</v>
      </c>
      <c r="G693" t="s">
        <v>17</v>
      </c>
      <c r="H693" t="s">
        <v>19</v>
      </c>
      <c r="I693" t="s">
        <v>14</v>
      </c>
      <c r="J693">
        <v>1</v>
      </c>
    </row>
    <row r="694" spans="1:10" x14ac:dyDescent="0.3">
      <c r="A694" t="s">
        <v>10</v>
      </c>
      <c r="B694">
        <v>53</v>
      </c>
      <c r="C694">
        <v>1</v>
      </c>
      <c r="D694">
        <v>1</v>
      </c>
      <c r="E694">
        <v>1</v>
      </c>
      <c r="F694" t="s">
        <v>33</v>
      </c>
      <c r="G694" t="s">
        <v>12</v>
      </c>
      <c r="H694" t="s">
        <v>13</v>
      </c>
      <c r="I694" t="s">
        <v>14</v>
      </c>
      <c r="J694">
        <v>1</v>
      </c>
    </row>
    <row r="695" spans="1:10" x14ac:dyDescent="0.3">
      <c r="A695" t="s">
        <v>15</v>
      </c>
      <c r="B695">
        <v>22</v>
      </c>
      <c r="C695">
        <v>0</v>
      </c>
      <c r="D695">
        <v>0</v>
      </c>
      <c r="E695">
        <v>0</v>
      </c>
      <c r="F695" t="s">
        <v>41</v>
      </c>
      <c r="G695" t="s">
        <v>17</v>
      </c>
      <c r="H695" t="s">
        <v>24</v>
      </c>
      <c r="I695" t="s">
        <v>14</v>
      </c>
      <c r="J695">
        <v>0</v>
      </c>
    </row>
    <row r="696" spans="1:10" x14ac:dyDescent="0.3">
      <c r="A696" t="s">
        <v>15</v>
      </c>
      <c r="B696">
        <v>32</v>
      </c>
      <c r="C696">
        <v>0</v>
      </c>
      <c r="D696">
        <v>0</v>
      </c>
      <c r="E696">
        <v>0</v>
      </c>
      <c r="F696" t="s">
        <v>35</v>
      </c>
      <c r="G696" t="s">
        <v>12</v>
      </c>
      <c r="H696" t="s">
        <v>19</v>
      </c>
      <c r="I696" t="s">
        <v>14</v>
      </c>
      <c r="J696">
        <v>0</v>
      </c>
    </row>
    <row r="697" spans="1:10" x14ac:dyDescent="0.3">
      <c r="A697" t="s">
        <v>15</v>
      </c>
      <c r="B697">
        <v>36</v>
      </c>
      <c r="C697">
        <v>0</v>
      </c>
      <c r="D697">
        <v>0</v>
      </c>
      <c r="E697">
        <v>1</v>
      </c>
      <c r="F697" t="s">
        <v>37</v>
      </c>
      <c r="G697" t="s">
        <v>17</v>
      </c>
      <c r="H697" t="s">
        <v>24</v>
      </c>
      <c r="I697" t="s">
        <v>14</v>
      </c>
      <c r="J697">
        <v>0</v>
      </c>
    </row>
    <row r="698" spans="1:10" x14ac:dyDescent="0.3">
      <c r="A698" t="s">
        <v>10</v>
      </c>
      <c r="B698">
        <v>14</v>
      </c>
      <c r="C698">
        <v>0</v>
      </c>
      <c r="D698">
        <v>0</v>
      </c>
      <c r="E698">
        <v>0</v>
      </c>
      <c r="F698" t="s">
        <v>23</v>
      </c>
      <c r="G698" t="s">
        <v>12</v>
      </c>
      <c r="H698" t="s">
        <v>24</v>
      </c>
      <c r="I698" t="s">
        <v>14</v>
      </c>
      <c r="J698">
        <v>0</v>
      </c>
    </row>
    <row r="699" spans="1:10" x14ac:dyDescent="0.3">
      <c r="A699" t="s">
        <v>15</v>
      </c>
      <c r="B699">
        <v>18</v>
      </c>
      <c r="C699">
        <v>1</v>
      </c>
      <c r="D699">
        <v>1</v>
      </c>
      <c r="E699">
        <v>0</v>
      </c>
      <c r="F699" t="s">
        <v>39</v>
      </c>
      <c r="G699" t="s">
        <v>17</v>
      </c>
      <c r="H699" t="s">
        <v>19</v>
      </c>
      <c r="I699" t="s">
        <v>14</v>
      </c>
      <c r="J699">
        <v>1</v>
      </c>
    </row>
    <row r="700" spans="1:10" x14ac:dyDescent="0.3">
      <c r="A700" t="s">
        <v>15</v>
      </c>
      <c r="B700">
        <v>52</v>
      </c>
      <c r="C700">
        <v>1</v>
      </c>
      <c r="D700">
        <v>1</v>
      </c>
      <c r="E700">
        <v>1</v>
      </c>
      <c r="F700" t="s">
        <v>47</v>
      </c>
      <c r="G700" t="s">
        <v>12</v>
      </c>
      <c r="H700" t="s">
        <v>13</v>
      </c>
      <c r="I700" t="s">
        <v>14</v>
      </c>
      <c r="J700">
        <v>1</v>
      </c>
    </row>
    <row r="701" spans="1:10" x14ac:dyDescent="0.3">
      <c r="A701" t="s">
        <v>10</v>
      </c>
      <c r="B701">
        <v>62</v>
      </c>
      <c r="C701">
        <v>0</v>
      </c>
      <c r="D701">
        <v>0</v>
      </c>
      <c r="E701">
        <v>1</v>
      </c>
      <c r="F701" t="s">
        <v>31</v>
      </c>
      <c r="G701" t="s">
        <v>17</v>
      </c>
      <c r="H701" t="s">
        <v>13</v>
      </c>
      <c r="I701" t="s">
        <v>14</v>
      </c>
      <c r="J701">
        <v>0</v>
      </c>
    </row>
    <row r="702" spans="1:10" x14ac:dyDescent="0.3">
      <c r="A702" t="s">
        <v>10</v>
      </c>
      <c r="B702">
        <v>41</v>
      </c>
      <c r="C702">
        <v>0</v>
      </c>
      <c r="D702">
        <v>0</v>
      </c>
      <c r="E702">
        <v>1</v>
      </c>
      <c r="F702" t="s">
        <v>47</v>
      </c>
      <c r="G702" t="s">
        <v>12</v>
      </c>
      <c r="H702" t="s">
        <v>19</v>
      </c>
      <c r="I702" t="s">
        <v>14</v>
      </c>
      <c r="J702">
        <v>0</v>
      </c>
    </row>
    <row r="703" spans="1:10" x14ac:dyDescent="0.3">
      <c r="A703" t="s">
        <v>10</v>
      </c>
      <c r="B703">
        <v>25</v>
      </c>
      <c r="C703">
        <v>0</v>
      </c>
      <c r="D703">
        <v>0</v>
      </c>
      <c r="E703">
        <v>1</v>
      </c>
      <c r="F703" t="s">
        <v>26</v>
      </c>
      <c r="G703" t="s">
        <v>17</v>
      </c>
      <c r="H703" t="s">
        <v>19</v>
      </c>
      <c r="I703" t="s">
        <v>14</v>
      </c>
      <c r="J703">
        <v>0</v>
      </c>
    </row>
    <row r="704" spans="1:10" x14ac:dyDescent="0.3">
      <c r="A704" t="s">
        <v>15</v>
      </c>
      <c r="B704">
        <v>31</v>
      </c>
      <c r="C704">
        <v>1</v>
      </c>
      <c r="D704">
        <v>1</v>
      </c>
      <c r="E704">
        <v>0</v>
      </c>
      <c r="F704" t="s">
        <v>44</v>
      </c>
      <c r="G704" t="s">
        <v>12</v>
      </c>
      <c r="H704" t="s">
        <v>19</v>
      </c>
      <c r="I704" t="s">
        <v>14</v>
      </c>
      <c r="J704">
        <v>1</v>
      </c>
    </row>
    <row r="705" spans="1:10" x14ac:dyDescent="0.3">
      <c r="A705" t="s">
        <v>10</v>
      </c>
      <c r="B705">
        <v>49</v>
      </c>
      <c r="C705">
        <v>0</v>
      </c>
      <c r="D705">
        <v>0</v>
      </c>
      <c r="E705">
        <v>0</v>
      </c>
      <c r="F705" t="s">
        <v>37</v>
      </c>
      <c r="G705" t="s">
        <v>17</v>
      </c>
      <c r="H705" t="s">
        <v>13</v>
      </c>
      <c r="I705" t="s">
        <v>14</v>
      </c>
      <c r="J705">
        <v>0</v>
      </c>
    </row>
    <row r="706" spans="1:10" x14ac:dyDescent="0.3">
      <c r="A706" t="s">
        <v>10</v>
      </c>
      <c r="B706">
        <v>39</v>
      </c>
      <c r="C706">
        <v>1</v>
      </c>
      <c r="D706">
        <v>1</v>
      </c>
      <c r="E706">
        <v>1</v>
      </c>
      <c r="F706" t="s">
        <v>38</v>
      </c>
      <c r="G706" t="s">
        <v>12</v>
      </c>
      <c r="H706" t="s">
        <v>19</v>
      </c>
      <c r="I706" t="s">
        <v>14</v>
      </c>
      <c r="J706">
        <v>1</v>
      </c>
    </row>
    <row r="707" spans="1:10" x14ac:dyDescent="0.3">
      <c r="A707" t="s">
        <v>10</v>
      </c>
      <c r="B707">
        <v>26</v>
      </c>
      <c r="C707">
        <v>0</v>
      </c>
      <c r="D707">
        <v>0</v>
      </c>
      <c r="E707">
        <v>0</v>
      </c>
      <c r="F707" t="s">
        <v>25</v>
      </c>
      <c r="G707" t="s">
        <v>17</v>
      </c>
      <c r="H707" t="s">
        <v>19</v>
      </c>
      <c r="I707" t="s">
        <v>14</v>
      </c>
      <c r="J707">
        <v>0</v>
      </c>
    </row>
    <row r="708" spans="1:10" x14ac:dyDescent="0.3">
      <c r="A708" t="s">
        <v>15</v>
      </c>
      <c r="B708">
        <v>24</v>
      </c>
      <c r="C708">
        <v>0</v>
      </c>
      <c r="D708">
        <v>0</v>
      </c>
      <c r="E708">
        <v>0</v>
      </c>
      <c r="F708" t="s">
        <v>40</v>
      </c>
      <c r="G708" t="s">
        <v>12</v>
      </c>
      <c r="H708" t="s">
        <v>24</v>
      </c>
      <c r="I708" t="s">
        <v>14</v>
      </c>
      <c r="J708">
        <v>0</v>
      </c>
    </row>
    <row r="709" spans="1:10" x14ac:dyDescent="0.3">
      <c r="A709" t="s">
        <v>15</v>
      </c>
      <c r="B709">
        <v>30</v>
      </c>
      <c r="C709">
        <v>0</v>
      </c>
      <c r="D709">
        <v>0</v>
      </c>
      <c r="E709">
        <v>0</v>
      </c>
      <c r="F709" t="s">
        <v>32</v>
      </c>
      <c r="G709" t="s">
        <v>17</v>
      </c>
      <c r="H709" t="s">
        <v>24</v>
      </c>
      <c r="I709" t="s">
        <v>14</v>
      </c>
      <c r="J709">
        <v>0</v>
      </c>
    </row>
    <row r="710" spans="1:10" x14ac:dyDescent="0.3">
      <c r="A710" t="s">
        <v>15</v>
      </c>
      <c r="B710">
        <v>20</v>
      </c>
      <c r="C710">
        <v>1</v>
      </c>
      <c r="D710">
        <v>1</v>
      </c>
      <c r="E710">
        <v>1</v>
      </c>
      <c r="F710" t="s">
        <v>27</v>
      </c>
      <c r="G710" t="s">
        <v>12</v>
      </c>
      <c r="H710" t="s">
        <v>13</v>
      </c>
      <c r="I710" t="s">
        <v>14</v>
      </c>
      <c r="J710">
        <v>1</v>
      </c>
    </row>
    <row r="711" spans="1:10" x14ac:dyDescent="0.3">
      <c r="A711" t="s">
        <v>10</v>
      </c>
      <c r="B711">
        <v>50</v>
      </c>
      <c r="C711">
        <v>1</v>
      </c>
      <c r="D711">
        <v>1</v>
      </c>
      <c r="E711">
        <v>1</v>
      </c>
      <c r="F711" t="s">
        <v>42</v>
      </c>
      <c r="G711" t="s">
        <v>17</v>
      </c>
      <c r="H711" t="s">
        <v>24</v>
      </c>
      <c r="I711" t="s">
        <v>14</v>
      </c>
      <c r="J711">
        <v>1</v>
      </c>
    </row>
    <row r="712" spans="1:10" x14ac:dyDescent="0.3">
      <c r="A712" t="s">
        <v>10</v>
      </c>
      <c r="B712">
        <v>13</v>
      </c>
      <c r="C712">
        <v>1</v>
      </c>
      <c r="D712">
        <v>1</v>
      </c>
      <c r="E712">
        <v>0</v>
      </c>
      <c r="F712" t="s">
        <v>31</v>
      </c>
      <c r="G712" t="s">
        <v>12</v>
      </c>
      <c r="H712" t="s">
        <v>19</v>
      </c>
      <c r="I712" t="s">
        <v>14</v>
      </c>
      <c r="J712">
        <v>1</v>
      </c>
    </row>
    <row r="713" spans="1:10" x14ac:dyDescent="0.3">
      <c r="A713" t="s">
        <v>15</v>
      </c>
      <c r="B713">
        <v>44</v>
      </c>
      <c r="C713">
        <v>1</v>
      </c>
      <c r="D713">
        <v>1</v>
      </c>
      <c r="E713">
        <v>0</v>
      </c>
      <c r="F713" t="s">
        <v>32</v>
      </c>
      <c r="G713" t="s">
        <v>17</v>
      </c>
      <c r="H713" t="s">
        <v>13</v>
      </c>
      <c r="I713" t="s">
        <v>14</v>
      </c>
      <c r="J713">
        <v>1</v>
      </c>
    </row>
    <row r="714" spans="1:10" x14ac:dyDescent="0.3">
      <c r="A714" t="s">
        <v>15</v>
      </c>
      <c r="B714">
        <v>19</v>
      </c>
      <c r="C714">
        <v>1</v>
      </c>
      <c r="D714">
        <v>1</v>
      </c>
      <c r="E714">
        <v>1</v>
      </c>
      <c r="F714" t="s">
        <v>27</v>
      </c>
      <c r="G714" t="s">
        <v>12</v>
      </c>
      <c r="H714" t="s">
        <v>19</v>
      </c>
      <c r="I714" t="s">
        <v>14</v>
      </c>
      <c r="J714">
        <v>1</v>
      </c>
    </row>
    <row r="715" spans="1:10" x14ac:dyDescent="0.3">
      <c r="A715" t="s">
        <v>10</v>
      </c>
      <c r="B715">
        <v>53</v>
      </c>
      <c r="C715">
        <v>1</v>
      </c>
      <c r="D715">
        <v>1</v>
      </c>
      <c r="E715">
        <v>1</v>
      </c>
      <c r="F715" t="s">
        <v>36</v>
      </c>
      <c r="G715" t="s">
        <v>17</v>
      </c>
      <c r="H715" t="s">
        <v>24</v>
      </c>
      <c r="I715" t="s">
        <v>14</v>
      </c>
      <c r="J715">
        <v>1</v>
      </c>
    </row>
    <row r="716" spans="1:10" x14ac:dyDescent="0.3">
      <c r="A716" t="s">
        <v>10</v>
      </c>
      <c r="B716">
        <v>12</v>
      </c>
      <c r="C716">
        <v>0</v>
      </c>
      <c r="D716">
        <v>0</v>
      </c>
      <c r="E716">
        <v>0</v>
      </c>
      <c r="F716" t="s">
        <v>49</v>
      </c>
      <c r="G716" t="s">
        <v>12</v>
      </c>
      <c r="H716" t="s">
        <v>13</v>
      </c>
      <c r="I716" t="s">
        <v>14</v>
      </c>
      <c r="J716">
        <v>0</v>
      </c>
    </row>
    <row r="717" spans="1:10" x14ac:dyDescent="0.3">
      <c r="A717" t="s">
        <v>10</v>
      </c>
      <c r="B717">
        <v>14</v>
      </c>
      <c r="C717">
        <v>0</v>
      </c>
      <c r="D717">
        <v>0</v>
      </c>
      <c r="E717">
        <v>0</v>
      </c>
      <c r="F717" t="s">
        <v>46</v>
      </c>
      <c r="G717" t="s">
        <v>17</v>
      </c>
      <c r="H717" t="s">
        <v>24</v>
      </c>
      <c r="I717" t="s">
        <v>14</v>
      </c>
      <c r="J717">
        <v>0</v>
      </c>
    </row>
    <row r="718" spans="1:10" x14ac:dyDescent="0.3">
      <c r="A718" t="s">
        <v>15</v>
      </c>
      <c r="B718">
        <v>30</v>
      </c>
      <c r="C718">
        <v>1</v>
      </c>
      <c r="D718">
        <v>1</v>
      </c>
      <c r="E718">
        <v>1</v>
      </c>
      <c r="F718" t="s">
        <v>29</v>
      </c>
      <c r="G718" t="s">
        <v>12</v>
      </c>
      <c r="H718" t="s">
        <v>13</v>
      </c>
      <c r="I718" t="s">
        <v>14</v>
      </c>
      <c r="J718">
        <v>1</v>
      </c>
    </row>
    <row r="719" spans="1:10" x14ac:dyDescent="0.3">
      <c r="A719" t="s">
        <v>10</v>
      </c>
      <c r="B719">
        <v>48</v>
      </c>
      <c r="C719">
        <v>0</v>
      </c>
      <c r="D719">
        <v>0</v>
      </c>
      <c r="E719">
        <v>1</v>
      </c>
      <c r="F719" t="s">
        <v>42</v>
      </c>
      <c r="G719" t="s">
        <v>17</v>
      </c>
      <c r="H719" t="s">
        <v>24</v>
      </c>
      <c r="I719" t="s">
        <v>14</v>
      </c>
      <c r="J719">
        <v>0</v>
      </c>
    </row>
    <row r="720" spans="1:10" x14ac:dyDescent="0.3">
      <c r="A720" t="s">
        <v>15</v>
      </c>
      <c r="B720">
        <v>31</v>
      </c>
      <c r="C720">
        <v>0</v>
      </c>
      <c r="D720">
        <v>0</v>
      </c>
      <c r="E720">
        <v>0</v>
      </c>
      <c r="F720" t="s">
        <v>42</v>
      </c>
      <c r="G720" t="s">
        <v>12</v>
      </c>
      <c r="H720" t="s">
        <v>13</v>
      </c>
      <c r="I720" t="s">
        <v>14</v>
      </c>
      <c r="J720">
        <v>0</v>
      </c>
    </row>
    <row r="721" spans="1:10" x14ac:dyDescent="0.3">
      <c r="A721" t="s">
        <v>15</v>
      </c>
      <c r="B721">
        <v>16</v>
      </c>
      <c r="C721">
        <v>1</v>
      </c>
      <c r="D721">
        <v>1</v>
      </c>
      <c r="E721">
        <v>0</v>
      </c>
      <c r="F721" t="s">
        <v>44</v>
      </c>
      <c r="G721" t="s">
        <v>17</v>
      </c>
      <c r="H721" t="s">
        <v>13</v>
      </c>
      <c r="I721" t="s">
        <v>14</v>
      </c>
      <c r="J721">
        <v>1</v>
      </c>
    </row>
    <row r="722" spans="1:10" x14ac:dyDescent="0.3">
      <c r="A722" t="s">
        <v>15</v>
      </c>
      <c r="B722">
        <v>38</v>
      </c>
      <c r="C722">
        <v>1</v>
      </c>
      <c r="D722">
        <v>1</v>
      </c>
      <c r="E722">
        <v>1</v>
      </c>
      <c r="F722" t="s">
        <v>22</v>
      </c>
      <c r="G722" t="s">
        <v>12</v>
      </c>
      <c r="H722" t="s">
        <v>24</v>
      </c>
      <c r="I722" t="s">
        <v>14</v>
      </c>
      <c r="J722">
        <v>1</v>
      </c>
    </row>
    <row r="723" spans="1:10" x14ac:dyDescent="0.3">
      <c r="A723" t="s">
        <v>10</v>
      </c>
      <c r="B723">
        <v>24</v>
      </c>
      <c r="C723">
        <v>1</v>
      </c>
      <c r="D723">
        <v>1</v>
      </c>
      <c r="E723">
        <v>1</v>
      </c>
      <c r="F723" t="s">
        <v>41</v>
      </c>
      <c r="G723" t="s">
        <v>17</v>
      </c>
      <c r="H723" t="s">
        <v>19</v>
      </c>
      <c r="I723" t="s">
        <v>14</v>
      </c>
      <c r="J723">
        <v>1</v>
      </c>
    </row>
    <row r="724" spans="1:10" x14ac:dyDescent="0.3">
      <c r="A724" t="s">
        <v>10</v>
      </c>
      <c r="B724">
        <v>28</v>
      </c>
      <c r="C724">
        <v>0</v>
      </c>
      <c r="D724">
        <v>0</v>
      </c>
      <c r="E724">
        <v>1</v>
      </c>
      <c r="F724" t="s">
        <v>26</v>
      </c>
      <c r="G724" t="s">
        <v>12</v>
      </c>
      <c r="H724" t="s">
        <v>24</v>
      </c>
      <c r="I724" t="s">
        <v>14</v>
      </c>
      <c r="J724">
        <v>0</v>
      </c>
    </row>
    <row r="725" spans="1:10" x14ac:dyDescent="0.3">
      <c r="A725" t="s">
        <v>10</v>
      </c>
      <c r="B725">
        <v>52</v>
      </c>
      <c r="C725">
        <v>1</v>
      </c>
      <c r="D725">
        <v>1</v>
      </c>
      <c r="E725">
        <v>0</v>
      </c>
      <c r="F725" t="s">
        <v>50</v>
      </c>
      <c r="G725" t="s">
        <v>17</v>
      </c>
      <c r="H725" t="s">
        <v>24</v>
      </c>
      <c r="I725" t="s">
        <v>14</v>
      </c>
      <c r="J725">
        <v>1</v>
      </c>
    </row>
    <row r="726" spans="1:10" x14ac:dyDescent="0.3">
      <c r="A726" t="s">
        <v>15</v>
      </c>
      <c r="B726">
        <v>8</v>
      </c>
      <c r="C726">
        <v>1</v>
      </c>
      <c r="D726">
        <v>1</v>
      </c>
      <c r="E726">
        <v>0</v>
      </c>
      <c r="F726" t="s">
        <v>32</v>
      </c>
      <c r="G726" t="s">
        <v>12</v>
      </c>
      <c r="H726" t="s">
        <v>13</v>
      </c>
      <c r="I726" t="s">
        <v>14</v>
      </c>
      <c r="J726">
        <v>1</v>
      </c>
    </row>
    <row r="727" spans="1:10" x14ac:dyDescent="0.3">
      <c r="A727" t="s">
        <v>10</v>
      </c>
      <c r="B727">
        <v>54</v>
      </c>
      <c r="C727">
        <v>0</v>
      </c>
      <c r="D727">
        <v>0</v>
      </c>
      <c r="E727">
        <v>0</v>
      </c>
      <c r="F727" t="s">
        <v>11</v>
      </c>
      <c r="G727" t="s">
        <v>17</v>
      </c>
      <c r="H727" t="s">
        <v>13</v>
      </c>
      <c r="I727" t="s">
        <v>14</v>
      </c>
      <c r="J727">
        <v>0</v>
      </c>
    </row>
    <row r="728" spans="1:10" x14ac:dyDescent="0.3">
      <c r="A728" t="s">
        <v>10</v>
      </c>
      <c r="B728">
        <v>9</v>
      </c>
      <c r="C728">
        <v>1</v>
      </c>
      <c r="D728">
        <v>1</v>
      </c>
      <c r="E728">
        <v>1</v>
      </c>
      <c r="F728" t="s">
        <v>31</v>
      </c>
      <c r="G728" t="s">
        <v>12</v>
      </c>
      <c r="H728" t="s">
        <v>13</v>
      </c>
      <c r="I728" t="s">
        <v>14</v>
      </c>
      <c r="J728">
        <v>1</v>
      </c>
    </row>
    <row r="729" spans="1:10" x14ac:dyDescent="0.3">
      <c r="A729" t="s">
        <v>10</v>
      </c>
      <c r="B729">
        <v>14</v>
      </c>
      <c r="C729">
        <v>1</v>
      </c>
      <c r="D729">
        <v>1</v>
      </c>
      <c r="E729">
        <v>0</v>
      </c>
      <c r="F729" t="s">
        <v>33</v>
      </c>
      <c r="G729" t="s">
        <v>17</v>
      </c>
      <c r="H729" t="s">
        <v>19</v>
      </c>
      <c r="I729" t="s">
        <v>14</v>
      </c>
      <c r="J729">
        <v>1</v>
      </c>
    </row>
    <row r="730" spans="1:10" x14ac:dyDescent="0.3">
      <c r="A730" t="s">
        <v>10</v>
      </c>
      <c r="B730">
        <v>12</v>
      </c>
      <c r="C730">
        <v>1</v>
      </c>
      <c r="D730">
        <v>1</v>
      </c>
      <c r="E730">
        <v>0</v>
      </c>
      <c r="F730" t="s">
        <v>16</v>
      </c>
      <c r="G730" t="s">
        <v>12</v>
      </c>
      <c r="H730" t="s">
        <v>19</v>
      </c>
      <c r="I730" t="s">
        <v>14</v>
      </c>
      <c r="J730">
        <v>1</v>
      </c>
    </row>
    <row r="731" spans="1:10" x14ac:dyDescent="0.3">
      <c r="A731" t="s">
        <v>10</v>
      </c>
      <c r="B731">
        <v>49</v>
      </c>
      <c r="C731">
        <v>0</v>
      </c>
      <c r="D731">
        <v>0</v>
      </c>
      <c r="E731">
        <v>1</v>
      </c>
      <c r="F731" t="s">
        <v>48</v>
      </c>
      <c r="G731" t="s">
        <v>17</v>
      </c>
      <c r="H731" t="s">
        <v>19</v>
      </c>
      <c r="I731" t="s">
        <v>14</v>
      </c>
      <c r="J731">
        <v>0</v>
      </c>
    </row>
    <row r="732" spans="1:10" x14ac:dyDescent="0.3">
      <c r="A732" t="s">
        <v>15</v>
      </c>
      <c r="B732">
        <v>46</v>
      </c>
      <c r="C732">
        <v>0</v>
      </c>
      <c r="D732">
        <v>0</v>
      </c>
      <c r="E732">
        <v>0</v>
      </c>
      <c r="F732" t="s">
        <v>33</v>
      </c>
      <c r="G732" t="s">
        <v>12</v>
      </c>
      <c r="H732" t="s">
        <v>19</v>
      </c>
      <c r="I732" t="s">
        <v>14</v>
      </c>
      <c r="J732">
        <v>0</v>
      </c>
    </row>
    <row r="733" spans="1:10" x14ac:dyDescent="0.3">
      <c r="A733" t="s">
        <v>15</v>
      </c>
      <c r="B733">
        <v>35</v>
      </c>
      <c r="C733">
        <v>0</v>
      </c>
      <c r="D733">
        <v>0</v>
      </c>
      <c r="E733">
        <v>1</v>
      </c>
      <c r="F733" t="s">
        <v>44</v>
      </c>
      <c r="G733" t="s">
        <v>17</v>
      </c>
      <c r="H733" t="s">
        <v>13</v>
      </c>
      <c r="I733" t="s">
        <v>14</v>
      </c>
      <c r="J733">
        <v>0</v>
      </c>
    </row>
    <row r="734" spans="1:10" x14ac:dyDescent="0.3">
      <c r="A734" t="s">
        <v>10</v>
      </c>
      <c r="B734">
        <v>45</v>
      </c>
      <c r="C734">
        <v>1</v>
      </c>
      <c r="D734">
        <v>1</v>
      </c>
      <c r="E734">
        <v>0</v>
      </c>
      <c r="F734" t="s">
        <v>23</v>
      </c>
      <c r="G734" t="s">
        <v>12</v>
      </c>
      <c r="H734" t="s">
        <v>13</v>
      </c>
      <c r="I734" t="s">
        <v>14</v>
      </c>
      <c r="J734">
        <v>1</v>
      </c>
    </row>
    <row r="735" spans="1:10" x14ac:dyDescent="0.3">
      <c r="A735" t="s">
        <v>15</v>
      </c>
      <c r="B735">
        <v>48</v>
      </c>
      <c r="C735">
        <v>0</v>
      </c>
      <c r="D735">
        <v>0</v>
      </c>
      <c r="E735">
        <v>0</v>
      </c>
      <c r="F735" t="s">
        <v>52</v>
      </c>
      <c r="G735" t="s">
        <v>17</v>
      </c>
      <c r="H735" t="s">
        <v>19</v>
      </c>
      <c r="I735" t="s">
        <v>14</v>
      </c>
      <c r="J735">
        <v>0</v>
      </c>
    </row>
    <row r="736" spans="1:10" x14ac:dyDescent="0.3">
      <c r="A736" t="s">
        <v>15</v>
      </c>
      <c r="B736">
        <v>50</v>
      </c>
      <c r="C736">
        <v>0</v>
      </c>
      <c r="D736">
        <v>0</v>
      </c>
      <c r="E736">
        <v>0</v>
      </c>
      <c r="F736" t="s">
        <v>38</v>
      </c>
      <c r="G736" t="s">
        <v>12</v>
      </c>
      <c r="H736" t="s">
        <v>19</v>
      </c>
      <c r="I736" t="s">
        <v>14</v>
      </c>
      <c r="J736">
        <v>0</v>
      </c>
    </row>
    <row r="737" spans="1:10" x14ac:dyDescent="0.3">
      <c r="A737" t="s">
        <v>15</v>
      </c>
      <c r="B737">
        <v>37</v>
      </c>
      <c r="C737">
        <v>0</v>
      </c>
      <c r="D737">
        <v>0</v>
      </c>
      <c r="E737">
        <v>0</v>
      </c>
      <c r="F737" t="s">
        <v>25</v>
      </c>
      <c r="G737" t="s">
        <v>17</v>
      </c>
      <c r="H737" t="s">
        <v>13</v>
      </c>
      <c r="I737" t="s">
        <v>14</v>
      </c>
      <c r="J737">
        <v>0</v>
      </c>
    </row>
    <row r="738" spans="1:10" x14ac:dyDescent="0.3">
      <c r="A738" t="s">
        <v>10</v>
      </c>
      <c r="B738">
        <v>39</v>
      </c>
      <c r="C738">
        <v>0</v>
      </c>
      <c r="D738">
        <v>0</v>
      </c>
      <c r="E738">
        <v>1</v>
      </c>
      <c r="F738" t="s">
        <v>40</v>
      </c>
      <c r="G738" t="s">
        <v>12</v>
      </c>
      <c r="H738" t="s">
        <v>13</v>
      </c>
      <c r="I738" t="s">
        <v>14</v>
      </c>
      <c r="J738">
        <v>0</v>
      </c>
    </row>
    <row r="739" spans="1:10" x14ac:dyDescent="0.3">
      <c r="A739" t="s">
        <v>15</v>
      </c>
      <c r="B739">
        <v>56</v>
      </c>
      <c r="C739">
        <v>1</v>
      </c>
      <c r="D739">
        <v>1</v>
      </c>
      <c r="E739">
        <v>0</v>
      </c>
      <c r="F739" t="s">
        <v>31</v>
      </c>
      <c r="G739" t="s">
        <v>17</v>
      </c>
      <c r="H739" t="s">
        <v>13</v>
      </c>
      <c r="I739" t="s">
        <v>14</v>
      </c>
      <c r="J739">
        <v>1</v>
      </c>
    </row>
    <row r="740" spans="1:10" x14ac:dyDescent="0.3">
      <c r="A740" t="s">
        <v>10</v>
      </c>
      <c r="B740">
        <v>11</v>
      </c>
      <c r="C740">
        <v>0</v>
      </c>
      <c r="D740">
        <v>0</v>
      </c>
      <c r="E740">
        <v>1</v>
      </c>
      <c r="F740" t="s">
        <v>16</v>
      </c>
      <c r="G740" t="s">
        <v>12</v>
      </c>
      <c r="H740" t="s">
        <v>24</v>
      </c>
      <c r="I740" t="s">
        <v>14</v>
      </c>
      <c r="J740">
        <v>0</v>
      </c>
    </row>
    <row r="741" spans="1:10" x14ac:dyDescent="0.3">
      <c r="A741" t="s">
        <v>15</v>
      </c>
      <c r="B741">
        <v>46</v>
      </c>
      <c r="C741">
        <v>1</v>
      </c>
      <c r="D741">
        <v>1</v>
      </c>
      <c r="E741">
        <v>0</v>
      </c>
      <c r="F741" t="s">
        <v>48</v>
      </c>
      <c r="G741" t="s">
        <v>17</v>
      </c>
      <c r="H741" t="s">
        <v>13</v>
      </c>
      <c r="I741" t="s">
        <v>14</v>
      </c>
      <c r="J741">
        <v>1</v>
      </c>
    </row>
    <row r="742" spans="1:10" x14ac:dyDescent="0.3">
      <c r="A742" t="s">
        <v>10</v>
      </c>
      <c r="B742">
        <v>32</v>
      </c>
      <c r="C742">
        <v>0</v>
      </c>
      <c r="D742">
        <v>0</v>
      </c>
      <c r="E742">
        <v>1</v>
      </c>
      <c r="F742" t="s">
        <v>29</v>
      </c>
      <c r="G742" t="s">
        <v>12</v>
      </c>
      <c r="H742" t="s">
        <v>24</v>
      </c>
      <c r="I742" t="s">
        <v>14</v>
      </c>
      <c r="J742">
        <v>0</v>
      </c>
    </row>
    <row r="743" spans="1:10" x14ac:dyDescent="0.3">
      <c r="A743" t="s">
        <v>15</v>
      </c>
      <c r="B743">
        <v>65</v>
      </c>
      <c r="C743">
        <v>0</v>
      </c>
      <c r="D743">
        <v>0</v>
      </c>
      <c r="E743">
        <v>0</v>
      </c>
      <c r="F743" t="s">
        <v>53</v>
      </c>
      <c r="G743" t="s">
        <v>17</v>
      </c>
      <c r="H743" t="s">
        <v>24</v>
      </c>
      <c r="I743" t="s">
        <v>14</v>
      </c>
      <c r="J743">
        <v>0</v>
      </c>
    </row>
    <row r="744" spans="1:10" x14ac:dyDescent="0.3">
      <c r="A744" t="s">
        <v>15</v>
      </c>
      <c r="B744">
        <v>55</v>
      </c>
      <c r="C744">
        <v>1</v>
      </c>
      <c r="D744">
        <v>1</v>
      </c>
      <c r="E744">
        <v>1</v>
      </c>
      <c r="F744" t="s">
        <v>39</v>
      </c>
      <c r="G744" t="s">
        <v>12</v>
      </c>
      <c r="H744" t="s">
        <v>19</v>
      </c>
      <c r="I744" t="s">
        <v>14</v>
      </c>
      <c r="J744">
        <v>1</v>
      </c>
    </row>
    <row r="745" spans="1:10" x14ac:dyDescent="0.3">
      <c r="A745" t="s">
        <v>15</v>
      </c>
      <c r="B745">
        <v>34</v>
      </c>
      <c r="C745">
        <v>0</v>
      </c>
      <c r="D745">
        <v>0</v>
      </c>
      <c r="E745">
        <v>1</v>
      </c>
      <c r="F745" t="s">
        <v>42</v>
      </c>
      <c r="G745" t="s">
        <v>17</v>
      </c>
      <c r="H745" t="s">
        <v>19</v>
      </c>
      <c r="I745" t="s">
        <v>14</v>
      </c>
      <c r="J745">
        <v>0</v>
      </c>
    </row>
    <row r="746" spans="1:10" x14ac:dyDescent="0.3">
      <c r="A746" t="s">
        <v>15</v>
      </c>
      <c r="B746">
        <v>21</v>
      </c>
      <c r="C746">
        <v>0</v>
      </c>
      <c r="D746">
        <v>0</v>
      </c>
      <c r="E746">
        <v>0</v>
      </c>
      <c r="F746" t="s">
        <v>41</v>
      </c>
      <c r="G746" t="s">
        <v>12</v>
      </c>
      <c r="H746" t="s">
        <v>24</v>
      </c>
      <c r="I746" t="s">
        <v>14</v>
      </c>
      <c r="J746">
        <v>0</v>
      </c>
    </row>
    <row r="747" spans="1:10" x14ac:dyDescent="0.3">
      <c r="A747" t="s">
        <v>10</v>
      </c>
      <c r="B747">
        <v>11</v>
      </c>
      <c r="C747">
        <v>0</v>
      </c>
      <c r="D747">
        <v>0</v>
      </c>
      <c r="E747">
        <v>0</v>
      </c>
      <c r="F747" t="s">
        <v>23</v>
      </c>
      <c r="G747" t="s">
        <v>17</v>
      </c>
      <c r="H747" t="s">
        <v>19</v>
      </c>
      <c r="I747" t="s">
        <v>14</v>
      </c>
      <c r="J747">
        <v>0</v>
      </c>
    </row>
    <row r="748" spans="1:10" x14ac:dyDescent="0.3">
      <c r="A748" t="s">
        <v>15</v>
      </c>
      <c r="B748">
        <v>46</v>
      </c>
      <c r="C748">
        <v>0</v>
      </c>
      <c r="D748">
        <v>0</v>
      </c>
      <c r="E748">
        <v>0</v>
      </c>
      <c r="F748" t="s">
        <v>28</v>
      </c>
      <c r="G748" t="s">
        <v>12</v>
      </c>
      <c r="H748" t="s">
        <v>13</v>
      </c>
      <c r="I748" t="s">
        <v>14</v>
      </c>
      <c r="J748">
        <v>0</v>
      </c>
    </row>
    <row r="749" spans="1:10" x14ac:dyDescent="0.3">
      <c r="A749" t="s">
        <v>15</v>
      </c>
      <c r="B749">
        <v>21</v>
      </c>
      <c r="C749">
        <v>1</v>
      </c>
      <c r="D749">
        <v>1</v>
      </c>
      <c r="E749">
        <v>0</v>
      </c>
      <c r="F749" t="s">
        <v>36</v>
      </c>
      <c r="G749" t="s">
        <v>17</v>
      </c>
      <c r="H749" t="s">
        <v>19</v>
      </c>
      <c r="I749" t="s">
        <v>14</v>
      </c>
      <c r="J749">
        <v>1</v>
      </c>
    </row>
    <row r="750" spans="1:10" x14ac:dyDescent="0.3">
      <c r="A750" t="s">
        <v>10</v>
      </c>
      <c r="B750">
        <v>61</v>
      </c>
      <c r="C750">
        <v>0</v>
      </c>
      <c r="D750">
        <v>0</v>
      </c>
      <c r="E750">
        <v>0</v>
      </c>
      <c r="F750" t="s">
        <v>22</v>
      </c>
      <c r="G750" t="s">
        <v>12</v>
      </c>
      <c r="H750" t="s">
        <v>24</v>
      </c>
      <c r="I750" t="s">
        <v>14</v>
      </c>
      <c r="J750">
        <v>0</v>
      </c>
    </row>
    <row r="751" spans="1:10" x14ac:dyDescent="0.3">
      <c r="A751" t="s">
        <v>15</v>
      </c>
      <c r="B751">
        <v>35</v>
      </c>
      <c r="C751">
        <v>1</v>
      </c>
      <c r="D751">
        <v>1</v>
      </c>
      <c r="E751">
        <v>1</v>
      </c>
      <c r="F751" t="s">
        <v>34</v>
      </c>
      <c r="G751" t="s">
        <v>17</v>
      </c>
      <c r="H751" t="s">
        <v>13</v>
      </c>
      <c r="I751" t="s">
        <v>14</v>
      </c>
      <c r="J751">
        <v>1</v>
      </c>
    </row>
    <row r="752" spans="1:10" x14ac:dyDescent="0.3">
      <c r="A752" t="s">
        <v>10</v>
      </c>
      <c r="B752">
        <v>46</v>
      </c>
      <c r="C752">
        <v>1</v>
      </c>
      <c r="D752">
        <v>1</v>
      </c>
      <c r="E752">
        <v>1</v>
      </c>
      <c r="F752" t="s">
        <v>49</v>
      </c>
      <c r="G752" t="s">
        <v>12</v>
      </c>
      <c r="H752" t="s">
        <v>24</v>
      </c>
      <c r="I752" t="s">
        <v>14</v>
      </c>
      <c r="J752">
        <v>1</v>
      </c>
    </row>
    <row r="753" spans="1:10" x14ac:dyDescent="0.3">
      <c r="A753" t="s">
        <v>10</v>
      </c>
      <c r="B753">
        <v>11</v>
      </c>
      <c r="C753">
        <v>0</v>
      </c>
      <c r="D753">
        <v>0</v>
      </c>
      <c r="E753">
        <v>0</v>
      </c>
      <c r="F753" t="s">
        <v>36</v>
      </c>
      <c r="G753" t="s">
        <v>17</v>
      </c>
      <c r="H753" t="s">
        <v>19</v>
      </c>
      <c r="I753" t="s">
        <v>14</v>
      </c>
      <c r="J753">
        <v>0</v>
      </c>
    </row>
    <row r="754" spans="1:10" x14ac:dyDescent="0.3">
      <c r="A754" t="s">
        <v>15</v>
      </c>
      <c r="B754">
        <v>49</v>
      </c>
      <c r="C754">
        <v>1</v>
      </c>
      <c r="D754">
        <v>1</v>
      </c>
      <c r="E754">
        <v>0</v>
      </c>
      <c r="F754" t="s">
        <v>26</v>
      </c>
      <c r="G754" t="s">
        <v>12</v>
      </c>
      <c r="H754" t="s">
        <v>13</v>
      </c>
      <c r="I754" t="s">
        <v>14</v>
      </c>
      <c r="J754">
        <v>1</v>
      </c>
    </row>
    <row r="755" spans="1:10" x14ac:dyDescent="0.3">
      <c r="A755" t="s">
        <v>10</v>
      </c>
      <c r="B755">
        <v>43</v>
      </c>
      <c r="C755">
        <v>1</v>
      </c>
      <c r="D755">
        <v>1</v>
      </c>
      <c r="E755">
        <v>1</v>
      </c>
      <c r="F755" t="s">
        <v>22</v>
      </c>
      <c r="G755" t="s">
        <v>17</v>
      </c>
      <c r="H755" t="s">
        <v>19</v>
      </c>
      <c r="I755" t="s">
        <v>14</v>
      </c>
      <c r="J755">
        <v>1</v>
      </c>
    </row>
    <row r="756" spans="1:10" x14ac:dyDescent="0.3">
      <c r="A756" t="s">
        <v>10</v>
      </c>
      <c r="B756">
        <v>49</v>
      </c>
      <c r="C756">
        <v>1</v>
      </c>
      <c r="D756">
        <v>1</v>
      </c>
      <c r="E756">
        <v>0</v>
      </c>
      <c r="F756" t="s">
        <v>46</v>
      </c>
      <c r="G756" t="s">
        <v>12</v>
      </c>
      <c r="H756" t="s">
        <v>24</v>
      </c>
      <c r="I756" t="s">
        <v>14</v>
      </c>
      <c r="J756">
        <v>1</v>
      </c>
    </row>
    <row r="757" spans="1:10" x14ac:dyDescent="0.3">
      <c r="A757" t="s">
        <v>15</v>
      </c>
      <c r="B757">
        <v>46</v>
      </c>
      <c r="C757">
        <v>1</v>
      </c>
      <c r="D757">
        <v>1</v>
      </c>
      <c r="E757">
        <v>0</v>
      </c>
      <c r="F757" t="s">
        <v>44</v>
      </c>
      <c r="G757" t="s">
        <v>17</v>
      </c>
      <c r="H757" t="s">
        <v>24</v>
      </c>
      <c r="I757" t="s">
        <v>14</v>
      </c>
      <c r="J757">
        <v>1</v>
      </c>
    </row>
    <row r="758" spans="1:10" x14ac:dyDescent="0.3">
      <c r="A758" t="s">
        <v>10</v>
      </c>
      <c r="B758">
        <v>50</v>
      </c>
      <c r="C758">
        <v>0</v>
      </c>
      <c r="D758">
        <v>0</v>
      </c>
      <c r="E758">
        <v>1</v>
      </c>
      <c r="F758" t="s">
        <v>11</v>
      </c>
      <c r="G758" t="s">
        <v>12</v>
      </c>
      <c r="H758" t="s">
        <v>13</v>
      </c>
      <c r="I758" t="s">
        <v>14</v>
      </c>
      <c r="J758">
        <v>0</v>
      </c>
    </row>
    <row r="759" spans="1:10" x14ac:dyDescent="0.3">
      <c r="A759" t="s">
        <v>15</v>
      </c>
      <c r="B759">
        <v>20</v>
      </c>
      <c r="C759">
        <v>0</v>
      </c>
      <c r="D759">
        <v>0</v>
      </c>
      <c r="E759">
        <v>0</v>
      </c>
      <c r="F759" t="s">
        <v>27</v>
      </c>
      <c r="G759" t="s">
        <v>17</v>
      </c>
      <c r="H759" t="s">
        <v>13</v>
      </c>
      <c r="I759" t="s">
        <v>14</v>
      </c>
      <c r="J759">
        <v>0</v>
      </c>
    </row>
    <row r="760" spans="1:10" x14ac:dyDescent="0.3">
      <c r="A760" t="s">
        <v>15</v>
      </c>
      <c r="B760">
        <v>58</v>
      </c>
      <c r="C760">
        <v>1</v>
      </c>
      <c r="D760">
        <v>1</v>
      </c>
      <c r="E760">
        <v>1</v>
      </c>
      <c r="F760" t="s">
        <v>26</v>
      </c>
      <c r="G760" t="s">
        <v>12</v>
      </c>
      <c r="H760" t="s">
        <v>24</v>
      </c>
      <c r="I760" t="s">
        <v>14</v>
      </c>
      <c r="J760">
        <v>1</v>
      </c>
    </row>
    <row r="761" spans="1:10" x14ac:dyDescent="0.3">
      <c r="A761" t="s">
        <v>10</v>
      </c>
      <c r="B761">
        <v>46</v>
      </c>
      <c r="C761">
        <v>0</v>
      </c>
      <c r="D761">
        <v>0</v>
      </c>
      <c r="E761">
        <v>0</v>
      </c>
      <c r="F761" t="s">
        <v>46</v>
      </c>
      <c r="G761" t="s">
        <v>17</v>
      </c>
      <c r="H761" t="s">
        <v>24</v>
      </c>
      <c r="I761" t="s">
        <v>14</v>
      </c>
      <c r="J761">
        <v>0</v>
      </c>
    </row>
    <row r="762" spans="1:10" x14ac:dyDescent="0.3">
      <c r="A762" t="s">
        <v>15</v>
      </c>
      <c r="B762">
        <v>24</v>
      </c>
      <c r="C762">
        <v>0</v>
      </c>
      <c r="D762">
        <v>0</v>
      </c>
      <c r="E762">
        <v>1</v>
      </c>
      <c r="F762" t="s">
        <v>27</v>
      </c>
      <c r="G762" t="s">
        <v>12</v>
      </c>
      <c r="H762" t="s">
        <v>13</v>
      </c>
      <c r="I762" t="s">
        <v>14</v>
      </c>
      <c r="J762">
        <v>0</v>
      </c>
    </row>
    <row r="763" spans="1:10" x14ac:dyDescent="0.3">
      <c r="A763" t="s">
        <v>15</v>
      </c>
      <c r="B763">
        <v>29</v>
      </c>
      <c r="C763">
        <v>0</v>
      </c>
      <c r="D763">
        <v>0</v>
      </c>
      <c r="E763">
        <v>0</v>
      </c>
      <c r="F763" t="s">
        <v>42</v>
      </c>
      <c r="G763" t="s">
        <v>17</v>
      </c>
      <c r="H763" t="s">
        <v>19</v>
      </c>
      <c r="I763" t="s">
        <v>14</v>
      </c>
      <c r="J763">
        <v>0</v>
      </c>
    </row>
    <row r="764" spans="1:10" x14ac:dyDescent="0.3">
      <c r="A764" t="s">
        <v>15</v>
      </c>
      <c r="B764">
        <v>46</v>
      </c>
      <c r="C764">
        <v>0</v>
      </c>
      <c r="D764">
        <v>0</v>
      </c>
      <c r="E764">
        <v>1</v>
      </c>
      <c r="F764" t="s">
        <v>50</v>
      </c>
      <c r="G764" t="s">
        <v>12</v>
      </c>
      <c r="H764" t="s">
        <v>24</v>
      </c>
      <c r="I764" t="s">
        <v>14</v>
      </c>
      <c r="J764">
        <v>0</v>
      </c>
    </row>
    <row r="765" spans="1:10" x14ac:dyDescent="0.3">
      <c r="A765" t="s">
        <v>15</v>
      </c>
      <c r="B765">
        <v>42</v>
      </c>
      <c r="C765">
        <v>1</v>
      </c>
      <c r="D765">
        <v>1</v>
      </c>
      <c r="E765">
        <v>1</v>
      </c>
      <c r="F765" t="s">
        <v>51</v>
      </c>
      <c r="G765" t="s">
        <v>17</v>
      </c>
      <c r="H765" t="s">
        <v>13</v>
      </c>
      <c r="I765" t="s">
        <v>14</v>
      </c>
      <c r="J765">
        <v>1</v>
      </c>
    </row>
    <row r="766" spans="1:10" x14ac:dyDescent="0.3">
      <c r="A766" t="s">
        <v>10</v>
      </c>
      <c r="B766">
        <v>56</v>
      </c>
      <c r="C766">
        <v>0</v>
      </c>
      <c r="D766">
        <v>0</v>
      </c>
      <c r="E766">
        <v>0</v>
      </c>
      <c r="F766" t="s">
        <v>42</v>
      </c>
      <c r="G766" t="s">
        <v>12</v>
      </c>
      <c r="H766" t="s">
        <v>19</v>
      </c>
      <c r="I766" t="s">
        <v>14</v>
      </c>
      <c r="J766">
        <v>0</v>
      </c>
    </row>
    <row r="767" spans="1:10" x14ac:dyDescent="0.3">
      <c r="A767" t="s">
        <v>15</v>
      </c>
      <c r="B767">
        <v>8</v>
      </c>
      <c r="C767">
        <v>0</v>
      </c>
      <c r="D767">
        <v>0</v>
      </c>
      <c r="E767">
        <v>0</v>
      </c>
      <c r="F767" t="s">
        <v>18</v>
      </c>
      <c r="G767" t="s">
        <v>17</v>
      </c>
      <c r="H767" t="s">
        <v>24</v>
      </c>
      <c r="I767" t="s">
        <v>14</v>
      </c>
      <c r="J767">
        <v>0</v>
      </c>
    </row>
    <row r="768" spans="1:10" x14ac:dyDescent="0.3">
      <c r="A768" t="s">
        <v>15</v>
      </c>
      <c r="B768">
        <v>13</v>
      </c>
      <c r="C768">
        <v>0</v>
      </c>
      <c r="D768">
        <v>0</v>
      </c>
      <c r="E768">
        <v>0</v>
      </c>
      <c r="F768" t="s">
        <v>41</v>
      </c>
      <c r="G768" t="s">
        <v>12</v>
      </c>
      <c r="H768" t="s">
        <v>13</v>
      </c>
      <c r="I768" t="s">
        <v>14</v>
      </c>
      <c r="J768">
        <v>0</v>
      </c>
    </row>
    <row r="769" spans="1:10" x14ac:dyDescent="0.3">
      <c r="A769" t="s">
        <v>15</v>
      </c>
      <c r="B769">
        <v>10</v>
      </c>
      <c r="C769">
        <v>1</v>
      </c>
      <c r="D769">
        <v>1</v>
      </c>
      <c r="E769">
        <v>0</v>
      </c>
      <c r="F769" t="s">
        <v>29</v>
      </c>
      <c r="G769" t="s">
        <v>17</v>
      </c>
      <c r="H769" t="s">
        <v>24</v>
      </c>
      <c r="I769" t="s">
        <v>14</v>
      </c>
      <c r="J769">
        <v>1</v>
      </c>
    </row>
    <row r="770" spans="1:10" x14ac:dyDescent="0.3">
      <c r="A770" t="s">
        <v>15</v>
      </c>
      <c r="B770">
        <v>34</v>
      </c>
      <c r="C770">
        <v>0</v>
      </c>
      <c r="D770">
        <v>0</v>
      </c>
      <c r="E770">
        <v>1</v>
      </c>
      <c r="F770" t="s">
        <v>52</v>
      </c>
      <c r="G770" t="s">
        <v>12</v>
      </c>
      <c r="H770" t="s">
        <v>19</v>
      </c>
      <c r="I770" t="s">
        <v>14</v>
      </c>
      <c r="J770">
        <v>0</v>
      </c>
    </row>
    <row r="771" spans="1:10" x14ac:dyDescent="0.3">
      <c r="A771" t="s">
        <v>10</v>
      </c>
      <c r="B771">
        <v>33</v>
      </c>
      <c r="C771">
        <v>1</v>
      </c>
      <c r="D771">
        <v>1</v>
      </c>
      <c r="E771">
        <v>1</v>
      </c>
      <c r="F771" t="s">
        <v>44</v>
      </c>
      <c r="G771" t="s">
        <v>17</v>
      </c>
      <c r="H771" t="s">
        <v>24</v>
      </c>
      <c r="I771" t="s">
        <v>14</v>
      </c>
      <c r="J771">
        <v>1</v>
      </c>
    </row>
    <row r="772" spans="1:10" x14ac:dyDescent="0.3">
      <c r="A772" t="s">
        <v>15</v>
      </c>
      <c r="B772">
        <v>43</v>
      </c>
      <c r="C772">
        <v>1</v>
      </c>
      <c r="D772">
        <v>1</v>
      </c>
      <c r="E772">
        <v>0</v>
      </c>
      <c r="F772" t="s">
        <v>37</v>
      </c>
      <c r="G772" t="s">
        <v>12</v>
      </c>
      <c r="H772" t="s">
        <v>19</v>
      </c>
      <c r="I772" t="s">
        <v>14</v>
      </c>
      <c r="J772">
        <v>1</v>
      </c>
    </row>
    <row r="773" spans="1:10" x14ac:dyDescent="0.3">
      <c r="A773" t="s">
        <v>10</v>
      </c>
      <c r="B773">
        <v>36</v>
      </c>
      <c r="C773">
        <v>1</v>
      </c>
      <c r="D773">
        <v>1</v>
      </c>
      <c r="E773">
        <v>0</v>
      </c>
      <c r="F773" t="s">
        <v>39</v>
      </c>
      <c r="G773" t="s">
        <v>17</v>
      </c>
      <c r="H773" t="s">
        <v>19</v>
      </c>
      <c r="I773" t="s">
        <v>14</v>
      </c>
      <c r="J773">
        <v>1</v>
      </c>
    </row>
    <row r="774" spans="1:10" x14ac:dyDescent="0.3">
      <c r="A774" t="s">
        <v>10</v>
      </c>
      <c r="B774">
        <v>50</v>
      </c>
      <c r="C774">
        <v>1</v>
      </c>
      <c r="D774">
        <v>1</v>
      </c>
      <c r="E774">
        <v>0</v>
      </c>
      <c r="F774" t="s">
        <v>27</v>
      </c>
      <c r="G774" t="s">
        <v>12</v>
      </c>
      <c r="H774" t="s">
        <v>19</v>
      </c>
      <c r="I774" t="s">
        <v>14</v>
      </c>
      <c r="J774">
        <v>1</v>
      </c>
    </row>
    <row r="775" spans="1:10" x14ac:dyDescent="0.3">
      <c r="A775" t="s">
        <v>15</v>
      </c>
      <c r="B775">
        <v>14</v>
      </c>
      <c r="C775">
        <v>1</v>
      </c>
      <c r="D775">
        <v>1</v>
      </c>
      <c r="E775">
        <v>0</v>
      </c>
      <c r="F775" t="s">
        <v>40</v>
      </c>
      <c r="G775" t="s">
        <v>17</v>
      </c>
      <c r="H775" t="s">
        <v>13</v>
      </c>
      <c r="I775" t="s">
        <v>14</v>
      </c>
      <c r="J775">
        <v>1</v>
      </c>
    </row>
    <row r="776" spans="1:10" x14ac:dyDescent="0.3">
      <c r="A776" t="s">
        <v>15</v>
      </c>
      <c r="B776">
        <v>10</v>
      </c>
      <c r="C776">
        <v>0</v>
      </c>
      <c r="D776">
        <v>0</v>
      </c>
      <c r="E776">
        <v>1</v>
      </c>
      <c r="F776" t="s">
        <v>37</v>
      </c>
      <c r="G776" t="s">
        <v>12</v>
      </c>
      <c r="H776" t="s">
        <v>19</v>
      </c>
      <c r="I776" t="s">
        <v>14</v>
      </c>
      <c r="J776">
        <v>0</v>
      </c>
    </row>
    <row r="777" spans="1:10" x14ac:dyDescent="0.3">
      <c r="A777" t="s">
        <v>15</v>
      </c>
      <c r="B777">
        <v>50</v>
      </c>
      <c r="C777">
        <v>1</v>
      </c>
      <c r="D777">
        <v>1</v>
      </c>
      <c r="E777">
        <v>0</v>
      </c>
      <c r="F777" t="s">
        <v>36</v>
      </c>
      <c r="G777" t="s">
        <v>17</v>
      </c>
      <c r="H777" t="s">
        <v>19</v>
      </c>
      <c r="I777" t="s">
        <v>14</v>
      </c>
      <c r="J777">
        <v>1</v>
      </c>
    </row>
    <row r="778" spans="1:10" x14ac:dyDescent="0.3">
      <c r="A778" t="s">
        <v>15</v>
      </c>
      <c r="B778">
        <v>62</v>
      </c>
      <c r="C778">
        <v>1</v>
      </c>
      <c r="D778">
        <v>1</v>
      </c>
      <c r="E778">
        <v>0</v>
      </c>
      <c r="F778" t="s">
        <v>29</v>
      </c>
      <c r="G778" t="s">
        <v>12</v>
      </c>
      <c r="H778" t="s">
        <v>19</v>
      </c>
      <c r="I778" t="s">
        <v>14</v>
      </c>
      <c r="J778">
        <v>1</v>
      </c>
    </row>
    <row r="779" spans="1:10" x14ac:dyDescent="0.3">
      <c r="A779" t="s">
        <v>10</v>
      </c>
      <c r="B779">
        <v>11</v>
      </c>
      <c r="C779">
        <v>0</v>
      </c>
      <c r="D779">
        <v>0</v>
      </c>
      <c r="E779">
        <v>0</v>
      </c>
      <c r="F779" t="s">
        <v>39</v>
      </c>
      <c r="G779" t="s">
        <v>17</v>
      </c>
      <c r="H779" t="s">
        <v>13</v>
      </c>
      <c r="I779" t="s">
        <v>14</v>
      </c>
      <c r="J779">
        <v>0</v>
      </c>
    </row>
    <row r="780" spans="1:10" x14ac:dyDescent="0.3">
      <c r="A780" t="s">
        <v>15</v>
      </c>
      <c r="B780">
        <v>40</v>
      </c>
      <c r="C780">
        <v>1</v>
      </c>
      <c r="D780">
        <v>1</v>
      </c>
      <c r="E780">
        <v>1</v>
      </c>
      <c r="F780" t="s">
        <v>48</v>
      </c>
      <c r="G780" t="s">
        <v>12</v>
      </c>
      <c r="H780" t="s">
        <v>13</v>
      </c>
      <c r="I780" t="s">
        <v>14</v>
      </c>
      <c r="J780">
        <v>1</v>
      </c>
    </row>
    <row r="781" spans="1:10" x14ac:dyDescent="0.3">
      <c r="A781" t="s">
        <v>15</v>
      </c>
      <c r="B781">
        <v>50</v>
      </c>
      <c r="C781">
        <v>1</v>
      </c>
      <c r="D781">
        <v>1</v>
      </c>
      <c r="E781">
        <v>1</v>
      </c>
      <c r="F781" t="s">
        <v>16</v>
      </c>
      <c r="G781" t="s">
        <v>17</v>
      </c>
      <c r="H781" t="s">
        <v>13</v>
      </c>
      <c r="I781" t="s">
        <v>14</v>
      </c>
      <c r="J781">
        <v>1</v>
      </c>
    </row>
    <row r="782" spans="1:10" x14ac:dyDescent="0.3">
      <c r="A782" t="s">
        <v>15</v>
      </c>
      <c r="B782">
        <v>17</v>
      </c>
      <c r="C782">
        <v>0</v>
      </c>
      <c r="D782">
        <v>0</v>
      </c>
      <c r="E782">
        <v>0</v>
      </c>
      <c r="F782" t="s">
        <v>38</v>
      </c>
      <c r="G782" t="s">
        <v>12</v>
      </c>
      <c r="H782" t="s">
        <v>19</v>
      </c>
      <c r="I782" t="s">
        <v>14</v>
      </c>
      <c r="J782">
        <v>0</v>
      </c>
    </row>
    <row r="783" spans="1:10" x14ac:dyDescent="0.3">
      <c r="A783" t="s">
        <v>10</v>
      </c>
      <c r="B783">
        <v>31</v>
      </c>
      <c r="C783">
        <v>1</v>
      </c>
      <c r="D783">
        <v>1</v>
      </c>
      <c r="E783">
        <v>1</v>
      </c>
      <c r="F783" t="s">
        <v>51</v>
      </c>
      <c r="G783" t="s">
        <v>17</v>
      </c>
      <c r="H783" t="s">
        <v>13</v>
      </c>
      <c r="I783" t="s">
        <v>14</v>
      </c>
      <c r="J783">
        <v>1</v>
      </c>
    </row>
    <row r="784" spans="1:10" x14ac:dyDescent="0.3">
      <c r="A784" t="s">
        <v>10</v>
      </c>
      <c r="B784">
        <v>53</v>
      </c>
      <c r="C784">
        <v>1</v>
      </c>
      <c r="D784">
        <v>1</v>
      </c>
      <c r="E784">
        <v>1</v>
      </c>
      <c r="F784" t="s">
        <v>20</v>
      </c>
      <c r="G784" t="s">
        <v>12</v>
      </c>
      <c r="H784" t="s">
        <v>13</v>
      </c>
      <c r="I784" t="s">
        <v>14</v>
      </c>
      <c r="J784">
        <v>1</v>
      </c>
    </row>
    <row r="785" spans="1:10" x14ac:dyDescent="0.3">
      <c r="A785" t="s">
        <v>15</v>
      </c>
      <c r="B785">
        <v>29</v>
      </c>
      <c r="C785">
        <v>0</v>
      </c>
      <c r="D785">
        <v>0</v>
      </c>
      <c r="E785">
        <v>1</v>
      </c>
      <c r="F785" t="s">
        <v>42</v>
      </c>
      <c r="G785" t="s">
        <v>17</v>
      </c>
      <c r="H785" t="s">
        <v>19</v>
      </c>
      <c r="I785" t="s">
        <v>14</v>
      </c>
      <c r="J785">
        <v>0</v>
      </c>
    </row>
    <row r="786" spans="1:10" x14ac:dyDescent="0.3">
      <c r="A786" t="s">
        <v>10</v>
      </c>
      <c r="B786">
        <v>32</v>
      </c>
      <c r="C786">
        <v>1</v>
      </c>
      <c r="D786">
        <v>1</v>
      </c>
      <c r="E786">
        <v>1</v>
      </c>
      <c r="F786" t="s">
        <v>28</v>
      </c>
      <c r="G786" t="s">
        <v>12</v>
      </c>
      <c r="H786" t="s">
        <v>24</v>
      </c>
      <c r="I786" t="s">
        <v>14</v>
      </c>
      <c r="J786">
        <v>1</v>
      </c>
    </row>
    <row r="787" spans="1:10" x14ac:dyDescent="0.3">
      <c r="A787" t="s">
        <v>10</v>
      </c>
      <c r="B787">
        <v>45</v>
      </c>
      <c r="C787">
        <v>0</v>
      </c>
      <c r="D787">
        <v>0</v>
      </c>
      <c r="E787">
        <v>0</v>
      </c>
      <c r="F787" t="s">
        <v>53</v>
      </c>
      <c r="G787" t="s">
        <v>17</v>
      </c>
      <c r="H787" t="s">
        <v>19</v>
      </c>
      <c r="I787" t="s">
        <v>14</v>
      </c>
      <c r="J787">
        <v>0</v>
      </c>
    </row>
    <row r="788" spans="1:10" x14ac:dyDescent="0.3">
      <c r="A788" t="s">
        <v>15</v>
      </c>
      <c r="B788">
        <v>63</v>
      </c>
      <c r="C788">
        <v>0</v>
      </c>
      <c r="D788">
        <v>0</v>
      </c>
      <c r="E788">
        <v>1</v>
      </c>
      <c r="F788" t="s">
        <v>32</v>
      </c>
      <c r="G788" t="s">
        <v>12</v>
      </c>
      <c r="H788" t="s">
        <v>24</v>
      </c>
      <c r="I788" t="s">
        <v>14</v>
      </c>
      <c r="J788">
        <v>0</v>
      </c>
    </row>
    <row r="789" spans="1:10" x14ac:dyDescent="0.3">
      <c r="A789" t="s">
        <v>15</v>
      </c>
      <c r="B789">
        <v>22</v>
      </c>
      <c r="C789">
        <v>1</v>
      </c>
      <c r="D789">
        <v>1</v>
      </c>
      <c r="E789">
        <v>1</v>
      </c>
      <c r="F789" t="s">
        <v>47</v>
      </c>
      <c r="G789" t="s">
        <v>17</v>
      </c>
      <c r="H789" t="s">
        <v>19</v>
      </c>
      <c r="I789" t="s">
        <v>14</v>
      </c>
      <c r="J789">
        <v>1</v>
      </c>
    </row>
    <row r="790" spans="1:10" x14ac:dyDescent="0.3">
      <c r="A790" t="s">
        <v>15</v>
      </c>
      <c r="B790">
        <v>46</v>
      </c>
      <c r="C790">
        <v>0</v>
      </c>
      <c r="D790">
        <v>0</v>
      </c>
      <c r="E790">
        <v>0</v>
      </c>
      <c r="F790" t="s">
        <v>18</v>
      </c>
      <c r="G790" t="s">
        <v>12</v>
      </c>
      <c r="H790" t="s">
        <v>24</v>
      </c>
      <c r="I790" t="s">
        <v>14</v>
      </c>
      <c r="J790">
        <v>0</v>
      </c>
    </row>
    <row r="791" spans="1:10" x14ac:dyDescent="0.3">
      <c r="A791" t="s">
        <v>15</v>
      </c>
      <c r="B791">
        <v>31</v>
      </c>
      <c r="C791">
        <v>1</v>
      </c>
      <c r="D791">
        <v>1</v>
      </c>
      <c r="E791">
        <v>0</v>
      </c>
      <c r="F791" t="s">
        <v>30</v>
      </c>
      <c r="G791" t="s">
        <v>17</v>
      </c>
      <c r="H791" t="s">
        <v>19</v>
      </c>
      <c r="I791" t="s">
        <v>14</v>
      </c>
      <c r="J791">
        <v>1</v>
      </c>
    </row>
    <row r="792" spans="1:10" x14ac:dyDescent="0.3">
      <c r="A792" t="s">
        <v>15</v>
      </c>
      <c r="B792">
        <v>42</v>
      </c>
      <c r="C792">
        <v>1</v>
      </c>
      <c r="D792">
        <v>1</v>
      </c>
      <c r="E792">
        <v>1</v>
      </c>
      <c r="F792" t="s">
        <v>52</v>
      </c>
      <c r="G792" t="s">
        <v>12</v>
      </c>
      <c r="H792" t="s">
        <v>24</v>
      </c>
      <c r="I792" t="s">
        <v>14</v>
      </c>
      <c r="J792">
        <v>1</v>
      </c>
    </row>
    <row r="793" spans="1:10" x14ac:dyDescent="0.3">
      <c r="A793" t="s">
        <v>15</v>
      </c>
      <c r="B793">
        <v>54</v>
      </c>
      <c r="C793">
        <v>0</v>
      </c>
      <c r="D793">
        <v>0</v>
      </c>
      <c r="E793">
        <v>0</v>
      </c>
      <c r="F793" t="s">
        <v>35</v>
      </c>
      <c r="G793" t="s">
        <v>17</v>
      </c>
      <c r="H793" t="s">
        <v>19</v>
      </c>
      <c r="I793" t="s">
        <v>14</v>
      </c>
      <c r="J793">
        <v>0</v>
      </c>
    </row>
    <row r="794" spans="1:10" x14ac:dyDescent="0.3">
      <c r="A794" t="s">
        <v>10</v>
      </c>
      <c r="B794">
        <v>27</v>
      </c>
      <c r="C794">
        <v>0</v>
      </c>
      <c r="D794">
        <v>0</v>
      </c>
      <c r="E794">
        <v>1</v>
      </c>
      <c r="F794" t="s">
        <v>37</v>
      </c>
      <c r="G794" t="s">
        <v>12</v>
      </c>
      <c r="H794" t="s">
        <v>19</v>
      </c>
      <c r="I794" t="s">
        <v>14</v>
      </c>
      <c r="J794">
        <v>0</v>
      </c>
    </row>
    <row r="795" spans="1:10" x14ac:dyDescent="0.3">
      <c r="A795" t="s">
        <v>15</v>
      </c>
      <c r="B795">
        <v>57</v>
      </c>
      <c r="C795">
        <v>1</v>
      </c>
      <c r="D795">
        <v>1</v>
      </c>
      <c r="E795">
        <v>1</v>
      </c>
      <c r="F795" t="s">
        <v>23</v>
      </c>
      <c r="G795" t="s">
        <v>17</v>
      </c>
      <c r="H795" t="s">
        <v>19</v>
      </c>
      <c r="I795" t="s">
        <v>14</v>
      </c>
      <c r="J795">
        <v>1</v>
      </c>
    </row>
    <row r="796" spans="1:10" x14ac:dyDescent="0.3">
      <c r="A796" t="s">
        <v>15</v>
      </c>
      <c r="B796">
        <v>46</v>
      </c>
      <c r="C796">
        <v>1</v>
      </c>
      <c r="D796">
        <v>1</v>
      </c>
      <c r="E796">
        <v>1</v>
      </c>
      <c r="F796" t="s">
        <v>33</v>
      </c>
      <c r="G796" t="s">
        <v>12</v>
      </c>
      <c r="H796" t="s">
        <v>24</v>
      </c>
      <c r="I796" t="s">
        <v>14</v>
      </c>
      <c r="J796">
        <v>1</v>
      </c>
    </row>
    <row r="797" spans="1:10" x14ac:dyDescent="0.3">
      <c r="A797" t="s">
        <v>15</v>
      </c>
      <c r="B797">
        <v>29</v>
      </c>
      <c r="C797">
        <v>0</v>
      </c>
      <c r="D797">
        <v>0</v>
      </c>
      <c r="E797">
        <v>1</v>
      </c>
      <c r="F797" t="s">
        <v>51</v>
      </c>
      <c r="G797" t="s">
        <v>17</v>
      </c>
      <c r="H797" t="s">
        <v>13</v>
      </c>
      <c r="I797" t="s">
        <v>14</v>
      </c>
      <c r="J797">
        <v>0</v>
      </c>
    </row>
    <row r="798" spans="1:10" x14ac:dyDescent="0.3">
      <c r="A798" t="s">
        <v>15</v>
      </c>
      <c r="B798">
        <v>34</v>
      </c>
      <c r="C798">
        <v>1</v>
      </c>
      <c r="D798">
        <v>1</v>
      </c>
      <c r="E798">
        <v>0</v>
      </c>
      <c r="F798" t="s">
        <v>26</v>
      </c>
      <c r="G798" t="s">
        <v>12</v>
      </c>
      <c r="H798" t="s">
        <v>19</v>
      </c>
      <c r="I798" t="s">
        <v>14</v>
      </c>
      <c r="J798">
        <v>1</v>
      </c>
    </row>
    <row r="799" spans="1:10" x14ac:dyDescent="0.3">
      <c r="A799" t="s">
        <v>10</v>
      </c>
      <c r="B799">
        <v>41</v>
      </c>
      <c r="C799">
        <v>1</v>
      </c>
      <c r="D799">
        <v>1</v>
      </c>
      <c r="E799">
        <v>1</v>
      </c>
      <c r="F799" t="s">
        <v>37</v>
      </c>
      <c r="G799" t="s">
        <v>17</v>
      </c>
      <c r="H799" t="s">
        <v>19</v>
      </c>
      <c r="I799" t="s">
        <v>14</v>
      </c>
      <c r="J799">
        <v>1</v>
      </c>
    </row>
    <row r="800" spans="1:10" x14ac:dyDescent="0.3">
      <c r="A800" t="s">
        <v>10</v>
      </c>
      <c r="B800">
        <v>10</v>
      </c>
      <c r="C800">
        <v>0</v>
      </c>
      <c r="D800">
        <v>0</v>
      </c>
      <c r="E800">
        <v>1</v>
      </c>
      <c r="F800" t="s">
        <v>23</v>
      </c>
      <c r="G800" t="s">
        <v>12</v>
      </c>
      <c r="H800" t="s">
        <v>13</v>
      </c>
      <c r="I800" t="s">
        <v>14</v>
      </c>
      <c r="J800">
        <v>0</v>
      </c>
    </row>
    <row r="801" spans="1:10" x14ac:dyDescent="0.3">
      <c r="A801" t="s">
        <v>10</v>
      </c>
      <c r="B801">
        <v>27</v>
      </c>
      <c r="C801">
        <v>1</v>
      </c>
      <c r="D801">
        <v>1</v>
      </c>
      <c r="E801">
        <v>0</v>
      </c>
      <c r="F801" t="s">
        <v>20</v>
      </c>
      <c r="G801" t="s">
        <v>17</v>
      </c>
      <c r="H801" t="s">
        <v>13</v>
      </c>
      <c r="I801" t="s">
        <v>14</v>
      </c>
      <c r="J801">
        <v>1</v>
      </c>
    </row>
    <row r="802" spans="1:10" x14ac:dyDescent="0.3">
      <c r="A802" t="s">
        <v>10</v>
      </c>
      <c r="B802">
        <v>26</v>
      </c>
      <c r="C802">
        <v>1</v>
      </c>
      <c r="D802">
        <v>1</v>
      </c>
      <c r="E802">
        <v>1</v>
      </c>
      <c r="F802" t="s">
        <v>39</v>
      </c>
      <c r="G802" t="s">
        <v>12</v>
      </c>
      <c r="H802" t="s">
        <v>24</v>
      </c>
      <c r="I802" t="s">
        <v>14</v>
      </c>
      <c r="J802">
        <v>1</v>
      </c>
    </row>
    <row r="803" spans="1:10" x14ac:dyDescent="0.3">
      <c r="A803" t="s">
        <v>10</v>
      </c>
      <c r="B803">
        <v>62</v>
      </c>
      <c r="C803">
        <v>1</v>
      </c>
      <c r="D803">
        <v>1</v>
      </c>
      <c r="E803">
        <v>1</v>
      </c>
      <c r="F803" t="s">
        <v>33</v>
      </c>
      <c r="G803" t="s">
        <v>17</v>
      </c>
      <c r="H803" t="s">
        <v>19</v>
      </c>
      <c r="I803" t="s">
        <v>14</v>
      </c>
      <c r="J803">
        <v>1</v>
      </c>
    </row>
    <row r="804" spans="1:10" x14ac:dyDescent="0.3">
      <c r="A804" t="s">
        <v>15</v>
      </c>
      <c r="B804">
        <v>28</v>
      </c>
      <c r="C804">
        <v>1</v>
      </c>
      <c r="D804">
        <v>1</v>
      </c>
      <c r="E804">
        <v>1</v>
      </c>
      <c r="F804" t="s">
        <v>27</v>
      </c>
      <c r="G804" t="s">
        <v>12</v>
      </c>
      <c r="H804" t="s">
        <v>19</v>
      </c>
      <c r="I804" t="s">
        <v>14</v>
      </c>
      <c r="J804">
        <v>1</v>
      </c>
    </row>
    <row r="805" spans="1:10" x14ac:dyDescent="0.3">
      <c r="A805" t="s">
        <v>15</v>
      </c>
      <c r="B805">
        <v>44</v>
      </c>
      <c r="C805">
        <v>1</v>
      </c>
      <c r="D805">
        <v>1</v>
      </c>
      <c r="E805">
        <v>0</v>
      </c>
      <c r="F805" t="s">
        <v>49</v>
      </c>
      <c r="G805" t="s">
        <v>17</v>
      </c>
      <c r="H805" t="s">
        <v>19</v>
      </c>
      <c r="I805" t="s">
        <v>14</v>
      </c>
      <c r="J805">
        <v>1</v>
      </c>
    </row>
    <row r="806" spans="1:10" x14ac:dyDescent="0.3">
      <c r="A806" t="s">
        <v>15</v>
      </c>
      <c r="B806">
        <v>39</v>
      </c>
      <c r="C806">
        <v>1</v>
      </c>
      <c r="D806">
        <v>1</v>
      </c>
      <c r="E806">
        <v>1</v>
      </c>
      <c r="F806" t="s">
        <v>32</v>
      </c>
      <c r="G806" t="s">
        <v>12</v>
      </c>
      <c r="H806" t="s">
        <v>13</v>
      </c>
      <c r="I806" t="s">
        <v>14</v>
      </c>
      <c r="J806">
        <v>1</v>
      </c>
    </row>
    <row r="807" spans="1:10" x14ac:dyDescent="0.3">
      <c r="A807" t="s">
        <v>10</v>
      </c>
      <c r="B807">
        <v>11</v>
      </c>
      <c r="C807">
        <v>0</v>
      </c>
      <c r="D807">
        <v>0</v>
      </c>
      <c r="E807">
        <v>1</v>
      </c>
      <c r="F807" t="s">
        <v>50</v>
      </c>
      <c r="G807" t="s">
        <v>17</v>
      </c>
      <c r="H807" t="s">
        <v>24</v>
      </c>
      <c r="I807" t="s">
        <v>14</v>
      </c>
      <c r="J807">
        <v>0</v>
      </c>
    </row>
    <row r="808" spans="1:10" x14ac:dyDescent="0.3">
      <c r="A808" t="s">
        <v>10</v>
      </c>
      <c r="B808">
        <v>51</v>
      </c>
      <c r="C808">
        <v>0</v>
      </c>
      <c r="D808">
        <v>0</v>
      </c>
      <c r="E808">
        <v>1</v>
      </c>
      <c r="F808" t="s">
        <v>48</v>
      </c>
      <c r="G808" t="s">
        <v>12</v>
      </c>
      <c r="H808" t="s">
        <v>19</v>
      </c>
      <c r="I808" t="s">
        <v>14</v>
      </c>
      <c r="J808">
        <v>0</v>
      </c>
    </row>
    <row r="809" spans="1:10" x14ac:dyDescent="0.3">
      <c r="A809" t="s">
        <v>10</v>
      </c>
      <c r="B809">
        <v>34</v>
      </c>
      <c r="C809">
        <v>1</v>
      </c>
      <c r="D809">
        <v>1</v>
      </c>
      <c r="E809">
        <v>0</v>
      </c>
      <c r="F809" t="s">
        <v>22</v>
      </c>
      <c r="G809" t="s">
        <v>17</v>
      </c>
      <c r="H809" t="s">
        <v>24</v>
      </c>
      <c r="I809" t="s">
        <v>14</v>
      </c>
      <c r="J809">
        <v>1</v>
      </c>
    </row>
    <row r="810" spans="1:10" x14ac:dyDescent="0.3">
      <c r="A810" t="s">
        <v>10</v>
      </c>
      <c r="B810">
        <v>17</v>
      </c>
      <c r="C810">
        <v>0</v>
      </c>
      <c r="D810">
        <v>0</v>
      </c>
      <c r="E810">
        <v>0</v>
      </c>
      <c r="F810" t="s">
        <v>45</v>
      </c>
      <c r="G810" t="s">
        <v>12</v>
      </c>
      <c r="H810" t="s">
        <v>13</v>
      </c>
      <c r="I810" t="s">
        <v>14</v>
      </c>
      <c r="J810">
        <v>0</v>
      </c>
    </row>
    <row r="811" spans="1:10" x14ac:dyDescent="0.3">
      <c r="A811" t="s">
        <v>10</v>
      </c>
      <c r="B811">
        <v>12</v>
      </c>
      <c r="C811">
        <v>1</v>
      </c>
      <c r="D811">
        <v>1</v>
      </c>
      <c r="E811">
        <v>0</v>
      </c>
      <c r="F811" t="s">
        <v>52</v>
      </c>
      <c r="G811" t="s">
        <v>17</v>
      </c>
      <c r="H811" t="s">
        <v>19</v>
      </c>
      <c r="I811" t="s">
        <v>14</v>
      </c>
      <c r="J811">
        <v>1</v>
      </c>
    </row>
    <row r="812" spans="1:10" x14ac:dyDescent="0.3">
      <c r="A812" t="s">
        <v>15</v>
      </c>
      <c r="B812">
        <v>51</v>
      </c>
      <c r="C812">
        <v>0</v>
      </c>
      <c r="D812">
        <v>0</v>
      </c>
      <c r="E812">
        <v>1</v>
      </c>
      <c r="F812" t="s">
        <v>51</v>
      </c>
      <c r="G812" t="s">
        <v>12</v>
      </c>
      <c r="H812" t="s">
        <v>19</v>
      </c>
      <c r="I812" t="s">
        <v>14</v>
      </c>
      <c r="J812">
        <v>0</v>
      </c>
    </row>
    <row r="813" spans="1:10" x14ac:dyDescent="0.3">
      <c r="A813" t="s">
        <v>10</v>
      </c>
      <c r="B813">
        <v>49</v>
      </c>
      <c r="C813">
        <v>0</v>
      </c>
      <c r="D813">
        <v>0</v>
      </c>
      <c r="E813">
        <v>1</v>
      </c>
      <c r="F813" t="s">
        <v>30</v>
      </c>
      <c r="G813" t="s">
        <v>17</v>
      </c>
      <c r="H813" t="s">
        <v>24</v>
      </c>
      <c r="I813" t="s">
        <v>14</v>
      </c>
      <c r="J813">
        <v>0</v>
      </c>
    </row>
    <row r="814" spans="1:10" x14ac:dyDescent="0.3">
      <c r="A814" t="s">
        <v>15</v>
      </c>
      <c r="B814">
        <v>40</v>
      </c>
      <c r="C814">
        <v>1</v>
      </c>
      <c r="D814">
        <v>1</v>
      </c>
      <c r="E814">
        <v>0</v>
      </c>
      <c r="F814" t="s">
        <v>48</v>
      </c>
      <c r="G814" t="s">
        <v>12</v>
      </c>
      <c r="H814" t="s">
        <v>19</v>
      </c>
      <c r="I814" t="s">
        <v>14</v>
      </c>
      <c r="J814">
        <v>1</v>
      </c>
    </row>
    <row r="815" spans="1:10" x14ac:dyDescent="0.3">
      <c r="A815" t="s">
        <v>15</v>
      </c>
      <c r="B815">
        <v>50</v>
      </c>
      <c r="C815">
        <v>0</v>
      </c>
      <c r="D815">
        <v>0</v>
      </c>
      <c r="E815">
        <v>1</v>
      </c>
      <c r="F815" t="s">
        <v>33</v>
      </c>
      <c r="G815" t="s">
        <v>17</v>
      </c>
      <c r="H815" t="s">
        <v>24</v>
      </c>
      <c r="I815" t="s">
        <v>14</v>
      </c>
      <c r="J815">
        <v>0</v>
      </c>
    </row>
    <row r="816" spans="1:10" x14ac:dyDescent="0.3">
      <c r="A816" t="s">
        <v>10</v>
      </c>
      <c r="B816">
        <v>31</v>
      </c>
      <c r="C816">
        <v>1</v>
      </c>
      <c r="D816">
        <v>1</v>
      </c>
      <c r="E816">
        <v>1</v>
      </c>
      <c r="F816" t="s">
        <v>25</v>
      </c>
      <c r="G816" t="s">
        <v>12</v>
      </c>
      <c r="H816" t="s">
        <v>13</v>
      </c>
      <c r="I816" t="s">
        <v>14</v>
      </c>
      <c r="J816">
        <v>1</v>
      </c>
    </row>
    <row r="817" spans="1:10" x14ac:dyDescent="0.3">
      <c r="A817" t="s">
        <v>15</v>
      </c>
      <c r="B817">
        <v>49</v>
      </c>
      <c r="C817">
        <v>1</v>
      </c>
      <c r="D817">
        <v>1</v>
      </c>
      <c r="E817">
        <v>1</v>
      </c>
      <c r="F817" t="s">
        <v>48</v>
      </c>
      <c r="G817" t="s">
        <v>17</v>
      </c>
      <c r="H817" t="s">
        <v>13</v>
      </c>
      <c r="I817" t="s">
        <v>14</v>
      </c>
      <c r="J817">
        <v>1</v>
      </c>
    </row>
    <row r="818" spans="1:10" x14ac:dyDescent="0.3">
      <c r="A818" t="s">
        <v>15</v>
      </c>
      <c r="B818">
        <v>35</v>
      </c>
      <c r="C818">
        <v>1</v>
      </c>
      <c r="D818">
        <v>1</v>
      </c>
      <c r="E818">
        <v>0</v>
      </c>
      <c r="F818" t="s">
        <v>28</v>
      </c>
      <c r="G818" t="s">
        <v>12</v>
      </c>
      <c r="H818" t="s">
        <v>24</v>
      </c>
      <c r="I818" t="s">
        <v>14</v>
      </c>
      <c r="J818">
        <v>1</v>
      </c>
    </row>
    <row r="819" spans="1:10" x14ac:dyDescent="0.3">
      <c r="A819" t="s">
        <v>10</v>
      </c>
      <c r="B819">
        <v>16</v>
      </c>
      <c r="C819">
        <v>1</v>
      </c>
      <c r="D819">
        <v>1</v>
      </c>
      <c r="E819">
        <v>0</v>
      </c>
      <c r="F819" t="s">
        <v>38</v>
      </c>
      <c r="G819" t="s">
        <v>17</v>
      </c>
      <c r="H819" t="s">
        <v>24</v>
      </c>
      <c r="I819" t="s">
        <v>14</v>
      </c>
      <c r="J819">
        <v>1</v>
      </c>
    </row>
    <row r="820" spans="1:10" x14ac:dyDescent="0.3">
      <c r="A820" t="s">
        <v>10</v>
      </c>
      <c r="B820">
        <v>37</v>
      </c>
      <c r="C820">
        <v>0</v>
      </c>
      <c r="D820">
        <v>0</v>
      </c>
      <c r="E820">
        <v>0</v>
      </c>
      <c r="F820" t="s">
        <v>29</v>
      </c>
      <c r="G820" t="s">
        <v>12</v>
      </c>
      <c r="H820" t="s">
        <v>19</v>
      </c>
      <c r="I820" t="s">
        <v>14</v>
      </c>
      <c r="J820">
        <v>0</v>
      </c>
    </row>
    <row r="821" spans="1:10" x14ac:dyDescent="0.3">
      <c r="A821" t="s">
        <v>10</v>
      </c>
      <c r="B821">
        <v>48</v>
      </c>
      <c r="C821">
        <v>0</v>
      </c>
      <c r="D821">
        <v>0</v>
      </c>
      <c r="E821">
        <v>0</v>
      </c>
      <c r="F821" t="s">
        <v>36</v>
      </c>
      <c r="G821" t="s">
        <v>17</v>
      </c>
      <c r="H821" t="s">
        <v>19</v>
      </c>
      <c r="I821" t="s">
        <v>14</v>
      </c>
      <c r="J821">
        <v>0</v>
      </c>
    </row>
    <row r="822" spans="1:10" x14ac:dyDescent="0.3">
      <c r="A822" t="s">
        <v>15</v>
      </c>
      <c r="B822">
        <v>11</v>
      </c>
      <c r="C822">
        <v>0</v>
      </c>
      <c r="D822">
        <v>0</v>
      </c>
      <c r="E822">
        <v>0</v>
      </c>
      <c r="F822" t="s">
        <v>38</v>
      </c>
      <c r="G822" t="s">
        <v>12</v>
      </c>
      <c r="H822" t="s">
        <v>24</v>
      </c>
      <c r="I822" t="s">
        <v>14</v>
      </c>
      <c r="J822">
        <v>0</v>
      </c>
    </row>
    <row r="823" spans="1:10" x14ac:dyDescent="0.3">
      <c r="A823" t="s">
        <v>15</v>
      </c>
      <c r="B823">
        <v>21</v>
      </c>
      <c r="C823">
        <v>1</v>
      </c>
      <c r="D823">
        <v>1</v>
      </c>
      <c r="E823">
        <v>1</v>
      </c>
      <c r="F823" t="s">
        <v>30</v>
      </c>
      <c r="G823" t="s">
        <v>17</v>
      </c>
      <c r="H823" t="s">
        <v>19</v>
      </c>
      <c r="I823" t="s">
        <v>14</v>
      </c>
      <c r="J823">
        <v>1</v>
      </c>
    </row>
    <row r="824" spans="1:10" x14ac:dyDescent="0.3">
      <c r="A824" t="s">
        <v>15</v>
      </c>
      <c r="B824">
        <v>45</v>
      </c>
      <c r="C824">
        <v>1</v>
      </c>
      <c r="D824">
        <v>1</v>
      </c>
      <c r="E824">
        <v>0</v>
      </c>
      <c r="F824" t="s">
        <v>30</v>
      </c>
      <c r="G824" t="s">
        <v>12</v>
      </c>
      <c r="H824" t="s">
        <v>19</v>
      </c>
      <c r="I824" t="s">
        <v>14</v>
      </c>
      <c r="J824">
        <v>1</v>
      </c>
    </row>
    <row r="825" spans="1:10" x14ac:dyDescent="0.3">
      <c r="A825" t="s">
        <v>15</v>
      </c>
      <c r="B825">
        <v>53</v>
      </c>
      <c r="C825">
        <v>0</v>
      </c>
      <c r="D825">
        <v>0</v>
      </c>
      <c r="E825">
        <v>1</v>
      </c>
      <c r="F825" t="s">
        <v>38</v>
      </c>
      <c r="G825" t="s">
        <v>17</v>
      </c>
      <c r="H825" t="s">
        <v>19</v>
      </c>
      <c r="I825" t="s">
        <v>14</v>
      </c>
      <c r="J825">
        <v>0</v>
      </c>
    </row>
    <row r="826" spans="1:10" x14ac:dyDescent="0.3">
      <c r="A826" t="s">
        <v>10</v>
      </c>
      <c r="B826">
        <v>13</v>
      </c>
      <c r="C826">
        <v>1</v>
      </c>
      <c r="D826">
        <v>1</v>
      </c>
      <c r="E826">
        <v>1</v>
      </c>
      <c r="F826" t="s">
        <v>44</v>
      </c>
      <c r="G826" t="s">
        <v>12</v>
      </c>
      <c r="H826" t="s">
        <v>24</v>
      </c>
      <c r="I826" t="s">
        <v>14</v>
      </c>
      <c r="J826">
        <v>1</v>
      </c>
    </row>
    <row r="827" spans="1:10" x14ac:dyDescent="0.3">
      <c r="A827" t="s">
        <v>10</v>
      </c>
      <c r="B827">
        <v>18</v>
      </c>
      <c r="C827">
        <v>0</v>
      </c>
      <c r="D827">
        <v>0</v>
      </c>
      <c r="E827">
        <v>1</v>
      </c>
      <c r="F827" t="s">
        <v>38</v>
      </c>
      <c r="G827" t="s">
        <v>17</v>
      </c>
      <c r="H827" t="s">
        <v>13</v>
      </c>
      <c r="I827" t="s">
        <v>14</v>
      </c>
      <c r="J827">
        <v>0</v>
      </c>
    </row>
    <row r="828" spans="1:10" x14ac:dyDescent="0.3">
      <c r="A828" t="s">
        <v>15</v>
      </c>
      <c r="B828">
        <v>34</v>
      </c>
      <c r="C828">
        <v>1</v>
      </c>
      <c r="D828">
        <v>1</v>
      </c>
      <c r="E828">
        <v>1</v>
      </c>
      <c r="F828" t="s">
        <v>41</v>
      </c>
      <c r="G828" t="s">
        <v>12</v>
      </c>
      <c r="H828" t="s">
        <v>19</v>
      </c>
      <c r="I828" t="s">
        <v>14</v>
      </c>
      <c r="J828">
        <v>1</v>
      </c>
    </row>
    <row r="829" spans="1:10" x14ac:dyDescent="0.3">
      <c r="A829" t="s">
        <v>15</v>
      </c>
      <c r="B829">
        <v>22</v>
      </c>
      <c r="C829">
        <v>0</v>
      </c>
      <c r="D829">
        <v>0</v>
      </c>
      <c r="E829">
        <v>0</v>
      </c>
      <c r="F829" t="s">
        <v>35</v>
      </c>
      <c r="G829" t="s">
        <v>17</v>
      </c>
      <c r="H829" t="s">
        <v>19</v>
      </c>
      <c r="I829" t="s">
        <v>14</v>
      </c>
      <c r="J829">
        <v>0</v>
      </c>
    </row>
    <row r="830" spans="1:10" x14ac:dyDescent="0.3">
      <c r="A830" t="s">
        <v>15</v>
      </c>
      <c r="B830">
        <v>39</v>
      </c>
      <c r="C830">
        <v>1</v>
      </c>
      <c r="D830">
        <v>1</v>
      </c>
      <c r="E830">
        <v>1</v>
      </c>
      <c r="F830" t="s">
        <v>50</v>
      </c>
      <c r="G830" t="s">
        <v>12</v>
      </c>
      <c r="H830" t="s">
        <v>19</v>
      </c>
      <c r="I830" t="s">
        <v>14</v>
      </c>
      <c r="J830">
        <v>1</v>
      </c>
    </row>
    <row r="831" spans="1:10" x14ac:dyDescent="0.3">
      <c r="A831" t="s">
        <v>15</v>
      </c>
      <c r="B831">
        <v>21</v>
      </c>
      <c r="C831">
        <v>0</v>
      </c>
      <c r="D831">
        <v>0</v>
      </c>
      <c r="E831">
        <v>0</v>
      </c>
      <c r="F831" t="s">
        <v>42</v>
      </c>
      <c r="G831" t="s">
        <v>17</v>
      </c>
      <c r="H831" t="s">
        <v>24</v>
      </c>
      <c r="I831" t="s">
        <v>14</v>
      </c>
      <c r="J831">
        <v>0</v>
      </c>
    </row>
    <row r="832" spans="1:10" x14ac:dyDescent="0.3">
      <c r="A832" t="s">
        <v>15</v>
      </c>
      <c r="B832">
        <v>64</v>
      </c>
      <c r="C832">
        <v>0</v>
      </c>
      <c r="D832">
        <v>0</v>
      </c>
      <c r="E832">
        <v>0</v>
      </c>
      <c r="F832" t="s">
        <v>18</v>
      </c>
      <c r="G832" t="s">
        <v>12</v>
      </c>
      <c r="H832" t="s">
        <v>13</v>
      </c>
      <c r="I832" t="s">
        <v>14</v>
      </c>
      <c r="J832">
        <v>0</v>
      </c>
    </row>
    <row r="833" spans="1:10" x14ac:dyDescent="0.3">
      <c r="A833" t="s">
        <v>10</v>
      </c>
      <c r="B833">
        <v>53</v>
      </c>
      <c r="C833">
        <v>0</v>
      </c>
      <c r="D833">
        <v>0</v>
      </c>
      <c r="E833">
        <v>0</v>
      </c>
      <c r="F833" t="s">
        <v>18</v>
      </c>
      <c r="G833" t="s">
        <v>17</v>
      </c>
      <c r="H833" t="s">
        <v>19</v>
      </c>
      <c r="I833" t="s">
        <v>14</v>
      </c>
      <c r="J833">
        <v>0</v>
      </c>
    </row>
    <row r="834" spans="1:10" x14ac:dyDescent="0.3">
      <c r="A834" t="s">
        <v>10</v>
      </c>
      <c r="B834">
        <v>21</v>
      </c>
      <c r="C834">
        <v>1</v>
      </c>
      <c r="D834">
        <v>1</v>
      </c>
      <c r="E834">
        <v>1</v>
      </c>
      <c r="F834" t="s">
        <v>20</v>
      </c>
      <c r="G834" t="s">
        <v>12</v>
      </c>
      <c r="H834" t="s">
        <v>13</v>
      </c>
      <c r="I834" t="s">
        <v>14</v>
      </c>
      <c r="J834">
        <v>1</v>
      </c>
    </row>
    <row r="835" spans="1:10" x14ac:dyDescent="0.3">
      <c r="A835" t="s">
        <v>10</v>
      </c>
      <c r="B835">
        <v>40</v>
      </c>
      <c r="C835">
        <v>1</v>
      </c>
      <c r="D835">
        <v>1</v>
      </c>
      <c r="E835">
        <v>1</v>
      </c>
      <c r="F835" t="s">
        <v>33</v>
      </c>
      <c r="G835" t="s">
        <v>17</v>
      </c>
      <c r="H835" t="s">
        <v>13</v>
      </c>
      <c r="I835" t="s">
        <v>14</v>
      </c>
      <c r="J835">
        <v>1</v>
      </c>
    </row>
    <row r="836" spans="1:10" x14ac:dyDescent="0.3">
      <c r="A836" t="s">
        <v>15</v>
      </c>
      <c r="B836">
        <v>39</v>
      </c>
      <c r="C836">
        <v>1</v>
      </c>
      <c r="D836">
        <v>1</v>
      </c>
      <c r="E836">
        <v>1</v>
      </c>
      <c r="F836" t="s">
        <v>22</v>
      </c>
      <c r="G836" t="s">
        <v>12</v>
      </c>
      <c r="H836" t="s">
        <v>13</v>
      </c>
      <c r="I836" t="s">
        <v>14</v>
      </c>
      <c r="J836">
        <v>1</v>
      </c>
    </row>
    <row r="837" spans="1:10" x14ac:dyDescent="0.3">
      <c r="A837" t="s">
        <v>10</v>
      </c>
      <c r="B837">
        <v>47</v>
      </c>
      <c r="C837">
        <v>1</v>
      </c>
      <c r="D837">
        <v>1</v>
      </c>
      <c r="E837">
        <v>1</v>
      </c>
      <c r="F837" t="s">
        <v>22</v>
      </c>
      <c r="G837" t="s">
        <v>17</v>
      </c>
      <c r="H837" t="s">
        <v>24</v>
      </c>
      <c r="I837" t="s">
        <v>14</v>
      </c>
      <c r="J837">
        <v>1</v>
      </c>
    </row>
    <row r="838" spans="1:10" x14ac:dyDescent="0.3">
      <c r="A838" t="s">
        <v>15</v>
      </c>
      <c r="B838">
        <v>52</v>
      </c>
      <c r="C838">
        <v>0</v>
      </c>
      <c r="D838">
        <v>0</v>
      </c>
      <c r="E838">
        <v>1</v>
      </c>
      <c r="F838" t="s">
        <v>28</v>
      </c>
      <c r="G838" t="s">
        <v>12</v>
      </c>
      <c r="H838" t="s">
        <v>19</v>
      </c>
      <c r="I838" t="s">
        <v>14</v>
      </c>
      <c r="J838">
        <v>0</v>
      </c>
    </row>
    <row r="839" spans="1:10" x14ac:dyDescent="0.3">
      <c r="A839" t="s">
        <v>10</v>
      </c>
      <c r="B839">
        <v>17</v>
      </c>
      <c r="C839">
        <v>1</v>
      </c>
      <c r="D839">
        <v>1</v>
      </c>
      <c r="E839">
        <v>1</v>
      </c>
      <c r="F839" t="s">
        <v>28</v>
      </c>
      <c r="G839" t="s">
        <v>17</v>
      </c>
      <c r="H839" t="s">
        <v>13</v>
      </c>
      <c r="I839" t="s">
        <v>14</v>
      </c>
      <c r="J839">
        <v>1</v>
      </c>
    </row>
    <row r="840" spans="1:10" x14ac:dyDescent="0.3">
      <c r="A840" t="s">
        <v>15</v>
      </c>
      <c r="B840">
        <v>65</v>
      </c>
      <c r="C840">
        <v>0</v>
      </c>
      <c r="D840">
        <v>0</v>
      </c>
      <c r="E840">
        <v>0</v>
      </c>
      <c r="F840" t="s">
        <v>31</v>
      </c>
      <c r="G840" t="s">
        <v>12</v>
      </c>
      <c r="H840" t="s">
        <v>24</v>
      </c>
      <c r="I840" t="s">
        <v>14</v>
      </c>
      <c r="J840">
        <v>0</v>
      </c>
    </row>
    <row r="841" spans="1:10" x14ac:dyDescent="0.3">
      <c r="A841" t="s">
        <v>15</v>
      </c>
      <c r="B841">
        <v>32</v>
      </c>
      <c r="C841">
        <v>0</v>
      </c>
      <c r="D841">
        <v>0</v>
      </c>
      <c r="E841">
        <v>1</v>
      </c>
      <c r="F841" t="s">
        <v>16</v>
      </c>
      <c r="G841" t="s">
        <v>17</v>
      </c>
      <c r="H841" t="s">
        <v>24</v>
      </c>
      <c r="I841" t="s">
        <v>14</v>
      </c>
      <c r="J841">
        <v>0</v>
      </c>
    </row>
    <row r="842" spans="1:10" x14ac:dyDescent="0.3">
      <c r="A842" t="s">
        <v>15</v>
      </c>
      <c r="B842">
        <v>8</v>
      </c>
      <c r="C842">
        <v>1</v>
      </c>
      <c r="D842">
        <v>1</v>
      </c>
      <c r="E842">
        <v>0</v>
      </c>
      <c r="F842" t="s">
        <v>44</v>
      </c>
      <c r="G842" t="s">
        <v>12</v>
      </c>
      <c r="H842" t="s">
        <v>13</v>
      </c>
      <c r="I842" t="s">
        <v>14</v>
      </c>
      <c r="J842">
        <v>1</v>
      </c>
    </row>
    <row r="843" spans="1:10" x14ac:dyDescent="0.3">
      <c r="A843" t="s">
        <v>10</v>
      </c>
      <c r="B843">
        <v>55</v>
      </c>
      <c r="C843">
        <v>0</v>
      </c>
      <c r="D843">
        <v>0</v>
      </c>
      <c r="E843">
        <v>1</v>
      </c>
      <c r="F843" t="s">
        <v>35</v>
      </c>
      <c r="G843" t="s">
        <v>17</v>
      </c>
      <c r="H843" t="s">
        <v>13</v>
      </c>
      <c r="I843" t="s">
        <v>14</v>
      </c>
      <c r="J843">
        <v>0</v>
      </c>
    </row>
    <row r="844" spans="1:10" x14ac:dyDescent="0.3">
      <c r="A844" t="s">
        <v>15</v>
      </c>
      <c r="B844">
        <v>47</v>
      </c>
      <c r="C844">
        <v>0</v>
      </c>
      <c r="D844">
        <v>0</v>
      </c>
      <c r="E844">
        <v>0</v>
      </c>
      <c r="F844" t="s">
        <v>51</v>
      </c>
      <c r="G844" t="s">
        <v>12</v>
      </c>
      <c r="H844" t="s">
        <v>19</v>
      </c>
      <c r="I844" t="s">
        <v>14</v>
      </c>
      <c r="J844">
        <v>0</v>
      </c>
    </row>
    <row r="845" spans="1:10" x14ac:dyDescent="0.3">
      <c r="A845" t="s">
        <v>15</v>
      </c>
      <c r="B845">
        <v>47</v>
      </c>
      <c r="C845">
        <v>0</v>
      </c>
      <c r="D845">
        <v>0</v>
      </c>
      <c r="E845">
        <v>0</v>
      </c>
      <c r="F845" t="s">
        <v>32</v>
      </c>
      <c r="G845" t="s">
        <v>17</v>
      </c>
      <c r="H845" t="s">
        <v>19</v>
      </c>
      <c r="I845" t="s">
        <v>14</v>
      </c>
      <c r="J845">
        <v>0</v>
      </c>
    </row>
    <row r="846" spans="1:10" x14ac:dyDescent="0.3">
      <c r="A846" t="s">
        <v>15</v>
      </c>
      <c r="B846">
        <v>47</v>
      </c>
      <c r="C846">
        <v>0</v>
      </c>
      <c r="D846">
        <v>0</v>
      </c>
      <c r="E846">
        <v>0</v>
      </c>
      <c r="F846" t="s">
        <v>53</v>
      </c>
      <c r="G846" t="s">
        <v>12</v>
      </c>
      <c r="H846" t="s">
        <v>13</v>
      </c>
      <c r="I846" t="s">
        <v>14</v>
      </c>
      <c r="J846">
        <v>0</v>
      </c>
    </row>
    <row r="847" spans="1:10" x14ac:dyDescent="0.3">
      <c r="A847" t="s">
        <v>10</v>
      </c>
      <c r="B847">
        <v>26</v>
      </c>
      <c r="C847">
        <v>1</v>
      </c>
      <c r="D847">
        <v>1</v>
      </c>
      <c r="E847">
        <v>0</v>
      </c>
      <c r="F847" t="s">
        <v>46</v>
      </c>
      <c r="G847" t="s">
        <v>17</v>
      </c>
      <c r="H847" t="s">
        <v>19</v>
      </c>
      <c r="I847" t="s">
        <v>14</v>
      </c>
      <c r="J847">
        <v>1</v>
      </c>
    </row>
    <row r="848" spans="1:10" x14ac:dyDescent="0.3">
      <c r="A848" t="s">
        <v>15</v>
      </c>
      <c r="B848">
        <v>36</v>
      </c>
      <c r="C848">
        <v>0</v>
      </c>
      <c r="D848">
        <v>0</v>
      </c>
      <c r="E848">
        <v>0</v>
      </c>
      <c r="F848" t="s">
        <v>38</v>
      </c>
      <c r="G848" t="s">
        <v>12</v>
      </c>
      <c r="H848" t="s">
        <v>19</v>
      </c>
      <c r="I848" t="s">
        <v>14</v>
      </c>
      <c r="J848">
        <v>0</v>
      </c>
    </row>
    <row r="849" spans="1:10" x14ac:dyDescent="0.3">
      <c r="A849" t="s">
        <v>15</v>
      </c>
      <c r="B849">
        <v>45</v>
      </c>
      <c r="C849">
        <v>1</v>
      </c>
      <c r="D849">
        <v>1</v>
      </c>
      <c r="E849">
        <v>0</v>
      </c>
      <c r="F849" t="s">
        <v>48</v>
      </c>
      <c r="G849" t="s">
        <v>17</v>
      </c>
      <c r="H849" t="s">
        <v>13</v>
      </c>
      <c r="I849" t="s">
        <v>14</v>
      </c>
      <c r="J849">
        <v>1</v>
      </c>
    </row>
    <row r="850" spans="1:10" x14ac:dyDescent="0.3">
      <c r="A850" t="s">
        <v>10</v>
      </c>
      <c r="B850">
        <v>24</v>
      </c>
      <c r="C850">
        <v>0</v>
      </c>
      <c r="D850">
        <v>0</v>
      </c>
      <c r="E850">
        <v>0</v>
      </c>
      <c r="F850" t="s">
        <v>11</v>
      </c>
      <c r="G850" t="s">
        <v>12</v>
      </c>
      <c r="H850" t="s">
        <v>13</v>
      </c>
      <c r="I850" t="s">
        <v>14</v>
      </c>
      <c r="J850">
        <v>0</v>
      </c>
    </row>
    <row r="851" spans="1:10" x14ac:dyDescent="0.3">
      <c r="A851" t="s">
        <v>10</v>
      </c>
      <c r="B851">
        <v>15</v>
      </c>
      <c r="C851">
        <v>0</v>
      </c>
      <c r="D851">
        <v>0</v>
      </c>
      <c r="E851">
        <v>1</v>
      </c>
      <c r="F851" t="s">
        <v>28</v>
      </c>
      <c r="G851" t="s">
        <v>17</v>
      </c>
      <c r="H851" t="s">
        <v>13</v>
      </c>
      <c r="I851" t="s">
        <v>14</v>
      </c>
      <c r="J851">
        <v>0</v>
      </c>
    </row>
    <row r="852" spans="1:10" x14ac:dyDescent="0.3">
      <c r="A852" t="s">
        <v>15</v>
      </c>
      <c r="B852">
        <v>32</v>
      </c>
      <c r="C852">
        <v>1</v>
      </c>
      <c r="D852">
        <v>1</v>
      </c>
      <c r="E852">
        <v>0</v>
      </c>
      <c r="F852" t="s">
        <v>38</v>
      </c>
      <c r="G852" t="s">
        <v>12</v>
      </c>
      <c r="H852" t="s">
        <v>24</v>
      </c>
      <c r="I852" t="s">
        <v>14</v>
      </c>
      <c r="J852">
        <v>1</v>
      </c>
    </row>
    <row r="853" spans="1:10" x14ac:dyDescent="0.3">
      <c r="A853" t="s">
        <v>10</v>
      </c>
      <c r="B853">
        <v>28</v>
      </c>
      <c r="C853">
        <v>1</v>
      </c>
      <c r="D853">
        <v>1</v>
      </c>
      <c r="E853">
        <v>0</v>
      </c>
      <c r="F853" t="s">
        <v>11</v>
      </c>
      <c r="G853" t="s">
        <v>17</v>
      </c>
      <c r="H853" t="s">
        <v>24</v>
      </c>
      <c r="I853" t="s">
        <v>14</v>
      </c>
      <c r="J853">
        <v>1</v>
      </c>
    </row>
    <row r="854" spans="1:10" x14ac:dyDescent="0.3">
      <c r="A854" t="s">
        <v>15</v>
      </c>
      <c r="B854">
        <v>53</v>
      </c>
      <c r="C854">
        <v>1</v>
      </c>
      <c r="D854">
        <v>1</v>
      </c>
      <c r="E854">
        <v>1</v>
      </c>
      <c r="F854" t="s">
        <v>53</v>
      </c>
      <c r="G854" t="s">
        <v>12</v>
      </c>
      <c r="H854" t="s">
        <v>13</v>
      </c>
      <c r="I854" t="s">
        <v>14</v>
      </c>
      <c r="J854">
        <v>1</v>
      </c>
    </row>
    <row r="855" spans="1:10" x14ac:dyDescent="0.3">
      <c r="A855" t="s">
        <v>15</v>
      </c>
      <c r="B855">
        <v>58</v>
      </c>
      <c r="C855">
        <v>1</v>
      </c>
      <c r="D855">
        <v>1</v>
      </c>
      <c r="E855">
        <v>0</v>
      </c>
      <c r="F855" t="s">
        <v>16</v>
      </c>
      <c r="G855" t="s">
        <v>17</v>
      </c>
      <c r="H855" t="s">
        <v>24</v>
      </c>
      <c r="I855" t="s">
        <v>14</v>
      </c>
      <c r="J855">
        <v>1</v>
      </c>
    </row>
    <row r="856" spans="1:10" x14ac:dyDescent="0.3">
      <c r="A856" t="s">
        <v>10</v>
      </c>
      <c r="B856">
        <v>8</v>
      </c>
      <c r="C856">
        <v>0</v>
      </c>
      <c r="D856">
        <v>0</v>
      </c>
      <c r="E856">
        <v>1</v>
      </c>
      <c r="F856" t="s">
        <v>26</v>
      </c>
      <c r="G856" t="s">
        <v>12</v>
      </c>
      <c r="H856" t="s">
        <v>24</v>
      </c>
      <c r="I856" t="s">
        <v>14</v>
      </c>
      <c r="J856">
        <v>0</v>
      </c>
    </row>
    <row r="857" spans="1:10" x14ac:dyDescent="0.3">
      <c r="A857" t="s">
        <v>15</v>
      </c>
      <c r="B857">
        <v>35</v>
      </c>
      <c r="C857">
        <v>0</v>
      </c>
      <c r="D857">
        <v>0</v>
      </c>
      <c r="E857">
        <v>1</v>
      </c>
      <c r="F857" t="s">
        <v>16</v>
      </c>
      <c r="G857" t="s">
        <v>17</v>
      </c>
      <c r="H857" t="s">
        <v>24</v>
      </c>
      <c r="I857" t="s">
        <v>14</v>
      </c>
      <c r="J857">
        <v>0</v>
      </c>
    </row>
    <row r="858" spans="1:10" x14ac:dyDescent="0.3">
      <c r="A858" t="s">
        <v>15</v>
      </c>
      <c r="B858">
        <v>44</v>
      </c>
      <c r="C858">
        <v>1</v>
      </c>
      <c r="D858">
        <v>1</v>
      </c>
      <c r="E858">
        <v>1</v>
      </c>
      <c r="F858" t="s">
        <v>49</v>
      </c>
      <c r="G858" t="s">
        <v>12</v>
      </c>
      <c r="H858" t="s">
        <v>19</v>
      </c>
      <c r="I858" t="s">
        <v>14</v>
      </c>
      <c r="J858">
        <v>1</v>
      </c>
    </row>
    <row r="859" spans="1:10" x14ac:dyDescent="0.3">
      <c r="A859" t="s">
        <v>10</v>
      </c>
      <c r="B859">
        <v>30</v>
      </c>
      <c r="C859">
        <v>1</v>
      </c>
      <c r="D859">
        <v>1</v>
      </c>
      <c r="E859">
        <v>1</v>
      </c>
      <c r="F859" t="s">
        <v>18</v>
      </c>
      <c r="G859" t="s">
        <v>17</v>
      </c>
      <c r="H859" t="s">
        <v>19</v>
      </c>
      <c r="I859" t="s">
        <v>14</v>
      </c>
      <c r="J859">
        <v>1</v>
      </c>
    </row>
    <row r="860" spans="1:10" x14ac:dyDescent="0.3">
      <c r="A860" t="s">
        <v>15</v>
      </c>
      <c r="B860">
        <v>16</v>
      </c>
      <c r="C860">
        <v>0</v>
      </c>
      <c r="D860">
        <v>0</v>
      </c>
      <c r="E860">
        <v>1</v>
      </c>
      <c r="F860" t="s">
        <v>47</v>
      </c>
      <c r="G860" t="s">
        <v>12</v>
      </c>
      <c r="H860" t="s">
        <v>19</v>
      </c>
      <c r="I860" t="s">
        <v>14</v>
      </c>
      <c r="J860">
        <v>0</v>
      </c>
    </row>
    <row r="861" spans="1:10" x14ac:dyDescent="0.3">
      <c r="A861" t="s">
        <v>15</v>
      </c>
      <c r="B861">
        <v>54</v>
      </c>
      <c r="C861">
        <v>1</v>
      </c>
      <c r="D861">
        <v>1</v>
      </c>
      <c r="E861">
        <v>1</v>
      </c>
      <c r="F861" t="s">
        <v>16</v>
      </c>
      <c r="G861" t="s">
        <v>17</v>
      </c>
      <c r="H861" t="s">
        <v>13</v>
      </c>
      <c r="I861" t="s">
        <v>14</v>
      </c>
      <c r="J861">
        <v>1</v>
      </c>
    </row>
    <row r="862" spans="1:10" x14ac:dyDescent="0.3">
      <c r="A862" t="s">
        <v>15</v>
      </c>
      <c r="B862">
        <v>54</v>
      </c>
      <c r="C862">
        <v>1</v>
      </c>
      <c r="D862">
        <v>1</v>
      </c>
      <c r="E862">
        <v>1</v>
      </c>
      <c r="F862" t="s">
        <v>40</v>
      </c>
      <c r="G862" t="s">
        <v>12</v>
      </c>
      <c r="H862" t="s">
        <v>24</v>
      </c>
      <c r="I862" t="s">
        <v>14</v>
      </c>
      <c r="J862">
        <v>1</v>
      </c>
    </row>
    <row r="863" spans="1:10" x14ac:dyDescent="0.3">
      <c r="A863" t="s">
        <v>15</v>
      </c>
      <c r="B863">
        <v>18</v>
      </c>
      <c r="C863">
        <v>1</v>
      </c>
      <c r="D863">
        <v>1</v>
      </c>
      <c r="E863">
        <v>1</v>
      </c>
      <c r="F863" t="s">
        <v>11</v>
      </c>
      <c r="G863" t="s">
        <v>17</v>
      </c>
      <c r="H863" t="s">
        <v>13</v>
      </c>
      <c r="I863" t="s">
        <v>14</v>
      </c>
      <c r="J863">
        <v>1</v>
      </c>
    </row>
    <row r="864" spans="1:10" x14ac:dyDescent="0.3">
      <c r="A864" t="s">
        <v>10</v>
      </c>
      <c r="B864">
        <v>19</v>
      </c>
      <c r="C864">
        <v>1</v>
      </c>
      <c r="D864">
        <v>1</v>
      </c>
      <c r="E864">
        <v>1</v>
      </c>
      <c r="F864" t="s">
        <v>43</v>
      </c>
      <c r="G864" t="s">
        <v>12</v>
      </c>
      <c r="H864" t="s">
        <v>24</v>
      </c>
      <c r="I864" t="s">
        <v>14</v>
      </c>
      <c r="J864">
        <v>1</v>
      </c>
    </row>
    <row r="865" spans="1:10" x14ac:dyDescent="0.3">
      <c r="A865" t="s">
        <v>10</v>
      </c>
      <c r="B865">
        <v>47</v>
      </c>
      <c r="C865">
        <v>0</v>
      </c>
      <c r="D865">
        <v>0</v>
      </c>
      <c r="E865">
        <v>1</v>
      </c>
      <c r="F865" t="s">
        <v>23</v>
      </c>
      <c r="G865" t="s">
        <v>17</v>
      </c>
      <c r="H865" t="s">
        <v>24</v>
      </c>
      <c r="I865" t="s">
        <v>14</v>
      </c>
      <c r="J865">
        <v>0</v>
      </c>
    </row>
    <row r="866" spans="1:10" x14ac:dyDescent="0.3">
      <c r="A866" t="s">
        <v>10</v>
      </c>
      <c r="B866">
        <v>38</v>
      </c>
      <c r="C866">
        <v>0</v>
      </c>
      <c r="D866">
        <v>0</v>
      </c>
      <c r="E866">
        <v>1</v>
      </c>
      <c r="F866" t="s">
        <v>23</v>
      </c>
      <c r="G866" t="s">
        <v>12</v>
      </c>
      <c r="H866" t="s">
        <v>19</v>
      </c>
      <c r="I866" t="s">
        <v>14</v>
      </c>
      <c r="J866">
        <v>0</v>
      </c>
    </row>
    <row r="867" spans="1:10" x14ac:dyDescent="0.3">
      <c r="A867" t="s">
        <v>15</v>
      </c>
      <c r="B867">
        <v>20</v>
      </c>
      <c r="C867">
        <v>0</v>
      </c>
      <c r="D867">
        <v>0</v>
      </c>
      <c r="E867">
        <v>0</v>
      </c>
      <c r="F867" t="s">
        <v>38</v>
      </c>
      <c r="G867" t="s">
        <v>17</v>
      </c>
      <c r="H867" t="s">
        <v>13</v>
      </c>
      <c r="I867" t="s">
        <v>14</v>
      </c>
      <c r="J867">
        <v>0</v>
      </c>
    </row>
    <row r="868" spans="1:10" x14ac:dyDescent="0.3">
      <c r="A868" t="s">
        <v>15</v>
      </c>
      <c r="B868">
        <v>65</v>
      </c>
      <c r="C868">
        <v>1</v>
      </c>
      <c r="D868">
        <v>1</v>
      </c>
      <c r="E868">
        <v>0</v>
      </c>
      <c r="F868" t="s">
        <v>28</v>
      </c>
      <c r="G868" t="s">
        <v>12</v>
      </c>
      <c r="H868" t="s">
        <v>24</v>
      </c>
      <c r="I868" t="s">
        <v>14</v>
      </c>
      <c r="J868">
        <v>1</v>
      </c>
    </row>
    <row r="869" spans="1:10" x14ac:dyDescent="0.3">
      <c r="A869" t="s">
        <v>10</v>
      </c>
      <c r="B869">
        <v>29</v>
      </c>
      <c r="C869">
        <v>1</v>
      </c>
      <c r="D869">
        <v>1</v>
      </c>
      <c r="E869">
        <v>0</v>
      </c>
      <c r="F869" t="s">
        <v>39</v>
      </c>
      <c r="G869" t="s">
        <v>17</v>
      </c>
      <c r="H869" t="s">
        <v>13</v>
      </c>
      <c r="I869" t="s">
        <v>14</v>
      </c>
      <c r="J869">
        <v>1</v>
      </c>
    </row>
    <row r="870" spans="1:10" x14ac:dyDescent="0.3">
      <c r="A870" t="s">
        <v>10</v>
      </c>
      <c r="B870">
        <v>8</v>
      </c>
      <c r="C870">
        <v>0</v>
      </c>
      <c r="D870">
        <v>0</v>
      </c>
      <c r="E870">
        <v>0</v>
      </c>
      <c r="F870" t="s">
        <v>45</v>
      </c>
      <c r="G870" t="s">
        <v>12</v>
      </c>
      <c r="H870" t="s">
        <v>13</v>
      </c>
      <c r="I870" t="s">
        <v>14</v>
      </c>
      <c r="J870">
        <v>0</v>
      </c>
    </row>
    <row r="871" spans="1:10" x14ac:dyDescent="0.3">
      <c r="A871" t="s">
        <v>10</v>
      </c>
      <c r="B871">
        <v>45</v>
      </c>
      <c r="C871">
        <v>1</v>
      </c>
      <c r="D871">
        <v>1</v>
      </c>
      <c r="E871">
        <v>1</v>
      </c>
      <c r="F871" t="s">
        <v>22</v>
      </c>
      <c r="G871" t="s">
        <v>17</v>
      </c>
      <c r="H871" t="s">
        <v>13</v>
      </c>
      <c r="I871" t="s">
        <v>14</v>
      </c>
      <c r="J871">
        <v>1</v>
      </c>
    </row>
    <row r="872" spans="1:10" x14ac:dyDescent="0.3">
      <c r="A872" t="s">
        <v>10</v>
      </c>
      <c r="B872">
        <v>9</v>
      </c>
      <c r="C872">
        <v>1</v>
      </c>
      <c r="D872">
        <v>1</v>
      </c>
      <c r="E872">
        <v>0</v>
      </c>
      <c r="F872" t="s">
        <v>41</v>
      </c>
      <c r="G872" t="s">
        <v>12</v>
      </c>
      <c r="H872" t="s">
        <v>13</v>
      </c>
      <c r="I872" t="s">
        <v>14</v>
      </c>
      <c r="J872">
        <v>1</v>
      </c>
    </row>
    <row r="873" spans="1:10" x14ac:dyDescent="0.3">
      <c r="A873" t="s">
        <v>15</v>
      </c>
      <c r="B873">
        <v>27</v>
      </c>
      <c r="C873">
        <v>0</v>
      </c>
      <c r="D873">
        <v>0</v>
      </c>
      <c r="E873">
        <v>0</v>
      </c>
      <c r="F873" t="s">
        <v>46</v>
      </c>
      <c r="G873" t="s">
        <v>17</v>
      </c>
      <c r="H873" t="s">
        <v>13</v>
      </c>
      <c r="I873" t="s">
        <v>14</v>
      </c>
      <c r="J873">
        <v>0</v>
      </c>
    </row>
    <row r="874" spans="1:10" x14ac:dyDescent="0.3">
      <c r="A874" t="s">
        <v>15</v>
      </c>
      <c r="B874">
        <v>59</v>
      </c>
      <c r="C874">
        <v>1</v>
      </c>
      <c r="D874">
        <v>1</v>
      </c>
      <c r="E874">
        <v>1</v>
      </c>
      <c r="F874" t="s">
        <v>49</v>
      </c>
      <c r="G874" t="s">
        <v>12</v>
      </c>
      <c r="H874" t="s">
        <v>19</v>
      </c>
      <c r="I874" t="s">
        <v>14</v>
      </c>
      <c r="J874">
        <v>1</v>
      </c>
    </row>
    <row r="875" spans="1:10" x14ac:dyDescent="0.3">
      <c r="A875" t="s">
        <v>10</v>
      </c>
      <c r="B875">
        <v>16</v>
      </c>
      <c r="C875">
        <v>1</v>
      </c>
      <c r="D875">
        <v>1</v>
      </c>
      <c r="E875">
        <v>0</v>
      </c>
      <c r="F875" t="s">
        <v>18</v>
      </c>
      <c r="G875" t="s">
        <v>17</v>
      </c>
      <c r="H875" t="s">
        <v>24</v>
      </c>
      <c r="I875" t="s">
        <v>14</v>
      </c>
      <c r="J875">
        <v>1</v>
      </c>
    </row>
    <row r="876" spans="1:10" x14ac:dyDescent="0.3">
      <c r="A876" t="s">
        <v>10</v>
      </c>
      <c r="B876">
        <v>8</v>
      </c>
      <c r="C876">
        <v>0</v>
      </c>
      <c r="D876">
        <v>0</v>
      </c>
      <c r="E876">
        <v>0</v>
      </c>
      <c r="F876" t="s">
        <v>52</v>
      </c>
      <c r="G876" t="s">
        <v>12</v>
      </c>
      <c r="H876" t="s">
        <v>19</v>
      </c>
      <c r="I876" t="s">
        <v>14</v>
      </c>
      <c r="J876">
        <v>0</v>
      </c>
    </row>
    <row r="877" spans="1:10" x14ac:dyDescent="0.3">
      <c r="A877" t="s">
        <v>10</v>
      </c>
      <c r="B877">
        <v>36</v>
      </c>
      <c r="C877">
        <v>1</v>
      </c>
      <c r="D877">
        <v>1</v>
      </c>
      <c r="E877">
        <v>0</v>
      </c>
      <c r="F877" t="s">
        <v>46</v>
      </c>
      <c r="G877" t="s">
        <v>17</v>
      </c>
      <c r="H877" t="s">
        <v>24</v>
      </c>
      <c r="I877" t="s">
        <v>14</v>
      </c>
      <c r="J877">
        <v>1</v>
      </c>
    </row>
    <row r="878" spans="1:10" x14ac:dyDescent="0.3">
      <c r="A878" t="s">
        <v>15</v>
      </c>
      <c r="B878">
        <v>38</v>
      </c>
      <c r="C878">
        <v>0</v>
      </c>
      <c r="D878">
        <v>0</v>
      </c>
      <c r="E878">
        <v>1</v>
      </c>
      <c r="F878" t="s">
        <v>37</v>
      </c>
      <c r="G878" t="s">
        <v>12</v>
      </c>
      <c r="H878" t="s">
        <v>13</v>
      </c>
      <c r="I878" t="s">
        <v>14</v>
      </c>
      <c r="J878">
        <v>0</v>
      </c>
    </row>
    <row r="879" spans="1:10" x14ac:dyDescent="0.3">
      <c r="A879" t="s">
        <v>10</v>
      </c>
      <c r="B879">
        <v>56</v>
      </c>
      <c r="C879">
        <v>1</v>
      </c>
      <c r="D879">
        <v>1</v>
      </c>
      <c r="E879">
        <v>1</v>
      </c>
      <c r="F879" t="s">
        <v>35</v>
      </c>
      <c r="G879" t="s">
        <v>17</v>
      </c>
      <c r="H879" t="s">
        <v>13</v>
      </c>
      <c r="I879" t="s">
        <v>14</v>
      </c>
      <c r="J879">
        <v>1</v>
      </c>
    </row>
    <row r="880" spans="1:10" x14ac:dyDescent="0.3">
      <c r="A880" t="s">
        <v>15</v>
      </c>
      <c r="B880">
        <v>35</v>
      </c>
      <c r="C880">
        <v>1</v>
      </c>
      <c r="D880">
        <v>1</v>
      </c>
      <c r="E880">
        <v>0</v>
      </c>
      <c r="F880" t="s">
        <v>11</v>
      </c>
      <c r="G880" t="s">
        <v>12</v>
      </c>
      <c r="H880" t="s">
        <v>19</v>
      </c>
      <c r="I880" t="s">
        <v>14</v>
      </c>
      <c r="J880">
        <v>1</v>
      </c>
    </row>
    <row r="881" spans="1:10" x14ac:dyDescent="0.3">
      <c r="A881" t="s">
        <v>10</v>
      </c>
      <c r="B881">
        <v>18</v>
      </c>
      <c r="C881">
        <v>1</v>
      </c>
      <c r="D881">
        <v>1</v>
      </c>
      <c r="E881">
        <v>0</v>
      </c>
      <c r="F881" t="s">
        <v>48</v>
      </c>
      <c r="G881" t="s">
        <v>17</v>
      </c>
      <c r="H881" t="s">
        <v>24</v>
      </c>
      <c r="I881" t="s">
        <v>14</v>
      </c>
      <c r="J881">
        <v>1</v>
      </c>
    </row>
    <row r="882" spans="1:10" x14ac:dyDescent="0.3">
      <c r="A882" t="s">
        <v>10</v>
      </c>
      <c r="B882">
        <v>13</v>
      </c>
      <c r="C882">
        <v>1</v>
      </c>
      <c r="D882">
        <v>1</v>
      </c>
      <c r="E882">
        <v>0</v>
      </c>
      <c r="F882" t="s">
        <v>42</v>
      </c>
      <c r="G882" t="s">
        <v>12</v>
      </c>
      <c r="H882" t="s">
        <v>19</v>
      </c>
      <c r="I882" t="s">
        <v>14</v>
      </c>
      <c r="J882">
        <v>1</v>
      </c>
    </row>
    <row r="883" spans="1:10" x14ac:dyDescent="0.3">
      <c r="A883" t="s">
        <v>15</v>
      </c>
      <c r="B883">
        <v>23</v>
      </c>
      <c r="C883">
        <v>0</v>
      </c>
      <c r="D883">
        <v>1</v>
      </c>
      <c r="E883">
        <v>0</v>
      </c>
      <c r="F883" t="s">
        <v>28</v>
      </c>
      <c r="G883" t="s">
        <v>17</v>
      </c>
      <c r="H883" t="s">
        <v>13</v>
      </c>
      <c r="I883" t="s">
        <v>14</v>
      </c>
      <c r="J883">
        <v>1</v>
      </c>
    </row>
    <row r="884" spans="1:10" x14ac:dyDescent="0.3">
      <c r="A884" t="s">
        <v>10</v>
      </c>
      <c r="B884">
        <v>14</v>
      </c>
      <c r="C884">
        <v>1</v>
      </c>
      <c r="D884">
        <v>1</v>
      </c>
      <c r="E884">
        <v>1</v>
      </c>
      <c r="F884" t="s">
        <v>47</v>
      </c>
      <c r="G884" t="s">
        <v>12</v>
      </c>
      <c r="H884" t="s">
        <v>13</v>
      </c>
      <c r="I884" t="s">
        <v>14</v>
      </c>
      <c r="J884">
        <v>1</v>
      </c>
    </row>
    <row r="885" spans="1:10" x14ac:dyDescent="0.3">
      <c r="A885" t="s">
        <v>10</v>
      </c>
      <c r="B885">
        <v>21</v>
      </c>
      <c r="C885">
        <v>1</v>
      </c>
      <c r="D885">
        <v>1</v>
      </c>
      <c r="E885">
        <v>0</v>
      </c>
      <c r="F885" t="s">
        <v>31</v>
      </c>
      <c r="G885" t="s">
        <v>17</v>
      </c>
      <c r="H885" t="s">
        <v>19</v>
      </c>
      <c r="I885" t="s">
        <v>14</v>
      </c>
      <c r="J885">
        <v>1</v>
      </c>
    </row>
    <row r="886" spans="1:10" x14ac:dyDescent="0.3">
      <c r="A886" t="s">
        <v>15</v>
      </c>
      <c r="B886">
        <v>39</v>
      </c>
      <c r="C886">
        <v>1</v>
      </c>
      <c r="D886">
        <v>1</v>
      </c>
      <c r="E886">
        <v>1</v>
      </c>
      <c r="F886" t="s">
        <v>44</v>
      </c>
      <c r="G886" t="s">
        <v>12</v>
      </c>
      <c r="H886" t="s">
        <v>19</v>
      </c>
      <c r="I886" t="s">
        <v>14</v>
      </c>
      <c r="J886">
        <v>1</v>
      </c>
    </row>
    <row r="887" spans="1:10" x14ac:dyDescent="0.3">
      <c r="A887" t="s">
        <v>10</v>
      </c>
      <c r="B887">
        <v>39</v>
      </c>
      <c r="C887">
        <v>1</v>
      </c>
      <c r="D887">
        <v>1</v>
      </c>
      <c r="E887">
        <v>1</v>
      </c>
      <c r="F887" t="s">
        <v>11</v>
      </c>
      <c r="G887" t="s">
        <v>17</v>
      </c>
      <c r="H887" t="s">
        <v>13</v>
      </c>
      <c r="I887" t="s">
        <v>14</v>
      </c>
      <c r="J887">
        <v>1</v>
      </c>
    </row>
    <row r="888" spans="1:10" x14ac:dyDescent="0.3">
      <c r="A888" t="s">
        <v>15</v>
      </c>
      <c r="B888">
        <v>34</v>
      </c>
      <c r="C888">
        <v>0</v>
      </c>
      <c r="D888">
        <v>0</v>
      </c>
      <c r="E888">
        <v>0</v>
      </c>
      <c r="F888" t="s">
        <v>18</v>
      </c>
      <c r="G888" t="s">
        <v>12</v>
      </c>
      <c r="H888" t="s">
        <v>19</v>
      </c>
      <c r="I888" t="s">
        <v>14</v>
      </c>
      <c r="J888">
        <v>0</v>
      </c>
    </row>
    <row r="889" spans="1:10" x14ac:dyDescent="0.3">
      <c r="A889" t="s">
        <v>10</v>
      </c>
      <c r="B889">
        <v>36</v>
      </c>
      <c r="C889">
        <v>1</v>
      </c>
      <c r="D889">
        <v>1</v>
      </c>
      <c r="E889">
        <v>1</v>
      </c>
      <c r="F889" t="s">
        <v>37</v>
      </c>
      <c r="G889" t="s">
        <v>17</v>
      </c>
      <c r="H889" t="s">
        <v>13</v>
      </c>
      <c r="I889" t="s">
        <v>14</v>
      </c>
      <c r="J889">
        <v>1</v>
      </c>
    </row>
    <row r="890" spans="1:10" x14ac:dyDescent="0.3">
      <c r="A890" t="s">
        <v>10</v>
      </c>
      <c r="B890">
        <v>43</v>
      </c>
      <c r="C890">
        <v>0</v>
      </c>
      <c r="D890">
        <v>1</v>
      </c>
      <c r="E890">
        <v>0</v>
      </c>
      <c r="F890" t="s">
        <v>40</v>
      </c>
      <c r="G890" t="s">
        <v>12</v>
      </c>
      <c r="H890" t="s">
        <v>24</v>
      </c>
      <c r="I890" t="s">
        <v>14</v>
      </c>
      <c r="J890">
        <v>1</v>
      </c>
    </row>
    <row r="891" spans="1:10" x14ac:dyDescent="0.3">
      <c r="A891" t="s">
        <v>15</v>
      </c>
      <c r="B891">
        <v>39</v>
      </c>
      <c r="C891">
        <v>1</v>
      </c>
      <c r="D891">
        <v>1</v>
      </c>
      <c r="E891">
        <v>1</v>
      </c>
      <c r="F891" t="s">
        <v>36</v>
      </c>
      <c r="G891" t="s">
        <v>17</v>
      </c>
      <c r="H891" t="s">
        <v>13</v>
      </c>
      <c r="I891" t="s">
        <v>14</v>
      </c>
      <c r="J891">
        <v>1</v>
      </c>
    </row>
    <row r="892" spans="1:10" x14ac:dyDescent="0.3">
      <c r="A892" t="s">
        <v>10</v>
      </c>
      <c r="B892">
        <v>53</v>
      </c>
      <c r="C892">
        <v>1</v>
      </c>
      <c r="D892">
        <v>1</v>
      </c>
      <c r="E892">
        <v>1</v>
      </c>
      <c r="F892" t="s">
        <v>44</v>
      </c>
      <c r="G892" t="s">
        <v>12</v>
      </c>
      <c r="H892" t="s">
        <v>19</v>
      </c>
      <c r="I892" t="s">
        <v>14</v>
      </c>
      <c r="J892">
        <v>1</v>
      </c>
    </row>
    <row r="893" spans="1:10" x14ac:dyDescent="0.3">
      <c r="A893" t="s">
        <v>15</v>
      </c>
      <c r="B893">
        <v>45</v>
      </c>
      <c r="C893">
        <v>1</v>
      </c>
      <c r="D893">
        <v>1</v>
      </c>
      <c r="E893">
        <v>1</v>
      </c>
      <c r="F893" t="s">
        <v>39</v>
      </c>
      <c r="G893" t="s">
        <v>17</v>
      </c>
      <c r="H893" t="s">
        <v>24</v>
      </c>
      <c r="I893" t="s">
        <v>14</v>
      </c>
      <c r="J893">
        <v>1</v>
      </c>
    </row>
    <row r="894" spans="1:10" x14ac:dyDescent="0.3">
      <c r="A894" t="s">
        <v>10</v>
      </c>
      <c r="B894">
        <v>12</v>
      </c>
      <c r="C894">
        <v>0</v>
      </c>
      <c r="D894">
        <v>0</v>
      </c>
      <c r="E894">
        <v>1</v>
      </c>
      <c r="F894" t="s">
        <v>36</v>
      </c>
      <c r="G894" t="s">
        <v>12</v>
      </c>
      <c r="H894" t="s">
        <v>13</v>
      </c>
      <c r="I894" t="s">
        <v>14</v>
      </c>
      <c r="J894">
        <v>0</v>
      </c>
    </row>
    <row r="895" spans="1:10" x14ac:dyDescent="0.3">
      <c r="A895" t="s">
        <v>10</v>
      </c>
      <c r="B895">
        <v>28</v>
      </c>
      <c r="C895">
        <v>1</v>
      </c>
      <c r="D895">
        <v>1</v>
      </c>
      <c r="E895">
        <v>0</v>
      </c>
      <c r="F895" t="s">
        <v>20</v>
      </c>
      <c r="G895" t="s">
        <v>17</v>
      </c>
      <c r="H895" t="s">
        <v>19</v>
      </c>
      <c r="I895" t="s">
        <v>14</v>
      </c>
      <c r="J895">
        <v>1</v>
      </c>
    </row>
    <row r="896" spans="1:10" x14ac:dyDescent="0.3">
      <c r="A896" t="s">
        <v>15</v>
      </c>
      <c r="B896">
        <v>14</v>
      </c>
      <c r="C896">
        <v>1</v>
      </c>
      <c r="D896">
        <v>1</v>
      </c>
      <c r="E896">
        <v>0</v>
      </c>
      <c r="F896" t="s">
        <v>41</v>
      </c>
      <c r="G896" t="s">
        <v>12</v>
      </c>
      <c r="H896" t="s">
        <v>13</v>
      </c>
      <c r="I896" t="s">
        <v>14</v>
      </c>
      <c r="J896">
        <v>1</v>
      </c>
    </row>
    <row r="897" spans="1:10" x14ac:dyDescent="0.3">
      <c r="A897" t="s">
        <v>15</v>
      </c>
      <c r="B897">
        <v>10</v>
      </c>
      <c r="C897">
        <v>0</v>
      </c>
      <c r="D897">
        <v>0</v>
      </c>
      <c r="E897">
        <v>0</v>
      </c>
      <c r="F897" t="s">
        <v>52</v>
      </c>
      <c r="G897" t="s">
        <v>17</v>
      </c>
      <c r="H897" t="s">
        <v>13</v>
      </c>
      <c r="I897" t="s">
        <v>14</v>
      </c>
      <c r="J897">
        <v>0</v>
      </c>
    </row>
    <row r="898" spans="1:10" x14ac:dyDescent="0.3">
      <c r="A898" t="s">
        <v>15</v>
      </c>
      <c r="B898">
        <v>64</v>
      </c>
      <c r="C898">
        <v>1</v>
      </c>
      <c r="D898">
        <v>1</v>
      </c>
      <c r="E898">
        <v>0</v>
      </c>
      <c r="F898" t="s">
        <v>33</v>
      </c>
      <c r="G898" t="s">
        <v>12</v>
      </c>
      <c r="H898" t="s">
        <v>19</v>
      </c>
      <c r="I898" t="s">
        <v>14</v>
      </c>
      <c r="J898">
        <v>1</v>
      </c>
    </row>
    <row r="899" spans="1:10" x14ac:dyDescent="0.3">
      <c r="A899" t="s">
        <v>15</v>
      </c>
      <c r="B899">
        <v>8</v>
      </c>
      <c r="C899">
        <v>1</v>
      </c>
      <c r="D899">
        <v>1</v>
      </c>
      <c r="E899">
        <v>0</v>
      </c>
      <c r="F899" t="s">
        <v>33</v>
      </c>
      <c r="G899" t="s">
        <v>17</v>
      </c>
      <c r="H899" t="s">
        <v>24</v>
      </c>
      <c r="I899" t="s">
        <v>14</v>
      </c>
      <c r="J899">
        <v>1</v>
      </c>
    </row>
    <row r="900" spans="1:10" x14ac:dyDescent="0.3">
      <c r="A900" t="s">
        <v>10</v>
      </c>
      <c r="B900">
        <v>43</v>
      </c>
      <c r="C900">
        <v>0</v>
      </c>
      <c r="D900">
        <v>0</v>
      </c>
      <c r="E900">
        <v>1</v>
      </c>
      <c r="F900" t="s">
        <v>41</v>
      </c>
      <c r="G900" t="s">
        <v>12</v>
      </c>
      <c r="H900" t="s">
        <v>19</v>
      </c>
      <c r="I900" t="s">
        <v>14</v>
      </c>
      <c r="J900">
        <v>0</v>
      </c>
    </row>
    <row r="901" spans="1:10" x14ac:dyDescent="0.3">
      <c r="A901" t="s">
        <v>15</v>
      </c>
      <c r="B901">
        <v>16</v>
      </c>
      <c r="C901">
        <v>0</v>
      </c>
      <c r="D901">
        <v>0</v>
      </c>
      <c r="E901">
        <v>0</v>
      </c>
      <c r="F901" t="s">
        <v>43</v>
      </c>
      <c r="G901" t="s">
        <v>17</v>
      </c>
      <c r="H901" t="s">
        <v>13</v>
      </c>
      <c r="I901" t="s">
        <v>14</v>
      </c>
      <c r="J901">
        <v>0</v>
      </c>
    </row>
    <row r="902" spans="1:10" x14ac:dyDescent="0.3">
      <c r="A902" t="s">
        <v>10</v>
      </c>
      <c r="B902">
        <v>62</v>
      </c>
      <c r="C902">
        <v>1</v>
      </c>
      <c r="D902">
        <v>1</v>
      </c>
      <c r="E902">
        <v>1</v>
      </c>
      <c r="F902" t="s">
        <v>31</v>
      </c>
      <c r="G902" t="s">
        <v>12</v>
      </c>
      <c r="H902" t="s">
        <v>24</v>
      </c>
      <c r="I902" t="s">
        <v>14</v>
      </c>
      <c r="J902">
        <v>1</v>
      </c>
    </row>
    <row r="903" spans="1:10" x14ac:dyDescent="0.3">
      <c r="A903" t="s">
        <v>10</v>
      </c>
      <c r="B903">
        <v>35</v>
      </c>
      <c r="C903">
        <v>0</v>
      </c>
      <c r="D903">
        <v>0</v>
      </c>
      <c r="E903">
        <v>0</v>
      </c>
      <c r="F903" t="s">
        <v>34</v>
      </c>
      <c r="G903" t="s">
        <v>17</v>
      </c>
      <c r="H903" t="s">
        <v>13</v>
      </c>
      <c r="I903" t="s">
        <v>14</v>
      </c>
      <c r="J903">
        <v>0</v>
      </c>
    </row>
    <row r="904" spans="1:10" x14ac:dyDescent="0.3">
      <c r="A904" t="s">
        <v>15</v>
      </c>
      <c r="B904">
        <v>36</v>
      </c>
      <c r="C904">
        <v>0</v>
      </c>
      <c r="D904">
        <v>0</v>
      </c>
      <c r="E904">
        <v>0</v>
      </c>
      <c r="F904" t="s">
        <v>16</v>
      </c>
      <c r="G904" t="s">
        <v>12</v>
      </c>
      <c r="H904" t="s">
        <v>19</v>
      </c>
      <c r="I904" t="s">
        <v>14</v>
      </c>
      <c r="J904">
        <v>0</v>
      </c>
    </row>
    <row r="905" spans="1:10" x14ac:dyDescent="0.3">
      <c r="A905" t="s">
        <v>10</v>
      </c>
      <c r="B905">
        <v>15</v>
      </c>
      <c r="C905">
        <v>1</v>
      </c>
      <c r="D905">
        <v>1</v>
      </c>
      <c r="E905">
        <v>0</v>
      </c>
      <c r="F905" t="s">
        <v>29</v>
      </c>
      <c r="G905" t="s">
        <v>17</v>
      </c>
      <c r="H905" t="s">
        <v>13</v>
      </c>
      <c r="I905" t="s">
        <v>14</v>
      </c>
      <c r="J905">
        <v>1</v>
      </c>
    </row>
    <row r="906" spans="1:10" x14ac:dyDescent="0.3">
      <c r="A906" t="s">
        <v>10</v>
      </c>
      <c r="B906">
        <v>11</v>
      </c>
      <c r="C906">
        <v>1</v>
      </c>
      <c r="D906">
        <v>1</v>
      </c>
      <c r="E906">
        <v>0</v>
      </c>
      <c r="F906" t="s">
        <v>33</v>
      </c>
      <c r="G906" t="s">
        <v>12</v>
      </c>
      <c r="H906" t="s">
        <v>13</v>
      </c>
      <c r="I906" t="s">
        <v>14</v>
      </c>
      <c r="J906">
        <v>1</v>
      </c>
    </row>
    <row r="907" spans="1:10" x14ac:dyDescent="0.3">
      <c r="A907" t="s">
        <v>15</v>
      </c>
      <c r="B907">
        <v>27</v>
      </c>
      <c r="C907">
        <v>1</v>
      </c>
      <c r="D907">
        <v>1</v>
      </c>
      <c r="E907">
        <v>0</v>
      </c>
      <c r="F907" t="s">
        <v>41</v>
      </c>
      <c r="G907" t="s">
        <v>17</v>
      </c>
      <c r="H907" t="s">
        <v>19</v>
      </c>
      <c r="I907" t="s">
        <v>14</v>
      </c>
      <c r="J907">
        <v>1</v>
      </c>
    </row>
    <row r="908" spans="1:10" x14ac:dyDescent="0.3">
      <c r="A908" t="s">
        <v>15</v>
      </c>
      <c r="B908">
        <v>20</v>
      </c>
      <c r="C908">
        <v>0</v>
      </c>
      <c r="D908">
        <v>0</v>
      </c>
      <c r="E908">
        <v>0</v>
      </c>
      <c r="F908" t="s">
        <v>29</v>
      </c>
      <c r="G908" t="s">
        <v>12</v>
      </c>
      <c r="H908" t="s">
        <v>19</v>
      </c>
      <c r="I908" t="s">
        <v>14</v>
      </c>
      <c r="J908">
        <v>0</v>
      </c>
    </row>
    <row r="909" spans="1:10" x14ac:dyDescent="0.3">
      <c r="A909" t="s">
        <v>15</v>
      </c>
      <c r="B909">
        <v>28</v>
      </c>
      <c r="C909">
        <v>1</v>
      </c>
      <c r="D909">
        <v>1</v>
      </c>
      <c r="E909">
        <v>0</v>
      </c>
      <c r="F909" t="s">
        <v>30</v>
      </c>
      <c r="G909" t="s">
        <v>17</v>
      </c>
      <c r="H909" t="s">
        <v>24</v>
      </c>
      <c r="I909" t="s">
        <v>14</v>
      </c>
      <c r="J909">
        <v>1</v>
      </c>
    </row>
    <row r="910" spans="1:10" x14ac:dyDescent="0.3">
      <c r="A910" t="s">
        <v>15</v>
      </c>
      <c r="B910">
        <v>60</v>
      </c>
      <c r="C910">
        <v>1</v>
      </c>
      <c r="D910">
        <v>1</v>
      </c>
      <c r="E910">
        <v>0</v>
      </c>
      <c r="F910" t="s">
        <v>16</v>
      </c>
      <c r="G910" t="s">
        <v>12</v>
      </c>
      <c r="H910" t="s">
        <v>19</v>
      </c>
      <c r="I910" t="s">
        <v>14</v>
      </c>
      <c r="J910">
        <v>1</v>
      </c>
    </row>
    <row r="911" spans="1:10" x14ac:dyDescent="0.3">
      <c r="A911" t="s">
        <v>15</v>
      </c>
      <c r="B911">
        <v>10</v>
      </c>
      <c r="C911">
        <v>1</v>
      </c>
      <c r="D911">
        <v>1</v>
      </c>
      <c r="E911">
        <v>1</v>
      </c>
      <c r="F911" t="s">
        <v>48</v>
      </c>
      <c r="G911" t="s">
        <v>17</v>
      </c>
      <c r="H911" t="s">
        <v>19</v>
      </c>
      <c r="I911" t="s">
        <v>14</v>
      </c>
      <c r="J911">
        <v>1</v>
      </c>
    </row>
    <row r="912" spans="1:10" x14ac:dyDescent="0.3">
      <c r="A912" t="s">
        <v>10</v>
      </c>
      <c r="B912">
        <v>39</v>
      </c>
      <c r="C912">
        <v>0</v>
      </c>
      <c r="D912">
        <v>0</v>
      </c>
      <c r="E912">
        <v>1</v>
      </c>
      <c r="F912" t="s">
        <v>47</v>
      </c>
      <c r="G912" t="s">
        <v>12</v>
      </c>
      <c r="H912" t="s">
        <v>24</v>
      </c>
      <c r="I912" t="s">
        <v>14</v>
      </c>
      <c r="J912">
        <v>0</v>
      </c>
    </row>
    <row r="913" spans="1:10" x14ac:dyDescent="0.3">
      <c r="A913" t="s">
        <v>15</v>
      </c>
      <c r="B913">
        <v>52</v>
      </c>
      <c r="C913">
        <v>0</v>
      </c>
      <c r="D913">
        <v>0</v>
      </c>
      <c r="E913">
        <v>1</v>
      </c>
      <c r="F913" t="s">
        <v>52</v>
      </c>
      <c r="G913" t="s">
        <v>17</v>
      </c>
      <c r="H913" t="s">
        <v>24</v>
      </c>
      <c r="I913" t="s">
        <v>14</v>
      </c>
      <c r="J913">
        <v>0</v>
      </c>
    </row>
    <row r="914" spans="1:10" x14ac:dyDescent="0.3">
      <c r="A914" t="s">
        <v>10</v>
      </c>
      <c r="B914">
        <v>36</v>
      </c>
      <c r="C914">
        <v>1</v>
      </c>
      <c r="D914">
        <v>1</v>
      </c>
      <c r="E914">
        <v>0</v>
      </c>
      <c r="F914" t="s">
        <v>48</v>
      </c>
      <c r="G914" t="s">
        <v>12</v>
      </c>
      <c r="H914" t="s">
        <v>24</v>
      </c>
      <c r="I914" t="s">
        <v>14</v>
      </c>
      <c r="J914">
        <v>1</v>
      </c>
    </row>
    <row r="915" spans="1:10" x14ac:dyDescent="0.3">
      <c r="A915" t="s">
        <v>10</v>
      </c>
      <c r="B915">
        <v>39</v>
      </c>
      <c r="C915">
        <v>0</v>
      </c>
      <c r="D915">
        <v>0</v>
      </c>
      <c r="E915">
        <v>0</v>
      </c>
      <c r="F915" t="s">
        <v>51</v>
      </c>
      <c r="G915" t="s">
        <v>17</v>
      </c>
      <c r="H915" t="s">
        <v>13</v>
      </c>
      <c r="I915" t="s">
        <v>14</v>
      </c>
      <c r="J915">
        <v>0</v>
      </c>
    </row>
    <row r="916" spans="1:10" x14ac:dyDescent="0.3">
      <c r="A916" t="s">
        <v>15</v>
      </c>
      <c r="B916">
        <v>13</v>
      </c>
      <c r="C916">
        <v>0</v>
      </c>
      <c r="D916">
        <v>0</v>
      </c>
      <c r="E916">
        <v>1</v>
      </c>
      <c r="F916" t="s">
        <v>45</v>
      </c>
      <c r="G916" t="s">
        <v>12</v>
      </c>
      <c r="H916" t="s">
        <v>19</v>
      </c>
      <c r="I916" t="s">
        <v>14</v>
      </c>
      <c r="J916">
        <v>0</v>
      </c>
    </row>
    <row r="917" spans="1:10" x14ac:dyDescent="0.3">
      <c r="A917" t="s">
        <v>10</v>
      </c>
      <c r="B917">
        <v>42</v>
      </c>
      <c r="C917">
        <v>0</v>
      </c>
      <c r="D917">
        <v>0</v>
      </c>
      <c r="E917">
        <v>0</v>
      </c>
      <c r="F917" t="s">
        <v>11</v>
      </c>
      <c r="G917" t="s">
        <v>17</v>
      </c>
      <c r="H917" t="s">
        <v>24</v>
      </c>
      <c r="I917" t="s">
        <v>14</v>
      </c>
      <c r="J917">
        <v>0</v>
      </c>
    </row>
    <row r="918" spans="1:10" x14ac:dyDescent="0.3">
      <c r="A918" t="s">
        <v>15</v>
      </c>
      <c r="B918">
        <v>30</v>
      </c>
      <c r="C918">
        <v>1</v>
      </c>
      <c r="D918">
        <v>1</v>
      </c>
      <c r="E918">
        <v>1</v>
      </c>
      <c r="F918" t="s">
        <v>44</v>
      </c>
      <c r="G918" t="s">
        <v>12</v>
      </c>
      <c r="H918" t="s">
        <v>13</v>
      </c>
      <c r="I918" t="s">
        <v>14</v>
      </c>
      <c r="J918">
        <v>1</v>
      </c>
    </row>
    <row r="919" spans="1:10" x14ac:dyDescent="0.3">
      <c r="A919" t="s">
        <v>15</v>
      </c>
      <c r="B919">
        <v>33</v>
      </c>
      <c r="C919">
        <v>0</v>
      </c>
      <c r="D919">
        <v>0</v>
      </c>
      <c r="E919">
        <v>0</v>
      </c>
      <c r="F919" t="s">
        <v>41</v>
      </c>
      <c r="G919" t="s">
        <v>17</v>
      </c>
      <c r="H919" t="s">
        <v>24</v>
      </c>
      <c r="I919" t="s">
        <v>14</v>
      </c>
      <c r="J919">
        <v>0</v>
      </c>
    </row>
    <row r="920" spans="1:10" x14ac:dyDescent="0.3">
      <c r="A920" t="s">
        <v>10</v>
      </c>
      <c r="B920">
        <v>61</v>
      </c>
      <c r="C920">
        <v>1</v>
      </c>
      <c r="D920">
        <v>1</v>
      </c>
      <c r="E920">
        <v>1</v>
      </c>
      <c r="F920" t="s">
        <v>36</v>
      </c>
      <c r="G920" t="s">
        <v>12</v>
      </c>
      <c r="H920" t="s">
        <v>13</v>
      </c>
      <c r="I920" t="s">
        <v>14</v>
      </c>
      <c r="J920">
        <v>1</v>
      </c>
    </row>
    <row r="921" spans="1:10" x14ac:dyDescent="0.3">
      <c r="A921" t="s">
        <v>10</v>
      </c>
      <c r="B921">
        <v>47</v>
      </c>
      <c r="C921">
        <v>1</v>
      </c>
      <c r="D921">
        <v>1</v>
      </c>
      <c r="E921">
        <v>1</v>
      </c>
      <c r="F921" t="s">
        <v>23</v>
      </c>
      <c r="G921" t="s">
        <v>17</v>
      </c>
      <c r="H921" t="s">
        <v>13</v>
      </c>
      <c r="I921" t="s">
        <v>14</v>
      </c>
      <c r="J921">
        <v>1</v>
      </c>
    </row>
    <row r="922" spans="1:10" x14ac:dyDescent="0.3">
      <c r="A922" t="s">
        <v>10</v>
      </c>
      <c r="B922">
        <v>52</v>
      </c>
      <c r="C922">
        <v>0</v>
      </c>
      <c r="D922">
        <v>0</v>
      </c>
      <c r="E922">
        <v>1</v>
      </c>
      <c r="F922" t="s">
        <v>47</v>
      </c>
      <c r="G922" t="s">
        <v>12</v>
      </c>
      <c r="H922" t="s">
        <v>19</v>
      </c>
      <c r="I922" t="s">
        <v>14</v>
      </c>
      <c r="J922">
        <v>0</v>
      </c>
    </row>
    <row r="923" spans="1:10" x14ac:dyDescent="0.3">
      <c r="A923" t="s">
        <v>15</v>
      </c>
      <c r="B923">
        <v>59</v>
      </c>
      <c r="C923">
        <v>0</v>
      </c>
      <c r="D923">
        <v>0</v>
      </c>
      <c r="E923">
        <v>1</v>
      </c>
      <c r="F923" t="s">
        <v>53</v>
      </c>
      <c r="G923" t="s">
        <v>17</v>
      </c>
      <c r="H923" t="s">
        <v>13</v>
      </c>
      <c r="I923" t="s">
        <v>14</v>
      </c>
      <c r="J923">
        <v>0</v>
      </c>
    </row>
    <row r="924" spans="1:10" x14ac:dyDescent="0.3">
      <c r="A924" t="s">
        <v>10</v>
      </c>
      <c r="B924">
        <v>29</v>
      </c>
      <c r="C924">
        <v>0</v>
      </c>
      <c r="D924">
        <v>0</v>
      </c>
      <c r="E924">
        <v>0</v>
      </c>
      <c r="F924" t="s">
        <v>45</v>
      </c>
      <c r="G924" t="s">
        <v>12</v>
      </c>
      <c r="H924" t="s">
        <v>13</v>
      </c>
      <c r="I924" t="s">
        <v>14</v>
      </c>
      <c r="J924">
        <v>0</v>
      </c>
    </row>
    <row r="925" spans="1:10" x14ac:dyDescent="0.3">
      <c r="A925" t="s">
        <v>10</v>
      </c>
      <c r="B925">
        <v>50</v>
      </c>
      <c r="C925">
        <v>1</v>
      </c>
      <c r="D925">
        <v>1</v>
      </c>
      <c r="E925">
        <v>1</v>
      </c>
      <c r="F925" t="s">
        <v>39</v>
      </c>
      <c r="G925" t="s">
        <v>17</v>
      </c>
      <c r="H925" t="s">
        <v>24</v>
      </c>
      <c r="I925" t="s">
        <v>14</v>
      </c>
      <c r="J925">
        <v>1</v>
      </c>
    </row>
    <row r="926" spans="1:10" x14ac:dyDescent="0.3">
      <c r="A926" t="s">
        <v>10</v>
      </c>
      <c r="B926">
        <v>56</v>
      </c>
      <c r="C926">
        <v>1</v>
      </c>
      <c r="D926">
        <v>1</v>
      </c>
      <c r="E926">
        <v>0</v>
      </c>
      <c r="F926" t="s">
        <v>45</v>
      </c>
      <c r="G926" t="s">
        <v>12</v>
      </c>
      <c r="H926" t="s">
        <v>13</v>
      </c>
      <c r="I926" t="s">
        <v>14</v>
      </c>
      <c r="J926">
        <v>1</v>
      </c>
    </row>
    <row r="927" spans="1:10" x14ac:dyDescent="0.3">
      <c r="A927" t="s">
        <v>15</v>
      </c>
      <c r="B927">
        <v>55</v>
      </c>
      <c r="C927">
        <v>1</v>
      </c>
      <c r="D927">
        <v>1</v>
      </c>
      <c r="E927">
        <v>0</v>
      </c>
      <c r="F927" t="s">
        <v>42</v>
      </c>
      <c r="G927" t="s">
        <v>17</v>
      </c>
      <c r="H927" t="s">
        <v>13</v>
      </c>
      <c r="I927" t="s">
        <v>14</v>
      </c>
      <c r="J927">
        <v>1</v>
      </c>
    </row>
    <row r="928" spans="1:10" x14ac:dyDescent="0.3">
      <c r="A928" t="s">
        <v>10</v>
      </c>
      <c r="B928">
        <v>44</v>
      </c>
      <c r="C928">
        <v>1</v>
      </c>
      <c r="D928">
        <v>1</v>
      </c>
      <c r="E928">
        <v>1</v>
      </c>
      <c r="F928" t="s">
        <v>34</v>
      </c>
      <c r="G928" t="s">
        <v>12</v>
      </c>
      <c r="H928" t="s">
        <v>13</v>
      </c>
      <c r="I928" t="s">
        <v>14</v>
      </c>
      <c r="J928">
        <v>1</v>
      </c>
    </row>
    <row r="929" spans="1:10" x14ac:dyDescent="0.3">
      <c r="A929" t="s">
        <v>15</v>
      </c>
      <c r="B929">
        <v>37</v>
      </c>
      <c r="C929">
        <v>0</v>
      </c>
      <c r="D929">
        <v>0</v>
      </c>
      <c r="E929">
        <v>0</v>
      </c>
      <c r="F929" t="s">
        <v>34</v>
      </c>
      <c r="G929" t="s">
        <v>17</v>
      </c>
      <c r="H929" t="s">
        <v>24</v>
      </c>
      <c r="I929" t="s">
        <v>14</v>
      </c>
      <c r="J929">
        <v>0</v>
      </c>
    </row>
    <row r="930" spans="1:10" x14ac:dyDescent="0.3">
      <c r="A930" t="s">
        <v>10</v>
      </c>
      <c r="B930">
        <v>42</v>
      </c>
      <c r="C930">
        <v>0</v>
      </c>
      <c r="D930">
        <v>0</v>
      </c>
      <c r="E930">
        <v>1</v>
      </c>
      <c r="F930" t="s">
        <v>45</v>
      </c>
      <c r="G930" t="s">
        <v>12</v>
      </c>
      <c r="H930" t="s">
        <v>24</v>
      </c>
      <c r="I930" t="s">
        <v>14</v>
      </c>
      <c r="J930">
        <v>0</v>
      </c>
    </row>
    <row r="931" spans="1:10" x14ac:dyDescent="0.3">
      <c r="A931" t="s">
        <v>15</v>
      </c>
      <c r="B931">
        <v>8</v>
      </c>
      <c r="C931">
        <v>0</v>
      </c>
      <c r="D931">
        <v>0</v>
      </c>
      <c r="E931">
        <v>1</v>
      </c>
      <c r="F931" t="s">
        <v>23</v>
      </c>
      <c r="G931" t="s">
        <v>17</v>
      </c>
      <c r="H931" t="s">
        <v>13</v>
      </c>
      <c r="I931" t="s">
        <v>14</v>
      </c>
      <c r="J931">
        <v>0</v>
      </c>
    </row>
    <row r="932" spans="1:10" x14ac:dyDescent="0.3">
      <c r="A932" t="s">
        <v>15</v>
      </c>
      <c r="B932">
        <v>40</v>
      </c>
      <c r="C932">
        <v>0</v>
      </c>
      <c r="D932">
        <v>0</v>
      </c>
      <c r="E932">
        <v>0</v>
      </c>
      <c r="F932" t="s">
        <v>35</v>
      </c>
      <c r="G932" t="s">
        <v>12</v>
      </c>
      <c r="H932" t="s">
        <v>24</v>
      </c>
      <c r="I932" t="s">
        <v>14</v>
      </c>
      <c r="J932">
        <v>0</v>
      </c>
    </row>
    <row r="933" spans="1:10" x14ac:dyDescent="0.3">
      <c r="A933" t="s">
        <v>15</v>
      </c>
      <c r="B933">
        <v>56</v>
      </c>
      <c r="C933">
        <v>0</v>
      </c>
      <c r="D933">
        <v>0</v>
      </c>
      <c r="E933">
        <v>1</v>
      </c>
      <c r="F933" t="s">
        <v>22</v>
      </c>
      <c r="G933" t="s">
        <v>17</v>
      </c>
      <c r="H933" t="s">
        <v>24</v>
      </c>
      <c r="I933" t="s">
        <v>14</v>
      </c>
      <c r="J933">
        <v>0</v>
      </c>
    </row>
    <row r="934" spans="1:10" x14ac:dyDescent="0.3">
      <c r="A934" t="s">
        <v>15</v>
      </c>
      <c r="B934">
        <v>60</v>
      </c>
      <c r="C934">
        <v>0</v>
      </c>
      <c r="D934">
        <v>0</v>
      </c>
      <c r="E934">
        <v>1</v>
      </c>
      <c r="F934" t="s">
        <v>33</v>
      </c>
      <c r="G934" t="s">
        <v>12</v>
      </c>
      <c r="H934" t="s">
        <v>13</v>
      </c>
      <c r="I934" t="s">
        <v>14</v>
      </c>
      <c r="J934">
        <v>0</v>
      </c>
    </row>
    <row r="935" spans="1:10" x14ac:dyDescent="0.3">
      <c r="A935" t="s">
        <v>15</v>
      </c>
      <c r="B935">
        <v>26</v>
      </c>
      <c r="C935">
        <v>0</v>
      </c>
      <c r="D935">
        <v>0</v>
      </c>
      <c r="E935">
        <v>0</v>
      </c>
      <c r="F935" t="s">
        <v>20</v>
      </c>
      <c r="G935" t="s">
        <v>17</v>
      </c>
      <c r="H935" t="s">
        <v>24</v>
      </c>
      <c r="I935" t="s">
        <v>14</v>
      </c>
      <c r="J935">
        <v>0</v>
      </c>
    </row>
    <row r="936" spans="1:10" x14ac:dyDescent="0.3">
      <c r="A936" t="s">
        <v>10</v>
      </c>
      <c r="B936">
        <v>65</v>
      </c>
      <c r="C936">
        <v>1</v>
      </c>
      <c r="D936">
        <v>1</v>
      </c>
      <c r="E936">
        <v>0</v>
      </c>
      <c r="F936" t="s">
        <v>28</v>
      </c>
      <c r="G936" t="s">
        <v>12</v>
      </c>
      <c r="H936" t="s">
        <v>13</v>
      </c>
      <c r="I936" t="s">
        <v>14</v>
      </c>
      <c r="J936">
        <v>1</v>
      </c>
    </row>
    <row r="937" spans="1:10" x14ac:dyDescent="0.3">
      <c r="A937" t="s">
        <v>10</v>
      </c>
      <c r="B937">
        <v>33</v>
      </c>
      <c r="C937">
        <v>1</v>
      </c>
      <c r="D937">
        <v>1</v>
      </c>
      <c r="E937">
        <v>1</v>
      </c>
      <c r="F937" t="s">
        <v>48</v>
      </c>
      <c r="G937" t="s">
        <v>17</v>
      </c>
      <c r="H937" t="s">
        <v>13</v>
      </c>
      <c r="I937" t="s">
        <v>14</v>
      </c>
      <c r="J937">
        <v>1</v>
      </c>
    </row>
    <row r="938" spans="1:10" x14ac:dyDescent="0.3">
      <c r="A938" t="s">
        <v>10</v>
      </c>
      <c r="B938">
        <v>20</v>
      </c>
      <c r="C938">
        <v>0</v>
      </c>
      <c r="D938">
        <v>0</v>
      </c>
      <c r="E938">
        <v>0</v>
      </c>
      <c r="F938" t="s">
        <v>52</v>
      </c>
      <c r="G938" t="s">
        <v>12</v>
      </c>
      <c r="H938" t="s">
        <v>19</v>
      </c>
      <c r="I938" t="s">
        <v>14</v>
      </c>
      <c r="J938">
        <v>0</v>
      </c>
    </row>
    <row r="939" spans="1:10" x14ac:dyDescent="0.3">
      <c r="A939" t="s">
        <v>15</v>
      </c>
      <c r="B939">
        <v>20</v>
      </c>
      <c r="C939">
        <v>0</v>
      </c>
      <c r="D939">
        <v>0</v>
      </c>
      <c r="E939">
        <v>0</v>
      </c>
      <c r="F939" t="s">
        <v>46</v>
      </c>
      <c r="G939" t="s">
        <v>17</v>
      </c>
      <c r="H939" t="s">
        <v>19</v>
      </c>
      <c r="I939" t="s">
        <v>14</v>
      </c>
      <c r="J939">
        <v>0</v>
      </c>
    </row>
    <row r="940" spans="1:10" x14ac:dyDescent="0.3">
      <c r="A940" t="s">
        <v>10</v>
      </c>
      <c r="B940">
        <v>54</v>
      </c>
      <c r="C940">
        <v>1</v>
      </c>
      <c r="D940">
        <v>1</v>
      </c>
      <c r="E940">
        <v>0</v>
      </c>
      <c r="F940" t="s">
        <v>50</v>
      </c>
      <c r="G940" t="s">
        <v>12</v>
      </c>
      <c r="H940" t="s">
        <v>13</v>
      </c>
      <c r="I940" t="s">
        <v>14</v>
      </c>
      <c r="J940">
        <v>1</v>
      </c>
    </row>
    <row r="941" spans="1:10" x14ac:dyDescent="0.3">
      <c r="A941" t="s">
        <v>15</v>
      </c>
      <c r="B941">
        <v>22</v>
      </c>
      <c r="C941">
        <v>1</v>
      </c>
      <c r="D941">
        <v>1</v>
      </c>
      <c r="E941">
        <v>1</v>
      </c>
      <c r="F941" t="s">
        <v>45</v>
      </c>
      <c r="G941" t="s">
        <v>17</v>
      </c>
      <c r="H941" t="s">
        <v>24</v>
      </c>
      <c r="I941" t="s">
        <v>14</v>
      </c>
      <c r="J941">
        <v>1</v>
      </c>
    </row>
    <row r="942" spans="1:10" x14ac:dyDescent="0.3">
      <c r="A942" t="s">
        <v>10</v>
      </c>
      <c r="B942">
        <v>16</v>
      </c>
      <c r="C942">
        <v>0</v>
      </c>
      <c r="D942">
        <v>0</v>
      </c>
      <c r="E942">
        <v>0</v>
      </c>
      <c r="F942" t="s">
        <v>18</v>
      </c>
      <c r="G942" t="s">
        <v>12</v>
      </c>
      <c r="H942" t="s">
        <v>24</v>
      </c>
      <c r="I942" t="s">
        <v>14</v>
      </c>
      <c r="J942">
        <v>0</v>
      </c>
    </row>
    <row r="943" spans="1:10" x14ac:dyDescent="0.3">
      <c r="A943" t="s">
        <v>10</v>
      </c>
      <c r="B943">
        <v>37</v>
      </c>
      <c r="C943">
        <v>0</v>
      </c>
      <c r="D943">
        <v>0</v>
      </c>
      <c r="E943">
        <v>0</v>
      </c>
      <c r="F943" t="s">
        <v>52</v>
      </c>
      <c r="G943" t="s">
        <v>17</v>
      </c>
      <c r="H943" t="s">
        <v>13</v>
      </c>
      <c r="I943" t="s">
        <v>14</v>
      </c>
      <c r="J943">
        <v>0</v>
      </c>
    </row>
    <row r="944" spans="1:10" x14ac:dyDescent="0.3">
      <c r="A944" t="s">
        <v>10</v>
      </c>
      <c r="B944">
        <v>26</v>
      </c>
      <c r="C944">
        <v>0</v>
      </c>
      <c r="D944">
        <v>0</v>
      </c>
      <c r="E944">
        <v>1</v>
      </c>
      <c r="F944" t="s">
        <v>44</v>
      </c>
      <c r="G944" t="s">
        <v>12</v>
      </c>
      <c r="H944" t="s">
        <v>24</v>
      </c>
      <c r="I944" t="s">
        <v>14</v>
      </c>
      <c r="J944">
        <v>0</v>
      </c>
    </row>
    <row r="945" spans="1:10" x14ac:dyDescent="0.3">
      <c r="A945" t="s">
        <v>10</v>
      </c>
      <c r="B945">
        <v>27</v>
      </c>
      <c r="C945">
        <v>0</v>
      </c>
      <c r="D945">
        <v>0</v>
      </c>
      <c r="E945">
        <v>0</v>
      </c>
      <c r="F945" t="s">
        <v>41</v>
      </c>
      <c r="G945" t="s">
        <v>17</v>
      </c>
      <c r="H945" t="s">
        <v>24</v>
      </c>
      <c r="I945" t="s">
        <v>14</v>
      </c>
      <c r="J945">
        <v>0</v>
      </c>
    </row>
    <row r="946" spans="1:10" x14ac:dyDescent="0.3">
      <c r="A946" t="s">
        <v>10</v>
      </c>
      <c r="B946">
        <v>10</v>
      </c>
      <c r="C946">
        <v>0</v>
      </c>
      <c r="D946">
        <v>0</v>
      </c>
      <c r="E946">
        <v>0</v>
      </c>
      <c r="F946" t="s">
        <v>50</v>
      </c>
      <c r="G946" t="s">
        <v>12</v>
      </c>
      <c r="H946" t="s">
        <v>13</v>
      </c>
      <c r="I946" t="s">
        <v>14</v>
      </c>
      <c r="J946">
        <v>0</v>
      </c>
    </row>
    <row r="947" spans="1:10" x14ac:dyDescent="0.3">
      <c r="A947" t="s">
        <v>10</v>
      </c>
      <c r="B947">
        <v>15</v>
      </c>
      <c r="C947">
        <v>0</v>
      </c>
      <c r="D947">
        <v>0</v>
      </c>
      <c r="E947">
        <v>0</v>
      </c>
      <c r="F947" t="s">
        <v>37</v>
      </c>
      <c r="G947" t="s">
        <v>17</v>
      </c>
      <c r="H947" t="s">
        <v>13</v>
      </c>
      <c r="I947" t="s">
        <v>14</v>
      </c>
      <c r="J947">
        <v>0</v>
      </c>
    </row>
    <row r="948" spans="1:10" x14ac:dyDescent="0.3">
      <c r="A948" t="s">
        <v>10</v>
      </c>
      <c r="B948">
        <v>17</v>
      </c>
      <c r="C948">
        <v>0</v>
      </c>
      <c r="D948">
        <v>0</v>
      </c>
      <c r="E948">
        <v>0</v>
      </c>
      <c r="F948" t="s">
        <v>36</v>
      </c>
      <c r="G948" t="s">
        <v>12</v>
      </c>
      <c r="H948" t="s">
        <v>24</v>
      </c>
      <c r="I948" t="s">
        <v>14</v>
      </c>
      <c r="J948">
        <v>0</v>
      </c>
    </row>
    <row r="949" spans="1:10" x14ac:dyDescent="0.3">
      <c r="A949" t="s">
        <v>10</v>
      </c>
      <c r="B949">
        <v>61</v>
      </c>
      <c r="C949">
        <v>1</v>
      </c>
      <c r="D949">
        <v>1</v>
      </c>
      <c r="E949">
        <v>1</v>
      </c>
      <c r="F949" t="s">
        <v>11</v>
      </c>
      <c r="G949" t="s">
        <v>17</v>
      </c>
      <c r="H949" t="s">
        <v>13</v>
      </c>
      <c r="I949" t="s">
        <v>14</v>
      </c>
      <c r="J949">
        <v>1</v>
      </c>
    </row>
    <row r="950" spans="1:10" x14ac:dyDescent="0.3">
      <c r="A950" t="s">
        <v>15</v>
      </c>
      <c r="B950">
        <v>35</v>
      </c>
      <c r="C950">
        <v>1</v>
      </c>
      <c r="D950">
        <v>1</v>
      </c>
      <c r="E950">
        <v>1</v>
      </c>
      <c r="F950" t="s">
        <v>29</v>
      </c>
      <c r="G950" t="s">
        <v>12</v>
      </c>
      <c r="H950" t="s">
        <v>19</v>
      </c>
      <c r="I950" t="s">
        <v>14</v>
      </c>
      <c r="J950">
        <v>1</v>
      </c>
    </row>
    <row r="951" spans="1:10" x14ac:dyDescent="0.3">
      <c r="A951" t="s">
        <v>10</v>
      </c>
      <c r="B951">
        <v>55</v>
      </c>
      <c r="C951">
        <v>1</v>
      </c>
      <c r="D951">
        <v>1</v>
      </c>
      <c r="E951">
        <v>1</v>
      </c>
      <c r="F951" t="s">
        <v>52</v>
      </c>
      <c r="G951" t="s">
        <v>17</v>
      </c>
      <c r="H951" t="s">
        <v>19</v>
      </c>
      <c r="I951" t="s">
        <v>14</v>
      </c>
      <c r="J951">
        <v>1</v>
      </c>
    </row>
    <row r="952" spans="1:10" x14ac:dyDescent="0.3">
      <c r="A952" t="s">
        <v>10</v>
      </c>
      <c r="B952">
        <v>16</v>
      </c>
      <c r="C952">
        <v>1</v>
      </c>
      <c r="D952">
        <v>1</v>
      </c>
      <c r="E952">
        <v>1</v>
      </c>
      <c r="F952" t="s">
        <v>43</v>
      </c>
      <c r="G952" t="s">
        <v>12</v>
      </c>
      <c r="H952" t="s">
        <v>19</v>
      </c>
      <c r="I952" t="s">
        <v>14</v>
      </c>
      <c r="J952">
        <v>1</v>
      </c>
    </row>
    <row r="953" spans="1:10" x14ac:dyDescent="0.3">
      <c r="A953" t="s">
        <v>15</v>
      </c>
      <c r="B953">
        <v>52</v>
      </c>
      <c r="C953">
        <v>0</v>
      </c>
      <c r="D953">
        <v>0</v>
      </c>
      <c r="E953">
        <v>0</v>
      </c>
      <c r="F953" t="s">
        <v>50</v>
      </c>
      <c r="G953" t="s">
        <v>17</v>
      </c>
      <c r="H953" t="s">
        <v>13</v>
      </c>
      <c r="I953" t="s">
        <v>14</v>
      </c>
      <c r="J953">
        <v>0</v>
      </c>
    </row>
    <row r="954" spans="1:10" x14ac:dyDescent="0.3">
      <c r="A954" t="s">
        <v>10</v>
      </c>
      <c r="B954">
        <v>50</v>
      </c>
      <c r="C954">
        <v>0</v>
      </c>
      <c r="D954">
        <v>0</v>
      </c>
      <c r="E954">
        <v>0</v>
      </c>
      <c r="F954" t="s">
        <v>20</v>
      </c>
      <c r="G954" t="s">
        <v>12</v>
      </c>
      <c r="H954" t="s">
        <v>19</v>
      </c>
      <c r="I954" t="s">
        <v>14</v>
      </c>
      <c r="J954">
        <v>0</v>
      </c>
    </row>
    <row r="955" spans="1:10" x14ac:dyDescent="0.3">
      <c r="A955" t="s">
        <v>10</v>
      </c>
      <c r="B955">
        <v>23</v>
      </c>
      <c r="C955">
        <v>1</v>
      </c>
      <c r="D955">
        <v>1</v>
      </c>
      <c r="E955">
        <v>1</v>
      </c>
      <c r="F955" t="s">
        <v>26</v>
      </c>
      <c r="G955" t="s">
        <v>17</v>
      </c>
      <c r="H955" t="s">
        <v>24</v>
      </c>
      <c r="I955" t="s">
        <v>14</v>
      </c>
      <c r="J955">
        <v>1</v>
      </c>
    </row>
    <row r="956" spans="1:10" x14ac:dyDescent="0.3">
      <c r="A956" t="s">
        <v>15</v>
      </c>
      <c r="B956">
        <v>64</v>
      </c>
      <c r="C956">
        <v>1</v>
      </c>
      <c r="D956">
        <v>1</v>
      </c>
      <c r="E956">
        <v>0</v>
      </c>
      <c r="F956" t="s">
        <v>44</v>
      </c>
      <c r="G956" t="s">
        <v>12</v>
      </c>
      <c r="H956" t="s">
        <v>13</v>
      </c>
      <c r="I956" t="s">
        <v>14</v>
      </c>
      <c r="J956">
        <v>1</v>
      </c>
    </row>
    <row r="957" spans="1:10" x14ac:dyDescent="0.3">
      <c r="A957" t="s">
        <v>10</v>
      </c>
      <c r="B957">
        <v>50</v>
      </c>
      <c r="C957">
        <v>0</v>
      </c>
      <c r="D957">
        <v>0</v>
      </c>
      <c r="E957">
        <v>0</v>
      </c>
      <c r="F957" t="s">
        <v>52</v>
      </c>
      <c r="G957" t="s">
        <v>17</v>
      </c>
      <c r="H957" t="s">
        <v>24</v>
      </c>
      <c r="I957" t="s">
        <v>14</v>
      </c>
      <c r="J957">
        <v>0</v>
      </c>
    </row>
    <row r="958" spans="1:10" x14ac:dyDescent="0.3">
      <c r="A958" t="s">
        <v>10</v>
      </c>
      <c r="B958">
        <v>8</v>
      </c>
      <c r="C958">
        <v>0</v>
      </c>
      <c r="D958">
        <v>1</v>
      </c>
      <c r="E958">
        <v>0</v>
      </c>
      <c r="F958" t="s">
        <v>46</v>
      </c>
      <c r="G958" t="s">
        <v>17</v>
      </c>
      <c r="H958" t="s">
        <v>19</v>
      </c>
      <c r="I958" t="s">
        <v>14</v>
      </c>
      <c r="J958">
        <v>1</v>
      </c>
    </row>
    <row r="959" spans="1:10" x14ac:dyDescent="0.3">
      <c r="A959" t="s">
        <v>10</v>
      </c>
      <c r="B959">
        <v>37</v>
      </c>
      <c r="C959">
        <v>0</v>
      </c>
      <c r="D959">
        <v>0</v>
      </c>
      <c r="E959">
        <v>1</v>
      </c>
      <c r="F959" t="s">
        <v>30</v>
      </c>
      <c r="G959" t="s">
        <v>17</v>
      </c>
      <c r="H959" t="s">
        <v>24</v>
      </c>
      <c r="I959" t="s">
        <v>14</v>
      </c>
      <c r="J959">
        <v>0</v>
      </c>
    </row>
    <row r="960" spans="1:10" x14ac:dyDescent="0.3">
      <c r="A960" t="s">
        <v>10</v>
      </c>
      <c r="B960">
        <v>63</v>
      </c>
      <c r="C960">
        <v>0</v>
      </c>
      <c r="D960">
        <v>0</v>
      </c>
      <c r="E960">
        <v>0</v>
      </c>
      <c r="F960" t="s">
        <v>52</v>
      </c>
      <c r="G960" t="s">
        <v>12</v>
      </c>
      <c r="H960" t="s">
        <v>19</v>
      </c>
      <c r="I960" t="s">
        <v>14</v>
      </c>
      <c r="J960">
        <v>0</v>
      </c>
    </row>
    <row r="961" spans="1:10" x14ac:dyDescent="0.3">
      <c r="A961" t="s">
        <v>10</v>
      </c>
      <c r="B961">
        <v>45</v>
      </c>
      <c r="C961">
        <v>0</v>
      </c>
      <c r="D961">
        <v>0</v>
      </c>
      <c r="E961">
        <v>0</v>
      </c>
      <c r="F961" t="s">
        <v>36</v>
      </c>
      <c r="G961" t="s">
        <v>17</v>
      </c>
      <c r="H961" t="s">
        <v>19</v>
      </c>
      <c r="I961" t="s">
        <v>14</v>
      </c>
      <c r="J961">
        <v>0</v>
      </c>
    </row>
    <row r="962" spans="1:10" x14ac:dyDescent="0.3">
      <c r="A962" t="s">
        <v>10</v>
      </c>
      <c r="B962">
        <v>26</v>
      </c>
      <c r="C962">
        <v>0</v>
      </c>
      <c r="D962">
        <v>0</v>
      </c>
      <c r="E962">
        <v>0</v>
      </c>
      <c r="F962" t="s">
        <v>53</v>
      </c>
      <c r="G962" t="s">
        <v>12</v>
      </c>
      <c r="H962" t="s">
        <v>13</v>
      </c>
      <c r="I962" t="s">
        <v>14</v>
      </c>
      <c r="J962">
        <v>0</v>
      </c>
    </row>
    <row r="963" spans="1:10" x14ac:dyDescent="0.3">
      <c r="A963" t="s">
        <v>10</v>
      </c>
      <c r="B963">
        <v>24</v>
      </c>
      <c r="C963">
        <v>0</v>
      </c>
      <c r="D963">
        <v>0</v>
      </c>
      <c r="E963">
        <v>0</v>
      </c>
      <c r="F963" t="s">
        <v>45</v>
      </c>
      <c r="G963" t="s">
        <v>17</v>
      </c>
      <c r="H963" t="s">
        <v>19</v>
      </c>
      <c r="I963" t="s">
        <v>14</v>
      </c>
      <c r="J963">
        <v>0</v>
      </c>
    </row>
    <row r="964" spans="1:10" x14ac:dyDescent="0.3">
      <c r="A964" t="s">
        <v>15</v>
      </c>
      <c r="B964">
        <v>31</v>
      </c>
      <c r="C964">
        <v>1</v>
      </c>
      <c r="D964">
        <v>1</v>
      </c>
      <c r="E964">
        <v>0</v>
      </c>
      <c r="F964" t="s">
        <v>47</v>
      </c>
      <c r="G964" t="s">
        <v>12</v>
      </c>
      <c r="H964" t="s">
        <v>24</v>
      </c>
      <c r="I964" t="s">
        <v>14</v>
      </c>
      <c r="J964">
        <v>1</v>
      </c>
    </row>
    <row r="965" spans="1:10" x14ac:dyDescent="0.3">
      <c r="A965" t="s">
        <v>10</v>
      </c>
      <c r="B965">
        <v>54</v>
      </c>
      <c r="C965">
        <v>0</v>
      </c>
      <c r="D965">
        <v>0</v>
      </c>
      <c r="E965">
        <v>1</v>
      </c>
      <c r="F965" t="s">
        <v>25</v>
      </c>
      <c r="G965" t="s">
        <v>17</v>
      </c>
      <c r="H965" t="s">
        <v>24</v>
      </c>
      <c r="I965" t="s">
        <v>14</v>
      </c>
      <c r="J965">
        <v>0</v>
      </c>
    </row>
    <row r="966" spans="1:10" x14ac:dyDescent="0.3">
      <c r="A966" t="s">
        <v>15</v>
      </c>
      <c r="B966">
        <v>60</v>
      </c>
      <c r="C966">
        <v>1</v>
      </c>
      <c r="D966">
        <v>1</v>
      </c>
      <c r="E966">
        <v>1</v>
      </c>
      <c r="F966" t="s">
        <v>35</v>
      </c>
      <c r="G966" t="s">
        <v>12</v>
      </c>
      <c r="H966" t="s">
        <v>13</v>
      </c>
      <c r="I966" t="s">
        <v>14</v>
      </c>
      <c r="J966">
        <v>1</v>
      </c>
    </row>
    <row r="967" spans="1:10" x14ac:dyDescent="0.3">
      <c r="A967" t="s">
        <v>15</v>
      </c>
      <c r="B967">
        <v>61</v>
      </c>
      <c r="C967">
        <v>1</v>
      </c>
      <c r="D967">
        <v>1</v>
      </c>
      <c r="E967">
        <v>1</v>
      </c>
      <c r="F967" t="s">
        <v>21</v>
      </c>
      <c r="G967" t="s">
        <v>17</v>
      </c>
      <c r="H967" t="s">
        <v>13</v>
      </c>
      <c r="I967" t="s">
        <v>14</v>
      </c>
      <c r="J967">
        <v>1</v>
      </c>
    </row>
    <row r="968" spans="1:10" x14ac:dyDescent="0.3">
      <c r="A968" t="s">
        <v>15</v>
      </c>
      <c r="B968">
        <v>58</v>
      </c>
      <c r="C968">
        <v>0</v>
      </c>
      <c r="D968">
        <v>1</v>
      </c>
      <c r="E968">
        <v>0</v>
      </c>
      <c r="F968" t="s">
        <v>40</v>
      </c>
      <c r="G968" t="s">
        <v>12</v>
      </c>
      <c r="H968" t="s">
        <v>24</v>
      </c>
      <c r="I968" t="s">
        <v>14</v>
      </c>
      <c r="J968">
        <v>1</v>
      </c>
    </row>
    <row r="969" spans="1:10" x14ac:dyDescent="0.3">
      <c r="A969" t="s">
        <v>10</v>
      </c>
      <c r="B969">
        <v>39</v>
      </c>
      <c r="C969">
        <v>0</v>
      </c>
      <c r="D969">
        <v>0</v>
      </c>
      <c r="E969">
        <v>1</v>
      </c>
      <c r="F969" t="s">
        <v>42</v>
      </c>
      <c r="G969" t="s">
        <v>17</v>
      </c>
      <c r="H969" t="s">
        <v>24</v>
      </c>
      <c r="I969" t="s">
        <v>14</v>
      </c>
      <c r="J969">
        <v>0</v>
      </c>
    </row>
    <row r="970" spans="1:10" x14ac:dyDescent="0.3">
      <c r="A970" t="s">
        <v>10</v>
      </c>
      <c r="B970">
        <v>30</v>
      </c>
      <c r="C970">
        <v>0</v>
      </c>
      <c r="D970">
        <v>0</v>
      </c>
      <c r="E970">
        <v>1</v>
      </c>
      <c r="F970" t="s">
        <v>43</v>
      </c>
      <c r="G970" t="s">
        <v>12</v>
      </c>
      <c r="H970" t="s">
        <v>19</v>
      </c>
      <c r="I970" t="s">
        <v>14</v>
      </c>
      <c r="J970">
        <v>0</v>
      </c>
    </row>
    <row r="971" spans="1:10" x14ac:dyDescent="0.3">
      <c r="A971" t="s">
        <v>15</v>
      </c>
      <c r="B971">
        <v>57</v>
      </c>
      <c r="C971">
        <v>1</v>
      </c>
      <c r="D971">
        <v>1</v>
      </c>
      <c r="E971">
        <v>0</v>
      </c>
      <c r="F971" t="s">
        <v>38</v>
      </c>
      <c r="G971" t="s">
        <v>17</v>
      </c>
      <c r="H971" t="s">
        <v>19</v>
      </c>
      <c r="I971" t="s">
        <v>14</v>
      </c>
      <c r="J971">
        <v>1</v>
      </c>
    </row>
    <row r="972" spans="1:10" x14ac:dyDescent="0.3">
      <c r="A972" t="s">
        <v>10</v>
      </c>
      <c r="B972">
        <v>40</v>
      </c>
      <c r="C972">
        <v>1</v>
      </c>
      <c r="D972">
        <v>1</v>
      </c>
      <c r="E972">
        <v>0</v>
      </c>
      <c r="F972" t="s">
        <v>18</v>
      </c>
      <c r="G972" t="s">
        <v>12</v>
      </c>
      <c r="H972" t="s">
        <v>24</v>
      </c>
      <c r="I972" t="s">
        <v>14</v>
      </c>
      <c r="J972">
        <v>1</v>
      </c>
    </row>
    <row r="973" spans="1:10" x14ac:dyDescent="0.3">
      <c r="A973" t="s">
        <v>15</v>
      </c>
      <c r="B973">
        <v>39</v>
      </c>
      <c r="C973">
        <v>0</v>
      </c>
      <c r="D973">
        <v>0</v>
      </c>
      <c r="E973">
        <v>0</v>
      </c>
      <c r="F973" t="s">
        <v>51</v>
      </c>
      <c r="G973" t="s">
        <v>17</v>
      </c>
      <c r="H973" t="s">
        <v>13</v>
      </c>
      <c r="I973" t="s">
        <v>14</v>
      </c>
      <c r="J973">
        <v>0</v>
      </c>
    </row>
    <row r="974" spans="1:10" x14ac:dyDescent="0.3">
      <c r="A974" t="s">
        <v>10</v>
      </c>
      <c r="B974">
        <v>9</v>
      </c>
      <c r="C974">
        <v>1</v>
      </c>
      <c r="D974">
        <v>1</v>
      </c>
      <c r="E974">
        <v>1</v>
      </c>
      <c r="F974" t="s">
        <v>51</v>
      </c>
      <c r="G974" t="s">
        <v>12</v>
      </c>
      <c r="H974" t="s">
        <v>19</v>
      </c>
      <c r="I974" t="s">
        <v>14</v>
      </c>
      <c r="J974">
        <v>1</v>
      </c>
    </row>
    <row r="975" spans="1:10" x14ac:dyDescent="0.3">
      <c r="A975" t="s">
        <v>15</v>
      </c>
      <c r="B975">
        <v>26</v>
      </c>
      <c r="C975">
        <v>0</v>
      </c>
      <c r="D975">
        <v>1</v>
      </c>
      <c r="E975">
        <v>0</v>
      </c>
      <c r="F975" t="s">
        <v>35</v>
      </c>
      <c r="G975" t="s">
        <v>17</v>
      </c>
      <c r="H975" t="s">
        <v>19</v>
      </c>
      <c r="I975" t="s">
        <v>14</v>
      </c>
      <c r="J975">
        <v>1</v>
      </c>
    </row>
    <row r="976" spans="1:10" x14ac:dyDescent="0.3">
      <c r="A976" t="s">
        <v>10</v>
      </c>
      <c r="B976">
        <v>40</v>
      </c>
      <c r="C976">
        <v>1</v>
      </c>
      <c r="D976">
        <v>1</v>
      </c>
      <c r="E976">
        <v>0</v>
      </c>
      <c r="F976" t="s">
        <v>48</v>
      </c>
      <c r="G976" t="s">
        <v>12</v>
      </c>
      <c r="H976" t="s">
        <v>13</v>
      </c>
      <c r="I976" t="s">
        <v>14</v>
      </c>
      <c r="J976">
        <v>1</v>
      </c>
    </row>
    <row r="977" spans="1:10" x14ac:dyDescent="0.3">
      <c r="A977" t="s">
        <v>15</v>
      </c>
      <c r="B977">
        <v>49</v>
      </c>
      <c r="C977">
        <v>1</v>
      </c>
      <c r="D977">
        <v>1</v>
      </c>
      <c r="E977">
        <v>1</v>
      </c>
      <c r="F977" t="s">
        <v>23</v>
      </c>
      <c r="G977" t="s">
        <v>17</v>
      </c>
      <c r="H977" t="s">
        <v>19</v>
      </c>
      <c r="I977" t="s">
        <v>14</v>
      </c>
      <c r="J977">
        <v>1</v>
      </c>
    </row>
    <row r="978" spans="1:10" x14ac:dyDescent="0.3">
      <c r="A978" t="s">
        <v>10</v>
      </c>
      <c r="B978">
        <v>29</v>
      </c>
      <c r="C978">
        <v>0</v>
      </c>
      <c r="D978">
        <v>0</v>
      </c>
      <c r="E978">
        <v>1</v>
      </c>
      <c r="F978" t="s">
        <v>33</v>
      </c>
      <c r="G978" t="s">
        <v>12</v>
      </c>
      <c r="H978" t="s">
        <v>24</v>
      </c>
      <c r="I978" t="s">
        <v>14</v>
      </c>
      <c r="J978">
        <v>0</v>
      </c>
    </row>
    <row r="979" spans="1:10" x14ac:dyDescent="0.3">
      <c r="A979" t="s">
        <v>10</v>
      </c>
      <c r="B979">
        <v>38</v>
      </c>
      <c r="C979">
        <v>1</v>
      </c>
      <c r="D979">
        <v>1</v>
      </c>
      <c r="E979">
        <v>0</v>
      </c>
      <c r="F979" t="s">
        <v>45</v>
      </c>
      <c r="G979" t="s">
        <v>17</v>
      </c>
      <c r="H979" t="s">
        <v>19</v>
      </c>
      <c r="I979" t="s">
        <v>14</v>
      </c>
      <c r="J979">
        <v>1</v>
      </c>
    </row>
    <row r="980" spans="1:10" x14ac:dyDescent="0.3">
      <c r="A980" t="s">
        <v>15</v>
      </c>
      <c r="B980">
        <v>52</v>
      </c>
      <c r="C980">
        <v>0</v>
      </c>
      <c r="D980">
        <v>0</v>
      </c>
      <c r="E980">
        <v>1</v>
      </c>
      <c r="F980" t="s">
        <v>16</v>
      </c>
      <c r="G980" t="s">
        <v>12</v>
      </c>
      <c r="H980" t="s">
        <v>13</v>
      </c>
      <c r="I980" t="s">
        <v>14</v>
      </c>
      <c r="J980">
        <v>0</v>
      </c>
    </row>
    <row r="981" spans="1:10" x14ac:dyDescent="0.3">
      <c r="A981" t="s">
        <v>15</v>
      </c>
      <c r="B981">
        <v>64</v>
      </c>
      <c r="C981">
        <v>0</v>
      </c>
      <c r="D981">
        <v>0</v>
      </c>
      <c r="E981">
        <v>0</v>
      </c>
      <c r="F981" t="s">
        <v>41</v>
      </c>
      <c r="G981" t="s">
        <v>17</v>
      </c>
      <c r="H981" t="s">
        <v>13</v>
      </c>
      <c r="I981" t="s">
        <v>14</v>
      </c>
      <c r="J981">
        <v>0</v>
      </c>
    </row>
    <row r="982" spans="1:10" x14ac:dyDescent="0.3">
      <c r="A982" t="s">
        <v>15</v>
      </c>
      <c r="B982">
        <v>11</v>
      </c>
      <c r="C982">
        <v>0</v>
      </c>
      <c r="D982">
        <v>0</v>
      </c>
      <c r="E982">
        <v>0</v>
      </c>
      <c r="F982" t="s">
        <v>45</v>
      </c>
      <c r="G982" t="s">
        <v>12</v>
      </c>
      <c r="H982" t="s">
        <v>19</v>
      </c>
      <c r="I982" t="s">
        <v>14</v>
      </c>
      <c r="J982">
        <v>0</v>
      </c>
    </row>
    <row r="983" spans="1:10" x14ac:dyDescent="0.3">
      <c r="A983" t="s">
        <v>15</v>
      </c>
      <c r="B983">
        <v>39</v>
      </c>
      <c r="C983">
        <v>1</v>
      </c>
      <c r="D983">
        <v>1</v>
      </c>
      <c r="E983">
        <v>0</v>
      </c>
      <c r="F983" t="s">
        <v>33</v>
      </c>
      <c r="G983" t="s">
        <v>17</v>
      </c>
      <c r="H983" t="s">
        <v>19</v>
      </c>
      <c r="I983" t="s">
        <v>14</v>
      </c>
      <c r="J983">
        <v>1</v>
      </c>
    </row>
    <row r="984" spans="1:10" x14ac:dyDescent="0.3">
      <c r="A984" t="s">
        <v>15</v>
      </c>
      <c r="B984">
        <v>39</v>
      </c>
      <c r="C984">
        <v>1</v>
      </c>
      <c r="D984">
        <v>1</v>
      </c>
      <c r="E984">
        <v>0</v>
      </c>
      <c r="F984" t="s">
        <v>36</v>
      </c>
      <c r="G984" t="s">
        <v>12</v>
      </c>
      <c r="H984" t="s">
        <v>24</v>
      </c>
      <c r="I984" t="s">
        <v>14</v>
      </c>
      <c r="J984">
        <v>1</v>
      </c>
    </row>
    <row r="985" spans="1:10" x14ac:dyDescent="0.3">
      <c r="A985" t="s">
        <v>10</v>
      </c>
      <c r="B985">
        <v>25</v>
      </c>
      <c r="C985">
        <v>1</v>
      </c>
      <c r="D985">
        <v>1</v>
      </c>
      <c r="E985">
        <v>0</v>
      </c>
      <c r="F985" t="s">
        <v>52</v>
      </c>
      <c r="G985" t="s">
        <v>17</v>
      </c>
      <c r="H985" t="s">
        <v>24</v>
      </c>
      <c r="I985" t="s">
        <v>14</v>
      </c>
      <c r="J985">
        <v>1</v>
      </c>
    </row>
    <row r="986" spans="1:10" x14ac:dyDescent="0.3">
      <c r="A986" t="s">
        <v>15</v>
      </c>
      <c r="B986">
        <v>9</v>
      </c>
      <c r="C986">
        <v>0</v>
      </c>
      <c r="D986">
        <v>0</v>
      </c>
      <c r="E986">
        <v>1</v>
      </c>
      <c r="F986" t="s">
        <v>11</v>
      </c>
      <c r="G986" t="s">
        <v>12</v>
      </c>
      <c r="H986" t="s">
        <v>13</v>
      </c>
      <c r="I986" t="s">
        <v>14</v>
      </c>
      <c r="J986">
        <v>0</v>
      </c>
    </row>
    <row r="987" spans="1:10" x14ac:dyDescent="0.3">
      <c r="A987" t="s">
        <v>10</v>
      </c>
      <c r="B987">
        <v>61</v>
      </c>
      <c r="C987">
        <v>1</v>
      </c>
      <c r="D987">
        <v>1</v>
      </c>
      <c r="E987">
        <v>0</v>
      </c>
      <c r="F987" t="s">
        <v>21</v>
      </c>
      <c r="G987" t="s">
        <v>17</v>
      </c>
      <c r="H987" t="s">
        <v>13</v>
      </c>
      <c r="I987" t="s">
        <v>14</v>
      </c>
      <c r="J987">
        <v>1</v>
      </c>
    </row>
    <row r="988" spans="1:10" x14ac:dyDescent="0.3">
      <c r="A988" t="s">
        <v>10</v>
      </c>
      <c r="B988">
        <v>18</v>
      </c>
      <c r="C988">
        <v>0</v>
      </c>
      <c r="D988">
        <v>0</v>
      </c>
      <c r="E988">
        <v>1</v>
      </c>
      <c r="F988" t="s">
        <v>51</v>
      </c>
      <c r="G988" t="s">
        <v>12</v>
      </c>
      <c r="H988" t="s">
        <v>13</v>
      </c>
      <c r="I988" t="s">
        <v>14</v>
      </c>
      <c r="J988">
        <v>0</v>
      </c>
    </row>
    <row r="989" spans="1:10" x14ac:dyDescent="0.3">
      <c r="A989" t="s">
        <v>10</v>
      </c>
      <c r="B989">
        <v>55</v>
      </c>
      <c r="C989">
        <v>1</v>
      </c>
      <c r="D989">
        <v>1</v>
      </c>
      <c r="E989">
        <v>0</v>
      </c>
      <c r="F989" t="s">
        <v>46</v>
      </c>
      <c r="G989" t="s">
        <v>17</v>
      </c>
      <c r="H989" t="s">
        <v>24</v>
      </c>
      <c r="I989" t="s">
        <v>14</v>
      </c>
      <c r="J989">
        <v>1</v>
      </c>
    </row>
    <row r="990" spans="1:10" x14ac:dyDescent="0.3">
      <c r="A990" t="s">
        <v>15</v>
      </c>
      <c r="B990">
        <v>11</v>
      </c>
      <c r="C990">
        <v>0</v>
      </c>
      <c r="D990">
        <v>0</v>
      </c>
      <c r="E990">
        <v>0</v>
      </c>
      <c r="F990" t="s">
        <v>45</v>
      </c>
      <c r="G990" t="s">
        <v>12</v>
      </c>
      <c r="H990" t="s">
        <v>13</v>
      </c>
      <c r="I990" t="s">
        <v>14</v>
      </c>
      <c r="J990">
        <v>0</v>
      </c>
    </row>
    <row r="991" spans="1:10" x14ac:dyDescent="0.3">
      <c r="A991" t="s">
        <v>15</v>
      </c>
      <c r="B991">
        <v>23</v>
      </c>
      <c r="C991">
        <v>1</v>
      </c>
      <c r="D991">
        <v>1</v>
      </c>
      <c r="E991">
        <v>0</v>
      </c>
      <c r="F991" t="s">
        <v>43</v>
      </c>
      <c r="G991" t="s">
        <v>17</v>
      </c>
      <c r="H991" t="s">
        <v>13</v>
      </c>
      <c r="I991" t="s">
        <v>14</v>
      </c>
      <c r="J991">
        <v>1</v>
      </c>
    </row>
    <row r="992" spans="1:10" x14ac:dyDescent="0.3">
      <c r="A992" t="s">
        <v>10</v>
      </c>
      <c r="B992">
        <v>37</v>
      </c>
      <c r="C992">
        <v>1</v>
      </c>
      <c r="D992">
        <v>1</v>
      </c>
      <c r="E992">
        <v>1</v>
      </c>
      <c r="F992" t="s">
        <v>33</v>
      </c>
      <c r="G992" t="s">
        <v>12</v>
      </c>
      <c r="H992" t="s">
        <v>19</v>
      </c>
      <c r="I992" t="s">
        <v>14</v>
      </c>
      <c r="J992">
        <v>1</v>
      </c>
    </row>
    <row r="993" spans="1:10" x14ac:dyDescent="0.3">
      <c r="A993" t="s">
        <v>10</v>
      </c>
      <c r="B993">
        <v>33</v>
      </c>
      <c r="C993">
        <v>0</v>
      </c>
      <c r="D993">
        <v>0</v>
      </c>
      <c r="E993">
        <v>1</v>
      </c>
      <c r="F993" t="s">
        <v>41</v>
      </c>
      <c r="G993" t="s">
        <v>17</v>
      </c>
      <c r="H993" t="s">
        <v>19</v>
      </c>
      <c r="I993" t="s">
        <v>14</v>
      </c>
      <c r="J993">
        <v>0</v>
      </c>
    </row>
    <row r="994" spans="1:10" x14ac:dyDescent="0.3">
      <c r="A994" t="s">
        <v>15</v>
      </c>
      <c r="B994">
        <v>18</v>
      </c>
      <c r="C994">
        <v>1</v>
      </c>
      <c r="D994">
        <v>1</v>
      </c>
      <c r="E994">
        <v>0</v>
      </c>
      <c r="F994" t="s">
        <v>26</v>
      </c>
      <c r="G994" t="s">
        <v>12</v>
      </c>
      <c r="H994" t="s">
        <v>13</v>
      </c>
      <c r="I994" t="s">
        <v>14</v>
      </c>
      <c r="J994">
        <v>1</v>
      </c>
    </row>
    <row r="995" spans="1:10" x14ac:dyDescent="0.3">
      <c r="A995" t="s">
        <v>10</v>
      </c>
      <c r="B995">
        <v>15</v>
      </c>
      <c r="C995">
        <v>0</v>
      </c>
      <c r="D995">
        <v>0</v>
      </c>
      <c r="E995">
        <v>0</v>
      </c>
      <c r="F995" t="s">
        <v>50</v>
      </c>
      <c r="G995" t="s">
        <v>17</v>
      </c>
      <c r="H995" t="s">
        <v>19</v>
      </c>
      <c r="I995" t="s">
        <v>14</v>
      </c>
      <c r="J995">
        <v>0</v>
      </c>
    </row>
    <row r="996" spans="1:10" x14ac:dyDescent="0.3">
      <c r="A996" t="s">
        <v>15</v>
      </c>
      <c r="B996">
        <v>44</v>
      </c>
      <c r="C996">
        <v>0</v>
      </c>
      <c r="D996">
        <v>0</v>
      </c>
      <c r="E996">
        <v>1</v>
      </c>
      <c r="F996" t="s">
        <v>39</v>
      </c>
      <c r="G996" t="s">
        <v>12</v>
      </c>
      <c r="H996" t="s">
        <v>19</v>
      </c>
      <c r="I996" t="s">
        <v>14</v>
      </c>
      <c r="J996">
        <v>0</v>
      </c>
    </row>
    <row r="997" spans="1:10" x14ac:dyDescent="0.3">
      <c r="A997" t="s">
        <v>10</v>
      </c>
      <c r="B997">
        <v>16</v>
      </c>
      <c r="C997">
        <v>1</v>
      </c>
      <c r="D997">
        <v>1</v>
      </c>
      <c r="E997">
        <v>0</v>
      </c>
      <c r="F997" t="s">
        <v>23</v>
      </c>
      <c r="G997" t="s">
        <v>17</v>
      </c>
      <c r="H997" t="s">
        <v>13</v>
      </c>
      <c r="I997" t="s">
        <v>14</v>
      </c>
      <c r="J997">
        <v>1</v>
      </c>
    </row>
    <row r="998" spans="1:10" x14ac:dyDescent="0.3">
      <c r="A998" t="s">
        <v>15</v>
      </c>
      <c r="B998">
        <v>41</v>
      </c>
      <c r="C998">
        <v>1</v>
      </c>
      <c r="D998">
        <v>1</v>
      </c>
      <c r="E998">
        <v>0</v>
      </c>
      <c r="F998" t="s">
        <v>18</v>
      </c>
      <c r="G998" t="s">
        <v>12</v>
      </c>
      <c r="H998" t="s">
        <v>19</v>
      </c>
      <c r="I998" t="s">
        <v>14</v>
      </c>
      <c r="J998">
        <v>1</v>
      </c>
    </row>
    <row r="999" spans="1:10" x14ac:dyDescent="0.3">
      <c r="A999" t="s">
        <v>15</v>
      </c>
      <c r="B999">
        <v>45</v>
      </c>
      <c r="C999">
        <v>0</v>
      </c>
      <c r="D999">
        <v>0</v>
      </c>
      <c r="E999">
        <v>1</v>
      </c>
      <c r="F999" t="s">
        <v>20</v>
      </c>
      <c r="G999" t="s">
        <v>17</v>
      </c>
      <c r="H999" t="s">
        <v>13</v>
      </c>
      <c r="I999" t="s">
        <v>14</v>
      </c>
      <c r="J999">
        <v>0</v>
      </c>
    </row>
    <row r="1000" spans="1:10" x14ac:dyDescent="0.3">
      <c r="A1000" t="s">
        <v>10</v>
      </c>
      <c r="B1000">
        <v>19</v>
      </c>
      <c r="C1000">
        <v>1</v>
      </c>
      <c r="D1000">
        <v>1</v>
      </c>
      <c r="E1000">
        <v>1</v>
      </c>
      <c r="F1000" t="s">
        <v>18</v>
      </c>
      <c r="G1000" t="s">
        <v>12</v>
      </c>
      <c r="H1000" t="s">
        <v>13</v>
      </c>
      <c r="I1000" t="s">
        <v>14</v>
      </c>
      <c r="J1000">
        <v>1</v>
      </c>
    </row>
    <row r="1001" spans="1:10" x14ac:dyDescent="0.3">
      <c r="A1001" t="s">
        <v>10</v>
      </c>
      <c r="B1001">
        <v>28</v>
      </c>
      <c r="C1001">
        <v>0</v>
      </c>
      <c r="D1001">
        <v>0</v>
      </c>
      <c r="E1001">
        <v>1</v>
      </c>
      <c r="F1001" t="s">
        <v>34</v>
      </c>
      <c r="G1001" t="s">
        <v>17</v>
      </c>
      <c r="H1001" t="s">
        <v>13</v>
      </c>
      <c r="I1001" t="s">
        <v>14</v>
      </c>
      <c r="J10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Summary</vt:lpstr>
      <vt:lpstr>KPI's</vt:lpstr>
      <vt:lpstr>Modified Dataset</vt:lpstr>
      <vt:lpstr>Analysis</vt:lpstr>
      <vt:lpstr>Analysis 2</vt:lpstr>
      <vt:lpstr>Analysis 3</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Al Anan</dc:creator>
  <cp:lastModifiedBy>Md. Shabab Zaman</cp:lastModifiedBy>
  <dcterms:created xsi:type="dcterms:W3CDTF">2025-06-13T19:19:48Z</dcterms:created>
  <dcterms:modified xsi:type="dcterms:W3CDTF">2025-08-08T18:44:55Z</dcterms:modified>
</cp:coreProperties>
</file>