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mr salah\OneDrive\Desktop\"/>
    </mc:Choice>
  </mc:AlternateContent>
  <xr:revisionPtr revIDLastSave="0" documentId="13_ncr:1_{53102772-CABA-4028-B4A7-FC0800409C06}" xr6:coauthVersionLast="45" xr6:coauthVersionMax="45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Ref" sheetId="2" state="hidden" r:id="rId1"/>
    <sheet name="Data" sheetId="1" r:id="rId2"/>
    <sheet name="Account Report" sheetId="3" r:id="rId3"/>
    <sheet name="Driver Report" sheetId="5" r:id="rId4"/>
    <sheet name="Daily Report" sheetId="6" r:id="rId5"/>
    <sheet name="Income Statment" sheetId="4" r:id="rId6"/>
  </sheets>
  <definedNames>
    <definedName name="_xlnm._FilterDatabase" localSheetId="1" hidden="1">Data!$A$1:$M$194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M2" i="6"/>
  <c r="B3" i="6" s="1"/>
  <c r="H7" i="5"/>
  <c r="G7" i="5"/>
  <c r="H6" i="5"/>
  <c r="G6" i="5"/>
  <c r="H5" i="5"/>
  <c r="G5" i="5"/>
  <c r="H4" i="5"/>
  <c r="G4" i="5"/>
  <c r="H3" i="5"/>
  <c r="G3" i="5"/>
  <c r="E7" i="5"/>
  <c r="D7" i="5"/>
  <c r="E6" i="5"/>
  <c r="D6" i="5"/>
  <c r="E5" i="5"/>
  <c r="D5" i="5"/>
  <c r="E4" i="5"/>
  <c r="D4" i="5"/>
  <c r="E3" i="5"/>
  <c r="D3" i="5"/>
  <c r="C7" i="5"/>
  <c r="C6" i="5"/>
  <c r="C5" i="5"/>
  <c r="C4" i="5"/>
  <c r="C3" i="5"/>
  <c r="I3" i="3"/>
  <c r="H4" i="3"/>
  <c r="H5" i="3"/>
  <c r="H6" i="3"/>
  <c r="H7" i="3"/>
  <c r="I7" i="3" s="1"/>
  <c r="H8" i="3"/>
  <c r="H9" i="3"/>
  <c r="H3" i="3"/>
  <c r="G9" i="3"/>
  <c r="I9" i="3" s="1"/>
  <c r="G8" i="3"/>
  <c r="I8" i="3" s="1"/>
  <c r="G7" i="3"/>
  <c r="G6" i="3"/>
  <c r="I6" i="3" s="1"/>
  <c r="G5" i="3"/>
  <c r="I5" i="3" s="1"/>
  <c r="G4" i="3"/>
  <c r="I4" i="3" s="1"/>
  <c r="G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3" i="6" l="1"/>
  <c r="B4" i="6"/>
  <c r="H4" i="6" s="1"/>
  <c r="D3" i="6"/>
  <c r="C3" i="6"/>
  <c r="F3" i="6" s="1"/>
  <c r="D4" i="6"/>
  <c r="E3" i="6"/>
  <c r="B5" i="6"/>
  <c r="E4" i="6"/>
  <c r="H3" i="6"/>
  <c r="G4" i="6"/>
  <c r="C4" i="6"/>
  <c r="D8" i="5"/>
  <c r="F6" i="5"/>
  <c r="F4" i="5"/>
  <c r="F7" i="5"/>
  <c r="E8" i="5"/>
  <c r="G8" i="5"/>
  <c r="F3" i="5"/>
  <c r="H8" i="5"/>
  <c r="F5" i="5"/>
  <c r="C8" i="5"/>
  <c r="F8" i="5" s="1"/>
  <c r="F4" i="3"/>
  <c r="F8" i="3"/>
  <c r="F5" i="3"/>
  <c r="F9" i="3"/>
  <c r="F6" i="3"/>
  <c r="F3" i="3"/>
  <c r="F7" i="3"/>
  <c r="C10" i="3"/>
  <c r="I10" i="3"/>
  <c r="H10" i="3"/>
  <c r="D11" i="4" s="1"/>
  <c r="D12" i="4" s="1"/>
  <c r="G10" i="3"/>
  <c r="E10" i="3"/>
  <c r="D10" i="3"/>
  <c r="F4" i="6" l="1"/>
  <c r="B6" i="6"/>
  <c r="G5" i="6"/>
  <c r="E5" i="6"/>
  <c r="C5" i="6"/>
  <c r="D5" i="6"/>
  <c r="F5" i="6" s="1"/>
  <c r="H5" i="6"/>
  <c r="F10" i="3"/>
  <c r="B7" i="6" l="1"/>
  <c r="E6" i="6"/>
  <c r="D6" i="6"/>
  <c r="G6" i="6"/>
  <c r="H6" i="6"/>
  <c r="C6" i="6"/>
  <c r="F6" i="6" l="1"/>
  <c r="B8" i="6"/>
  <c r="D7" i="6"/>
  <c r="H7" i="6"/>
  <c r="C7" i="6"/>
  <c r="G7" i="6"/>
  <c r="E7" i="6"/>
  <c r="F7" i="6" l="1"/>
  <c r="B9" i="6"/>
  <c r="H8" i="6"/>
  <c r="C8" i="6"/>
  <c r="G8" i="6"/>
  <c r="D8" i="6"/>
  <c r="E8" i="6"/>
  <c r="F8" i="6" l="1"/>
  <c r="B10" i="6"/>
  <c r="G9" i="6"/>
  <c r="E9" i="6"/>
  <c r="H9" i="6"/>
  <c r="D9" i="6"/>
  <c r="C9" i="6"/>
  <c r="F9" i="6" l="1"/>
  <c r="B11" i="6"/>
  <c r="E10" i="6"/>
  <c r="D10" i="6"/>
  <c r="H10" i="6"/>
  <c r="C10" i="6"/>
  <c r="G10" i="6"/>
  <c r="F10" i="6" l="1"/>
  <c r="B12" i="6"/>
  <c r="D11" i="6"/>
  <c r="H11" i="6"/>
  <c r="C11" i="6"/>
  <c r="E11" i="6"/>
  <c r="G11" i="6"/>
  <c r="F11" i="6" l="1"/>
  <c r="B13" i="6"/>
  <c r="H12" i="6"/>
  <c r="C12" i="6"/>
  <c r="G12" i="6"/>
  <c r="E12" i="6"/>
  <c r="D12" i="6"/>
  <c r="F12" i="6" l="1"/>
  <c r="B14" i="6"/>
  <c r="G13" i="6"/>
  <c r="E13" i="6"/>
  <c r="C13" i="6"/>
  <c r="D13" i="6"/>
  <c r="F13" i="6" s="1"/>
  <c r="H13" i="6"/>
  <c r="B15" i="6" l="1"/>
  <c r="E14" i="6"/>
  <c r="D14" i="6"/>
  <c r="G14" i="6"/>
  <c r="H14" i="6"/>
  <c r="C14" i="6"/>
  <c r="F14" i="6" s="1"/>
  <c r="B16" i="6" l="1"/>
  <c r="D15" i="6"/>
  <c r="H15" i="6"/>
  <c r="C15" i="6"/>
  <c r="G15" i="6"/>
  <c r="E15" i="6"/>
  <c r="F15" i="6" l="1"/>
  <c r="B17" i="6"/>
  <c r="H16" i="6"/>
  <c r="C16" i="6"/>
  <c r="G16" i="6"/>
  <c r="D16" i="6"/>
  <c r="E16" i="6"/>
  <c r="F16" i="6" l="1"/>
  <c r="B18" i="6"/>
  <c r="G17" i="6"/>
  <c r="E17" i="6"/>
  <c r="C17" i="6"/>
  <c r="D17" i="6"/>
  <c r="H17" i="6"/>
  <c r="F17" i="6" l="1"/>
  <c r="B19" i="6"/>
  <c r="E18" i="6"/>
  <c r="D18" i="6"/>
  <c r="G18" i="6"/>
  <c r="H18" i="6"/>
  <c r="C18" i="6"/>
  <c r="F18" i="6" l="1"/>
  <c r="D19" i="6"/>
  <c r="H19" i="6"/>
  <c r="C19" i="6"/>
  <c r="B20" i="6"/>
  <c r="G19" i="6"/>
  <c r="E19" i="6"/>
  <c r="F19" i="6" l="1"/>
  <c r="B21" i="6"/>
  <c r="H20" i="6"/>
  <c r="C20" i="6"/>
  <c r="G20" i="6"/>
  <c r="D20" i="6"/>
  <c r="E20" i="6"/>
  <c r="F20" i="6" l="1"/>
  <c r="B22" i="6"/>
  <c r="G21" i="6"/>
  <c r="E21" i="6"/>
  <c r="D21" i="6"/>
  <c r="H21" i="6"/>
  <c r="C21" i="6"/>
  <c r="F21" i="6" l="1"/>
  <c r="B23" i="6"/>
  <c r="E22" i="6"/>
  <c r="D22" i="6"/>
  <c r="G22" i="6"/>
  <c r="H22" i="6"/>
  <c r="C22" i="6"/>
  <c r="F22" i="6" l="1"/>
  <c r="B24" i="6"/>
  <c r="D23" i="6"/>
  <c r="H23" i="6"/>
  <c r="C23" i="6"/>
  <c r="G23" i="6"/>
  <c r="E23" i="6"/>
  <c r="F23" i="6" l="1"/>
  <c r="B25" i="6"/>
  <c r="H24" i="6"/>
  <c r="C24" i="6"/>
  <c r="G24" i="6"/>
  <c r="D24" i="6"/>
  <c r="E24" i="6"/>
  <c r="F24" i="6" l="1"/>
  <c r="B26" i="6"/>
  <c r="G25" i="6"/>
  <c r="E25" i="6"/>
  <c r="H25" i="6"/>
  <c r="D25" i="6"/>
  <c r="C25" i="6"/>
  <c r="F25" i="6" l="1"/>
  <c r="B27" i="6"/>
  <c r="E26" i="6"/>
  <c r="D26" i="6"/>
  <c r="G26" i="6"/>
  <c r="H26" i="6"/>
  <c r="C26" i="6"/>
  <c r="F26" i="6" l="1"/>
  <c r="B28" i="6"/>
  <c r="D27" i="6"/>
  <c r="F27" i="6" s="1"/>
  <c r="H27" i="6"/>
  <c r="C27" i="6"/>
  <c r="G27" i="6"/>
  <c r="E27" i="6"/>
  <c r="B29" i="6" l="1"/>
  <c r="H28" i="6"/>
  <c r="C28" i="6"/>
  <c r="G28" i="6"/>
  <c r="D28" i="6"/>
  <c r="E28" i="6"/>
  <c r="F28" i="6" l="1"/>
  <c r="B30" i="6"/>
  <c r="G29" i="6"/>
  <c r="E29" i="6"/>
  <c r="H29" i="6"/>
  <c r="C29" i="6"/>
  <c r="D29" i="6"/>
  <c r="F29" i="6" s="1"/>
  <c r="B31" i="6" l="1"/>
  <c r="E30" i="6"/>
  <c r="D30" i="6"/>
  <c r="G30" i="6"/>
  <c r="H30" i="6"/>
  <c r="C30" i="6"/>
  <c r="F30" i="6" l="1"/>
  <c r="B32" i="6"/>
  <c r="D31" i="6"/>
  <c r="H31" i="6"/>
  <c r="C31" i="6"/>
  <c r="E31" i="6"/>
  <c r="G31" i="6"/>
  <c r="F31" i="6" l="1"/>
  <c r="H32" i="6"/>
  <c r="H33" i="6" s="1"/>
  <c r="C32" i="6"/>
  <c r="G32" i="6"/>
  <c r="G33" i="6" s="1"/>
  <c r="D32" i="6"/>
  <c r="D33" i="6" s="1"/>
  <c r="E32" i="6"/>
  <c r="E33" i="6" s="1"/>
  <c r="F32" i="6" l="1"/>
  <c r="C33" i="6"/>
  <c r="F33" i="6" s="1"/>
</calcChain>
</file>

<file path=xl/sharedStrings.xml><?xml version="1.0" encoding="utf-8"?>
<sst xmlns="http://schemas.openxmlformats.org/spreadsheetml/2006/main" count="647" uniqueCount="234">
  <si>
    <t>التسلسل</t>
  </si>
  <si>
    <t>الكود</t>
  </si>
  <si>
    <t>اسم العميل</t>
  </si>
  <si>
    <t>المنطقة</t>
  </si>
  <si>
    <t>اجمالي المبلغ</t>
  </si>
  <si>
    <t>تكلفة الشحن</t>
  </si>
  <si>
    <t>التاريخ</t>
  </si>
  <si>
    <t>حالة التسليم</t>
  </si>
  <si>
    <t>Red-1000</t>
  </si>
  <si>
    <t>مصطفي احمد</t>
  </si>
  <si>
    <t>المرج</t>
  </si>
  <si>
    <t>لاغي</t>
  </si>
  <si>
    <t>Red-1001</t>
  </si>
  <si>
    <t>Red-1002</t>
  </si>
  <si>
    <t>Red-1003</t>
  </si>
  <si>
    <t>Red-1004</t>
  </si>
  <si>
    <t>Red-1005</t>
  </si>
  <si>
    <t>Red-1006</t>
  </si>
  <si>
    <t>Red-1007</t>
  </si>
  <si>
    <t>Red-1008</t>
  </si>
  <si>
    <t>Red-1009</t>
  </si>
  <si>
    <t>Red-1010</t>
  </si>
  <si>
    <t>Red-1011</t>
  </si>
  <si>
    <t>Red-1012</t>
  </si>
  <si>
    <t>Red-1013</t>
  </si>
  <si>
    <t>Red-1014</t>
  </si>
  <si>
    <t>Red-1015</t>
  </si>
  <si>
    <t>Red-1016</t>
  </si>
  <si>
    <t>Red-1017</t>
  </si>
  <si>
    <t>Red-1018</t>
  </si>
  <si>
    <t>Red-1019</t>
  </si>
  <si>
    <t>Red-1020</t>
  </si>
  <si>
    <t>Red-1021</t>
  </si>
  <si>
    <t>Red-1022</t>
  </si>
  <si>
    <t>Red-1023</t>
  </si>
  <si>
    <t>Red-1024</t>
  </si>
  <si>
    <t>Red-1025</t>
  </si>
  <si>
    <t>Red-1026</t>
  </si>
  <si>
    <t>Red-1027</t>
  </si>
  <si>
    <t>Red-1028</t>
  </si>
  <si>
    <t>Red-1029</t>
  </si>
  <si>
    <t>Red-1030</t>
  </si>
  <si>
    <t>Red-1031</t>
  </si>
  <si>
    <t>Red-1032</t>
  </si>
  <si>
    <t>Red-1033</t>
  </si>
  <si>
    <t>Red-1034</t>
  </si>
  <si>
    <t>Red-1035</t>
  </si>
  <si>
    <t>Red-1036</t>
  </si>
  <si>
    <t>Red-1037</t>
  </si>
  <si>
    <t>Red-1038</t>
  </si>
  <si>
    <t>Red-1039</t>
  </si>
  <si>
    <t>Red-1040</t>
  </si>
  <si>
    <t>Red-1041</t>
  </si>
  <si>
    <t>Red-1042</t>
  </si>
  <si>
    <t>Red-1043</t>
  </si>
  <si>
    <t>Red-1044</t>
  </si>
  <si>
    <t>Red-1045</t>
  </si>
  <si>
    <t>Red-1046</t>
  </si>
  <si>
    <t>Red-1047</t>
  </si>
  <si>
    <t>Red-1048</t>
  </si>
  <si>
    <t>Red-1049</t>
  </si>
  <si>
    <t>Red-1050</t>
  </si>
  <si>
    <t>Red-1051</t>
  </si>
  <si>
    <t>Red-1052</t>
  </si>
  <si>
    <t>Red-1053</t>
  </si>
  <si>
    <t>Red-1054</t>
  </si>
  <si>
    <t>Red-1055</t>
  </si>
  <si>
    <t>Red-1056</t>
  </si>
  <si>
    <t>Red-1057</t>
  </si>
  <si>
    <t>Red-1058</t>
  </si>
  <si>
    <t>Red-1059</t>
  </si>
  <si>
    <t>Red-1060</t>
  </si>
  <si>
    <t>Red-1061</t>
  </si>
  <si>
    <t>Red-1062</t>
  </si>
  <si>
    <t>Red-1063</t>
  </si>
  <si>
    <t>Red-1064</t>
  </si>
  <si>
    <t>Red-1065</t>
  </si>
  <si>
    <t>Red-1066</t>
  </si>
  <si>
    <t>Red-1067</t>
  </si>
  <si>
    <t>Red-1068</t>
  </si>
  <si>
    <t>Red-1069</t>
  </si>
  <si>
    <t>Red-1070</t>
  </si>
  <si>
    <t>Red-1071</t>
  </si>
  <si>
    <t>Red-1072</t>
  </si>
  <si>
    <t>Red-1073</t>
  </si>
  <si>
    <t>Red-1074</t>
  </si>
  <si>
    <t>Red-1075</t>
  </si>
  <si>
    <t>Red-1076</t>
  </si>
  <si>
    <t>Red-1077</t>
  </si>
  <si>
    <t>Red-1078</t>
  </si>
  <si>
    <t>Red-1079</t>
  </si>
  <si>
    <t>Red-1080</t>
  </si>
  <si>
    <t>Red-1081</t>
  </si>
  <si>
    <t>الاكونت</t>
  </si>
  <si>
    <t>نسمة</t>
  </si>
  <si>
    <t>نعيمة محمد</t>
  </si>
  <si>
    <t>العباسية</t>
  </si>
  <si>
    <t>تم</t>
  </si>
  <si>
    <t>اسراء مؤمن</t>
  </si>
  <si>
    <t>6اكتوبر</t>
  </si>
  <si>
    <t>كريستين مجدي</t>
  </si>
  <si>
    <t>مصر الجديدة</t>
  </si>
  <si>
    <t>حدائق الاهرام</t>
  </si>
  <si>
    <t>خالد حافظ</t>
  </si>
  <si>
    <t>نوع المنتج</t>
  </si>
  <si>
    <t>ملاحظات</t>
  </si>
  <si>
    <t>شوقي طارق</t>
  </si>
  <si>
    <t>مدينة نصر</t>
  </si>
  <si>
    <t>فرح هشام</t>
  </si>
  <si>
    <t>منه سيد</t>
  </si>
  <si>
    <t>الرحاب</t>
  </si>
  <si>
    <t>التجمع</t>
  </si>
  <si>
    <t>فيصل</t>
  </si>
  <si>
    <t>هبه فتحي</t>
  </si>
  <si>
    <t>بسنت مجدي</t>
  </si>
  <si>
    <t>ندي</t>
  </si>
  <si>
    <t>اميرة</t>
  </si>
  <si>
    <t>نورا</t>
  </si>
  <si>
    <t>هدير</t>
  </si>
  <si>
    <t>ماريا محمد</t>
  </si>
  <si>
    <t>نادين</t>
  </si>
  <si>
    <t>ايمان</t>
  </si>
  <si>
    <t>شيماء سيد</t>
  </si>
  <si>
    <t>اسيا</t>
  </si>
  <si>
    <t>بوسي</t>
  </si>
  <si>
    <t>الحضانة</t>
  </si>
  <si>
    <t>العجوزة</t>
  </si>
  <si>
    <t>المنيل</t>
  </si>
  <si>
    <t>الشيخ زايد</t>
  </si>
  <si>
    <t>مدينتي</t>
  </si>
  <si>
    <t>الجيزة</t>
  </si>
  <si>
    <t>امل خيري</t>
  </si>
  <si>
    <t>مونيكا عصام</t>
  </si>
  <si>
    <t>ام انس</t>
  </si>
  <si>
    <t>سلمي منير</t>
  </si>
  <si>
    <t>الدقي</t>
  </si>
  <si>
    <t>امبابة</t>
  </si>
  <si>
    <t>ايه</t>
  </si>
  <si>
    <t>دينا</t>
  </si>
  <si>
    <t>محمود عسكر</t>
  </si>
  <si>
    <t>شفا  عبدالعظيم</t>
  </si>
  <si>
    <t>الاء عباس</t>
  </si>
  <si>
    <t>سالي محمد</t>
  </si>
  <si>
    <t>عبدالغني صلاح</t>
  </si>
  <si>
    <t>مريهان محمد</t>
  </si>
  <si>
    <t>ندي حافظ</t>
  </si>
  <si>
    <t>مروة المغربي</t>
  </si>
  <si>
    <t>علياء عبدالغفار</t>
  </si>
  <si>
    <t>حامد حمدي</t>
  </si>
  <si>
    <t>يسرا</t>
  </si>
  <si>
    <t>دنيا</t>
  </si>
  <si>
    <t>محمد ياسين</t>
  </si>
  <si>
    <t>ياسمين فتحي</t>
  </si>
  <si>
    <t>كاترينه</t>
  </si>
  <si>
    <t>ايمن</t>
  </si>
  <si>
    <t>ايه الله</t>
  </si>
  <si>
    <t>جاسمين</t>
  </si>
  <si>
    <t>مروة حجازي</t>
  </si>
  <si>
    <t>عزة</t>
  </si>
  <si>
    <t>رانيا عادل</t>
  </si>
  <si>
    <t>داليا عزام</t>
  </si>
  <si>
    <t>دهب حاتم</t>
  </si>
  <si>
    <t>سارة عبداللطيف</t>
  </si>
  <si>
    <t>بسنت محمد</t>
  </si>
  <si>
    <t>احمد فرج</t>
  </si>
  <si>
    <t>العبور</t>
  </si>
  <si>
    <t>الحلمية</t>
  </si>
  <si>
    <t>الشروق</t>
  </si>
  <si>
    <t>المهندسين</t>
  </si>
  <si>
    <t>شيراتون</t>
  </si>
  <si>
    <t>الهرم</t>
  </si>
  <si>
    <t>الدراسة</t>
  </si>
  <si>
    <t>المقطم</t>
  </si>
  <si>
    <t>عين شمس</t>
  </si>
  <si>
    <t>اسماء</t>
  </si>
  <si>
    <t>رانيا نصار</t>
  </si>
  <si>
    <t>منار عبده</t>
  </si>
  <si>
    <t>رقم الهاتف</t>
  </si>
  <si>
    <t>-</t>
  </si>
  <si>
    <t>عنان</t>
  </si>
  <si>
    <t>نور ابوالسعود</t>
  </si>
  <si>
    <t>احمد</t>
  </si>
  <si>
    <t>مروة سالم</t>
  </si>
  <si>
    <t>مريم عماد</t>
  </si>
  <si>
    <t>مصطفي</t>
  </si>
  <si>
    <t>مريم عاطف</t>
  </si>
  <si>
    <t>يمني محمد</t>
  </si>
  <si>
    <t>حبيبة حسني</t>
  </si>
  <si>
    <t>عائشة</t>
  </si>
  <si>
    <t>دنيا عادل</t>
  </si>
  <si>
    <t>فكرية خليفة</t>
  </si>
  <si>
    <t>منه فؤاد</t>
  </si>
  <si>
    <t>سارة</t>
  </si>
  <si>
    <t>سارة حمزة</t>
  </si>
  <si>
    <t>ايمان علام</t>
  </si>
  <si>
    <t>ريم شلبي</t>
  </si>
  <si>
    <t>فاطمة</t>
  </si>
  <si>
    <t>دارين</t>
  </si>
  <si>
    <t>سليم</t>
  </si>
  <si>
    <t>نورهان</t>
  </si>
  <si>
    <t>حسن</t>
  </si>
  <si>
    <t>خالص حساب</t>
  </si>
  <si>
    <t>كرداسة</t>
  </si>
  <si>
    <t>عزبة النخل</t>
  </si>
  <si>
    <t>مدينة بدر</t>
  </si>
  <si>
    <t>المنيب</t>
  </si>
  <si>
    <t>حلوان</t>
  </si>
  <si>
    <t>المعادي</t>
  </si>
  <si>
    <t>عبدالله</t>
  </si>
  <si>
    <t>كمامات</t>
  </si>
  <si>
    <t>نسمه</t>
  </si>
  <si>
    <t>سهيله</t>
  </si>
  <si>
    <t>عدد الاوردرات</t>
  </si>
  <si>
    <t>ما تم تسليمه</t>
  </si>
  <si>
    <t>صافي الربح</t>
  </si>
  <si>
    <t>نسبة التسليم</t>
  </si>
  <si>
    <t>الاجمالي</t>
  </si>
  <si>
    <t>صافي استحقاق الاكونت</t>
  </si>
  <si>
    <t>الايجار</t>
  </si>
  <si>
    <t>مرتبات</t>
  </si>
  <si>
    <t>مصروفات اخري</t>
  </si>
  <si>
    <t>اجمالي الاستقطاعات</t>
  </si>
  <si>
    <t>العامل</t>
  </si>
  <si>
    <t>التكلفة</t>
  </si>
  <si>
    <t>الربح من الشحن</t>
  </si>
  <si>
    <t>كهرباء</t>
  </si>
  <si>
    <t>انترنت و هاتف ارضي</t>
  </si>
  <si>
    <t>المندوب</t>
  </si>
  <si>
    <t>موشا</t>
  </si>
  <si>
    <t>عمرو</t>
  </si>
  <si>
    <t>ابراهيم</t>
  </si>
  <si>
    <t>محمد</t>
  </si>
  <si>
    <t>ايجار سيارة</t>
  </si>
  <si>
    <t>بنزين سيارة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</si>
</sst>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d\-mmm\-yy;@"/>
    <numFmt numFmtId="166" formatCode="mmmm"/>
    <numFmt numFmtId="167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fornian FB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3" fillId="0" borderId="0" xfId="0" applyFont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EG"/>
              <a:t>عدد اوردرات </a:t>
            </a:r>
            <a:r>
              <a:rPr lang="en-US"/>
              <a:t>Vs </a:t>
            </a:r>
            <a:r>
              <a:rPr lang="ar-EG"/>
              <a:t>ما تم تسليمه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'Account Report'!$C$2</c:f>
              <c:strCache>
                <c:ptCount val="1"/>
                <c:pt idx="0">
                  <c:v>عدد الاوردرات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'Account Report'!$B$3:$B$9</c:f>
              <c:strCache>
                <c:ptCount val="7"/>
                <c:pt idx="0">
                  <c:v>نسمه</c:v>
                </c:pt>
                <c:pt idx="1">
                  <c:v>اسيا</c:v>
                </c:pt>
                <c:pt idx="2">
                  <c:v>بوسي</c:v>
                </c:pt>
                <c:pt idx="3">
                  <c:v>الحضانة</c:v>
                </c:pt>
                <c:pt idx="4">
                  <c:v>عبدالله</c:v>
                </c:pt>
                <c:pt idx="5">
                  <c:v>كمامات</c:v>
                </c:pt>
                <c:pt idx="6">
                  <c:v>سهيله</c:v>
                </c:pt>
              </c:strCache>
            </c:strRef>
          </c:cat>
          <c:val>
            <c:numRef>
              <c:f>'Account Report'!$C$3:$C$9</c:f>
              <c:numCache>
                <c:formatCode>General</c:formatCode>
                <c:ptCount val="7"/>
                <c:pt idx="0">
                  <c:v>60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394-9AC1-AB9B48EC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86540928"/>
        <c:axId val="163159984"/>
      </c:barChart>
      <c:lineChart>
        <c:grouping val="standard"/>
        <c:varyColors val="0"/>
        <c:ser>
          <c:idx val="1"/>
          <c:order val="1"/>
          <c:tx>
            <c:strRef>
              <c:f>'Account Report'!$D$2</c:f>
              <c:strCache>
                <c:ptCount val="1"/>
                <c:pt idx="0">
                  <c:v>ما تم تسليمه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'Account Report'!$B$3:$B$9</c:f>
              <c:strCache>
                <c:ptCount val="7"/>
                <c:pt idx="0">
                  <c:v>نسمه</c:v>
                </c:pt>
                <c:pt idx="1">
                  <c:v>اسيا</c:v>
                </c:pt>
                <c:pt idx="2">
                  <c:v>بوسي</c:v>
                </c:pt>
                <c:pt idx="3">
                  <c:v>الحضانة</c:v>
                </c:pt>
                <c:pt idx="4">
                  <c:v>عبدالله</c:v>
                </c:pt>
                <c:pt idx="5">
                  <c:v>كمامات</c:v>
                </c:pt>
                <c:pt idx="6">
                  <c:v>سهيله</c:v>
                </c:pt>
              </c:strCache>
            </c:strRef>
          </c:cat>
          <c:val>
            <c:numRef>
              <c:f>'Account Report'!$D$3:$D$9</c:f>
              <c:numCache>
                <c:formatCode>General</c:formatCode>
                <c:ptCount val="7"/>
                <c:pt idx="0">
                  <c:v>45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D-4394-9AC1-AB9B48EC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85376"/>
        <c:axId val="393289952"/>
      </c:lineChart>
      <c:catAx>
        <c:axId val="2865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9984"/>
        <c:crosses val="autoZero"/>
        <c:auto val="1"/>
        <c:lblAlgn val="ctr"/>
        <c:lblOffset val="100"/>
        <c:noMultiLvlLbl val="0"/>
      </c:catAx>
      <c:valAx>
        <c:axId val="163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40928"/>
        <c:crosses val="autoZero"/>
        <c:crossBetween val="between"/>
      </c:valAx>
      <c:valAx>
        <c:axId val="39328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85376"/>
        <c:crosses val="max"/>
        <c:crossBetween val="between"/>
      </c:valAx>
      <c:catAx>
        <c:axId val="20731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89952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trlProps/ctrlProp1.xml><?xml version="1.0" encoding="utf-8"?>
<formControlPr xmlns="http://schemas.microsoft.com/office/spreadsheetml/2009/9/main" objectType="Spin" dx="22" fmlaLink="$A$1" max="12" min="1" page="10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99481</xdr:rowOff>
    </xdr:from>
    <xdr:to>
      <xdr:col>21</xdr:col>
      <xdr:colOff>592666</xdr:colOff>
      <xdr:row>18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42696-E32C-43C3-A2A9-D2268CCEA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16933</xdr:colOff>
          <xdr:row>0</xdr:row>
          <xdr:rowOff>190500</xdr:rowOff>
        </xdr:from>
        <xdr:to>
          <xdr:col>16</xdr:col>
          <xdr:colOff>140758</xdr:colOff>
          <xdr:row>3</xdr:row>
          <xdr:rowOff>200026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64B7204-FF52-43E8-B0B9-B36427C79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7A1D-B478-4DE1-B6C7-A57AA4667CB4}">
  <dimension ref="D1:K13"/>
  <sheetViews>
    <sheetView workbookViewId="0">
      <selection activeCell="J14" sqref="J14"/>
    </sheetView>
  </sheetViews>
  <sheetFormatPr defaultRowHeight="15" x14ac:dyDescent="0.25"/>
  <cols>
    <col min="11" max="11" width="10.85546875" bestFit="1" customWidth="1"/>
  </cols>
  <sheetData>
    <row r="1" spans="4:11" x14ac:dyDescent="0.25">
      <c r="D1" t="s">
        <v>97</v>
      </c>
      <c r="F1" t="s">
        <v>210</v>
      </c>
      <c r="H1" t="s">
        <v>228</v>
      </c>
    </row>
    <row r="2" spans="4:11" x14ac:dyDescent="0.25">
      <c r="D2" t="s">
        <v>11</v>
      </c>
      <c r="F2" t="s">
        <v>123</v>
      </c>
      <c r="H2" t="s">
        <v>229</v>
      </c>
      <c r="J2">
        <v>1</v>
      </c>
      <c r="K2" s="13">
        <v>44197</v>
      </c>
    </row>
    <row r="3" spans="4:11" x14ac:dyDescent="0.25">
      <c r="F3" t="s">
        <v>124</v>
      </c>
      <c r="H3" t="s">
        <v>230</v>
      </c>
      <c r="J3">
        <v>2</v>
      </c>
      <c r="K3" s="13">
        <v>44228</v>
      </c>
    </row>
    <row r="4" spans="4:11" x14ac:dyDescent="0.25">
      <c r="F4" t="s">
        <v>125</v>
      </c>
      <c r="H4" t="s">
        <v>208</v>
      </c>
      <c r="J4">
        <v>3</v>
      </c>
      <c r="K4" s="13">
        <v>44256</v>
      </c>
    </row>
    <row r="5" spans="4:11" x14ac:dyDescent="0.25">
      <c r="F5" t="s">
        <v>208</v>
      </c>
      <c r="H5" t="s">
        <v>231</v>
      </c>
      <c r="J5">
        <v>4</v>
      </c>
      <c r="K5" s="13">
        <v>44287</v>
      </c>
    </row>
    <row r="6" spans="4:11" x14ac:dyDescent="0.25">
      <c r="F6" t="s">
        <v>209</v>
      </c>
      <c r="J6">
        <v>5</v>
      </c>
      <c r="K6" s="13">
        <v>44317</v>
      </c>
    </row>
    <row r="7" spans="4:11" x14ac:dyDescent="0.25">
      <c r="F7" t="s">
        <v>211</v>
      </c>
      <c r="J7">
        <v>6</v>
      </c>
      <c r="K7" s="13">
        <v>44348</v>
      </c>
    </row>
    <row r="8" spans="4:11" x14ac:dyDescent="0.25">
      <c r="J8">
        <v>7</v>
      </c>
      <c r="K8" s="13">
        <v>44378</v>
      </c>
    </row>
    <row r="9" spans="4:11" x14ac:dyDescent="0.25">
      <c r="J9">
        <v>8</v>
      </c>
      <c r="K9" s="13">
        <v>44409</v>
      </c>
    </row>
    <row r="10" spans="4:11" x14ac:dyDescent="0.25">
      <c r="J10">
        <v>9</v>
      </c>
      <c r="K10" s="13">
        <v>44440</v>
      </c>
    </row>
    <row r="11" spans="4:11" x14ac:dyDescent="0.25">
      <c r="J11">
        <v>10</v>
      </c>
      <c r="K11" s="13">
        <v>44470</v>
      </c>
    </row>
    <row r="12" spans="4:11" x14ac:dyDescent="0.25">
      <c r="J12">
        <v>11</v>
      </c>
      <c r="K12" s="13">
        <v>44501</v>
      </c>
    </row>
    <row r="13" spans="4:11" x14ac:dyDescent="0.25">
      <c r="J13">
        <v>12</v>
      </c>
      <c r="K13" s="13">
        <v>44531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showGridLines="0" tabSelected="1" zoomScale="90" zoomScaleNormal="90" workbookViewId="0">
      <pane ySplit="1" topLeftCell="A60" activePane="bottomLeft" state="frozen"/>
      <selection pane="bottomLeft"/>
    </sheetView>
  </sheetViews>
  <sheetFormatPr defaultRowHeight="15" x14ac:dyDescent="0.25"/>
  <cols>
    <col min="1" max="1" width="7.140625" style="1" bestFit="1" customWidth="1"/>
    <col min="2" max="2" width="11.5703125" style="1" customWidth="1"/>
    <col min="3" max="4" width="18.28515625" style="1" customWidth="1"/>
    <col min="5" max="5" width="16.28515625" style="1" customWidth="1"/>
    <col min="6" max="6" width="13" style="1" customWidth="1"/>
    <col min="7" max="7" width="13.140625" style="1" customWidth="1"/>
    <col min="8" max="8" width="10.85546875" style="1" customWidth="1"/>
    <col min="9" max="9" width="12.85546875" style="1" customWidth="1"/>
    <col min="10" max="10" width="12.7109375" style="1" customWidth="1"/>
    <col min="11" max="12" width="11.42578125" style="1" customWidth="1"/>
    <col min="13" max="13" width="12" style="1" customWidth="1"/>
    <col min="14" max="16384" width="9.140625" style="1"/>
  </cols>
  <sheetData>
    <row r="1" spans="1:13" ht="25.5" customHeight="1" x14ac:dyDescent="0.25">
      <c r="A1" s="4" t="s">
        <v>0</v>
      </c>
      <c r="B1" s="4" t="s">
        <v>1</v>
      </c>
      <c r="C1" s="4" t="s">
        <v>2</v>
      </c>
      <c r="D1" s="4" t="s">
        <v>177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93</v>
      </c>
      <c r="K1" s="4" t="s">
        <v>104</v>
      </c>
      <c r="L1" s="4" t="s">
        <v>227</v>
      </c>
      <c r="M1" s="4" t="s">
        <v>105</v>
      </c>
    </row>
    <row r="2" spans="1:13" x14ac:dyDescent="0.25">
      <c r="A2" s="5">
        <v>1</v>
      </c>
      <c r="B2" s="5" t="s">
        <v>8</v>
      </c>
      <c r="C2" s="5" t="s">
        <v>9</v>
      </c>
      <c r="D2" s="5" t="s">
        <v>178</v>
      </c>
      <c r="E2" s="5" t="s">
        <v>10</v>
      </c>
      <c r="F2" s="5">
        <v>260</v>
      </c>
      <c r="G2" s="5">
        <v>30</v>
      </c>
      <c r="H2" s="6">
        <v>44348</v>
      </c>
      <c r="I2" s="5" t="s">
        <v>11</v>
      </c>
      <c r="J2" s="5" t="s">
        <v>210</v>
      </c>
      <c r="K2" s="5"/>
      <c r="L2" s="5" t="s">
        <v>228</v>
      </c>
      <c r="M2" s="5"/>
    </row>
    <row r="3" spans="1:13" x14ac:dyDescent="0.25">
      <c r="A3" s="5">
        <f>A2+1</f>
        <v>2</v>
      </c>
      <c r="B3" s="5" t="s">
        <v>12</v>
      </c>
      <c r="C3" s="5" t="s">
        <v>95</v>
      </c>
      <c r="D3" s="5" t="s">
        <v>178</v>
      </c>
      <c r="E3" s="5" t="s">
        <v>96</v>
      </c>
      <c r="F3" s="5">
        <v>155</v>
      </c>
      <c r="G3" s="5">
        <v>30</v>
      </c>
      <c r="H3" s="6">
        <v>44348</v>
      </c>
      <c r="I3" s="5" t="s">
        <v>97</v>
      </c>
      <c r="J3" s="5" t="s">
        <v>210</v>
      </c>
      <c r="K3" s="5"/>
      <c r="L3" s="5" t="s">
        <v>229</v>
      </c>
      <c r="M3" s="5"/>
    </row>
    <row r="4" spans="1:13" x14ac:dyDescent="0.25">
      <c r="A4" s="5">
        <f t="shared" ref="A4:A67" si="0">A3+1</f>
        <v>3</v>
      </c>
      <c r="B4" s="5" t="s">
        <v>13</v>
      </c>
      <c r="C4" s="5" t="s">
        <v>98</v>
      </c>
      <c r="D4" s="5" t="s">
        <v>178</v>
      </c>
      <c r="E4" s="5" t="s">
        <v>99</v>
      </c>
      <c r="F4" s="5">
        <v>310</v>
      </c>
      <c r="G4" s="5">
        <v>30</v>
      </c>
      <c r="H4" s="6">
        <v>44348</v>
      </c>
      <c r="I4" s="5" t="s">
        <v>97</v>
      </c>
      <c r="J4" s="5" t="s">
        <v>210</v>
      </c>
      <c r="K4" s="5"/>
      <c r="L4" s="5" t="s">
        <v>230</v>
      </c>
      <c r="M4" s="5"/>
    </row>
    <row r="5" spans="1:13" x14ac:dyDescent="0.25">
      <c r="A5" s="5">
        <f t="shared" si="0"/>
        <v>4</v>
      </c>
      <c r="B5" s="5" t="s">
        <v>14</v>
      </c>
      <c r="C5" s="5" t="s">
        <v>100</v>
      </c>
      <c r="D5" s="5" t="s">
        <v>178</v>
      </c>
      <c r="E5" s="5" t="s">
        <v>101</v>
      </c>
      <c r="F5" s="5">
        <v>840</v>
      </c>
      <c r="G5" s="5">
        <v>30</v>
      </c>
      <c r="H5" s="6">
        <v>44348</v>
      </c>
      <c r="I5" s="5" t="s">
        <v>97</v>
      </c>
      <c r="J5" s="5" t="s">
        <v>210</v>
      </c>
      <c r="K5" s="5"/>
      <c r="L5" s="5" t="s">
        <v>208</v>
      </c>
      <c r="M5" s="5"/>
    </row>
    <row r="6" spans="1:13" x14ac:dyDescent="0.25">
      <c r="A6" s="5">
        <f t="shared" si="0"/>
        <v>5</v>
      </c>
      <c r="B6" s="5" t="s">
        <v>15</v>
      </c>
      <c r="C6" s="5" t="s">
        <v>103</v>
      </c>
      <c r="D6" s="5" t="s">
        <v>178</v>
      </c>
      <c r="E6" s="5" t="s">
        <v>102</v>
      </c>
      <c r="F6" s="5">
        <v>255</v>
      </c>
      <c r="G6" s="5">
        <v>30</v>
      </c>
      <c r="H6" s="6">
        <v>44348</v>
      </c>
      <c r="I6" s="5" t="s">
        <v>11</v>
      </c>
      <c r="J6" s="5" t="s">
        <v>210</v>
      </c>
      <c r="K6" s="5"/>
      <c r="L6" s="5" t="s">
        <v>231</v>
      </c>
      <c r="M6" s="5"/>
    </row>
    <row r="7" spans="1:13" x14ac:dyDescent="0.25">
      <c r="A7" s="5">
        <f t="shared" si="0"/>
        <v>6</v>
      </c>
      <c r="B7" s="5" t="s">
        <v>16</v>
      </c>
      <c r="C7" s="5" t="s">
        <v>106</v>
      </c>
      <c r="D7" s="5" t="s">
        <v>178</v>
      </c>
      <c r="E7" s="5" t="s">
        <v>96</v>
      </c>
      <c r="F7" s="5">
        <v>840</v>
      </c>
      <c r="G7" s="5">
        <v>30</v>
      </c>
      <c r="H7" s="6">
        <v>44348</v>
      </c>
      <c r="I7" s="5" t="s">
        <v>97</v>
      </c>
      <c r="J7" s="5" t="s">
        <v>210</v>
      </c>
      <c r="K7" s="5"/>
      <c r="L7" s="5" t="s">
        <v>228</v>
      </c>
      <c r="M7" s="5"/>
    </row>
    <row r="8" spans="1:13" x14ac:dyDescent="0.25">
      <c r="A8" s="5">
        <f t="shared" si="0"/>
        <v>7</v>
      </c>
      <c r="B8" s="5" t="s">
        <v>17</v>
      </c>
      <c r="C8" s="5" t="s">
        <v>108</v>
      </c>
      <c r="D8" s="5" t="s">
        <v>178</v>
      </c>
      <c r="E8" s="5" t="s">
        <v>107</v>
      </c>
      <c r="F8" s="5">
        <v>840</v>
      </c>
      <c r="G8" s="5">
        <v>30</v>
      </c>
      <c r="H8" s="6">
        <v>44348</v>
      </c>
      <c r="I8" s="5" t="s">
        <v>97</v>
      </c>
      <c r="J8" s="5" t="s">
        <v>210</v>
      </c>
      <c r="K8" s="5"/>
      <c r="L8" s="5" t="s">
        <v>229</v>
      </c>
      <c r="M8" s="5"/>
    </row>
    <row r="9" spans="1:13" x14ac:dyDescent="0.25">
      <c r="A9" s="5">
        <f t="shared" si="0"/>
        <v>8</v>
      </c>
      <c r="B9" s="5" t="s">
        <v>18</v>
      </c>
      <c r="C9" s="5" t="s">
        <v>109</v>
      </c>
      <c r="D9" s="5" t="s">
        <v>178</v>
      </c>
      <c r="E9" s="5" t="s">
        <v>110</v>
      </c>
      <c r="F9" s="5">
        <v>590</v>
      </c>
      <c r="G9" s="5">
        <v>30</v>
      </c>
      <c r="H9" s="6">
        <v>44348</v>
      </c>
      <c r="I9" s="5" t="s">
        <v>97</v>
      </c>
      <c r="J9" s="5" t="s">
        <v>210</v>
      </c>
      <c r="K9" s="5"/>
      <c r="L9" s="5" t="s">
        <v>230</v>
      </c>
      <c r="M9" s="5"/>
    </row>
    <row r="10" spans="1:13" x14ac:dyDescent="0.25">
      <c r="A10" s="5">
        <f t="shared" si="0"/>
        <v>9</v>
      </c>
      <c r="B10" s="5" t="s">
        <v>19</v>
      </c>
      <c r="C10" s="5" t="s">
        <v>113</v>
      </c>
      <c r="D10" s="5" t="s">
        <v>178</v>
      </c>
      <c r="E10" s="5" t="s">
        <v>111</v>
      </c>
      <c r="F10" s="5">
        <v>560</v>
      </c>
      <c r="G10" s="5">
        <v>30</v>
      </c>
      <c r="H10" s="6">
        <v>44348</v>
      </c>
      <c r="I10" s="5" t="s">
        <v>97</v>
      </c>
      <c r="J10" s="5" t="s">
        <v>210</v>
      </c>
      <c r="K10" s="5"/>
      <c r="L10" s="5" t="s">
        <v>208</v>
      </c>
      <c r="M10" s="5"/>
    </row>
    <row r="11" spans="1:13" x14ac:dyDescent="0.25">
      <c r="A11" s="5">
        <f t="shared" si="0"/>
        <v>10</v>
      </c>
      <c r="B11" s="5" t="s">
        <v>20</v>
      </c>
      <c r="C11" s="5" t="s">
        <v>114</v>
      </c>
      <c r="D11" s="5" t="s">
        <v>178</v>
      </c>
      <c r="E11" s="5" t="s">
        <v>112</v>
      </c>
      <c r="F11" s="5">
        <v>840</v>
      </c>
      <c r="G11" s="5">
        <v>30</v>
      </c>
      <c r="H11" s="6">
        <v>44348</v>
      </c>
      <c r="I11" s="5" t="s">
        <v>97</v>
      </c>
      <c r="J11" s="5" t="s">
        <v>210</v>
      </c>
      <c r="K11" s="5"/>
      <c r="L11" s="5" t="s">
        <v>231</v>
      </c>
      <c r="M11" s="5"/>
    </row>
    <row r="12" spans="1:13" x14ac:dyDescent="0.25">
      <c r="A12" s="5">
        <f t="shared" si="0"/>
        <v>11</v>
      </c>
      <c r="B12" s="5" t="s">
        <v>21</v>
      </c>
      <c r="C12" s="5" t="s">
        <v>94</v>
      </c>
      <c r="D12" s="5" t="s">
        <v>178</v>
      </c>
      <c r="E12" s="5" t="s">
        <v>126</v>
      </c>
      <c r="F12" s="5">
        <v>1400</v>
      </c>
      <c r="G12" s="5">
        <v>50</v>
      </c>
      <c r="H12" s="6">
        <v>44348</v>
      </c>
      <c r="I12" s="5" t="s">
        <v>97</v>
      </c>
      <c r="J12" s="5" t="s">
        <v>123</v>
      </c>
      <c r="K12" s="5"/>
      <c r="L12" s="5" t="s">
        <v>229</v>
      </c>
      <c r="M12" s="5"/>
    </row>
    <row r="13" spans="1:13" x14ac:dyDescent="0.25">
      <c r="A13" s="5">
        <f t="shared" si="0"/>
        <v>12</v>
      </c>
      <c r="B13" s="5" t="s">
        <v>22</v>
      </c>
      <c r="C13" s="5" t="s">
        <v>115</v>
      </c>
      <c r="D13" s="5" t="s">
        <v>178</v>
      </c>
      <c r="E13" s="5" t="s">
        <v>127</v>
      </c>
      <c r="F13" s="5">
        <v>750</v>
      </c>
      <c r="G13" s="5">
        <v>50</v>
      </c>
      <c r="H13" s="6">
        <v>44348</v>
      </c>
      <c r="I13" s="5" t="s">
        <v>97</v>
      </c>
      <c r="J13" s="5" t="s">
        <v>123</v>
      </c>
      <c r="K13" s="5"/>
      <c r="L13" s="5" t="s">
        <v>230</v>
      </c>
      <c r="M13" s="5"/>
    </row>
    <row r="14" spans="1:13" x14ac:dyDescent="0.25">
      <c r="A14" s="5">
        <f t="shared" si="0"/>
        <v>13</v>
      </c>
      <c r="B14" s="5" t="s">
        <v>23</v>
      </c>
      <c r="C14" s="5" t="s">
        <v>116</v>
      </c>
      <c r="D14" s="5" t="s">
        <v>178</v>
      </c>
      <c r="E14" s="5" t="s">
        <v>107</v>
      </c>
      <c r="F14" s="5">
        <v>300</v>
      </c>
      <c r="G14" s="5">
        <v>50</v>
      </c>
      <c r="H14" s="6">
        <v>44348</v>
      </c>
      <c r="I14" s="5" t="s">
        <v>97</v>
      </c>
      <c r="J14" s="5" t="s">
        <v>123</v>
      </c>
      <c r="K14" s="5"/>
      <c r="L14" s="5" t="s">
        <v>208</v>
      </c>
      <c r="M14" s="5"/>
    </row>
    <row r="15" spans="1:13" x14ac:dyDescent="0.25">
      <c r="A15" s="5">
        <f t="shared" si="0"/>
        <v>14</v>
      </c>
      <c r="B15" s="5" t="s">
        <v>24</v>
      </c>
      <c r="C15" s="5" t="s">
        <v>117</v>
      </c>
      <c r="D15" s="5" t="s">
        <v>178</v>
      </c>
      <c r="E15" s="5" t="s">
        <v>99</v>
      </c>
      <c r="F15" s="5">
        <v>600</v>
      </c>
      <c r="G15" s="5">
        <v>50</v>
      </c>
      <c r="H15" s="6">
        <v>44348</v>
      </c>
      <c r="I15" s="5" t="s">
        <v>97</v>
      </c>
      <c r="J15" s="5" t="s">
        <v>123</v>
      </c>
      <c r="K15" s="5"/>
      <c r="L15" s="5" t="s">
        <v>231</v>
      </c>
      <c r="M15" s="5"/>
    </row>
    <row r="16" spans="1:13" x14ac:dyDescent="0.25">
      <c r="A16" s="5">
        <f t="shared" si="0"/>
        <v>15</v>
      </c>
      <c r="B16" s="5" t="s">
        <v>25</v>
      </c>
      <c r="C16" s="5" t="s">
        <v>113</v>
      </c>
      <c r="D16" s="5" t="s">
        <v>178</v>
      </c>
      <c r="E16" s="5" t="s">
        <v>101</v>
      </c>
      <c r="F16" s="5">
        <v>325</v>
      </c>
      <c r="G16" s="5">
        <v>50</v>
      </c>
      <c r="H16" s="6">
        <v>44348</v>
      </c>
      <c r="I16" s="5" t="s">
        <v>97</v>
      </c>
      <c r="J16" s="5" t="s">
        <v>123</v>
      </c>
      <c r="K16" s="5"/>
      <c r="L16" s="5" t="s">
        <v>228</v>
      </c>
      <c r="M16" s="5"/>
    </row>
    <row r="17" spans="1:13" x14ac:dyDescent="0.25">
      <c r="A17" s="5">
        <f t="shared" si="0"/>
        <v>16</v>
      </c>
      <c r="B17" s="5" t="s">
        <v>26</v>
      </c>
      <c r="C17" s="5" t="s">
        <v>118</v>
      </c>
      <c r="D17" s="5" t="s">
        <v>178</v>
      </c>
      <c r="E17" s="5" t="s">
        <v>128</v>
      </c>
      <c r="F17" s="5">
        <v>740</v>
      </c>
      <c r="G17" s="5">
        <v>50</v>
      </c>
      <c r="H17" s="6">
        <v>44348</v>
      </c>
      <c r="I17" s="5" t="s">
        <v>97</v>
      </c>
      <c r="J17" s="5" t="s">
        <v>123</v>
      </c>
      <c r="K17" s="5"/>
      <c r="L17" s="5" t="s">
        <v>229</v>
      </c>
      <c r="M17" s="5"/>
    </row>
    <row r="18" spans="1:13" x14ac:dyDescent="0.25">
      <c r="A18" s="5">
        <f t="shared" si="0"/>
        <v>17</v>
      </c>
      <c r="B18" s="5" t="s">
        <v>27</v>
      </c>
      <c r="C18" s="5" t="s">
        <v>119</v>
      </c>
      <c r="D18" s="5" t="s">
        <v>178</v>
      </c>
      <c r="E18" s="5" t="s">
        <v>129</v>
      </c>
      <c r="F18" s="5">
        <v>260</v>
      </c>
      <c r="G18" s="5">
        <v>60</v>
      </c>
      <c r="H18" s="6">
        <v>44348</v>
      </c>
      <c r="I18" s="5" t="s">
        <v>97</v>
      </c>
      <c r="J18" s="5" t="s">
        <v>124</v>
      </c>
      <c r="K18" s="5"/>
      <c r="L18" s="5" t="s">
        <v>230</v>
      </c>
      <c r="M18" s="5"/>
    </row>
    <row r="19" spans="1:13" x14ac:dyDescent="0.25">
      <c r="A19" s="5">
        <f t="shared" si="0"/>
        <v>18</v>
      </c>
      <c r="B19" s="5" t="s">
        <v>28</v>
      </c>
      <c r="C19" s="5" t="s">
        <v>120</v>
      </c>
      <c r="D19" s="5" t="s">
        <v>178</v>
      </c>
      <c r="E19" s="5" t="s">
        <v>111</v>
      </c>
      <c r="F19" s="5">
        <v>2030</v>
      </c>
      <c r="G19" s="5">
        <v>60</v>
      </c>
      <c r="H19" s="6">
        <v>44348</v>
      </c>
      <c r="I19" s="5" t="s">
        <v>97</v>
      </c>
      <c r="J19" s="5" t="s">
        <v>125</v>
      </c>
      <c r="K19" s="5"/>
      <c r="L19" s="5" t="s">
        <v>208</v>
      </c>
      <c r="M19" s="5"/>
    </row>
    <row r="20" spans="1:13" x14ac:dyDescent="0.25">
      <c r="A20" s="5">
        <f t="shared" si="0"/>
        <v>19</v>
      </c>
      <c r="B20" s="5" t="s">
        <v>29</v>
      </c>
      <c r="C20" s="5" t="s">
        <v>121</v>
      </c>
      <c r="D20" s="5" t="s">
        <v>178</v>
      </c>
      <c r="E20" s="5" t="s">
        <v>107</v>
      </c>
      <c r="F20" s="5">
        <v>325</v>
      </c>
      <c r="G20" s="5">
        <v>50</v>
      </c>
      <c r="H20" s="6">
        <v>44348</v>
      </c>
      <c r="I20" s="5" t="s">
        <v>97</v>
      </c>
      <c r="J20" s="5" t="s">
        <v>125</v>
      </c>
      <c r="K20" s="5"/>
      <c r="L20" s="5" t="s">
        <v>231</v>
      </c>
      <c r="M20" s="5"/>
    </row>
    <row r="21" spans="1:13" x14ac:dyDescent="0.25">
      <c r="A21" s="5">
        <f t="shared" si="0"/>
        <v>20</v>
      </c>
      <c r="B21" s="5" t="s">
        <v>30</v>
      </c>
      <c r="C21" s="5" t="s">
        <v>122</v>
      </c>
      <c r="D21" s="5" t="s">
        <v>178</v>
      </c>
      <c r="E21" s="5" t="s">
        <v>130</v>
      </c>
      <c r="F21" s="5">
        <v>880</v>
      </c>
      <c r="G21" s="5">
        <v>30</v>
      </c>
      <c r="H21" s="6">
        <v>44348</v>
      </c>
      <c r="I21" s="5" t="s">
        <v>11</v>
      </c>
      <c r="J21" s="5" t="s">
        <v>210</v>
      </c>
      <c r="K21" s="5"/>
      <c r="L21" s="5" t="s">
        <v>229</v>
      </c>
      <c r="M21" s="5"/>
    </row>
    <row r="22" spans="1:13" x14ac:dyDescent="0.25">
      <c r="A22" s="5">
        <f t="shared" si="0"/>
        <v>21</v>
      </c>
      <c r="B22" s="5" t="s">
        <v>31</v>
      </c>
      <c r="C22" s="5" t="s">
        <v>131</v>
      </c>
      <c r="D22" s="5" t="s">
        <v>178</v>
      </c>
      <c r="E22" s="5" t="s">
        <v>135</v>
      </c>
      <c r="F22" s="5">
        <v>305</v>
      </c>
      <c r="G22" s="5">
        <v>30</v>
      </c>
      <c r="H22" s="6">
        <v>44348</v>
      </c>
      <c r="I22" s="5" t="s">
        <v>97</v>
      </c>
      <c r="J22" s="5" t="s">
        <v>210</v>
      </c>
      <c r="K22" s="5"/>
      <c r="L22" s="5" t="s">
        <v>228</v>
      </c>
      <c r="M22" s="5"/>
    </row>
    <row r="23" spans="1:13" x14ac:dyDescent="0.25">
      <c r="A23" s="5">
        <f t="shared" si="0"/>
        <v>22</v>
      </c>
      <c r="B23" s="5" t="s">
        <v>32</v>
      </c>
      <c r="C23" s="5" t="s">
        <v>132</v>
      </c>
      <c r="D23" s="5" t="s">
        <v>178</v>
      </c>
      <c r="E23" s="5" t="s">
        <v>112</v>
      </c>
      <c r="F23" s="5">
        <v>400</v>
      </c>
      <c r="G23" s="5">
        <v>30</v>
      </c>
      <c r="H23" s="6">
        <v>44348</v>
      </c>
      <c r="I23" s="5" t="s">
        <v>97</v>
      </c>
      <c r="J23" s="5" t="s">
        <v>210</v>
      </c>
      <c r="K23" s="5"/>
      <c r="L23" s="5" t="s">
        <v>229</v>
      </c>
      <c r="M23" s="5"/>
    </row>
    <row r="24" spans="1:13" x14ac:dyDescent="0.25">
      <c r="A24" s="5">
        <f t="shared" si="0"/>
        <v>23</v>
      </c>
      <c r="B24" s="5" t="s">
        <v>33</v>
      </c>
      <c r="C24" s="5" t="s">
        <v>133</v>
      </c>
      <c r="D24" s="5" t="s">
        <v>178</v>
      </c>
      <c r="E24" s="5" t="s">
        <v>136</v>
      </c>
      <c r="F24" s="5">
        <v>970</v>
      </c>
      <c r="G24" s="5">
        <v>30</v>
      </c>
      <c r="H24" s="6">
        <v>44348</v>
      </c>
      <c r="I24" s="5" t="s">
        <v>11</v>
      </c>
      <c r="J24" s="5" t="s">
        <v>210</v>
      </c>
      <c r="K24" s="5"/>
      <c r="L24" s="5" t="s">
        <v>230</v>
      </c>
      <c r="M24" s="5"/>
    </row>
    <row r="25" spans="1:13" x14ac:dyDescent="0.25">
      <c r="A25" s="5">
        <f t="shared" si="0"/>
        <v>24</v>
      </c>
      <c r="B25" s="5" t="s">
        <v>34</v>
      </c>
      <c r="C25" s="5" t="s">
        <v>134</v>
      </c>
      <c r="D25" s="5" t="s">
        <v>178</v>
      </c>
      <c r="E25" s="5" t="s">
        <v>107</v>
      </c>
      <c r="F25" s="5">
        <v>650</v>
      </c>
      <c r="G25" s="5">
        <v>30</v>
      </c>
      <c r="H25" s="6">
        <v>44348</v>
      </c>
      <c r="I25" s="5" t="s">
        <v>97</v>
      </c>
      <c r="J25" s="5" t="s">
        <v>210</v>
      </c>
      <c r="K25" s="5"/>
      <c r="L25" s="5" t="s">
        <v>208</v>
      </c>
      <c r="M25" s="5"/>
    </row>
    <row r="26" spans="1:13" x14ac:dyDescent="0.25">
      <c r="A26" s="5">
        <f t="shared" si="0"/>
        <v>25</v>
      </c>
      <c r="B26" s="5" t="s">
        <v>35</v>
      </c>
      <c r="C26" s="5" t="s">
        <v>137</v>
      </c>
      <c r="D26" s="5" t="s">
        <v>178</v>
      </c>
      <c r="E26" s="5" t="s">
        <v>172</v>
      </c>
      <c r="F26" s="5">
        <v>2330</v>
      </c>
      <c r="G26" s="5">
        <v>50</v>
      </c>
      <c r="H26" s="6">
        <v>44348</v>
      </c>
      <c r="I26" s="5" t="s">
        <v>97</v>
      </c>
      <c r="J26" s="5" t="s">
        <v>125</v>
      </c>
      <c r="K26" s="5"/>
      <c r="L26" s="5" t="s">
        <v>231</v>
      </c>
      <c r="M26" s="5"/>
    </row>
    <row r="27" spans="1:13" x14ac:dyDescent="0.25">
      <c r="A27" s="5">
        <f t="shared" si="0"/>
        <v>26</v>
      </c>
      <c r="B27" s="5" t="s">
        <v>36</v>
      </c>
      <c r="C27" s="5" t="s">
        <v>138</v>
      </c>
      <c r="D27" s="5" t="s">
        <v>178</v>
      </c>
      <c r="E27" s="5" t="s">
        <v>101</v>
      </c>
      <c r="F27" s="5">
        <v>490</v>
      </c>
      <c r="G27" s="5">
        <v>50</v>
      </c>
      <c r="H27" s="6">
        <v>44348</v>
      </c>
      <c r="I27" s="5" t="s">
        <v>97</v>
      </c>
      <c r="J27" s="5" t="s">
        <v>125</v>
      </c>
      <c r="K27" s="5"/>
      <c r="L27" s="5" t="s">
        <v>228</v>
      </c>
      <c r="M27" s="5"/>
    </row>
    <row r="28" spans="1:13" x14ac:dyDescent="0.25">
      <c r="A28" s="5">
        <f t="shared" si="0"/>
        <v>27</v>
      </c>
      <c r="B28" s="5" t="s">
        <v>37</v>
      </c>
      <c r="C28" s="5" t="s">
        <v>139</v>
      </c>
      <c r="D28" s="5" t="s">
        <v>178</v>
      </c>
      <c r="E28" s="5" t="s">
        <v>111</v>
      </c>
      <c r="F28" s="5">
        <v>840</v>
      </c>
      <c r="G28" s="5">
        <v>30</v>
      </c>
      <c r="H28" s="6">
        <v>44348</v>
      </c>
      <c r="I28" s="5" t="s">
        <v>97</v>
      </c>
      <c r="J28" s="5" t="s">
        <v>210</v>
      </c>
      <c r="K28" s="5"/>
      <c r="L28" s="5" t="s">
        <v>229</v>
      </c>
      <c r="M28" s="5"/>
    </row>
    <row r="29" spans="1:13" x14ac:dyDescent="0.25">
      <c r="A29" s="5">
        <f t="shared" si="0"/>
        <v>28</v>
      </c>
      <c r="B29" s="5" t="s">
        <v>38</v>
      </c>
      <c r="C29" s="5" t="s">
        <v>140</v>
      </c>
      <c r="D29" s="5" t="s">
        <v>178</v>
      </c>
      <c r="E29" s="5" t="s">
        <v>165</v>
      </c>
      <c r="F29" s="5">
        <v>855</v>
      </c>
      <c r="G29" s="5">
        <v>35</v>
      </c>
      <c r="H29" s="6">
        <v>44348</v>
      </c>
      <c r="I29" s="5" t="s">
        <v>97</v>
      </c>
      <c r="J29" s="5" t="s">
        <v>210</v>
      </c>
      <c r="K29" s="5"/>
      <c r="L29" s="5" t="s">
        <v>230</v>
      </c>
      <c r="M29" s="5"/>
    </row>
    <row r="30" spans="1:13" x14ac:dyDescent="0.25">
      <c r="A30" s="5">
        <f t="shared" si="0"/>
        <v>29</v>
      </c>
      <c r="B30" s="5" t="s">
        <v>39</v>
      </c>
      <c r="C30" s="5" t="s">
        <v>141</v>
      </c>
      <c r="D30" s="5" t="s">
        <v>178</v>
      </c>
      <c r="E30" s="5" t="s">
        <v>111</v>
      </c>
      <c r="F30" s="5">
        <v>845</v>
      </c>
      <c r="G30" s="5">
        <v>30</v>
      </c>
      <c r="H30" s="6">
        <v>44348</v>
      </c>
      <c r="I30" s="5" t="s">
        <v>97</v>
      </c>
      <c r="J30" s="5" t="s">
        <v>210</v>
      </c>
      <c r="K30" s="5"/>
      <c r="L30" s="5" t="s">
        <v>208</v>
      </c>
      <c r="M30" s="5"/>
    </row>
    <row r="31" spans="1:13" x14ac:dyDescent="0.25">
      <c r="A31" s="5">
        <f t="shared" si="0"/>
        <v>30</v>
      </c>
      <c r="B31" s="5" t="s">
        <v>40</v>
      </c>
      <c r="C31" s="5" t="s">
        <v>142</v>
      </c>
      <c r="D31" s="5" t="s">
        <v>178</v>
      </c>
      <c r="E31" s="5" t="s">
        <v>111</v>
      </c>
      <c r="F31" s="5">
        <v>845</v>
      </c>
      <c r="G31" s="5">
        <v>30</v>
      </c>
      <c r="H31" s="6">
        <v>44348</v>
      </c>
      <c r="I31" s="5" t="s">
        <v>97</v>
      </c>
      <c r="J31" s="5" t="s">
        <v>210</v>
      </c>
      <c r="K31" s="5"/>
      <c r="L31" s="5" t="s">
        <v>231</v>
      </c>
      <c r="M31" s="5"/>
    </row>
    <row r="32" spans="1:13" x14ac:dyDescent="0.25">
      <c r="A32" s="5">
        <f t="shared" si="0"/>
        <v>31</v>
      </c>
      <c r="B32" s="5" t="s">
        <v>41</v>
      </c>
      <c r="C32" s="5" t="s">
        <v>143</v>
      </c>
      <c r="D32" s="5" t="s">
        <v>178</v>
      </c>
      <c r="E32" s="5" t="s">
        <v>10</v>
      </c>
      <c r="F32" s="5">
        <v>840</v>
      </c>
      <c r="G32" s="5">
        <v>30</v>
      </c>
      <c r="H32" s="6">
        <v>44348</v>
      </c>
      <c r="I32" s="5" t="s">
        <v>97</v>
      </c>
      <c r="J32" s="5" t="s">
        <v>210</v>
      </c>
      <c r="K32" s="5"/>
      <c r="L32" s="5" t="s">
        <v>229</v>
      </c>
      <c r="M32" s="5"/>
    </row>
    <row r="33" spans="1:13" x14ac:dyDescent="0.25">
      <c r="A33" s="5">
        <f t="shared" si="0"/>
        <v>32</v>
      </c>
      <c r="B33" s="5" t="s">
        <v>42</v>
      </c>
      <c r="C33" s="5" t="s">
        <v>144</v>
      </c>
      <c r="D33" s="5" t="s">
        <v>178</v>
      </c>
      <c r="E33" s="5" t="s">
        <v>111</v>
      </c>
      <c r="F33" s="5">
        <v>840</v>
      </c>
      <c r="G33" s="5">
        <v>30</v>
      </c>
      <c r="H33" s="6">
        <v>44348</v>
      </c>
      <c r="I33" s="5" t="s">
        <v>97</v>
      </c>
      <c r="J33" s="5" t="s">
        <v>210</v>
      </c>
      <c r="K33" s="5"/>
      <c r="L33" s="5" t="s">
        <v>230</v>
      </c>
      <c r="M33" s="5"/>
    </row>
    <row r="34" spans="1:13" x14ac:dyDescent="0.25">
      <c r="A34" s="5">
        <f t="shared" si="0"/>
        <v>33</v>
      </c>
      <c r="B34" s="5" t="s">
        <v>43</v>
      </c>
      <c r="C34" s="5" t="s">
        <v>145</v>
      </c>
      <c r="D34" s="5" t="s">
        <v>178</v>
      </c>
      <c r="E34" s="5" t="s">
        <v>111</v>
      </c>
      <c r="F34" s="5">
        <v>845</v>
      </c>
      <c r="G34" s="5">
        <v>30</v>
      </c>
      <c r="H34" s="6">
        <v>44348</v>
      </c>
      <c r="I34" s="5" t="s">
        <v>97</v>
      </c>
      <c r="J34" s="5" t="s">
        <v>210</v>
      </c>
      <c r="K34" s="5"/>
      <c r="L34" s="5" t="s">
        <v>208</v>
      </c>
      <c r="M34" s="5"/>
    </row>
    <row r="35" spans="1:13" x14ac:dyDescent="0.25">
      <c r="A35" s="5">
        <f t="shared" si="0"/>
        <v>34</v>
      </c>
      <c r="B35" s="5" t="s">
        <v>44</v>
      </c>
      <c r="C35" s="5" t="s">
        <v>146</v>
      </c>
      <c r="D35" s="5" t="s">
        <v>178</v>
      </c>
      <c r="E35" s="5" t="s">
        <v>96</v>
      </c>
      <c r="F35" s="5">
        <v>845</v>
      </c>
      <c r="G35" s="5">
        <v>30</v>
      </c>
      <c r="H35" s="6">
        <v>44348</v>
      </c>
      <c r="I35" s="5" t="s">
        <v>97</v>
      </c>
      <c r="J35" s="5" t="s">
        <v>210</v>
      </c>
      <c r="K35" s="5"/>
      <c r="L35" s="5" t="s">
        <v>231</v>
      </c>
      <c r="M35" s="5"/>
    </row>
    <row r="36" spans="1:13" x14ac:dyDescent="0.25">
      <c r="A36" s="5">
        <f t="shared" si="0"/>
        <v>35</v>
      </c>
      <c r="B36" s="5" t="s">
        <v>45</v>
      </c>
      <c r="C36" s="5" t="s">
        <v>147</v>
      </c>
      <c r="D36" s="5" t="s">
        <v>178</v>
      </c>
      <c r="E36" s="5" t="s">
        <v>101</v>
      </c>
      <c r="F36" s="5">
        <v>840</v>
      </c>
      <c r="G36" s="5">
        <v>30</v>
      </c>
      <c r="H36" s="6">
        <v>44348</v>
      </c>
      <c r="I36" s="5" t="s">
        <v>97</v>
      </c>
      <c r="J36" s="5" t="s">
        <v>210</v>
      </c>
      <c r="K36" s="5"/>
      <c r="L36" s="5" t="s">
        <v>228</v>
      </c>
      <c r="M36" s="5"/>
    </row>
    <row r="37" spans="1:13" x14ac:dyDescent="0.25">
      <c r="A37" s="5">
        <f t="shared" si="0"/>
        <v>36</v>
      </c>
      <c r="B37" s="5" t="s">
        <v>46</v>
      </c>
      <c r="C37" s="5" t="s">
        <v>148</v>
      </c>
      <c r="D37" s="5" t="s">
        <v>178</v>
      </c>
      <c r="E37" s="5" t="s">
        <v>166</v>
      </c>
      <c r="F37" s="5">
        <v>590</v>
      </c>
      <c r="G37" s="5">
        <v>30</v>
      </c>
      <c r="H37" s="6">
        <v>44348</v>
      </c>
      <c r="I37" s="5" t="s">
        <v>97</v>
      </c>
      <c r="J37" s="5" t="s">
        <v>210</v>
      </c>
      <c r="K37" s="5"/>
      <c r="L37" s="5" t="s">
        <v>229</v>
      </c>
      <c r="M37" s="5"/>
    </row>
    <row r="38" spans="1:13" x14ac:dyDescent="0.25">
      <c r="A38" s="5">
        <f t="shared" si="0"/>
        <v>37</v>
      </c>
      <c r="B38" s="5" t="s">
        <v>47</v>
      </c>
      <c r="C38" s="5" t="s">
        <v>149</v>
      </c>
      <c r="D38" s="5" t="s">
        <v>178</v>
      </c>
      <c r="E38" s="5" t="s">
        <v>167</v>
      </c>
      <c r="F38" s="5">
        <v>330</v>
      </c>
      <c r="G38" s="5">
        <v>35</v>
      </c>
      <c r="H38" s="6">
        <v>44348</v>
      </c>
      <c r="I38" s="5" t="s">
        <v>97</v>
      </c>
      <c r="J38" s="5" t="s">
        <v>210</v>
      </c>
      <c r="K38" s="5"/>
      <c r="L38" s="5" t="s">
        <v>230</v>
      </c>
      <c r="M38" s="5"/>
    </row>
    <row r="39" spans="1:13" x14ac:dyDescent="0.25">
      <c r="A39" s="5">
        <f t="shared" si="0"/>
        <v>38</v>
      </c>
      <c r="B39" s="5" t="s">
        <v>48</v>
      </c>
      <c r="C39" s="5" t="s">
        <v>150</v>
      </c>
      <c r="D39" s="5" t="s">
        <v>178</v>
      </c>
      <c r="E39" s="5" t="s">
        <v>168</v>
      </c>
      <c r="F39" s="5">
        <v>850</v>
      </c>
      <c r="G39" s="5">
        <v>30</v>
      </c>
      <c r="H39" s="6">
        <v>44348</v>
      </c>
      <c r="I39" s="5" t="s">
        <v>97</v>
      </c>
      <c r="J39" s="5" t="s">
        <v>210</v>
      </c>
      <c r="K39" s="5"/>
      <c r="L39" s="5" t="s">
        <v>208</v>
      </c>
      <c r="M39" s="5"/>
    </row>
    <row r="40" spans="1:13" x14ac:dyDescent="0.25">
      <c r="A40" s="5">
        <f t="shared" si="0"/>
        <v>39</v>
      </c>
      <c r="B40" s="5" t="s">
        <v>49</v>
      </c>
      <c r="C40" s="5" t="s">
        <v>151</v>
      </c>
      <c r="D40" s="5" t="s">
        <v>178</v>
      </c>
      <c r="E40" s="5" t="s">
        <v>107</v>
      </c>
      <c r="F40" s="5">
        <v>475</v>
      </c>
      <c r="G40" s="5">
        <v>30</v>
      </c>
      <c r="H40" s="6">
        <v>44348</v>
      </c>
      <c r="I40" s="5" t="s">
        <v>97</v>
      </c>
      <c r="J40" s="5" t="s">
        <v>210</v>
      </c>
      <c r="K40" s="5"/>
      <c r="L40" s="5" t="s">
        <v>231</v>
      </c>
      <c r="M40" s="5"/>
    </row>
    <row r="41" spans="1:13" x14ac:dyDescent="0.25">
      <c r="A41" s="5">
        <f t="shared" si="0"/>
        <v>40</v>
      </c>
      <c r="B41" s="5" t="s">
        <v>50</v>
      </c>
      <c r="C41" s="5" t="s">
        <v>152</v>
      </c>
      <c r="D41" s="5" t="s">
        <v>178</v>
      </c>
      <c r="E41" s="5" t="s">
        <v>111</v>
      </c>
      <c r="F41" s="5">
        <v>314</v>
      </c>
      <c r="G41" s="5">
        <v>30</v>
      </c>
      <c r="H41" s="6">
        <v>44348</v>
      </c>
      <c r="I41" s="5" t="s">
        <v>11</v>
      </c>
      <c r="J41" s="5" t="s">
        <v>210</v>
      </c>
      <c r="K41" s="5"/>
      <c r="L41" s="5" t="s">
        <v>229</v>
      </c>
      <c r="M41" s="5"/>
    </row>
    <row r="42" spans="1:13" x14ac:dyDescent="0.25">
      <c r="A42" s="5">
        <f t="shared" si="0"/>
        <v>41</v>
      </c>
      <c r="B42" s="5" t="s">
        <v>51</v>
      </c>
      <c r="C42" s="5" t="s">
        <v>153</v>
      </c>
      <c r="D42" s="5" t="s">
        <v>178</v>
      </c>
      <c r="E42" s="5" t="s">
        <v>101</v>
      </c>
      <c r="F42" s="5">
        <v>180</v>
      </c>
      <c r="G42" s="5">
        <v>30</v>
      </c>
      <c r="H42" s="6">
        <v>44348</v>
      </c>
      <c r="I42" s="5" t="s">
        <v>97</v>
      </c>
      <c r="J42" s="5" t="s">
        <v>210</v>
      </c>
      <c r="K42" s="5"/>
      <c r="L42" s="5" t="s">
        <v>228</v>
      </c>
      <c r="M42" s="5"/>
    </row>
    <row r="43" spans="1:13" x14ac:dyDescent="0.25">
      <c r="A43" s="5">
        <f t="shared" si="0"/>
        <v>42</v>
      </c>
      <c r="B43" s="5" t="s">
        <v>52</v>
      </c>
      <c r="C43" s="5" t="s">
        <v>154</v>
      </c>
      <c r="D43" s="5" t="s">
        <v>178</v>
      </c>
      <c r="E43" s="5" t="s">
        <v>169</v>
      </c>
      <c r="F43" s="5">
        <v>350</v>
      </c>
      <c r="G43" s="5">
        <v>30</v>
      </c>
      <c r="H43" s="6">
        <v>44348</v>
      </c>
      <c r="I43" s="5" t="s">
        <v>97</v>
      </c>
      <c r="J43" s="5" t="s">
        <v>210</v>
      </c>
      <c r="K43" s="5"/>
      <c r="L43" s="5" t="s">
        <v>229</v>
      </c>
      <c r="M43" s="5"/>
    </row>
    <row r="44" spans="1:13" x14ac:dyDescent="0.25">
      <c r="A44" s="5">
        <f t="shared" si="0"/>
        <v>43</v>
      </c>
      <c r="B44" s="5" t="s">
        <v>53</v>
      </c>
      <c r="C44" s="5" t="s">
        <v>155</v>
      </c>
      <c r="D44" s="5" t="s">
        <v>178</v>
      </c>
      <c r="E44" s="5" t="s">
        <v>101</v>
      </c>
      <c r="F44" s="5">
        <v>1290</v>
      </c>
      <c r="G44" s="5">
        <v>30</v>
      </c>
      <c r="H44" s="6">
        <v>44348</v>
      </c>
      <c r="I44" s="5" t="s">
        <v>97</v>
      </c>
      <c r="J44" s="5" t="s">
        <v>210</v>
      </c>
      <c r="K44" s="5"/>
      <c r="L44" s="5" t="s">
        <v>230</v>
      </c>
      <c r="M44" s="5"/>
    </row>
    <row r="45" spans="1:13" x14ac:dyDescent="0.25">
      <c r="A45" s="5">
        <f t="shared" si="0"/>
        <v>44</v>
      </c>
      <c r="B45" s="5" t="s">
        <v>54</v>
      </c>
      <c r="C45" s="5" t="s">
        <v>156</v>
      </c>
      <c r="D45" s="5" t="s">
        <v>178</v>
      </c>
      <c r="E45" s="5" t="s">
        <v>101</v>
      </c>
      <c r="F45" s="5">
        <v>840</v>
      </c>
      <c r="G45" s="5">
        <v>30</v>
      </c>
      <c r="H45" s="6">
        <v>44348</v>
      </c>
      <c r="I45" s="5" t="s">
        <v>97</v>
      </c>
      <c r="J45" s="5" t="s">
        <v>210</v>
      </c>
      <c r="K45" s="5"/>
      <c r="L45" s="5" t="s">
        <v>208</v>
      </c>
      <c r="M45" s="5"/>
    </row>
    <row r="46" spans="1:13" x14ac:dyDescent="0.25">
      <c r="A46" s="5">
        <f t="shared" si="0"/>
        <v>45</v>
      </c>
      <c r="B46" s="5" t="s">
        <v>55</v>
      </c>
      <c r="C46" s="5" t="s">
        <v>157</v>
      </c>
      <c r="D46" s="5" t="s">
        <v>178</v>
      </c>
      <c r="E46" s="5" t="s">
        <v>107</v>
      </c>
      <c r="F46" s="5">
        <v>840</v>
      </c>
      <c r="G46" s="5">
        <v>30</v>
      </c>
      <c r="H46" s="6">
        <v>44348</v>
      </c>
      <c r="I46" s="5" t="s">
        <v>97</v>
      </c>
      <c r="J46" s="5" t="s">
        <v>210</v>
      </c>
      <c r="K46" s="5"/>
      <c r="L46" s="5" t="s">
        <v>231</v>
      </c>
      <c r="M46" s="5"/>
    </row>
    <row r="47" spans="1:13" x14ac:dyDescent="0.25">
      <c r="A47" s="5">
        <f t="shared" si="0"/>
        <v>46</v>
      </c>
      <c r="B47" s="5" t="s">
        <v>56</v>
      </c>
      <c r="C47" s="5" t="s">
        <v>158</v>
      </c>
      <c r="D47" s="5" t="s">
        <v>178</v>
      </c>
      <c r="E47" s="5" t="s">
        <v>170</v>
      </c>
      <c r="F47" s="5">
        <v>185</v>
      </c>
      <c r="G47" s="5">
        <v>30</v>
      </c>
      <c r="H47" s="6">
        <v>44348</v>
      </c>
      <c r="I47" s="5" t="s">
        <v>11</v>
      </c>
      <c r="J47" s="5" t="s">
        <v>210</v>
      </c>
      <c r="K47" s="5"/>
      <c r="L47" s="5" t="s">
        <v>228</v>
      </c>
      <c r="M47" s="5"/>
    </row>
    <row r="48" spans="1:13" x14ac:dyDescent="0.25">
      <c r="A48" s="5">
        <f t="shared" si="0"/>
        <v>47</v>
      </c>
      <c r="B48" s="5" t="s">
        <v>57</v>
      </c>
      <c r="C48" s="5" t="s">
        <v>159</v>
      </c>
      <c r="D48" s="5" t="s">
        <v>178</v>
      </c>
      <c r="E48" s="5" t="s">
        <v>171</v>
      </c>
      <c r="F48" s="5">
        <v>1290</v>
      </c>
      <c r="G48" s="5">
        <v>30</v>
      </c>
      <c r="H48" s="6">
        <v>44348</v>
      </c>
      <c r="I48" s="5" t="s">
        <v>97</v>
      </c>
      <c r="J48" s="5" t="s">
        <v>210</v>
      </c>
      <c r="K48" s="5"/>
      <c r="L48" s="5" t="s">
        <v>229</v>
      </c>
      <c r="M48" s="5"/>
    </row>
    <row r="49" spans="1:13" x14ac:dyDescent="0.25">
      <c r="A49" s="5">
        <f t="shared" si="0"/>
        <v>48</v>
      </c>
      <c r="B49" s="5" t="s">
        <v>58</v>
      </c>
      <c r="C49" s="5" t="s">
        <v>160</v>
      </c>
      <c r="D49" s="5" t="s">
        <v>178</v>
      </c>
      <c r="E49" s="5" t="s">
        <v>165</v>
      </c>
      <c r="F49" s="5">
        <v>1180</v>
      </c>
      <c r="G49" s="5">
        <v>50</v>
      </c>
      <c r="H49" s="6">
        <v>44348</v>
      </c>
      <c r="I49" s="5" t="s">
        <v>11</v>
      </c>
      <c r="J49" s="5" t="s">
        <v>210</v>
      </c>
      <c r="K49" s="5"/>
      <c r="L49" s="5" t="s">
        <v>230</v>
      </c>
      <c r="M49" s="5"/>
    </row>
    <row r="50" spans="1:13" x14ac:dyDescent="0.25">
      <c r="A50" s="5">
        <f t="shared" si="0"/>
        <v>49</v>
      </c>
      <c r="B50" s="5" t="s">
        <v>59</v>
      </c>
      <c r="C50" s="5" t="s">
        <v>161</v>
      </c>
      <c r="D50" s="5" t="s">
        <v>178</v>
      </c>
      <c r="E50" s="5" t="s">
        <v>107</v>
      </c>
      <c r="F50" s="5">
        <v>292</v>
      </c>
      <c r="G50" s="5">
        <v>30</v>
      </c>
      <c r="H50" s="6">
        <v>44348</v>
      </c>
      <c r="I50" s="5" t="s">
        <v>97</v>
      </c>
      <c r="J50" s="5" t="s">
        <v>210</v>
      </c>
      <c r="K50" s="5"/>
      <c r="L50" s="5" t="s">
        <v>208</v>
      </c>
      <c r="M50" s="5"/>
    </row>
    <row r="51" spans="1:13" x14ac:dyDescent="0.25">
      <c r="A51" s="5">
        <f t="shared" si="0"/>
        <v>50</v>
      </c>
      <c r="B51" s="5" t="s">
        <v>60</v>
      </c>
      <c r="C51" s="5" t="s">
        <v>162</v>
      </c>
      <c r="D51" s="5" t="s">
        <v>178</v>
      </c>
      <c r="E51" s="5" t="s">
        <v>107</v>
      </c>
      <c r="F51" s="5">
        <v>840</v>
      </c>
      <c r="G51" s="5">
        <v>30</v>
      </c>
      <c r="H51" s="6">
        <v>44348</v>
      </c>
      <c r="I51" s="5" t="s">
        <v>97</v>
      </c>
      <c r="J51" s="5" t="s">
        <v>210</v>
      </c>
      <c r="K51" s="5"/>
      <c r="L51" s="5" t="s">
        <v>231</v>
      </c>
      <c r="M51" s="5"/>
    </row>
    <row r="52" spans="1:13" x14ac:dyDescent="0.25">
      <c r="A52" s="5">
        <f t="shared" si="0"/>
        <v>51</v>
      </c>
      <c r="B52" s="5" t="s">
        <v>61</v>
      </c>
      <c r="C52" s="5" t="s">
        <v>163</v>
      </c>
      <c r="D52" s="5" t="s">
        <v>178</v>
      </c>
      <c r="E52" s="5" t="s">
        <v>173</v>
      </c>
      <c r="F52" s="5">
        <v>840</v>
      </c>
      <c r="G52" s="5">
        <v>30</v>
      </c>
      <c r="H52" s="6">
        <v>44348</v>
      </c>
      <c r="I52" s="5" t="s">
        <v>11</v>
      </c>
      <c r="J52" s="5" t="s">
        <v>210</v>
      </c>
      <c r="K52" s="5"/>
      <c r="L52" s="5" t="s">
        <v>229</v>
      </c>
      <c r="M52" s="5"/>
    </row>
    <row r="53" spans="1:13" x14ac:dyDescent="0.25">
      <c r="A53" s="5">
        <f t="shared" si="0"/>
        <v>52</v>
      </c>
      <c r="B53" s="5" t="s">
        <v>62</v>
      </c>
      <c r="C53" s="5" t="s">
        <v>164</v>
      </c>
      <c r="D53" s="5" t="s">
        <v>178</v>
      </c>
      <c r="E53" s="5" t="s">
        <v>107</v>
      </c>
      <c r="F53" s="5">
        <v>480</v>
      </c>
      <c r="G53" s="5">
        <v>30</v>
      </c>
      <c r="H53" s="6">
        <v>44348</v>
      </c>
      <c r="I53" s="5" t="s">
        <v>97</v>
      </c>
      <c r="J53" s="5" t="s">
        <v>210</v>
      </c>
      <c r="K53" s="5"/>
      <c r="L53" s="5" t="s">
        <v>230</v>
      </c>
      <c r="M53" s="5"/>
    </row>
    <row r="54" spans="1:13" x14ac:dyDescent="0.25">
      <c r="A54" s="5">
        <f t="shared" si="0"/>
        <v>53</v>
      </c>
      <c r="B54" s="5" t="s">
        <v>63</v>
      </c>
      <c r="C54" s="5" t="s">
        <v>174</v>
      </c>
      <c r="D54" s="5" t="s">
        <v>178</v>
      </c>
      <c r="E54" s="5" t="s">
        <v>202</v>
      </c>
      <c r="F54" s="5">
        <v>310</v>
      </c>
      <c r="G54" s="5">
        <v>30</v>
      </c>
      <c r="H54" s="6">
        <v>44349</v>
      </c>
      <c r="I54" s="5" t="s">
        <v>97</v>
      </c>
      <c r="J54" s="5" t="s">
        <v>210</v>
      </c>
      <c r="K54" s="5"/>
      <c r="L54" s="5" t="s">
        <v>208</v>
      </c>
      <c r="M54" s="5"/>
    </row>
    <row r="55" spans="1:13" x14ac:dyDescent="0.25">
      <c r="A55" s="5">
        <f t="shared" si="0"/>
        <v>54</v>
      </c>
      <c r="B55" s="5" t="s">
        <v>64</v>
      </c>
      <c r="C55" s="5" t="s">
        <v>175</v>
      </c>
      <c r="D55" s="5" t="s">
        <v>178</v>
      </c>
      <c r="E55" s="5" t="s">
        <v>167</v>
      </c>
      <c r="F55" s="5">
        <v>300</v>
      </c>
      <c r="G55" s="5">
        <v>35</v>
      </c>
      <c r="H55" s="6">
        <v>44349</v>
      </c>
      <c r="I55" s="5" t="s">
        <v>97</v>
      </c>
      <c r="J55" s="5" t="s">
        <v>210</v>
      </c>
      <c r="K55" s="5"/>
      <c r="L55" s="5" t="s">
        <v>231</v>
      </c>
      <c r="M55" s="5"/>
    </row>
    <row r="56" spans="1:13" x14ac:dyDescent="0.25">
      <c r="A56" s="5">
        <f t="shared" si="0"/>
        <v>55</v>
      </c>
      <c r="B56" s="5" t="s">
        <v>65</v>
      </c>
      <c r="C56" s="5" t="s">
        <v>176</v>
      </c>
      <c r="D56" s="5" t="s">
        <v>178</v>
      </c>
      <c r="E56" s="5" t="s">
        <v>10</v>
      </c>
      <c r="F56" s="5">
        <v>695</v>
      </c>
      <c r="G56" s="5">
        <v>30</v>
      </c>
      <c r="H56" s="6">
        <v>44349</v>
      </c>
      <c r="I56" s="5" t="s">
        <v>97</v>
      </c>
      <c r="J56" s="5" t="s">
        <v>210</v>
      </c>
      <c r="K56" s="5"/>
      <c r="L56" s="5" t="s">
        <v>228</v>
      </c>
      <c r="M56" s="5"/>
    </row>
    <row r="57" spans="1:13" x14ac:dyDescent="0.25">
      <c r="A57" s="5">
        <f t="shared" si="0"/>
        <v>56</v>
      </c>
      <c r="B57" s="5" t="s">
        <v>66</v>
      </c>
      <c r="C57" s="5" t="s">
        <v>178</v>
      </c>
      <c r="D57" s="5">
        <v>1224446515</v>
      </c>
      <c r="E57" s="5" t="s">
        <v>101</v>
      </c>
      <c r="F57" s="5">
        <v>215</v>
      </c>
      <c r="G57" s="5">
        <v>30</v>
      </c>
      <c r="H57" s="6">
        <v>44349</v>
      </c>
      <c r="I57" s="5" t="s">
        <v>11</v>
      </c>
      <c r="J57" s="5" t="s">
        <v>210</v>
      </c>
      <c r="K57" s="5"/>
      <c r="L57" s="5" t="s">
        <v>229</v>
      </c>
      <c r="M57" s="5"/>
    </row>
    <row r="58" spans="1:13" x14ac:dyDescent="0.25">
      <c r="A58" s="5">
        <f t="shared" si="0"/>
        <v>57</v>
      </c>
      <c r="B58" s="5" t="s">
        <v>67</v>
      </c>
      <c r="C58" s="5" t="s">
        <v>179</v>
      </c>
      <c r="D58" s="5" t="s">
        <v>178</v>
      </c>
      <c r="E58" s="5" t="s">
        <v>203</v>
      </c>
      <c r="F58" s="5">
        <v>185</v>
      </c>
      <c r="G58" s="5">
        <v>30</v>
      </c>
      <c r="H58" s="6">
        <v>44349</v>
      </c>
      <c r="I58" s="5" t="s">
        <v>11</v>
      </c>
      <c r="J58" s="5" t="s">
        <v>210</v>
      </c>
      <c r="K58" s="5"/>
      <c r="L58" s="5" t="s">
        <v>230</v>
      </c>
      <c r="M58" s="5"/>
    </row>
    <row r="59" spans="1:13" x14ac:dyDescent="0.25">
      <c r="A59" s="5">
        <f t="shared" si="0"/>
        <v>58</v>
      </c>
      <c r="B59" s="5" t="s">
        <v>68</v>
      </c>
      <c r="C59" s="5" t="s">
        <v>180</v>
      </c>
      <c r="D59" s="5" t="s">
        <v>178</v>
      </c>
      <c r="E59" s="5" t="s">
        <v>107</v>
      </c>
      <c r="F59" s="5">
        <v>260</v>
      </c>
      <c r="G59" s="5">
        <v>30</v>
      </c>
      <c r="H59" s="6">
        <v>44349</v>
      </c>
      <c r="I59" s="5" t="s">
        <v>97</v>
      </c>
      <c r="J59" s="5" t="s">
        <v>210</v>
      </c>
      <c r="K59" s="5"/>
      <c r="L59" s="5" t="s">
        <v>208</v>
      </c>
      <c r="M59" s="5"/>
    </row>
    <row r="60" spans="1:13" x14ac:dyDescent="0.25">
      <c r="A60" s="5">
        <f t="shared" si="0"/>
        <v>59</v>
      </c>
      <c r="B60" s="5" t="s">
        <v>69</v>
      </c>
      <c r="C60" s="5" t="s">
        <v>181</v>
      </c>
      <c r="D60" s="5" t="s">
        <v>178</v>
      </c>
      <c r="E60" s="5" t="s">
        <v>204</v>
      </c>
      <c r="F60" s="5">
        <v>120</v>
      </c>
      <c r="G60" s="5">
        <v>35</v>
      </c>
      <c r="H60" s="6">
        <v>44349</v>
      </c>
      <c r="I60" s="5" t="s">
        <v>97</v>
      </c>
      <c r="J60" s="5" t="s">
        <v>210</v>
      </c>
      <c r="K60" s="5"/>
      <c r="L60" s="5" t="s">
        <v>231</v>
      </c>
      <c r="M60" s="5"/>
    </row>
    <row r="61" spans="1:13" x14ac:dyDescent="0.25">
      <c r="A61" s="5">
        <f t="shared" si="0"/>
        <v>60</v>
      </c>
      <c r="B61" s="5" t="s">
        <v>70</v>
      </c>
      <c r="C61" s="5" t="s">
        <v>178</v>
      </c>
      <c r="D61" s="5">
        <v>1121073947</v>
      </c>
      <c r="E61" s="5" t="s">
        <v>99</v>
      </c>
      <c r="F61" s="5">
        <v>390</v>
      </c>
      <c r="G61" s="5">
        <v>30</v>
      </c>
      <c r="H61" s="6">
        <v>44349</v>
      </c>
      <c r="I61" s="5" t="s">
        <v>97</v>
      </c>
      <c r="J61" s="5" t="s">
        <v>210</v>
      </c>
      <c r="K61" s="5"/>
      <c r="L61" s="5" t="s">
        <v>229</v>
      </c>
      <c r="M61" s="5"/>
    </row>
    <row r="62" spans="1:13" x14ac:dyDescent="0.25">
      <c r="A62" s="5">
        <f t="shared" si="0"/>
        <v>61</v>
      </c>
      <c r="B62" s="5" t="s">
        <v>71</v>
      </c>
      <c r="C62" s="5" t="s">
        <v>178</v>
      </c>
      <c r="D62" s="5">
        <v>1000535658</v>
      </c>
      <c r="E62" s="5" t="s">
        <v>110</v>
      </c>
      <c r="F62" s="5">
        <v>640</v>
      </c>
      <c r="G62" s="5">
        <v>30</v>
      </c>
      <c r="H62" s="6">
        <v>44349</v>
      </c>
      <c r="I62" s="5" t="s">
        <v>11</v>
      </c>
      <c r="J62" s="5" t="s">
        <v>210</v>
      </c>
      <c r="K62" s="5"/>
      <c r="L62" s="5" t="s">
        <v>228</v>
      </c>
      <c r="M62" s="5"/>
    </row>
    <row r="63" spans="1:13" x14ac:dyDescent="0.25">
      <c r="A63" s="5">
        <f t="shared" si="0"/>
        <v>62</v>
      </c>
      <c r="B63" s="5" t="s">
        <v>72</v>
      </c>
      <c r="C63" s="5" t="s">
        <v>178</v>
      </c>
      <c r="D63" s="5">
        <v>1126221166</v>
      </c>
      <c r="E63" s="5" t="s">
        <v>107</v>
      </c>
      <c r="F63" s="5">
        <v>380</v>
      </c>
      <c r="G63" s="5">
        <v>30</v>
      </c>
      <c r="H63" s="6">
        <v>44349</v>
      </c>
      <c r="I63" s="5" t="s">
        <v>97</v>
      </c>
      <c r="J63" s="5" t="s">
        <v>210</v>
      </c>
      <c r="K63" s="5"/>
      <c r="L63" s="5" t="s">
        <v>229</v>
      </c>
      <c r="M63" s="5"/>
    </row>
    <row r="64" spans="1:13" x14ac:dyDescent="0.25">
      <c r="A64" s="5">
        <f t="shared" si="0"/>
        <v>63</v>
      </c>
      <c r="B64" s="5" t="s">
        <v>73</v>
      </c>
      <c r="C64" s="5" t="s">
        <v>182</v>
      </c>
      <c r="D64" s="5" t="s">
        <v>178</v>
      </c>
      <c r="E64" s="5" t="s">
        <v>111</v>
      </c>
      <c r="F64" s="5">
        <v>325</v>
      </c>
      <c r="G64" s="5">
        <v>50</v>
      </c>
      <c r="H64" s="6">
        <v>44349</v>
      </c>
      <c r="I64" s="5" t="s">
        <v>97</v>
      </c>
      <c r="J64" s="5" t="s">
        <v>208</v>
      </c>
      <c r="K64" s="5"/>
      <c r="L64" s="5" t="s">
        <v>230</v>
      </c>
      <c r="M64" s="5"/>
    </row>
    <row r="65" spans="1:13" x14ac:dyDescent="0.25">
      <c r="A65" s="5">
        <f t="shared" si="0"/>
        <v>64</v>
      </c>
      <c r="B65" s="5" t="s">
        <v>74</v>
      </c>
      <c r="C65" s="5" t="s">
        <v>183</v>
      </c>
      <c r="D65" s="5" t="s">
        <v>178</v>
      </c>
      <c r="E65" s="5" t="s">
        <v>111</v>
      </c>
      <c r="F65" s="5">
        <v>1105</v>
      </c>
      <c r="G65" s="5">
        <v>50</v>
      </c>
      <c r="H65" s="6">
        <v>44349</v>
      </c>
      <c r="I65" s="5" t="s">
        <v>97</v>
      </c>
      <c r="J65" s="5" t="s">
        <v>208</v>
      </c>
      <c r="K65" s="5"/>
      <c r="L65" s="5" t="s">
        <v>228</v>
      </c>
      <c r="M65" s="5"/>
    </row>
    <row r="66" spans="1:13" x14ac:dyDescent="0.25">
      <c r="A66" s="5">
        <f t="shared" si="0"/>
        <v>65</v>
      </c>
      <c r="B66" s="5" t="s">
        <v>75</v>
      </c>
      <c r="C66" s="5" t="s">
        <v>184</v>
      </c>
      <c r="D66" s="5" t="s">
        <v>178</v>
      </c>
      <c r="E66" s="5" t="s">
        <v>101</v>
      </c>
      <c r="F66" s="5">
        <v>700</v>
      </c>
      <c r="G66" s="5">
        <v>50</v>
      </c>
      <c r="H66" s="6">
        <v>44349</v>
      </c>
      <c r="I66" s="5" t="s">
        <v>97</v>
      </c>
      <c r="J66" s="5" t="s">
        <v>209</v>
      </c>
      <c r="K66" s="5"/>
      <c r="L66" s="5" t="s">
        <v>231</v>
      </c>
      <c r="M66" s="5"/>
    </row>
    <row r="67" spans="1:13" x14ac:dyDescent="0.25">
      <c r="A67" s="5">
        <f t="shared" si="0"/>
        <v>66</v>
      </c>
      <c r="B67" s="5" t="s">
        <v>76</v>
      </c>
      <c r="C67" s="5" t="s">
        <v>185</v>
      </c>
      <c r="D67" s="5" t="s">
        <v>178</v>
      </c>
      <c r="E67" s="5" t="s">
        <v>111</v>
      </c>
      <c r="F67" s="5">
        <v>345</v>
      </c>
      <c r="G67" s="5">
        <v>45</v>
      </c>
      <c r="H67" s="6">
        <v>44349</v>
      </c>
      <c r="I67" s="5" t="s">
        <v>97</v>
      </c>
      <c r="J67" s="5" t="s">
        <v>211</v>
      </c>
      <c r="K67" s="5"/>
      <c r="L67" s="5" t="s">
        <v>228</v>
      </c>
      <c r="M67" s="5"/>
    </row>
    <row r="68" spans="1:13" x14ac:dyDescent="0.25">
      <c r="A68" s="5">
        <f t="shared" ref="A68:A131" si="1">A67+1</f>
        <v>67</v>
      </c>
      <c r="B68" s="5" t="s">
        <v>77</v>
      </c>
      <c r="C68" s="5" t="s">
        <v>186</v>
      </c>
      <c r="D68" s="5" t="s">
        <v>178</v>
      </c>
      <c r="E68" s="5" t="s">
        <v>107</v>
      </c>
      <c r="F68" s="5">
        <v>350</v>
      </c>
      <c r="G68" s="5">
        <v>45</v>
      </c>
      <c r="H68" s="6">
        <v>44349</v>
      </c>
      <c r="I68" s="5" t="s">
        <v>11</v>
      </c>
      <c r="J68" s="5" t="s">
        <v>211</v>
      </c>
      <c r="K68" s="5"/>
      <c r="L68" s="5" t="s">
        <v>229</v>
      </c>
      <c r="M68" s="5"/>
    </row>
    <row r="69" spans="1:13" x14ac:dyDescent="0.25">
      <c r="A69" s="5">
        <f t="shared" si="1"/>
        <v>68</v>
      </c>
      <c r="B69" s="5" t="s">
        <v>78</v>
      </c>
      <c r="C69" s="5" t="s">
        <v>187</v>
      </c>
      <c r="D69" s="5" t="s">
        <v>178</v>
      </c>
      <c r="E69" s="5" t="s">
        <v>102</v>
      </c>
      <c r="F69" s="5">
        <v>345</v>
      </c>
      <c r="G69" s="5">
        <v>45</v>
      </c>
      <c r="H69" s="6">
        <v>44349</v>
      </c>
      <c r="I69" s="5" t="s">
        <v>97</v>
      </c>
      <c r="J69" s="5" t="s">
        <v>211</v>
      </c>
      <c r="K69" s="5"/>
      <c r="L69" s="5" t="s">
        <v>230</v>
      </c>
      <c r="M69" s="5"/>
    </row>
    <row r="70" spans="1:13" x14ac:dyDescent="0.25">
      <c r="A70" s="5">
        <f t="shared" si="1"/>
        <v>69</v>
      </c>
      <c r="B70" s="5" t="s">
        <v>79</v>
      </c>
      <c r="C70" s="5" t="s">
        <v>188</v>
      </c>
      <c r="D70" s="5" t="s">
        <v>178</v>
      </c>
      <c r="E70" s="5" t="s">
        <v>99</v>
      </c>
      <c r="F70" s="5">
        <v>900</v>
      </c>
      <c r="G70" s="5">
        <v>30</v>
      </c>
      <c r="H70" s="6">
        <v>44349</v>
      </c>
      <c r="I70" s="5" t="s">
        <v>97</v>
      </c>
      <c r="J70" s="5" t="s">
        <v>210</v>
      </c>
      <c r="K70" s="5"/>
      <c r="L70" s="5" t="s">
        <v>228</v>
      </c>
      <c r="M70" s="5"/>
    </row>
    <row r="71" spans="1:13" x14ac:dyDescent="0.25">
      <c r="A71" s="5">
        <f t="shared" si="1"/>
        <v>70</v>
      </c>
      <c r="B71" s="5" t="s">
        <v>80</v>
      </c>
      <c r="C71" s="5" t="s">
        <v>189</v>
      </c>
      <c r="D71" s="5" t="s">
        <v>178</v>
      </c>
      <c r="E71" s="5" t="s">
        <v>99</v>
      </c>
      <c r="F71" s="5">
        <v>950</v>
      </c>
      <c r="G71" s="5">
        <v>30</v>
      </c>
      <c r="H71" s="6">
        <v>44349</v>
      </c>
      <c r="I71" s="5" t="s">
        <v>97</v>
      </c>
      <c r="J71" s="5" t="s">
        <v>210</v>
      </c>
      <c r="K71" s="5"/>
      <c r="L71" s="5" t="s">
        <v>231</v>
      </c>
      <c r="M71" s="5"/>
    </row>
    <row r="72" spans="1:13" x14ac:dyDescent="0.25">
      <c r="A72" s="5">
        <f t="shared" si="1"/>
        <v>71</v>
      </c>
      <c r="B72" s="5" t="s">
        <v>81</v>
      </c>
      <c r="C72" s="5" t="s">
        <v>152</v>
      </c>
      <c r="D72" s="5" t="s">
        <v>178</v>
      </c>
      <c r="E72" s="5" t="s">
        <v>99</v>
      </c>
      <c r="F72" s="5">
        <v>220</v>
      </c>
      <c r="G72" s="5">
        <v>30</v>
      </c>
      <c r="H72" s="6">
        <v>44349</v>
      </c>
      <c r="I72" s="5" t="s">
        <v>97</v>
      </c>
      <c r="J72" s="5" t="s">
        <v>210</v>
      </c>
      <c r="K72" s="5"/>
      <c r="L72" s="5" t="s">
        <v>229</v>
      </c>
      <c r="M72" s="5"/>
    </row>
    <row r="73" spans="1:13" x14ac:dyDescent="0.25">
      <c r="A73" s="5">
        <f t="shared" si="1"/>
        <v>72</v>
      </c>
      <c r="B73" s="5" t="s">
        <v>82</v>
      </c>
      <c r="C73" s="5" t="s">
        <v>190</v>
      </c>
      <c r="D73" s="5" t="s">
        <v>178</v>
      </c>
      <c r="E73" s="5" t="s">
        <v>99</v>
      </c>
      <c r="F73" s="5">
        <v>325</v>
      </c>
      <c r="G73" s="5">
        <v>30</v>
      </c>
      <c r="H73" s="6">
        <v>44349</v>
      </c>
      <c r="I73" s="5" t="s">
        <v>11</v>
      </c>
      <c r="J73" s="5" t="s">
        <v>210</v>
      </c>
      <c r="K73" s="5"/>
      <c r="L73" s="5" t="s">
        <v>208</v>
      </c>
      <c r="M73" s="5"/>
    </row>
    <row r="74" spans="1:13" x14ac:dyDescent="0.25">
      <c r="A74" s="5">
        <f t="shared" si="1"/>
        <v>73</v>
      </c>
      <c r="B74" s="5" t="s">
        <v>83</v>
      </c>
      <c r="C74" s="5" t="s">
        <v>191</v>
      </c>
      <c r="D74" s="5" t="s">
        <v>178</v>
      </c>
      <c r="E74" s="5" t="s">
        <v>99</v>
      </c>
      <c r="F74" s="5">
        <v>500</v>
      </c>
      <c r="G74" s="5">
        <v>30</v>
      </c>
      <c r="H74" s="6">
        <v>44349</v>
      </c>
      <c r="I74" s="5" t="s">
        <v>11</v>
      </c>
      <c r="J74" s="5" t="s">
        <v>210</v>
      </c>
      <c r="K74" s="5"/>
      <c r="L74" s="5" t="s">
        <v>208</v>
      </c>
      <c r="M74" s="5"/>
    </row>
    <row r="75" spans="1:13" x14ac:dyDescent="0.25">
      <c r="A75" s="5">
        <f t="shared" si="1"/>
        <v>74</v>
      </c>
      <c r="B75" s="5" t="s">
        <v>84</v>
      </c>
      <c r="C75" s="5" t="s">
        <v>192</v>
      </c>
      <c r="D75" s="5" t="s">
        <v>178</v>
      </c>
      <c r="E75" s="5" t="s">
        <v>99</v>
      </c>
      <c r="F75" s="5">
        <v>800</v>
      </c>
      <c r="G75" s="5">
        <v>30</v>
      </c>
      <c r="H75" s="6">
        <v>44349</v>
      </c>
      <c r="I75" s="5" t="s">
        <v>11</v>
      </c>
      <c r="J75" s="5" t="s">
        <v>210</v>
      </c>
      <c r="K75" s="5"/>
      <c r="L75" s="5" t="s">
        <v>208</v>
      </c>
      <c r="M75" s="5"/>
    </row>
    <row r="76" spans="1:13" x14ac:dyDescent="0.25">
      <c r="A76" s="5">
        <f t="shared" si="1"/>
        <v>75</v>
      </c>
      <c r="B76" s="5" t="s">
        <v>85</v>
      </c>
      <c r="C76" s="5" t="s">
        <v>193</v>
      </c>
      <c r="D76" s="5" t="s">
        <v>178</v>
      </c>
      <c r="E76" s="5" t="s">
        <v>99</v>
      </c>
      <c r="F76" s="5">
        <v>1250</v>
      </c>
      <c r="G76" s="5">
        <v>30</v>
      </c>
      <c r="H76" s="6">
        <v>44349</v>
      </c>
      <c r="I76" s="5" t="s">
        <v>97</v>
      </c>
      <c r="J76" s="5" t="s">
        <v>210</v>
      </c>
      <c r="K76" s="5"/>
      <c r="L76" s="5" t="s">
        <v>228</v>
      </c>
      <c r="M76" s="5"/>
    </row>
    <row r="77" spans="1:13" x14ac:dyDescent="0.25">
      <c r="A77" s="5">
        <f t="shared" si="1"/>
        <v>76</v>
      </c>
      <c r="B77" s="5" t="s">
        <v>86</v>
      </c>
      <c r="C77" s="5" t="s">
        <v>194</v>
      </c>
      <c r="D77" s="5" t="s">
        <v>178</v>
      </c>
      <c r="E77" s="5" t="s">
        <v>99</v>
      </c>
      <c r="F77" s="5">
        <v>800</v>
      </c>
      <c r="G77" s="5">
        <v>30</v>
      </c>
      <c r="H77" s="6">
        <v>44349</v>
      </c>
      <c r="I77" s="5" t="s">
        <v>11</v>
      </c>
      <c r="J77" s="5" t="s">
        <v>210</v>
      </c>
      <c r="K77" s="5"/>
      <c r="L77" s="5" t="s">
        <v>229</v>
      </c>
      <c r="M77" s="5"/>
    </row>
    <row r="78" spans="1:13" x14ac:dyDescent="0.25">
      <c r="A78" s="5">
        <f t="shared" si="1"/>
        <v>77</v>
      </c>
      <c r="B78" s="5" t="s">
        <v>87</v>
      </c>
      <c r="C78" s="5" t="s">
        <v>195</v>
      </c>
      <c r="D78" s="5" t="s">
        <v>178</v>
      </c>
      <c r="E78" s="5" t="s">
        <v>99</v>
      </c>
      <c r="F78" s="5" t="s">
        <v>201</v>
      </c>
      <c r="G78" s="5">
        <v>30</v>
      </c>
      <c r="H78" s="6">
        <v>44349</v>
      </c>
      <c r="I78" s="5" t="s">
        <v>97</v>
      </c>
      <c r="J78" s="5" t="s">
        <v>210</v>
      </c>
      <c r="K78" s="5"/>
      <c r="L78" s="5" t="s">
        <v>230</v>
      </c>
      <c r="M78" s="5"/>
    </row>
    <row r="79" spans="1:13" x14ac:dyDescent="0.25">
      <c r="A79" s="5">
        <f t="shared" si="1"/>
        <v>78</v>
      </c>
      <c r="B79" s="5" t="s">
        <v>88</v>
      </c>
      <c r="C79" s="5" t="s">
        <v>196</v>
      </c>
      <c r="D79" s="5" t="s">
        <v>178</v>
      </c>
      <c r="E79" s="5" t="s">
        <v>205</v>
      </c>
      <c r="F79" s="5">
        <v>290</v>
      </c>
      <c r="G79" s="5">
        <v>40</v>
      </c>
      <c r="H79" s="6">
        <v>44349</v>
      </c>
      <c r="I79" s="5" t="s">
        <v>97</v>
      </c>
      <c r="J79" s="5" t="s">
        <v>124</v>
      </c>
      <c r="K79" s="5"/>
      <c r="L79" s="5" t="s">
        <v>208</v>
      </c>
      <c r="M79" s="5"/>
    </row>
    <row r="80" spans="1:13" x14ac:dyDescent="0.25">
      <c r="A80" s="5">
        <f t="shared" si="1"/>
        <v>79</v>
      </c>
      <c r="B80" s="5" t="s">
        <v>89</v>
      </c>
      <c r="C80" s="5" t="s">
        <v>197</v>
      </c>
      <c r="D80" s="5" t="s">
        <v>178</v>
      </c>
      <c r="E80" s="5" t="s">
        <v>99</v>
      </c>
      <c r="F80" s="5">
        <v>200</v>
      </c>
      <c r="G80" s="5">
        <v>50</v>
      </c>
      <c r="H80" s="6">
        <v>44349</v>
      </c>
      <c r="I80" s="5" t="s">
        <v>97</v>
      </c>
      <c r="J80" s="5" t="s">
        <v>124</v>
      </c>
      <c r="K80" s="5"/>
      <c r="L80" s="5" t="s">
        <v>231</v>
      </c>
      <c r="M80" s="5"/>
    </row>
    <row r="81" spans="1:13" x14ac:dyDescent="0.25">
      <c r="A81" s="5">
        <f t="shared" si="1"/>
        <v>80</v>
      </c>
      <c r="B81" s="5" t="s">
        <v>90</v>
      </c>
      <c r="C81" s="5" t="s">
        <v>198</v>
      </c>
      <c r="D81" s="5" t="s">
        <v>178</v>
      </c>
      <c r="E81" s="5" t="s">
        <v>169</v>
      </c>
      <c r="F81" s="5">
        <v>190</v>
      </c>
      <c r="G81" s="5">
        <v>50</v>
      </c>
      <c r="H81" s="6">
        <v>44349</v>
      </c>
      <c r="I81" s="5" t="s">
        <v>97</v>
      </c>
      <c r="J81" s="5" t="s">
        <v>125</v>
      </c>
      <c r="K81" s="5"/>
      <c r="L81" s="5" t="s">
        <v>229</v>
      </c>
      <c r="M81" s="5"/>
    </row>
    <row r="82" spans="1:13" x14ac:dyDescent="0.25">
      <c r="A82" s="5">
        <f t="shared" si="1"/>
        <v>81</v>
      </c>
      <c r="B82" s="5" t="s">
        <v>91</v>
      </c>
      <c r="C82" s="5" t="s">
        <v>199</v>
      </c>
      <c r="D82" s="5" t="s">
        <v>178</v>
      </c>
      <c r="E82" s="5" t="s">
        <v>206</v>
      </c>
      <c r="F82" s="5">
        <v>220</v>
      </c>
      <c r="G82" s="5">
        <v>50</v>
      </c>
      <c r="H82" s="6">
        <v>44349</v>
      </c>
      <c r="I82" s="5" t="s">
        <v>97</v>
      </c>
      <c r="J82" s="5" t="s">
        <v>125</v>
      </c>
      <c r="K82" s="5"/>
      <c r="L82" s="5" t="s">
        <v>228</v>
      </c>
      <c r="M82" s="5"/>
    </row>
    <row r="83" spans="1:13" x14ac:dyDescent="0.25">
      <c r="A83" s="5">
        <f t="shared" si="1"/>
        <v>82</v>
      </c>
      <c r="B83" s="5" t="s">
        <v>92</v>
      </c>
      <c r="C83" s="5" t="s">
        <v>200</v>
      </c>
      <c r="D83" s="5" t="s">
        <v>178</v>
      </c>
      <c r="E83" s="5" t="s">
        <v>207</v>
      </c>
      <c r="F83" s="5">
        <v>165</v>
      </c>
      <c r="G83" s="5">
        <v>50</v>
      </c>
      <c r="H83" s="6">
        <v>44349</v>
      </c>
      <c r="I83" s="5" t="s">
        <v>97</v>
      </c>
      <c r="J83" s="5" t="s">
        <v>125</v>
      </c>
      <c r="K83" s="5"/>
      <c r="L83" s="5" t="s">
        <v>228</v>
      </c>
      <c r="M83" s="5"/>
    </row>
    <row r="84" spans="1:13" x14ac:dyDescent="0.25">
      <c r="A84" s="5">
        <f t="shared" si="1"/>
        <v>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25">
      <c r="A85" s="5">
        <f t="shared" si="1"/>
        <v>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x14ac:dyDescent="0.25">
      <c r="A86" s="5">
        <f t="shared" si="1"/>
        <v>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x14ac:dyDescent="0.25">
      <c r="A87" s="5">
        <f t="shared" si="1"/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25">
      <c r="A88" s="5">
        <f t="shared" si="1"/>
        <v>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25">
      <c r="A89" s="5">
        <f t="shared" si="1"/>
        <v>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25">
      <c r="A90" s="5">
        <f t="shared" si="1"/>
        <v>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x14ac:dyDescent="0.25">
      <c r="A91" s="5">
        <f t="shared" si="1"/>
        <v>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25">
      <c r="A92" s="5">
        <f t="shared" si="1"/>
        <v>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25">
      <c r="A93" s="5">
        <f t="shared" si="1"/>
        <v>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25">
      <c r="A94" s="5">
        <f t="shared" si="1"/>
        <v>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25">
      <c r="A95" s="5">
        <f t="shared" si="1"/>
        <v>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25">
      <c r="A96" s="5">
        <f t="shared" si="1"/>
        <v>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25">
      <c r="A97" s="5">
        <f t="shared" si="1"/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25">
      <c r="A98" s="5">
        <f t="shared" si="1"/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5">
        <f t="shared" si="1"/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25">
      <c r="A100" s="5">
        <f t="shared" si="1"/>
        <v>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25">
      <c r="A101" s="5">
        <f t="shared" si="1"/>
        <v>100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25">
      <c r="A102" s="5">
        <f t="shared" si="1"/>
        <v>101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25">
      <c r="A103" s="5">
        <f t="shared" si="1"/>
        <v>102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25">
      <c r="A104" s="5">
        <f t="shared" si="1"/>
        <v>103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5">
      <c r="A105" s="5">
        <f t="shared" si="1"/>
        <v>104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s="5">
        <f t="shared" si="1"/>
        <v>105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5">
        <f t="shared" si="1"/>
        <v>106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5">
      <c r="A108" s="5">
        <f t="shared" si="1"/>
        <v>107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5">
      <c r="A109" s="5">
        <f t="shared" si="1"/>
        <v>108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5">
      <c r="A110" s="5">
        <f t="shared" si="1"/>
        <v>109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5">
      <c r="A111" s="5">
        <f t="shared" si="1"/>
        <v>110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5">
      <c r="A112" s="5">
        <f t="shared" si="1"/>
        <v>111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s="5">
        <f t="shared" si="1"/>
        <v>112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25">
      <c r="A114" s="5">
        <f t="shared" si="1"/>
        <v>113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25">
      <c r="A115" s="5">
        <f t="shared" si="1"/>
        <v>114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25">
      <c r="A116" s="5">
        <f t="shared" si="1"/>
        <v>115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25">
      <c r="A117" s="5">
        <f t="shared" si="1"/>
        <v>116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25">
      <c r="A118" s="5">
        <f t="shared" si="1"/>
        <v>117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25">
      <c r="A119" s="5">
        <f t="shared" si="1"/>
        <v>118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25">
      <c r="A120" s="5">
        <f t="shared" si="1"/>
        <v>119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25">
      <c r="A121" s="5">
        <f t="shared" si="1"/>
        <v>120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25">
      <c r="A122" s="5">
        <f t="shared" si="1"/>
        <v>121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25">
      <c r="A123" s="5">
        <f t="shared" si="1"/>
        <v>122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25">
      <c r="A124" s="5">
        <f t="shared" si="1"/>
        <v>123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25">
      <c r="A125" s="5">
        <f t="shared" si="1"/>
        <v>124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25">
      <c r="A126" s="5">
        <f t="shared" si="1"/>
        <v>125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25">
      <c r="A127" s="5">
        <f t="shared" si="1"/>
        <v>126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25">
      <c r="A128" s="5">
        <f t="shared" si="1"/>
        <v>127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5">
      <c r="A129" s="5">
        <f t="shared" si="1"/>
        <v>128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25">
      <c r="A130" s="5">
        <f t="shared" si="1"/>
        <v>129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25">
      <c r="A131" s="5">
        <f t="shared" si="1"/>
        <v>130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25">
      <c r="A132" s="5">
        <f t="shared" ref="A132:A194" si="2">A131+1</f>
        <v>131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25">
      <c r="A133" s="5">
        <f t="shared" si="2"/>
        <v>132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25">
      <c r="A134" s="5">
        <f t="shared" si="2"/>
        <v>133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25">
      <c r="A135" s="5">
        <f t="shared" si="2"/>
        <v>134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25">
      <c r="A136" s="5">
        <f t="shared" si="2"/>
        <v>135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25">
      <c r="A137" s="5">
        <f t="shared" si="2"/>
        <v>136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25">
      <c r="A138" s="5">
        <f t="shared" si="2"/>
        <v>137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25">
      <c r="A139" s="5">
        <f t="shared" si="2"/>
        <v>138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25">
      <c r="A140" s="5">
        <f t="shared" si="2"/>
        <v>139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25">
      <c r="A141" s="5">
        <f t="shared" si="2"/>
        <v>140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25">
      <c r="A142" s="5">
        <f t="shared" si="2"/>
        <v>141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25">
      <c r="A143" s="5">
        <f t="shared" si="2"/>
        <v>142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5">
      <c r="A144" s="5">
        <f t="shared" si="2"/>
        <v>143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25">
      <c r="A145" s="5">
        <f t="shared" si="2"/>
        <v>144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25">
      <c r="A146" s="5">
        <f t="shared" si="2"/>
        <v>145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25">
      <c r="A147" s="5">
        <f t="shared" si="2"/>
        <v>146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25">
      <c r="A148" s="5">
        <f t="shared" si="2"/>
        <v>147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5">
      <c r="A149" s="5">
        <f t="shared" si="2"/>
        <v>148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25">
      <c r="A150" s="5">
        <f t="shared" si="2"/>
        <v>149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25">
      <c r="A151" s="5">
        <f t="shared" si="2"/>
        <v>150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25">
      <c r="A152" s="5">
        <f t="shared" si="2"/>
        <v>151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25">
      <c r="A153" s="5">
        <f t="shared" si="2"/>
        <v>152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5">
      <c r="A154" s="5">
        <f t="shared" si="2"/>
        <v>153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25">
      <c r="A155" s="5">
        <f t="shared" si="2"/>
        <v>154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25">
      <c r="A156" s="5">
        <f t="shared" si="2"/>
        <v>155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25">
      <c r="A157" s="5">
        <f t="shared" si="2"/>
        <v>156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25">
      <c r="A158" s="5">
        <f t="shared" si="2"/>
        <v>157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25">
      <c r="A159" s="5">
        <f t="shared" si="2"/>
        <v>158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25">
      <c r="A160" s="5">
        <f t="shared" si="2"/>
        <v>159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5">
      <c r="A161" s="5">
        <f t="shared" si="2"/>
        <v>160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25">
      <c r="A162" s="5">
        <f t="shared" si="2"/>
        <v>161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25">
      <c r="A163" s="5">
        <f t="shared" si="2"/>
        <v>162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25">
      <c r="A164" s="5">
        <f t="shared" si="2"/>
        <v>163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25">
      <c r="A165" s="5">
        <f t="shared" si="2"/>
        <v>164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x14ac:dyDescent="0.25">
      <c r="A166" s="5">
        <f t="shared" si="2"/>
        <v>165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25">
      <c r="A167" s="5">
        <f t="shared" si="2"/>
        <v>166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25">
      <c r="A168" s="5">
        <f t="shared" si="2"/>
        <v>167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25">
      <c r="A169" s="5">
        <f t="shared" si="2"/>
        <v>168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25">
      <c r="A170" s="5">
        <f t="shared" si="2"/>
        <v>169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x14ac:dyDescent="0.25">
      <c r="A171" s="5">
        <f t="shared" si="2"/>
        <v>170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25">
      <c r="A172" s="5">
        <f t="shared" si="2"/>
        <v>171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25">
      <c r="A173" s="5">
        <f t="shared" si="2"/>
        <v>172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25">
      <c r="A174" s="5">
        <f t="shared" si="2"/>
        <v>173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25">
      <c r="A175" s="5">
        <f t="shared" si="2"/>
        <v>174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x14ac:dyDescent="0.25">
      <c r="A176" s="5">
        <f t="shared" si="2"/>
        <v>175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25">
      <c r="A177" s="5">
        <f t="shared" si="2"/>
        <v>176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25">
      <c r="A178" s="5">
        <f t="shared" si="2"/>
        <v>177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25">
      <c r="A179" s="5">
        <f t="shared" si="2"/>
        <v>178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25">
      <c r="A180" s="5">
        <f t="shared" si="2"/>
        <v>179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x14ac:dyDescent="0.25">
      <c r="A181" s="5">
        <f t="shared" si="2"/>
        <v>180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25">
      <c r="A182" s="5">
        <f t="shared" si="2"/>
        <v>181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25">
      <c r="A183" s="5">
        <f t="shared" si="2"/>
        <v>182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25">
      <c r="A184" s="5">
        <f t="shared" si="2"/>
        <v>183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25">
      <c r="A185" s="5">
        <f t="shared" si="2"/>
        <v>184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25">
      <c r="A186" s="5">
        <f t="shared" si="2"/>
        <v>185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25">
      <c r="A187" s="5">
        <f t="shared" si="2"/>
        <v>186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25">
      <c r="A188" s="5">
        <f t="shared" si="2"/>
        <v>187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25">
      <c r="A189" s="5">
        <f t="shared" si="2"/>
        <v>188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25">
      <c r="A190" s="5">
        <f t="shared" si="2"/>
        <v>189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5">
      <c r="A191" s="5">
        <f t="shared" si="2"/>
        <v>190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25">
      <c r="A192" s="5">
        <f t="shared" si="2"/>
        <v>191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25">
      <c r="A193" s="5">
        <f t="shared" si="2"/>
        <v>192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25">
      <c r="A194" s="5">
        <f t="shared" si="2"/>
        <v>193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25">
      <c r="E195" s="5"/>
    </row>
    <row r="196" spans="1:13" x14ac:dyDescent="0.25">
      <c r="E196" s="5"/>
    </row>
    <row r="197" spans="1:13" x14ac:dyDescent="0.25">
      <c r="E197" s="5"/>
    </row>
  </sheetData>
  <autoFilter ref="A1:M194" xr:uid="{DBA46908-95CB-44DF-A236-6DF33DF529C4}"/>
  <phoneticPr fontId="4" type="noConversion"/>
  <conditionalFormatting sqref="I1:I1048576">
    <cfRule type="cellIs" dxfId="5" priority="2" operator="equal">
      <formula>"تم"</formula>
    </cfRule>
    <cfRule type="cellIs" dxfId="4" priority="3" operator="equal">
      <formula>"لاغي"</formula>
    </cfRule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3FEAC5F-4CFB-4411-97A5-CC001A27A227}">
          <x14:formula1>
            <xm:f>Ref!$D$1:$D$2</xm:f>
          </x14:formula1>
          <xm:sqref>I2:I194</xm:sqref>
        </x14:dataValidation>
        <x14:dataValidation type="list" allowBlank="1" showInputMessage="1" showErrorMessage="1" xr:uid="{EA99CB06-5897-4469-9DEE-1B56C1819F65}">
          <x14:formula1>
            <xm:f>Ref!$F$1:$F$15</xm:f>
          </x14:formula1>
          <xm:sqref>J2:J83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7B15-92F6-4B26-88CE-7378416E7A78}">
  <dimension ref="B2:I10"/>
  <sheetViews>
    <sheetView showGridLines="0" zoomScale="90" zoomScaleNormal="90" workbookViewId="0">
      <selection activeCell="H19" sqref="H19"/>
    </sheetView>
  </sheetViews>
  <sheetFormatPr defaultRowHeight="15" x14ac:dyDescent="0.25"/>
  <cols>
    <col min="1" max="1" width="3.28515625" style="1" customWidth="1"/>
    <col min="2" max="2" width="7.140625" style="1" bestFit="1" customWidth="1"/>
    <col min="3" max="3" width="10.85546875" style="1" bestFit="1" customWidth="1"/>
    <col min="4" max="4" width="10" style="1" bestFit="1" customWidth="1"/>
    <col min="5" max="5" width="6.42578125" style="1" customWidth="1"/>
    <col min="6" max="6" width="10.140625" style="1" bestFit="1" customWidth="1"/>
    <col min="7" max="8" width="10.28515625" style="1" bestFit="1" customWidth="1"/>
    <col min="9" max="9" width="17.85546875" style="1" bestFit="1" customWidth="1"/>
    <col min="10" max="16384" width="9.140625" style="1"/>
  </cols>
  <sheetData>
    <row r="2" spans="2:9" x14ac:dyDescent="0.25">
      <c r="B2" s="3" t="s">
        <v>93</v>
      </c>
      <c r="C2" s="3" t="s">
        <v>212</v>
      </c>
      <c r="D2" s="3" t="s">
        <v>213</v>
      </c>
      <c r="E2" s="3" t="s">
        <v>11</v>
      </c>
      <c r="F2" s="3" t="s">
        <v>215</v>
      </c>
      <c r="G2" s="3" t="s">
        <v>4</v>
      </c>
      <c r="H2" s="3" t="s">
        <v>5</v>
      </c>
      <c r="I2" s="3" t="s">
        <v>217</v>
      </c>
    </row>
    <row r="3" spans="2:9" x14ac:dyDescent="0.25">
      <c r="B3" s="2" t="s">
        <v>210</v>
      </c>
      <c r="C3" s="2">
        <f>COUNTIF(Data!$J:$J,$B3)</f>
        <v>60</v>
      </c>
      <c r="D3" s="2">
        <f>COUNTIFS(Data!$J:$J,$B3,Data!$I:$I,"تم")</f>
        <v>45</v>
      </c>
      <c r="E3" s="2">
        <f>COUNTIFS(Data!$J:$J,$B3,Data!$I:$I,"لاغي")</f>
        <v>15</v>
      </c>
      <c r="F3" s="7">
        <f>IFERROR(D3/C3,"")</f>
        <v>0.75</v>
      </c>
      <c r="G3" s="9">
        <f>SUMIFS(Data!$F:$F,Data!$J:$J,$B3,Data!$I:$I,"تم")</f>
        <v>28347</v>
      </c>
      <c r="H3" s="9">
        <f>SUMIFS(Data!$G:$G,Data!$J:$J,$B3,Data!$I:$I,"تم")</f>
        <v>1370</v>
      </c>
      <c r="I3" s="9">
        <f>IFERROR(G3-H3,"")</f>
        <v>26977</v>
      </c>
    </row>
    <row r="4" spans="2:9" x14ac:dyDescent="0.25">
      <c r="B4" s="2" t="s">
        <v>123</v>
      </c>
      <c r="C4" s="2">
        <f>COUNTIF(Data!$J:$J,$B4)</f>
        <v>6</v>
      </c>
      <c r="D4" s="2">
        <f>COUNTIFS(Data!$J:$J,$B4,Data!$I:$I,"تم")</f>
        <v>6</v>
      </c>
      <c r="E4" s="2">
        <f>COUNTIFS(Data!$J:$J,$B4,Data!$I:$I,"لاغي")</f>
        <v>0</v>
      </c>
      <c r="F4" s="7">
        <f t="shared" ref="F4:F9" si="0">IFERROR(D4/C4,"")</f>
        <v>1</v>
      </c>
      <c r="G4" s="9">
        <f>SUMIFS(Data!$F:$F,Data!$J:$J,$B4,Data!$I:$I,"تم")</f>
        <v>4115</v>
      </c>
      <c r="H4" s="9">
        <f>SUMIFS(Data!$G:$G,Data!$J:$J,$B4,Data!$I:$I,"تم")</f>
        <v>300</v>
      </c>
      <c r="I4" s="9">
        <f t="shared" ref="I4:I9" si="1">IFERROR(G4-H4,"")</f>
        <v>3815</v>
      </c>
    </row>
    <row r="5" spans="2:9" x14ac:dyDescent="0.25">
      <c r="B5" s="2" t="s">
        <v>124</v>
      </c>
      <c r="C5" s="2">
        <f>COUNTIF(Data!$J:$J,$B5)</f>
        <v>3</v>
      </c>
      <c r="D5" s="2">
        <f>COUNTIFS(Data!$J:$J,$B5,Data!$I:$I,"تم")</f>
        <v>3</v>
      </c>
      <c r="E5" s="2">
        <f>COUNTIFS(Data!$J:$J,$B5,Data!$I:$I,"لاغي")</f>
        <v>0</v>
      </c>
      <c r="F5" s="7">
        <f t="shared" si="0"/>
        <v>1</v>
      </c>
      <c r="G5" s="9">
        <f>SUMIFS(Data!$F:$F,Data!$J:$J,$B5,Data!$I:$I,"تم")</f>
        <v>750</v>
      </c>
      <c r="H5" s="9">
        <f>SUMIFS(Data!$G:$G,Data!$J:$J,$B5,Data!$I:$I,"تم")</f>
        <v>150</v>
      </c>
      <c r="I5" s="9">
        <f t="shared" si="1"/>
        <v>600</v>
      </c>
    </row>
    <row r="6" spans="2:9" x14ac:dyDescent="0.25">
      <c r="B6" s="2" t="s">
        <v>125</v>
      </c>
      <c r="C6" s="2">
        <f>COUNTIF(Data!$J:$J,$B6)</f>
        <v>7</v>
      </c>
      <c r="D6" s="2">
        <f>COUNTIFS(Data!$J:$J,$B6,Data!$I:$I,"تم")</f>
        <v>7</v>
      </c>
      <c r="E6" s="2">
        <f>COUNTIFS(Data!$J:$J,$B6,Data!$I:$I,"لاغي")</f>
        <v>0</v>
      </c>
      <c r="F6" s="7">
        <f t="shared" si="0"/>
        <v>1</v>
      </c>
      <c r="G6" s="9">
        <f>SUMIFS(Data!$F:$F,Data!$J:$J,$B6,Data!$I:$I,"تم")</f>
        <v>5750</v>
      </c>
      <c r="H6" s="9">
        <f>SUMIFS(Data!$G:$G,Data!$J:$J,$B6,Data!$I:$I,"تم")</f>
        <v>360</v>
      </c>
      <c r="I6" s="9">
        <f t="shared" si="1"/>
        <v>5390</v>
      </c>
    </row>
    <row r="7" spans="2:9" x14ac:dyDescent="0.25">
      <c r="B7" s="2" t="s">
        <v>208</v>
      </c>
      <c r="C7" s="2">
        <f>COUNTIF(Data!$J:$J,$B7)</f>
        <v>2</v>
      </c>
      <c r="D7" s="2">
        <f>COUNTIFS(Data!$J:$J,$B7,Data!$I:$I,"تم")</f>
        <v>2</v>
      </c>
      <c r="E7" s="2">
        <f>COUNTIFS(Data!$J:$J,$B7,Data!$I:$I,"لاغي")</f>
        <v>0</v>
      </c>
      <c r="F7" s="7">
        <f t="shared" si="0"/>
        <v>1</v>
      </c>
      <c r="G7" s="9">
        <f>SUMIFS(Data!$F:$F,Data!$J:$J,$B7,Data!$I:$I,"تم")</f>
        <v>1430</v>
      </c>
      <c r="H7" s="9">
        <f>SUMIFS(Data!$G:$G,Data!$J:$J,$B7,Data!$I:$I,"تم")</f>
        <v>100</v>
      </c>
      <c r="I7" s="9">
        <f t="shared" si="1"/>
        <v>1330</v>
      </c>
    </row>
    <row r="8" spans="2:9" x14ac:dyDescent="0.25">
      <c r="B8" s="2" t="s">
        <v>209</v>
      </c>
      <c r="C8" s="2">
        <f>COUNTIF(Data!$J:$J,$B8)</f>
        <v>1</v>
      </c>
      <c r="D8" s="2">
        <f>COUNTIFS(Data!$J:$J,$B8,Data!$I:$I,"تم")</f>
        <v>1</v>
      </c>
      <c r="E8" s="2">
        <f>COUNTIFS(Data!$J:$J,$B8,Data!$I:$I,"لاغي")</f>
        <v>0</v>
      </c>
      <c r="F8" s="7">
        <f t="shared" si="0"/>
        <v>1</v>
      </c>
      <c r="G8" s="9">
        <f>SUMIFS(Data!$F:$F,Data!$J:$J,$B8,Data!$I:$I,"تم")</f>
        <v>700</v>
      </c>
      <c r="H8" s="9">
        <f>SUMIFS(Data!$G:$G,Data!$J:$J,$B8,Data!$I:$I,"تم")</f>
        <v>50</v>
      </c>
      <c r="I8" s="9">
        <f t="shared" si="1"/>
        <v>650</v>
      </c>
    </row>
    <row r="9" spans="2:9" x14ac:dyDescent="0.25">
      <c r="B9" s="2" t="s">
        <v>211</v>
      </c>
      <c r="C9" s="2">
        <f>COUNTIF(Data!$J:$J,$B9)</f>
        <v>3</v>
      </c>
      <c r="D9" s="2">
        <f>COUNTIFS(Data!$J:$J,$B9,Data!$I:$I,"تم")</f>
        <v>2</v>
      </c>
      <c r="E9" s="2">
        <f>COUNTIFS(Data!$J:$J,$B9,Data!$I:$I,"لاغي")</f>
        <v>1</v>
      </c>
      <c r="F9" s="7">
        <f t="shared" si="0"/>
        <v>0.66666666666666663</v>
      </c>
      <c r="G9" s="9">
        <f>SUMIFS(Data!$F:$F,Data!$J:$J,$B9,Data!$I:$I,"تم")</f>
        <v>690</v>
      </c>
      <c r="H9" s="9">
        <f>SUMIFS(Data!$G:$G,Data!$J:$J,$B9,Data!$I:$I,"تم")</f>
        <v>90</v>
      </c>
      <c r="I9" s="9">
        <f t="shared" si="1"/>
        <v>600</v>
      </c>
    </row>
    <row r="10" spans="2:9" x14ac:dyDescent="0.25">
      <c r="B10" s="3" t="s">
        <v>216</v>
      </c>
      <c r="C10" s="3">
        <f>SUM(C3:C9)</f>
        <v>82</v>
      </c>
      <c r="D10" s="3">
        <f t="shared" ref="D10:I10" si="2">SUM(D3:D9)</f>
        <v>66</v>
      </c>
      <c r="E10" s="3">
        <f t="shared" si="2"/>
        <v>16</v>
      </c>
      <c r="F10" s="8">
        <f>IFERROR(D10/C10,"")</f>
        <v>0.80487804878048785</v>
      </c>
      <c r="G10" s="10">
        <f t="shared" si="2"/>
        <v>41782</v>
      </c>
      <c r="H10" s="10">
        <f t="shared" si="2"/>
        <v>2420</v>
      </c>
      <c r="I10" s="10">
        <f t="shared" si="2"/>
        <v>39362</v>
      </c>
    </row>
  </sheetData>
  <conditionalFormatting sqref="F3:F9">
    <cfRule type="cellIs" dxfId="2" priority="1" operator="lessThan">
      <formula>0.8</formula>
    </cfRule>
  </conditionalFormatting>
  <pageMargins left="0.7" right="0.7" top="0.75" bottom="0.75" header="0.3" footer="0.3"/>
  <ignoredErrors>
    <ignoredError sqref="F10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8AF2-A2A8-448A-96A6-64DA96094246}">
  <dimension ref="B2:H8"/>
  <sheetViews>
    <sheetView showGridLines="0" zoomScale="90" zoomScaleNormal="90" workbookViewId="0">
      <selection activeCell="B3" sqref="B3"/>
    </sheetView>
  </sheetViews>
  <sheetFormatPr defaultRowHeight="15" x14ac:dyDescent="0.25"/>
  <cols>
    <col min="1" max="1" width="3.28515625" style="1" customWidth="1"/>
    <col min="2" max="2" width="7.140625" style="1" bestFit="1" customWidth="1"/>
    <col min="3" max="3" width="10.85546875" style="1" bestFit="1" customWidth="1"/>
    <col min="4" max="4" width="10" style="1" bestFit="1" customWidth="1"/>
    <col min="5" max="5" width="6.42578125" style="1" customWidth="1"/>
    <col min="6" max="6" width="10.140625" style="1" bestFit="1" customWidth="1"/>
    <col min="7" max="8" width="10.28515625" style="1" bestFit="1" customWidth="1"/>
    <col min="9" max="16384" width="9.140625" style="1"/>
  </cols>
  <sheetData>
    <row r="2" spans="2:8" x14ac:dyDescent="0.25">
      <c r="B2" s="3" t="s">
        <v>227</v>
      </c>
      <c r="C2" s="3" t="s">
        <v>212</v>
      </c>
      <c r="D2" s="3" t="s">
        <v>213</v>
      </c>
      <c r="E2" s="3" t="s">
        <v>11</v>
      </c>
      <c r="F2" s="3" t="s">
        <v>215</v>
      </c>
      <c r="G2" s="3" t="s">
        <v>4</v>
      </c>
      <c r="H2" s="3" t="s">
        <v>5</v>
      </c>
    </row>
    <row r="3" spans="2:8" x14ac:dyDescent="0.25">
      <c r="B3" s="2" t="s">
        <v>228</v>
      </c>
      <c r="C3" s="2">
        <f>COUNTIF(Data!$L:$L,$B3)</f>
        <v>16</v>
      </c>
      <c r="D3" s="2">
        <f>COUNTIFS(Data!$L:$L,$B3,Data!$I:$I,"تم")</f>
        <v>13</v>
      </c>
      <c r="E3" s="2">
        <f>COUNTIFS(Data!$L:$L,$B3,Data!$I:$I,"لاغي")</f>
        <v>3</v>
      </c>
      <c r="F3" s="7">
        <f>IFERROR(D3/C3,"")</f>
        <v>0.8125</v>
      </c>
      <c r="G3" s="9">
        <f>SUMIFS(Data!$F:$F,Data!$L:$L,$B3,Data!$I:$I,"تم")</f>
        <v>7660</v>
      </c>
      <c r="H3" s="9">
        <f>SUMIFS(Data!$G:$G,Data!$L:$L,$B3,Data!$I:$I,"تم")</f>
        <v>505</v>
      </c>
    </row>
    <row r="4" spans="2:8" x14ac:dyDescent="0.25">
      <c r="B4" s="2" t="s">
        <v>229</v>
      </c>
      <c r="C4" s="2">
        <f>COUNTIF(Data!$L:$L,$B4)</f>
        <v>20</v>
      </c>
      <c r="D4" s="2">
        <f>COUNTIFS(Data!$L:$L,$B4,Data!$I:$I,"تم")</f>
        <v>14</v>
      </c>
      <c r="E4" s="2">
        <f>COUNTIFS(Data!$L:$L,$B4,Data!$I:$I,"لاغي")</f>
        <v>6</v>
      </c>
      <c r="F4" s="7">
        <f t="shared" ref="F4:F7" si="0">IFERROR(D4/C4,"")</f>
        <v>0.7</v>
      </c>
      <c r="G4" s="9">
        <f>SUMIFS(Data!$F:$F,Data!$L:$L,$B4,Data!$I:$I,"تم")</f>
        <v>8625</v>
      </c>
      <c r="H4" s="9">
        <f>SUMIFS(Data!$G:$G,Data!$L:$L,$B4,Data!$I:$I,"تم")</f>
        <v>480</v>
      </c>
    </row>
    <row r="5" spans="2:8" x14ac:dyDescent="0.25">
      <c r="B5" s="2" t="s">
        <v>230</v>
      </c>
      <c r="C5" s="2">
        <f>COUNTIF(Data!$L:$L,$B5)</f>
        <v>15</v>
      </c>
      <c r="D5" s="2">
        <f>COUNTIFS(Data!$L:$L,$B5,Data!$I:$I,"تم")</f>
        <v>12</v>
      </c>
      <c r="E5" s="2">
        <f>COUNTIFS(Data!$L:$L,$B5,Data!$I:$I,"لاغي")</f>
        <v>3</v>
      </c>
      <c r="F5" s="7">
        <f t="shared" si="0"/>
        <v>0.8</v>
      </c>
      <c r="G5" s="9">
        <f>SUMIFS(Data!$F:$F,Data!$L:$L,$B5,Data!$I:$I,"تم")</f>
        <v>6375</v>
      </c>
      <c r="H5" s="9">
        <f>SUMIFS(Data!$G:$G,Data!$L:$L,$B5,Data!$I:$I,"تم")</f>
        <v>455</v>
      </c>
    </row>
    <row r="6" spans="2:8" x14ac:dyDescent="0.25">
      <c r="B6" s="2" t="s">
        <v>208</v>
      </c>
      <c r="C6" s="2">
        <f>COUNTIF(Data!$L:$L,$B6)</f>
        <v>16</v>
      </c>
      <c r="D6" s="2">
        <f>COUNTIFS(Data!$L:$L,$B6,Data!$I:$I,"تم")</f>
        <v>13</v>
      </c>
      <c r="E6" s="2">
        <f>COUNTIFS(Data!$L:$L,$B6,Data!$I:$I,"لاغي")</f>
        <v>3</v>
      </c>
      <c r="F6" s="7">
        <f t="shared" si="0"/>
        <v>0.8125</v>
      </c>
      <c r="G6" s="9">
        <f>SUMIFS(Data!$F:$F,Data!$L:$L,$B6,Data!$I:$I,"تم")</f>
        <v>8912</v>
      </c>
      <c r="H6" s="9">
        <f>SUMIFS(Data!$G:$G,Data!$L:$L,$B6,Data!$I:$I,"تم")</f>
        <v>450</v>
      </c>
    </row>
    <row r="7" spans="2:8" x14ac:dyDescent="0.25">
      <c r="B7" s="2" t="s">
        <v>231</v>
      </c>
      <c r="C7" s="2">
        <f>COUNTIF(Data!$L:$L,$B7)</f>
        <v>15</v>
      </c>
      <c r="D7" s="2">
        <f>COUNTIFS(Data!$L:$L,$B7,Data!$I:$I,"تم")</f>
        <v>14</v>
      </c>
      <c r="E7" s="2">
        <f>COUNTIFS(Data!$L:$L,$B7,Data!$I:$I,"لاغي")</f>
        <v>1</v>
      </c>
      <c r="F7" s="7">
        <f t="shared" si="0"/>
        <v>0.93333333333333335</v>
      </c>
      <c r="G7" s="9">
        <f>SUMIFS(Data!$F:$F,Data!$L:$L,$B7,Data!$I:$I,"تم")</f>
        <v>10210</v>
      </c>
      <c r="H7" s="9">
        <f>SUMIFS(Data!$G:$G,Data!$L:$L,$B7,Data!$I:$I,"تم")</f>
        <v>530</v>
      </c>
    </row>
    <row r="8" spans="2:8" x14ac:dyDescent="0.25">
      <c r="B8" s="3" t="s">
        <v>216</v>
      </c>
      <c r="C8" s="3">
        <f>SUM(C3:C7)</f>
        <v>82</v>
      </c>
      <c r="D8" s="3">
        <f>SUM(D3:D7)</f>
        <v>66</v>
      </c>
      <c r="E8" s="3">
        <f>SUM(E3:E7)</f>
        <v>16</v>
      </c>
      <c r="F8" s="8">
        <f>IFERROR(D8/C8,"")</f>
        <v>0.80487804878048785</v>
      </c>
      <c r="G8" s="10">
        <f>SUM(G3:G7)</f>
        <v>41782</v>
      </c>
      <c r="H8" s="10">
        <f>SUM(H3:H7)</f>
        <v>2420</v>
      </c>
    </row>
  </sheetData>
  <conditionalFormatting sqref="F3:F7">
    <cfRule type="cellIs" dxfId="1" priority="1" operator="lessThan">
      <formula>0.9</formula>
    </cfRule>
  </conditionalFormatting>
  <pageMargins left="0.7" right="0.7" top="0.75" bottom="0.75" header="0.3" footer="0.3"/>
  <ignoredErrors>
    <ignoredError sqref="F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78FC-1E9E-44FB-B30E-98088C5F9C7B}">
  <dimension ref="A1:O33"/>
  <sheetViews>
    <sheetView showGridLines="0" zoomScale="90" zoomScaleNormal="90" workbookViewId="0">
      <selection activeCell="M12" sqref="M12"/>
    </sheetView>
  </sheetViews>
  <sheetFormatPr defaultRowHeight="15" x14ac:dyDescent="0.25"/>
  <cols>
    <col min="1" max="1" width="3.28515625" style="1" customWidth="1"/>
    <col min="2" max="2" width="9.28515625" style="1" customWidth="1"/>
    <col min="3" max="3" width="10.85546875" style="1" bestFit="1" customWidth="1"/>
    <col min="4" max="4" width="10" style="1" bestFit="1" customWidth="1"/>
    <col min="5" max="5" width="6.42578125" style="1" customWidth="1"/>
    <col min="6" max="6" width="10.140625" style="1" bestFit="1" customWidth="1"/>
    <col min="7" max="8" width="10.28515625" style="1" bestFit="1" customWidth="1"/>
    <col min="9" max="16384" width="9.140625" style="1"/>
  </cols>
  <sheetData>
    <row r="1" spans="1:15" ht="3.75" customHeight="1" thickBot="1" x14ac:dyDescent="0.3">
      <c r="A1" s="14">
        <v>6</v>
      </c>
    </row>
    <row r="2" spans="1:15" x14ac:dyDescent="0.25">
      <c r="B2" s="3" t="s">
        <v>6</v>
      </c>
      <c r="C2" s="3" t="s">
        <v>212</v>
      </c>
      <c r="D2" s="3" t="s">
        <v>213</v>
      </c>
      <c r="E2" s="3" t="s">
        <v>11</v>
      </c>
      <c r="F2" s="3" t="s">
        <v>215</v>
      </c>
      <c r="G2" s="3" t="s">
        <v>4</v>
      </c>
      <c r="H2" s="3" t="s">
        <v>5</v>
      </c>
      <c r="M2" s="15">
        <f>VLOOKUP($A$1,Ref!$J$2:$K$13,2,0)</f>
        <v>44348</v>
      </c>
      <c r="N2" s="16"/>
      <c r="O2" s="17"/>
    </row>
    <row r="3" spans="1:15" x14ac:dyDescent="0.25">
      <c r="B3" s="12">
        <f>M2</f>
        <v>44348</v>
      </c>
      <c r="C3" s="2">
        <f>COUNTIF(Data!$H:$H,$B3)</f>
        <v>52</v>
      </c>
      <c r="D3" s="2">
        <f>COUNTIFS(Data!$H:$H,$B3,Data!$I:$I,"تم")</f>
        <v>44</v>
      </c>
      <c r="E3" s="2">
        <f>COUNTIFS(Data!$H:$H,$B3,Data!$I:$I,"لاغي")</f>
        <v>8</v>
      </c>
      <c r="F3" s="7">
        <f>IFERROR(D3/C3,"")</f>
        <v>0.84615384615384615</v>
      </c>
      <c r="G3" s="9">
        <f>SUMIFS(Data!$F:$F,Data!$H:$H,$B3,Data!$I:$I,"تم")</f>
        <v>32122</v>
      </c>
      <c r="H3" s="9">
        <f>SUMIFS(Data!$G:$G,Data!$H:$H,$B3,Data!$I:$I,"تم")</f>
        <v>1570</v>
      </c>
      <c r="M3" s="18"/>
      <c r="N3" s="19"/>
      <c r="O3" s="20"/>
    </row>
    <row r="4" spans="1:15" ht="15.75" thickBot="1" x14ac:dyDescent="0.3">
      <c r="B4" s="12">
        <f>B3+1</f>
        <v>44349</v>
      </c>
      <c r="C4" s="2">
        <f>COUNTIF(Data!$H:$H,$B4)</f>
        <v>30</v>
      </c>
      <c r="D4" s="2">
        <f>COUNTIFS(Data!$H:$H,$B4,Data!$I:$I,"تم")</f>
        <v>22</v>
      </c>
      <c r="E4" s="2">
        <f>COUNTIFS(Data!$H:$H,$B4,Data!$I:$I,"لاغي")</f>
        <v>8</v>
      </c>
      <c r="F4" s="7">
        <f t="shared" ref="F4:F32" si="0">IFERROR(D4/C4,"")</f>
        <v>0.73333333333333328</v>
      </c>
      <c r="G4" s="9">
        <f>SUMIFS(Data!$F:$F,Data!$H:$H,$B4,Data!$I:$I,"تم")</f>
        <v>9660</v>
      </c>
      <c r="H4" s="9">
        <f>SUMIFS(Data!$G:$G,Data!$H:$H,$B4,Data!$I:$I,"تم")</f>
        <v>850</v>
      </c>
      <c r="M4" s="21"/>
      <c r="N4" s="22"/>
      <c r="O4" s="23"/>
    </row>
    <row r="5" spans="1:15" x14ac:dyDescent="0.25">
      <c r="B5" s="12">
        <f t="shared" ref="B5:B32" si="1">B4+1</f>
        <v>44350</v>
      </c>
      <c r="C5" s="2">
        <f>COUNTIF(Data!$H:$H,$B5)</f>
        <v>0</v>
      </c>
      <c r="D5" s="2">
        <f>COUNTIFS(Data!$H:$H,$B5,Data!$I:$I,"تم")</f>
        <v>0</v>
      </c>
      <c r="E5" s="2">
        <f>COUNTIFS(Data!$H:$H,$B5,Data!$I:$I,"لاغي")</f>
        <v>0</v>
      </c>
      <c r="F5" s="7" t="str">
        <f t="shared" si="0"/>
        <v/>
      </c>
      <c r="G5" s="9">
        <f>SUMIFS(Data!$F:$F,Data!$H:$H,$B5,Data!$I:$I,"تم")</f>
        <v>0</v>
      </c>
      <c r="H5" s="9">
        <f>SUMIFS(Data!$G:$G,Data!$H:$H,$B5,Data!$I:$I,"تم")</f>
        <v>0</v>
      </c>
    </row>
    <row r="6" spans="1:15" x14ac:dyDescent="0.25">
      <c r="B6" s="12">
        <f t="shared" si="1"/>
        <v>44351</v>
      </c>
      <c r="C6" s="2">
        <f>COUNTIF(Data!$H:$H,$B6)</f>
        <v>0</v>
      </c>
      <c r="D6" s="2">
        <f>COUNTIFS(Data!$H:$H,$B6,Data!$I:$I,"تم")</f>
        <v>0</v>
      </c>
      <c r="E6" s="2">
        <f>COUNTIFS(Data!$H:$H,$B6,Data!$I:$I,"لاغي")</f>
        <v>0</v>
      </c>
      <c r="F6" s="7" t="str">
        <f t="shared" si="0"/>
        <v/>
      </c>
      <c r="G6" s="9">
        <f>SUMIFS(Data!$F:$F,Data!$H:$H,$B6,Data!$I:$I,"تم")</f>
        <v>0</v>
      </c>
      <c r="H6" s="9">
        <f>SUMIFS(Data!$G:$G,Data!$H:$H,$B6,Data!$I:$I,"تم")</f>
        <v>0</v>
      </c>
    </row>
    <row r="7" spans="1:15" x14ac:dyDescent="0.25">
      <c r="B7" s="12">
        <f t="shared" si="1"/>
        <v>44352</v>
      </c>
      <c r="C7" s="2">
        <f>COUNTIF(Data!$H:$H,$B7)</f>
        <v>0</v>
      </c>
      <c r="D7" s="2">
        <f>COUNTIFS(Data!$H:$H,$B7,Data!$I:$I,"تم")</f>
        <v>0</v>
      </c>
      <c r="E7" s="2">
        <f>COUNTIFS(Data!$H:$H,$B7,Data!$I:$I,"لاغي")</f>
        <v>0</v>
      </c>
      <c r="F7" s="7" t="str">
        <f t="shared" si="0"/>
        <v/>
      </c>
      <c r="G7" s="9">
        <f>SUMIFS(Data!$F:$F,Data!$H:$H,$B7,Data!$I:$I,"تم")</f>
        <v>0</v>
      </c>
      <c r="H7" s="9">
        <f>SUMIFS(Data!$G:$G,Data!$H:$H,$B7,Data!$I:$I,"تم")</f>
        <v>0</v>
      </c>
    </row>
    <row r="8" spans="1:15" x14ac:dyDescent="0.25">
      <c r="B8" s="12">
        <f t="shared" si="1"/>
        <v>44353</v>
      </c>
      <c r="C8" s="2">
        <f>COUNTIF(Data!$H:$H,$B8)</f>
        <v>0</v>
      </c>
      <c r="D8" s="2">
        <f>COUNTIFS(Data!$H:$H,$B8,Data!$I:$I,"تم")</f>
        <v>0</v>
      </c>
      <c r="E8" s="2">
        <f>COUNTIFS(Data!$H:$H,$B8,Data!$I:$I,"لاغي")</f>
        <v>0</v>
      </c>
      <c r="F8" s="7" t="str">
        <f t="shared" si="0"/>
        <v/>
      </c>
      <c r="G8" s="9">
        <f>SUMIFS(Data!$F:$F,Data!$H:$H,$B8,Data!$I:$I,"تم")</f>
        <v>0</v>
      </c>
      <c r="H8" s="9">
        <f>SUMIFS(Data!$G:$G,Data!$H:$H,$B8,Data!$I:$I,"تم")</f>
        <v>0</v>
      </c>
    </row>
    <row r="9" spans="1:15" x14ac:dyDescent="0.25">
      <c r="B9" s="12">
        <f t="shared" si="1"/>
        <v>44354</v>
      </c>
      <c r="C9" s="2">
        <f>COUNTIF(Data!$H:$H,$B9)</f>
        <v>0</v>
      </c>
      <c r="D9" s="2">
        <f>COUNTIFS(Data!$H:$H,$B9,Data!$I:$I,"تم")</f>
        <v>0</v>
      </c>
      <c r="E9" s="2">
        <f>COUNTIFS(Data!$H:$H,$B9,Data!$I:$I,"لاغي")</f>
        <v>0</v>
      </c>
      <c r="F9" s="7" t="str">
        <f t="shared" si="0"/>
        <v/>
      </c>
      <c r="G9" s="9">
        <f>SUMIFS(Data!$F:$F,Data!$H:$H,$B9,Data!$I:$I,"تم")</f>
        <v>0</v>
      </c>
      <c r="H9" s="9">
        <f>SUMIFS(Data!$G:$G,Data!$H:$H,$B9,Data!$I:$I,"تم")</f>
        <v>0</v>
      </c>
    </row>
    <row r="10" spans="1:15" x14ac:dyDescent="0.25">
      <c r="B10" s="12">
        <f t="shared" si="1"/>
        <v>44355</v>
      </c>
      <c r="C10" s="2">
        <f>COUNTIF(Data!$H:$H,$B10)</f>
        <v>0</v>
      </c>
      <c r="D10" s="2">
        <f>COUNTIFS(Data!$H:$H,$B10,Data!$I:$I,"تم")</f>
        <v>0</v>
      </c>
      <c r="E10" s="2">
        <f>COUNTIFS(Data!$H:$H,$B10,Data!$I:$I,"لاغي")</f>
        <v>0</v>
      </c>
      <c r="F10" s="7" t="str">
        <f t="shared" si="0"/>
        <v/>
      </c>
      <c r="G10" s="9">
        <f>SUMIFS(Data!$F:$F,Data!$H:$H,$B10,Data!$I:$I,"تم")</f>
        <v>0</v>
      </c>
      <c r="H10" s="9">
        <f>SUMIFS(Data!$G:$G,Data!$H:$H,$B10,Data!$I:$I,"تم")</f>
        <v>0</v>
      </c>
    </row>
    <row r="11" spans="1:15" x14ac:dyDescent="0.25">
      <c r="B11" s="12">
        <f t="shared" si="1"/>
        <v>44356</v>
      </c>
      <c r="C11" s="2">
        <f>COUNTIF(Data!$H:$H,$B11)</f>
        <v>0</v>
      </c>
      <c r="D11" s="2">
        <f>COUNTIFS(Data!$H:$H,$B11,Data!$I:$I,"تم")</f>
        <v>0</v>
      </c>
      <c r="E11" s="2">
        <f>COUNTIFS(Data!$H:$H,$B11,Data!$I:$I,"لاغي")</f>
        <v>0</v>
      </c>
      <c r="F11" s="7" t="str">
        <f t="shared" si="0"/>
        <v/>
      </c>
      <c r="G11" s="9">
        <f>SUMIFS(Data!$F:$F,Data!$H:$H,$B11,Data!$I:$I,"تم")</f>
        <v>0</v>
      </c>
      <c r="H11" s="9">
        <f>SUMIFS(Data!$G:$G,Data!$H:$H,$B11,Data!$I:$I,"تم")</f>
        <v>0</v>
      </c>
    </row>
    <row r="12" spans="1:15" x14ac:dyDescent="0.25">
      <c r="B12" s="12">
        <f t="shared" si="1"/>
        <v>44357</v>
      </c>
      <c r="C12" s="2">
        <f>COUNTIF(Data!$H:$H,$B12)</f>
        <v>0</v>
      </c>
      <c r="D12" s="2">
        <f>COUNTIFS(Data!$H:$H,$B12,Data!$I:$I,"تم")</f>
        <v>0</v>
      </c>
      <c r="E12" s="2">
        <f>COUNTIFS(Data!$H:$H,$B12,Data!$I:$I,"لاغي")</f>
        <v>0</v>
      </c>
      <c r="F12" s="7" t="str">
        <f t="shared" si="0"/>
        <v/>
      </c>
      <c r="G12" s="9">
        <f>SUMIFS(Data!$F:$F,Data!$H:$H,$B12,Data!$I:$I,"تم")</f>
        <v>0</v>
      </c>
      <c r="H12" s="9">
        <f>SUMIFS(Data!$G:$G,Data!$H:$H,$B12,Data!$I:$I,"تم")</f>
        <v>0</v>
      </c>
    </row>
    <row r="13" spans="1:15" x14ac:dyDescent="0.25">
      <c r="B13" s="12">
        <f t="shared" si="1"/>
        <v>44358</v>
      </c>
      <c r="C13" s="2">
        <f>COUNTIF(Data!$H:$H,$B13)</f>
        <v>0</v>
      </c>
      <c r="D13" s="2">
        <f>COUNTIFS(Data!$H:$H,$B13,Data!$I:$I,"تم")</f>
        <v>0</v>
      </c>
      <c r="E13" s="2">
        <f>COUNTIFS(Data!$H:$H,$B13,Data!$I:$I,"لاغي")</f>
        <v>0</v>
      </c>
      <c r="F13" s="7" t="str">
        <f t="shared" si="0"/>
        <v/>
      </c>
      <c r="G13" s="9">
        <f>SUMIFS(Data!$F:$F,Data!$H:$H,$B13,Data!$I:$I,"تم")</f>
        <v>0</v>
      </c>
      <c r="H13" s="9">
        <f>SUMIFS(Data!$G:$G,Data!$H:$H,$B13,Data!$I:$I,"تم")</f>
        <v>0</v>
      </c>
    </row>
    <row r="14" spans="1:15" x14ac:dyDescent="0.25">
      <c r="B14" s="12">
        <f t="shared" si="1"/>
        <v>44359</v>
      </c>
      <c r="C14" s="2">
        <f>COUNTIF(Data!$H:$H,$B14)</f>
        <v>0</v>
      </c>
      <c r="D14" s="2">
        <f>COUNTIFS(Data!$H:$H,$B14,Data!$I:$I,"تم")</f>
        <v>0</v>
      </c>
      <c r="E14" s="2">
        <f>COUNTIFS(Data!$H:$H,$B14,Data!$I:$I,"لاغي")</f>
        <v>0</v>
      </c>
      <c r="F14" s="7" t="str">
        <f t="shared" si="0"/>
        <v/>
      </c>
      <c r="G14" s="9">
        <f>SUMIFS(Data!$F:$F,Data!$H:$H,$B14,Data!$I:$I,"تم")</f>
        <v>0</v>
      </c>
      <c r="H14" s="9">
        <f>SUMIFS(Data!$G:$G,Data!$H:$H,$B14,Data!$I:$I,"تم")</f>
        <v>0</v>
      </c>
    </row>
    <row r="15" spans="1:15" x14ac:dyDescent="0.25">
      <c r="B15" s="12">
        <f t="shared" si="1"/>
        <v>44360</v>
      </c>
      <c r="C15" s="2">
        <f>COUNTIF(Data!$H:$H,$B15)</f>
        <v>0</v>
      </c>
      <c r="D15" s="2">
        <f>COUNTIFS(Data!$H:$H,$B15,Data!$I:$I,"تم")</f>
        <v>0</v>
      </c>
      <c r="E15" s="2">
        <f>COUNTIFS(Data!$H:$H,$B15,Data!$I:$I,"لاغي")</f>
        <v>0</v>
      </c>
      <c r="F15" s="7" t="str">
        <f t="shared" si="0"/>
        <v/>
      </c>
      <c r="G15" s="9">
        <f>SUMIFS(Data!$F:$F,Data!$H:$H,$B15,Data!$I:$I,"تم")</f>
        <v>0</v>
      </c>
      <c r="H15" s="9">
        <f>SUMIFS(Data!$G:$G,Data!$H:$H,$B15,Data!$I:$I,"تم")</f>
        <v>0</v>
      </c>
    </row>
    <row r="16" spans="1:15" x14ac:dyDescent="0.25">
      <c r="B16" s="12">
        <f t="shared" si="1"/>
        <v>44361</v>
      </c>
      <c r="C16" s="2">
        <f>COUNTIF(Data!$H:$H,$B16)</f>
        <v>0</v>
      </c>
      <c r="D16" s="2">
        <f>COUNTIFS(Data!$H:$H,$B16,Data!$I:$I,"تم")</f>
        <v>0</v>
      </c>
      <c r="E16" s="2">
        <f>COUNTIFS(Data!$H:$H,$B16,Data!$I:$I,"لاغي")</f>
        <v>0</v>
      </c>
      <c r="F16" s="7" t="str">
        <f t="shared" si="0"/>
        <v/>
      </c>
      <c r="G16" s="9">
        <f>SUMIFS(Data!$F:$F,Data!$H:$H,$B16,Data!$I:$I,"تم")</f>
        <v>0</v>
      </c>
      <c r="H16" s="9">
        <f>SUMIFS(Data!$G:$G,Data!$H:$H,$B16,Data!$I:$I,"تم")</f>
        <v>0</v>
      </c>
    </row>
    <row r="17" spans="2:8" x14ac:dyDescent="0.25">
      <c r="B17" s="12">
        <f t="shared" si="1"/>
        <v>44362</v>
      </c>
      <c r="C17" s="2">
        <f>COUNTIF(Data!$H:$H,$B17)</f>
        <v>0</v>
      </c>
      <c r="D17" s="2">
        <f>COUNTIFS(Data!$H:$H,$B17,Data!$I:$I,"تم")</f>
        <v>0</v>
      </c>
      <c r="E17" s="2">
        <f>COUNTIFS(Data!$H:$H,$B17,Data!$I:$I,"لاغي")</f>
        <v>0</v>
      </c>
      <c r="F17" s="7" t="str">
        <f t="shared" si="0"/>
        <v/>
      </c>
      <c r="G17" s="9">
        <f>SUMIFS(Data!$F:$F,Data!$H:$H,$B17,Data!$I:$I,"تم")</f>
        <v>0</v>
      </c>
      <c r="H17" s="9">
        <f>SUMIFS(Data!$G:$G,Data!$H:$H,$B17,Data!$I:$I,"تم")</f>
        <v>0</v>
      </c>
    </row>
    <row r="18" spans="2:8" x14ac:dyDescent="0.25">
      <c r="B18" s="12">
        <f t="shared" si="1"/>
        <v>44363</v>
      </c>
      <c r="C18" s="2">
        <f>COUNTIF(Data!$H:$H,$B18)</f>
        <v>0</v>
      </c>
      <c r="D18" s="2">
        <f>COUNTIFS(Data!$H:$H,$B18,Data!$I:$I,"تم")</f>
        <v>0</v>
      </c>
      <c r="E18" s="2">
        <f>COUNTIFS(Data!$H:$H,$B18,Data!$I:$I,"لاغي")</f>
        <v>0</v>
      </c>
      <c r="F18" s="7" t="str">
        <f t="shared" si="0"/>
        <v/>
      </c>
      <c r="G18" s="9">
        <f>SUMIFS(Data!$F:$F,Data!$H:$H,$B18,Data!$I:$I,"تم")</f>
        <v>0</v>
      </c>
      <c r="H18" s="9">
        <f>SUMIFS(Data!$G:$G,Data!$H:$H,$B18,Data!$I:$I,"تم")</f>
        <v>0</v>
      </c>
    </row>
    <row r="19" spans="2:8" x14ac:dyDescent="0.25">
      <c r="B19" s="12">
        <f t="shared" si="1"/>
        <v>44364</v>
      </c>
      <c r="C19" s="2">
        <f>COUNTIF(Data!$H:$H,$B19)</f>
        <v>0</v>
      </c>
      <c r="D19" s="2">
        <f>COUNTIFS(Data!$H:$H,$B19,Data!$I:$I,"تم")</f>
        <v>0</v>
      </c>
      <c r="E19" s="2">
        <f>COUNTIFS(Data!$H:$H,$B19,Data!$I:$I,"لاغي")</f>
        <v>0</v>
      </c>
      <c r="F19" s="7" t="str">
        <f t="shared" si="0"/>
        <v/>
      </c>
      <c r="G19" s="9">
        <f>SUMIFS(Data!$F:$F,Data!$H:$H,$B19,Data!$I:$I,"تم")</f>
        <v>0</v>
      </c>
      <c r="H19" s="9">
        <f>SUMIFS(Data!$G:$G,Data!$H:$H,$B19,Data!$I:$I,"تم")</f>
        <v>0</v>
      </c>
    </row>
    <row r="20" spans="2:8" x14ac:dyDescent="0.25">
      <c r="B20" s="12">
        <f t="shared" si="1"/>
        <v>44365</v>
      </c>
      <c r="C20" s="2">
        <f>COUNTIF(Data!$H:$H,$B20)</f>
        <v>0</v>
      </c>
      <c r="D20" s="2">
        <f>COUNTIFS(Data!$H:$H,$B20,Data!$I:$I,"تم")</f>
        <v>0</v>
      </c>
      <c r="E20" s="2">
        <f>COUNTIFS(Data!$H:$H,$B20,Data!$I:$I,"لاغي")</f>
        <v>0</v>
      </c>
      <c r="F20" s="7" t="str">
        <f t="shared" si="0"/>
        <v/>
      </c>
      <c r="G20" s="9">
        <f>SUMIFS(Data!$F:$F,Data!$H:$H,$B20,Data!$I:$I,"تم")</f>
        <v>0</v>
      </c>
      <c r="H20" s="9">
        <f>SUMIFS(Data!$G:$G,Data!$H:$H,$B20,Data!$I:$I,"تم")</f>
        <v>0</v>
      </c>
    </row>
    <row r="21" spans="2:8" x14ac:dyDescent="0.25">
      <c r="B21" s="12">
        <f t="shared" si="1"/>
        <v>44366</v>
      </c>
      <c r="C21" s="2">
        <f>COUNTIF(Data!$H:$H,$B21)</f>
        <v>0</v>
      </c>
      <c r="D21" s="2">
        <f>COUNTIFS(Data!$H:$H,$B21,Data!$I:$I,"تم")</f>
        <v>0</v>
      </c>
      <c r="E21" s="2">
        <f>COUNTIFS(Data!$H:$H,$B21,Data!$I:$I,"لاغي")</f>
        <v>0</v>
      </c>
      <c r="F21" s="7" t="str">
        <f t="shared" si="0"/>
        <v/>
      </c>
      <c r="G21" s="9">
        <f>SUMIFS(Data!$F:$F,Data!$H:$H,$B21,Data!$I:$I,"تم")</f>
        <v>0</v>
      </c>
      <c r="H21" s="9">
        <f>SUMIFS(Data!$G:$G,Data!$H:$H,$B21,Data!$I:$I,"تم")</f>
        <v>0</v>
      </c>
    </row>
    <row r="22" spans="2:8" x14ac:dyDescent="0.25">
      <c r="B22" s="12">
        <f t="shared" si="1"/>
        <v>44367</v>
      </c>
      <c r="C22" s="2">
        <f>COUNTIF(Data!$H:$H,$B22)</f>
        <v>0</v>
      </c>
      <c r="D22" s="2">
        <f>COUNTIFS(Data!$H:$H,$B22,Data!$I:$I,"تم")</f>
        <v>0</v>
      </c>
      <c r="E22" s="2">
        <f>COUNTIFS(Data!$H:$H,$B22,Data!$I:$I,"لاغي")</f>
        <v>0</v>
      </c>
      <c r="F22" s="7" t="str">
        <f t="shared" si="0"/>
        <v/>
      </c>
      <c r="G22" s="9">
        <f>SUMIFS(Data!$F:$F,Data!$H:$H,$B22,Data!$I:$I,"تم")</f>
        <v>0</v>
      </c>
      <c r="H22" s="9">
        <f>SUMIFS(Data!$G:$G,Data!$H:$H,$B22,Data!$I:$I,"تم")</f>
        <v>0</v>
      </c>
    </row>
    <row r="23" spans="2:8" x14ac:dyDescent="0.25">
      <c r="B23" s="12">
        <f t="shared" si="1"/>
        <v>44368</v>
      </c>
      <c r="C23" s="2">
        <f>COUNTIF(Data!$H:$H,$B23)</f>
        <v>0</v>
      </c>
      <c r="D23" s="2">
        <f>COUNTIFS(Data!$H:$H,$B23,Data!$I:$I,"تم")</f>
        <v>0</v>
      </c>
      <c r="E23" s="2">
        <f>COUNTIFS(Data!$H:$H,$B23,Data!$I:$I,"لاغي")</f>
        <v>0</v>
      </c>
      <c r="F23" s="7" t="str">
        <f t="shared" si="0"/>
        <v/>
      </c>
      <c r="G23" s="9">
        <f>SUMIFS(Data!$F:$F,Data!$H:$H,$B23,Data!$I:$I,"تم")</f>
        <v>0</v>
      </c>
      <c r="H23" s="9">
        <f>SUMIFS(Data!$G:$G,Data!$H:$H,$B23,Data!$I:$I,"تم")</f>
        <v>0</v>
      </c>
    </row>
    <row r="24" spans="2:8" x14ac:dyDescent="0.25">
      <c r="B24" s="12">
        <f t="shared" si="1"/>
        <v>44369</v>
      </c>
      <c r="C24" s="2">
        <f>COUNTIF(Data!$H:$H,$B24)</f>
        <v>0</v>
      </c>
      <c r="D24" s="2">
        <f>COUNTIFS(Data!$H:$H,$B24,Data!$I:$I,"تم")</f>
        <v>0</v>
      </c>
      <c r="E24" s="2">
        <f>COUNTIFS(Data!$H:$H,$B24,Data!$I:$I,"لاغي")</f>
        <v>0</v>
      </c>
      <c r="F24" s="7" t="str">
        <f t="shared" si="0"/>
        <v/>
      </c>
      <c r="G24" s="9">
        <f>SUMIFS(Data!$F:$F,Data!$H:$H,$B24,Data!$I:$I,"تم")</f>
        <v>0</v>
      </c>
      <c r="H24" s="9">
        <f>SUMIFS(Data!$G:$G,Data!$H:$H,$B24,Data!$I:$I,"تم")</f>
        <v>0</v>
      </c>
    </row>
    <row r="25" spans="2:8" x14ac:dyDescent="0.25">
      <c r="B25" s="12">
        <f t="shared" si="1"/>
        <v>44370</v>
      </c>
      <c r="C25" s="2">
        <f>COUNTIF(Data!$H:$H,$B25)</f>
        <v>0</v>
      </c>
      <c r="D25" s="2">
        <f>COUNTIFS(Data!$H:$H,$B25,Data!$I:$I,"تم")</f>
        <v>0</v>
      </c>
      <c r="E25" s="2">
        <f>COUNTIFS(Data!$H:$H,$B25,Data!$I:$I,"لاغي")</f>
        <v>0</v>
      </c>
      <c r="F25" s="7" t="str">
        <f t="shared" si="0"/>
        <v/>
      </c>
      <c r="G25" s="9">
        <f>SUMIFS(Data!$F:$F,Data!$H:$H,$B25,Data!$I:$I,"تم")</f>
        <v>0</v>
      </c>
      <c r="H25" s="9">
        <f>SUMIFS(Data!$G:$G,Data!$H:$H,$B25,Data!$I:$I,"تم")</f>
        <v>0</v>
      </c>
    </row>
    <row r="26" spans="2:8" x14ac:dyDescent="0.25">
      <c r="B26" s="12">
        <f t="shared" si="1"/>
        <v>44371</v>
      </c>
      <c r="C26" s="2">
        <f>COUNTIF(Data!$H:$H,$B26)</f>
        <v>0</v>
      </c>
      <c r="D26" s="2">
        <f>COUNTIFS(Data!$H:$H,$B26,Data!$I:$I,"تم")</f>
        <v>0</v>
      </c>
      <c r="E26" s="2">
        <f>COUNTIFS(Data!$H:$H,$B26,Data!$I:$I,"لاغي")</f>
        <v>0</v>
      </c>
      <c r="F26" s="7" t="str">
        <f t="shared" si="0"/>
        <v/>
      </c>
      <c r="G26" s="9">
        <f>SUMIFS(Data!$F:$F,Data!$H:$H,$B26,Data!$I:$I,"تم")</f>
        <v>0</v>
      </c>
      <c r="H26" s="9">
        <f>SUMIFS(Data!$G:$G,Data!$H:$H,$B26,Data!$I:$I,"تم")</f>
        <v>0</v>
      </c>
    </row>
    <row r="27" spans="2:8" x14ac:dyDescent="0.25">
      <c r="B27" s="12">
        <f t="shared" si="1"/>
        <v>44372</v>
      </c>
      <c r="C27" s="2">
        <f>COUNTIF(Data!$H:$H,$B27)</f>
        <v>0</v>
      </c>
      <c r="D27" s="2">
        <f>COUNTIFS(Data!$H:$H,$B27,Data!$I:$I,"تم")</f>
        <v>0</v>
      </c>
      <c r="E27" s="2">
        <f>COUNTIFS(Data!$H:$H,$B27,Data!$I:$I,"لاغي")</f>
        <v>0</v>
      </c>
      <c r="F27" s="7" t="str">
        <f t="shared" si="0"/>
        <v/>
      </c>
      <c r="G27" s="9">
        <f>SUMIFS(Data!$F:$F,Data!$H:$H,$B27,Data!$I:$I,"تم")</f>
        <v>0</v>
      </c>
      <c r="H27" s="9">
        <f>SUMIFS(Data!$G:$G,Data!$H:$H,$B27,Data!$I:$I,"تم")</f>
        <v>0</v>
      </c>
    </row>
    <row r="28" spans="2:8" x14ac:dyDescent="0.25">
      <c r="B28" s="12">
        <f t="shared" si="1"/>
        <v>44373</v>
      </c>
      <c r="C28" s="2">
        <f>COUNTIF(Data!$H:$H,$B28)</f>
        <v>0</v>
      </c>
      <c r="D28" s="2">
        <f>COUNTIFS(Data!$H:$H,$B28,Data!$I:$I,"تم")</f>
        <v>0</v>
      </c>
      <c r="E28" s="2">
        <f>COUNTIFS(Data!$H:$H,$B28,Data!$I:$I,"لاغي")</f>
        <v>0</v>
      </c>
      <c r="F28" s="7" t="str">
        <f t="shared" si="0"/>
        <v/>
      </c>
      <c r="G28" s="9">
        <f>SUMIFS(Data!$F:$F,Data!$H:$H,$B28,Data!$I:$I,"تم")</f>
        <v>0</v>
      </c>
      <c r="H28" s="9">
        <f>SUMIFS(Data!$G:$G,Data!$H:$H,$B28,Data!$I:$I,"تم")</f>
        <v>0</v>
      </c>
    </row>
    <row r="29" spans="2:8" x14ac:dyDescent="0.25">
      <c r="B29" s="12">
        <f t="shared" si="1"/>
        <v>44374</v>
      </c>
      <c r="C29" s="2">
        <f>COUNTIF(Data!$H:$H,$B29)</f>
        <v>0</v>
      </c>
      <c r="D29" s="2">
        <f>COUNTIFS(Data!$H:$H,$B29,Data!$I:$I,"تم")</f>
        <v>0</v>
      </c>
      <c r="E29" s="2">
        <f>COUNTIFS(Data!$H:$H,$B29,Data!$I:$I,"لاغي")</f>
        <v>0</v>
      </c>
      <c r="F29" s="7" t="str">
        <f t="shared" si="0"/>
        <v/>
      </c>
      <c r="G29" s="9">
        <f>SUMIFS(Data!$F:$F,Data!$H:$H,$B29,Data!$I:$I,"تم")</f>
        <v>0</v>
      </c>
      <c r="H29" s="9">
        <f>SUMIFS(Data!$G:$G,Data!$H:$H,$B29,Data!$I:$I,"تم")</f>
        <v>0</v>
      </c>
    </row>
    <row r="30" spans="2:8" x14ac:dyDescent="0.25">
      <c r="B30" s="12">
        <f t="shared" si="1"/>
        <v>44375</v>
      </c>
      <c r="C30" s="2">
        <f>COUNTIF(Data!$H:$H,$B30)</f>
        <v>0</v>
      </c>
      <c r="D30" s="2">
        <f>COUNTIFS(Data!$H:$H,$B30,Data!$I:$I,"تم")</f>
        <v>0</v>
      </c>
      <c r="E30" s="2">
        <f>COUNTIFS(Data!$H:$H,$B30,Data!$I:$I,"لاغي")</f>
        <v>0</v>
      </c>
      <c r="F30" s="7" t="str">
        <f t="shared" si="0"/>
        <v/>
      </c>
      <c r="G30" s="9">
        <f>SUMIFS(Data!$F:$F,Data!$H:$H,$B30,Data!$I:$I,"تم")</f>
        <v>0</v>
      </c>
      <c r="H30" s="9">
        <f>SUMIFS(Data!$G:$G,Data!$H:$H,$B30,Data!$I:$I,"تم")</f>
        <v>0</v>
      </c>
    </row>
    <row r="31" spans="2:8" x14ac:dyDescent="0.25">
      <c r="B31" s="12">
        <f t="shared" si="1"/>
        <v>44376</v>
      </c>
      <c r="C31" s="2">
        <f>COUNTIF(Data!$H:$H,$B31)</f>
        <v>0</v>
      </c>
      <c r="D31" s="2">
        <f>COUNTIFS(Data!$H:$H,$B31,Data!$I:$I,"تم")</f>
        <v>0</v>
      </c>
      <c r="E31" s="2">
        <f>COUNTIFS(Data!$H:$H,$B31,Data!$I:$I,"لاغي")</f>
        <v>0</v>
      </c>
      <c r="F31" s="7" t="str">
        <f t="shared" si="0"/>
        <v/>
      </c>
      <c r="G31" s="9">
        <f>SUMIFS(Data!$F:$F,Data!$H:$H,$B31,Data!$I:$I,"تم")</f>
        <v>0</v>
      </c>
      <c r="H31" s="9">
        <f>SUMIFS(Data!$G:$G,Data!$H:$H,$B31,Data!$I:$I,"تم")</f>
        <v>0</v>
      </c>
    </row>
    <row r="32" spans="2:8" x14ac:dyDescent="0.25">
      <c r="B32" s="12">
        <f t="shared" si="1"/>
        <v>44377</v>
      </c>
      <c r="C32" s="2">
        <f>COUNTIF(Data!$H:$H,$B32)</f>
        <v>0</v>
      </c>
      <c r="D32" s="2">
        <f>COUNTIFS(Data!$H:$H,$B32,Data!$I:$I,"تم")</f>
        <v>0</v>
      </c>
      <c r="E32" s="2">
        <f>COUNTIFS(Data!$H:$H,$B32,Data!$I:$I,"لاغي")</f>
        <v>0</v>
      </c>
      <c r="F32" s="7" t="str">
        <f t="shared" si="0"/>
        <v/>
      </c>
      <c r="G32" s="9">
        <f>SUMIFS(Data!$F:$F,Data!$H:$H,$B32,Data!$I:$I,"تم")</f>
        <v>0</v>
      </c>
      <c r="H32" s="9">
        <f>SUMIFS(Data!$G:$G,Data!$H:$H,$B32,Data!$I:$I,"تم")</f>
        <v>0</v>
      </c>
    </row>
    <row r="33" spans="2:8" x14ac:dyDescent="0.25">
      <c r="B33" s="3" t="s">
        <v>216</v>
      </c>
      <c r="C33" s="3">
        <f>SUM(C3:C32)</f>
        <v>82</v>
      </c>
      <c r="D33" s="3">
        <f>SUM(D3:D32)</f>
        <v>66</v>
      </c>
      <c r="E33" s="3">
        <f>SUM(E3:E32)</f>
        <v>16</v>
      </c>
      <c r="F33" s="8">
        <f>IFERROR(D33/C33,"")</f>
        <v>0.80487804878048785</v>
      </c>
      <c r="G33" s="10">
        <f>SUM(G3:G32)</f>
        <v>41782</v>
      </c>
      <c r="H33" s="10">
        <f>SUM(H3:H32)</f>
        <v>2420</v>
      </c>
    </row>
  </sheetData>
  <mergeCells count="1">
    <mergeCell ref="M2:O4"/>
  </mergeCells>
  <conditionalFormatting sqref="F3:F32">
    <cfRule type="cellIs" dxfId="0" priority="1" operator="lessThan">
      <formula>0.9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15</xdr:col>
                    <xdr:colOff>19050</xdr:colOff>
                    <xdr:row>0</xdr:row>
                    <xdr:rowOff>190500</xdr:rowOff>
                  </from>
                  <to>
                    <xdr:col>16</xdr:col>
                    <xdr:colOff>142875</xdr:colOff>
                    <xdr:row>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A7E7-8A5A-4EBD-AC92-F60065DCCBC9}">
  <dimension ref="C2:D16"/>
  <sheetViews>
    <sheetView showGridLines="0" zoomScaleNormal="100" workbookViewId="0">
      <selection activeCell="H15" sqref="H15"/>
    </sheetView>
  </sheetViews>
  <sheetFormatPr defaultRowHeight="15" x14ac:dyDescent="0.25"/>
  <cols>
    <col min="1" max="2" width="9.140625" style="1"/>
    <col min="3" max="3" width="20.28515625" style="1" customWidth="1"/>
    <col min="4" max="4" width="19.5703125" style="1" customWidth="1"/>
    <col min="5" max="16384" width="9.140625" style="1"/>
  </cols>
  <sheetData>
    <row r="2" spans="3:4" x14ac:dyDescent="0.25">
      <c r="C2" s="3" t="s">
        <v>222</v>
      </c>
      <c r="D2" s="3" t="s">
        <v>223</v>
      </c>
    </row>
    <row r="3" spans="3:4" x14ac:dyDescent="0.25">
      <c r="C3" s="2" t="s">
        <v>218</v>
      </c>
      <c r="D3" s="9">
        <v>2000</v>
      </c>
    </row>
    <row r="4" spans="3:4" x14ac:dyDescent="0.25">
      <c r="C4" s="2" t="s">
        <v>225</v>
      </c>
      <c r="D4" s="9">
        <v>200</v>
      </c>
    </row>
    <row r="5" spans="3:4" x14ac:dyDescent="0.25">
      <c r="C5" s="2" t="s">
        <v>226</v>
      </c>
      <c r="D5" s="9">
        <v>200</v>
      </c>
    </row>
    <row r="6" spans="3:4" x14ac:dyDescent="0.25">
      <c r="C6" s="2" t="s">
        <v>219</v>
      </c>
      <c r="D6" s="9">
        <v>5000</v>
      </c>
    </row>
    <row r="7" spans="3:4" x14ac:dyDescent="0.25">
      <c r="C7" s="2" t="s">
        <v>232</v>
      </c>
      <c r="D7" s="9">
        <v>1000</v>
      </c>
    </row>
    <row r="8" spans="3:4" x14ac:dyDescent="0.25">
      <c r="C8" s="2" t="s">
        <v>233</v>
      </c>
      <c r="D8" s="9">
        <v>740</v>
      </c>
    </row>
    <row r="9" spans="3:4" x14ac:dyDescent="0.25">
      <c r="C9" s="2" t="s">
        <v>220</v>
      </c>
      <c r="D9" s="9">
        <v>1150</v>
      </c>
    </row>
    <row r="10" spans="3:4" x14ac:dyDescent="0.25">
      <c r="C10" s="2" t="s">
        <v>221</v>
      </c>
      <c r="D10" s="9">
        <f>SUM(D3:D9)</f>
        <v>10290</v>
      </c>
    </row>
    <row r="11" spans="3:4" x14ac:dyDescent="0.25">
      <c r="C11" s="2" t="s">
        <v>224</v>
      </c>
      <c r="D11" s="9">
        <f>'Account Report'!H10</f>
        <v>2420</v>
      </c>
    </row>
    <row r="12" spans="3:4" x14ac:dyDescent="0.25">
      <c r="C12" s="3" t="s">
        <v>214</v>
      </c>
      <c r="D12" s="10">
        <f>D11-D10</f>
        <v>-7870</v>
      </c>
    </row>
    <row r="13" spans="3:4" x14ac:dyDescent="0.25">
      <c r="D13" s="11"/>
    </row>
    <row r="14" spans="3:4" x14ac:dyDescent="0.25">
      <c r="D14" s="11"/>
    </row>
    <row r="15" spans="3:4" x14ac:dyDescent="0.25">
      <c r="D15" s="11"/>
    </row>
    <row r="16" spans="3:4" x14ac:dyDescent="0.25">
      <c r="D16" s="1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2F239-3692-4AA2-ABA6-41F4D546837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</vt:lpstr>
      <vt:lpstr>Data</vt:lpstr>
      <vt:lpstr>Account Report</vt:lpstr>
      <vt:lpstr>Driver Report</vt:lpstr>
      <vt:lpstr>Daily Report</vt:lpstr>
      <vt:lpstr>Income Statment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salah</dc:creator>
  <cp:lastModifiedBy>amr salah</cp:lastModifiedBy>
  <dcterms:created xsi:type="dcterms:W3CDTF">2015-06-05T18:17:20Z</dcterms:created>
  <dcterms:modified xsi:type="dcterms:W3CDTF">2021-06-14T20:53:03Z</dcterms:modified>
</cp:coreProperties>
</file>