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t831.sharepoint.com/sites/msteams_7dd761/Class Materials/Excel/"/>
    </mc:Choice>
  </mc:AlternateContent>
  <xr:revisionPtr revIDLastSave="304" documentId="8_{CF5C36A7-A5A5-4638-9232-61D1AF4355F3}" xr6:coauthVersionLast="47" xr6:coauthVersionMax="47" xr10:uidLastSave="{3A5EFFAA-BE5B-4C13-9B16-08FDFE16AD46}"/>
  <bookViews>
    <workbookView xWindow="-108" yWindow="-108" windowWidth="23256" windowHeight="11784" firstSheet="2" activeTab="2" xr2:uid="{00000000-000D-0000-FFFF-FFFF00000000}"/>
  </bookViews>
  <sheets>
    <sheet name="retail_sales_dataset" sheetId="1" r:id="rId1"/>
    <sheet name="Transactions" sheetId="2" r:id="rId2"/>
    <sheet name="Task 2" sheetId="3" r:id="rId3"/>
  </sheets>
  <definedNames>
    <definedName name="_xlcn.WorksheetConnection_retail_sales_dataset.xlsxTable11" hidden="1">retail_sales_dataset!$A$1:$L$1001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retail_sales_dataset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3" l="1"/>
  <c r="F2" i="3"/>
  <c r="F4" i="3"/>
  <c r="F5" i="3"/>
  <c r="F6" i="3"/>
  <c r="F7" i="3"/>
  <c r="F8" i="3"/>
  <c r="F11" i="3"/>
  <c r="F9" i="3"/>
  <c r="F10" i="3"/>
  <c r="E3" i="3"/>
  <c r="E2" i="3"/>
  <c r="E4" i="3"/>
  <c r="E5" i="3"/>
  <c r="E6" i="3"/>
  <c r="E7" i="3"/>
  <c r="E8" i="3"/>
  <c r="E11" i="3"/>
  <c r="E9" i="3"/>
  <c r="E10" i="3"/>
  <c r="D15" i="2"/>
  <c r="C15" i="2"/>
  <c r="B15" i="2"/>
  <c r="A15" i="2"/>
  <c r="D13" i="2"/>
  <c r="C13" i="2"/>
  <c r="B13" i="2"/>
  <c r="A13" i="2"/>
  <c r="D3" i="2"/>
  <c r="D4" i="2"/>
  <c r="D5" i="2"/>
  <c r="D6" i="2"/>
  <c r="D7" i="2"/>
  <c r="D8" i="2"/>
  <c r="D9" i="2"/>
  <c r="D10" i="2"/>
  <c r="D2" i="2"/>
  <c r="C3" i="2"/>
  <c r="C4" i="2"/>
  <c r="C5" i="2"/>
  <c r="C6" i="2"/>
  <c r="C7" i="2"/>
  <c r="C8" i="2"/>
  <c r="C9" i="2"/>
  <c r="C10" i="2"/>
  <c r="C2" i="2"/>
  <c r="B2" i="2"/>
  <c r="B3" i="2"/>
  <c r="B4" i="2"/>
  <c r="B5" i="2"/>
  <c r="B6" i="2"/>
  <c r="B7" i="2"/>
  <c r="B8" i="2"/>
  <c r="B9" i="2"/>
  <c r="B10" i="2"/>
  <c r="I2" i="1" a="1"/>
  <c r="I2" i="1"/>
  <c r="I3" i="1" a="1"/>
  <c r="I3" i="1"/>
  <c r="I4" i="1" a="1"/>
  <c r="I4" i="1"/>
  <c r="I5" i="1" a="1"/>
  <c r="I5" i="1"/>
  <c r="I6" i="1" a="1"/>
  <c r="I6" i="1"/>
  <c r="I7" i="1" a="1"/>
  <c r="I7" i="1"/>
  <c r="I8" i="1" a="1"/>
  <c r="I8" i="1"/>
  <c r="I9" i="1" a="1"/>
  <c r="I9" i="1"/>
  <c r="I10" i="1" a="1"/>
  <c r="I10" i="1"/>
  <c r="I11" i="1" a="1"/>
  <c r="I11" i="1"/>
  <c r="I12" i="1" a="1"/>
  <c r="I12" i="1"/>
  <c r="I13" i="1" a="1"/>
  <c r="I13" i="1"/>
  <c r="I14" i="1" a="1"/>
  <c r="I14" i="1"/>
  <c r="I15" i="1" a="1"/>
  <c r="I15" i="1"/>
  <c r="I16" i="1" a="1"/>
  <c r="I16" i="1"/>
  <c r="I17" i="1" a="1"/>
  <c r="I17" i="1"/>
  <c r="I18" i="1" a="1"/>
  <c r="I18" i="1"/>
  <c r="I19" i="1" a="1"/>
  <c r="I19" i="1"/>
  <c r="I20" i="1" a="1"/>
  <c r="I20" i="1"/>
  <c r="I21" i="1" a="1"/>
  <c r="I21" i="1"/>
  <c r="I22" i="1" a="1"/>
  <c r="I22" i="1"/>
  <c r="I23" i="1" a="1"/>
  <c r="I23" i="1"/>
  <c r="I24" i="1" a="1"/>
  <c r="I24" i="1"/>
  <c r="I25" i="1" a="1"/>
  <c r="I25" i="1"/>
  <c r="I26" i="1" a="1"/>
  <c r="I26" i="1"/>
  <c r="I27" i="1" a="1"/>
  <c r="I27" i="1"/>
  <c r="I28" i="1" a="1"/>
  <c r="I28" i="1"/>
  <c r="I29" i="1" a="1"/>
  <c r="I29" i="1"/>
  <c r="I30" i="1" a="1"/>
  <c r="I30" i="1"/>
  <c r="I31" i="1" a="1"/>
  <c r="I31" i="1"/>
  <c r="I32" i="1" a="1"/>
  <c r="I32" i="1"/>
  <c r="I33" i="1" a="1"/>
  <c r="I33" i="1"/>
  <c r="I34" i="1" a="1"/>
  <c r="I34" i="1"/>
  <c r="I35" i="1" a="1"/>
  <c r="I35" i="1"/>
  <c r="I36" i="1" a="1"/>
  <c r="I36" i="1"/>
  <c r="I37" i="1" a="1"/>
  <c r="I37" i="1"/>
  <c r="I38" i="1" a="1"/>
  <c r="I38" i="1"/>
  <c r="I39" i="1" a="1"/>
  <c r="I39" i="1"/>
  <c r="I40" i="1" a="1"/>
  <c r="I40" i="1"/>
  <c r="I41" i="1" a="1"/>
  <c r="I41" i="1"/>
  <c r="I42" i="1" a="1"/>
  <c r="I42" i="1"/>
  <c r="I43" i="1" a="1"/>
  <c r="I43" i="1"/>
  <c r="I44" i="1" a="1"/>
  <c r="I44" i="1"/>
  <c r="I45" i="1" a="1"/>
  <c r="I45" i="1"/>
  <c r="I46" i="1" a="1"/>
  <c r="I46" i="1"/>
  <c r="I47" i="1" a="1"/>
  <c r="I47" i="1"/>
  <c r="I48" i="1" a="1"/>
  <c r="I48" i="1"/>
  <c r="I49" i="1" a="1"/>
  <c r="I49" i="1"/>
  <c r="I50" i="1" a="1"/>
  <c r="I50" i="1"/>
  <c r="I51" i="1" a="1"/>
  <c r="I51" i="1"/>
  <c r="I52" i="1" a="1"/>
  <c r="I52" i="1"/>
  <c r="I53" i="1" a="1"/>
  <c r="I53" i="1"/>
  <c r="I54" i="1" a="1"/>
  <c r="I54" i="1"/>
  <c r="I55" i="1" a="1"/>
  <c r="I55" i="1"/>
  <c r="I56" i="1" a="1"/>
  <c r="I56" i="1"/>
  <c r="I57" i="1" a="1"/>
  <c r="I57" i="1"/>
  <c r="I58" i="1" a="1"/>
  <c r="I58" i="1"/>
  <c r="I59" i="1" a="1"/>
  <c r="I59" i="1"/>
  <c r="I60" i="1" a="1"/>
  <c r="I60" i="1"/>
  <c r="I61" i="1" a="1"/>
  <c r="I61" i="1"/>
  <c r="I62" i="1" a="1"/>
  <c r="I62" i="1"/>
  <c r="I63" i="1" a="1"/>
  <c r="I63" i="1"/>
  <c r="I64" i="1" a="1"/>
  <c r="I64" i="1"/>
  <c r="I65" i="1" a="1"/>
  <c r="I65" i="1"/>
  <c r="I66" i="1" a="1"/>
  <c r="I66" i="1"/>
  <c r="I67" i="1" a="1"/>
  <c r="I67" i="1"/>
  <c r="I68" i="1" a="1"/>
  <c r="I68" i="1"/>
  <c r="I69" i="1" a="1"/>
  <c r="I69" i="1"/>
  <c r="I70" i="1" a="1"/>
  <c r="I70" i="1"/>
  <c r="I71" i="1" a="1"/>
  <c r="I71" i="1"/>
  <c r="I72" i="1" a="1"/>
  <c r="I72" i="1"/>
  <c r="I73" i="1" a="1"/>
  <c r="I73" i="1"/>
  <c r="I74" i="1" a="1"/>
  <c r="I74" i="1"/>
  <c r="I75" i="1" a="1"/>
  <c r="I75" i="1"/>
  <c r="I76" i="1" a="1"/>
  <c r="I76" i="1"/>
  <c r="I77" i="1" a="1"/>
  <c r="I77" i="1"/>
  <c r="I78" i="1" a="1"/>
  <c r="I78" i="1"/>
  <c r="I79" i="1" a="1"/>
  <c r="I79" i="1"/>
  <c r="I80" i="1" a="1"/>
  <c r="I80" i="1"/>
  <c r="I81" i="1" a="1"/>
  <c r="I81" i="1"/>
  <c r="I82" i="1" a="1"/>
  <c r="I82" i="1"/>
  <c r="I83" i="1" a="1"/>
  <c r="I83" i="1"/>
  <c r="I84" i="1" a="1"/>
  <c r="I84" i="1"/>
  <c r="I85" i="1" a="1"/>
  <c r="I85" i="1"/>
  <c r="I86" i="1" a="1"/>
  <c r="I86" i="1"/>
  <c r="I87" i="1" a="1"/>
  <c r="I87" i="1"/>
  <c r="I88" i="1" a="1"/>
  <c r="I88" i="1"/>
  <c r="I89" i="1" a="1"/>
  <c r="I89" i="1"/>
  <c r="I90" i="1" a="1"/>
  <c r="I90" i="1"/>
  <c r="I91" i="1" a="1"/>
  <c r="I91" i="1"/>
  <c r="I92" i="1" a="1"/>
  <c r="I92" i="1"/>
  <c r="I93" i="1" a="1"/>
  <c r="I93" i="1"/>
  <c r="I94" i="1" a="1"/>
  <c r="I94" i="1"/>
  <c r="I95" i="1" a="1"/>
  <c r="I95" i="1"/>
  <c r="I96" i="1" a="1"/>
  <c r="I96" i="1"/>
  <c r="I97" i="1" a="1"/>
  <c r="I97" i="1"/>
  <c r="I98" i="1" a="1"/>
  <c r="I98" i="1"/>
  <c r="I99" i="1" a="1"/>
  <c r="I99" i="1"/>
  <c r="I100" i="1" a="1"/>
  <c r="I100" i="1"/>
  <c r="I101" i="1" a="1"/>
  <c r="I101" i="1"/>
  <c r="I102" i="1" a="1"/>
  <c r="I102" i="1"/>
  <c r="I103" i="1" a="1"/>
  <c r="I103" i="1"/>
  <c r="I104" i="1" a="1"/>
  <c r="I104" i="1"/>
  <c r="I105" i="1" a="1"/>
  <c r="I105" i="1"/>
  <c r="I106" i="1" a="1"/>
  <c r="I106" i="1"/>
  <c r="I107" i="1" a="1"/>
  <c r="I107" i="1"/>
  <c r="I108" i="1" a="1"/>
  <c r="I108" i="1"/>
  <c r="I109" i="1" a="1"/>
  <c r="I109" i="1"/>
  <c r="I110" i="1" a="1"/>
  <c r="I110" i="1"/>
  <c r="I111" i="1" a="1"/>
  <c r="I111" i="1"/>
  <c r="I112" i="1" a="1"/>
  <c r="I112" i="1"/>
  <c r="I113" i="1" a="1"/>
  <c r="I113" i="1"/>
  <c r="I114" i="1" a="1"/>
  <c r="I114" i="1"/>
  <c r="I115" i="1" a="1"/>
  <c r="I115" i="1"/>
  <c r="I116" i="1" a="1"/>
  <c r="I116" i="1"/>
  <c r="I117" i="1" a="1"/>
  <c r="I117" i="1"/>
  <c r="I118" i="1" a="1"/>
  <c r="I118" i="1"/>
  <c r="I119" i="1" a="1"/>
  <c r="I119" i="1"/>
  <c r="I120" i="1" a="1"/>
  <c r="I120" i="1"/>
  <c r="I121" i="1" a="1"/>
  <c r="I121" i="1"/>
  <c r="I122" i="1" a="1"/>
  <c r="I122" i="1"/>
  <c r="I123" i="1" a="1"/>
  <c r="I123" i="1"/>
  <c r="I124" i="1" a="1"/>
  <c r="I124" i="1"/>
  <c r="I125" i="1" a="1"/>
  <c r="I125" i="1"/>
  <c r="I126" i="1" a="1"/>
  <c r="I126" i="1"/>
  <c r="I127" i="1" a="1"/>
  <c r="I127" i="1"/>
  <c r="I128" i="1" a="1"/>
  <c r="I128" i="1"/>
  <c r="I129" i="1" a="1"/>
  <c r="I129" i="1"/>
  <c r="I130" i="1" a="1"/>
  <c r="I130" i="1"/>
  <c r="I131" i="1" a="1"/>
  <c r="I131" i="1"/>
  <c r="I132" i="1" a="1"/>
  <c r="I132" i="1"/>
  <c r="I133" i="1" a="1"/>
  <c r="I133" i="1"/>
  <c r="I134" i="1" a="1"/>
  <c r="I134" i="1"/>
  <c r="I135" i="1" a="1"/>
  <c r="I135" i="1"/>
  <c r="I136" i="1" a="1"/>
  <c r="I136" i="1"/>
  <c r="I137" i="1" a="1"/>
  <c r="I137" i="1"/>
  <c r="I138" i="1" a="1"/>
  <c r="I138" i="1"/>
  <c r="I139" i="1" a="1"/>
  <c r="I139" i="1"/>
  <c r="I140" i="1" a="1"/>
  <c r="I140" i="1"/>
  <c r="I141" i="1" a="1"/>
  <c r="I141" i="1"/>
  <c r="I142" i="1" a="1"/>
  <c r="I142" i="1"/>
  <c r="I143" i="1" a="1"/>
  <c r="I143" i="1"/>
  <c r="I144" i="1" a="1"/>
  <c r="I144" i="1"/>
  <c r="I145" i="1" a="1"/>
  <c r="I145" i="1"/>
  <c r="I146" i="1" a="1"/>
  <c r="I146" i="1"/>
  <c r="I147" i="1" a="1"/>
  <c r="I147" i="1"/>
  <c r="I148" i="1" a="1"/>
  <c r="I148" i="1"/>
  <c r="I149" i="1" a="1"/>
  <c r="I149" i="1"/>
  <c r="I150" i="1" a="1"/>
  <c r="I150" i="1"/>
  <c r="I151" i="1" a="1"/>
  <c r="I151" i="1"/>
  <c r="I152" i="1" a="1"/>
  <c r="I152" i="1"/>
  <c r="I153" i="1" a="1"/>
  <c r="I153" i="1"/>
  <c r="I154" i="1" a="1"/>
  <c r="I154" i="1"/>
  <c r="I155" i="1" a="1"/>
  <c r="I155" i="1"/>
  <c r="I156" i="1" a="1"/>
  <c r="I156" i="1"/>
  <c r="I157" i="1" a="1"/>
  <c r="I157" i="1"/>
  <c r="I158" i="1" a="1"/>
  <c r="I158" i="1"/>
  <c r="I159" i="1" a="1"/>
  <c r="I159" i="1"/>
  <c r="I160" i="1" a="1"/>
  <c r="I160" i="1"/>
  <c r="I161" i="1" a="1"/>
  <c r="I161" i="1"/>
  <c r="I162" i="1" a="1"/>
  <c r="I162" i="1"/>
  <c r="I163" i="1" a="1"/>
  <c r="I163" i="1"/>
  <c r="I164" i="1" a="1"/>
  <c r="I164" i="1"/>
  <c r="I165" i="1" a="1"/>
  <c r="I165" i="1"/>
  <c r="I166" i="1" a="1"/>
  <c r="I166" i="1"/>
  <c r="I167" i="1" a="1"/>
  <c r="I167" i="1"/>
  <c r="I168" i="1" a="1"/>
  <c r="I168" i="1"/>
  <c r="I169" i="1" a="1"/>
  <c r="I169" i="1"/>
  <c r="I170" i="1" a="1"/>
  <c r="I170" i="1"/>
  <c r="I171" i="1" a="1"/>
  <c r="I171" i="1"/>
  <c r="I172" i="1" a="1"/>
  <c r="I172" i="1"/>
  <c r="I173" i="1" a="1"/>
  <c r="I173" i="1"/>
  <c r="I174" i="1" a="1"/>
  <c r="I174" i="1"/>
  <c r="I175" i="1" a="1"/>
  <c r="I175" i="1"/>
  <c r="I176" i="1" a="1"/>
  <c r="I176" i="1"/>
  <c r="I177" i="1" a="1"/>
  <c r="I177" i="1"/>
  <c r="I178" i="1" a="1"/>
  <c r="I178" i="1"/>
  <c r="I179" i="1" a="1"/>
  <c r="I179" i="1"/>
  <c r="I180" i="1" a="1"/>
  <c r="I180" i="1"/>
  <c r="I181" i="1" a="1"/>
  <c r="I181" i="1"/>
  <c r="I182" i="1" a="1"/>
  <c r="I182" i="1"/>
  <c r="I183" i="1" a="1"/>
  <c r="I183" i="1"/>
  <c r="I184" i="1" a="1"/>
  <c r="I184" i="1"/>
  <c r="I185" i="1" a="1"/>
  <c r="I185" i="1"/>
  <c r="I186" i="1" a="1"/>
  <c r="I186" i="1"/>
  <c r="I187" i="1" a="1"/>
  <c r="I187" i="1"/>
  <c r="I188" i="1" a="1"/>
  <c r="I188" i="1"/>
  <c r="I189" i="1" a="1"/>
  <c r="I189" i="1"/>
  <c r="I190" i="1" a="1"/>
  <c r="I190" i="1"/>
  <c r="I191" i="1" a="1"/>
  <c r="I191" i="1"/>
  <c r="I192" i="1" a="1"/>
  <c r="I192" i="1"/>
  <c r="I193" i="1" a="1"/>
  <c r="I193" i="1"/>
  <c r="I194" i="1" a="1"/>
  <c r="I194" i="1"/>
  <c r="I195" i="1" a="1"/>
  <c r="I195" i="1"/>
  <c r="I196" i="1" a="1"/>
  <c r="I196" i="1"/>
  <c r="I197" i="1" a="1"/>
  <c r="I197" i="1"/>
  <c r="I198" i="1" a="1"/>
  <c r="I198" i="1"/>
  <c r="I199" i="1" a="1"/>
  <c r="I199" i="1"/>
  <c r="I200" i="1" a="1"/>
  <c r="I200" i="1"/>
  <c r="I201" i="1" a="1"/>
  <c r="I201" i="1"/>
  <c r="I202" i="1" a="1"/>
  <c r="I202" i="1"/>
  <c r="I203" i="1" a="1"/>
  <c r="I203" i="1"/>
  <c r="I204" i="1" a="1"/>
  <c r="I204" i="1"/>
  <c r="I205" i="1" a="1"/>
  <c r="I205" i="1"/>
  <c r="I206" i="1" a="1"/>
  <c r="I206" i="1"/>
  <c r="I207" i="1" a="1"/>
  <c r="I207" i="1"/>
  <c r="I208" i="1" a="1"/>
  <c r="I208" i="1"/>
  <c r="I209" i="1" a="1"/>
  <c r="I209" i="1"/>
  <c r="I210" i="1" a="1"/>
  <c r="I210" i="1"/>
  <c r="I211" i="1" a="1"/>
  <c r="I211" i="1"/>
  <c r="I212" i="1" a="1"/>
  <c r="I212" i="1"/>
  <c r="I213" i="1" a="1"/>
  <c r="I213" i="1"/>
  <c r="I214" i="1" a="1"/>
  <c r="I214" i="1"/>
  <c r="I215" i="1" a="1"/>
  <c r="I215" i="1"/>
  <c r="I216" i="1" a="1"/>
  <c r="I216" i="1"/>
  <c r="I217" i="1" a="1"/>
  <c r="I217" i="1"/>
  <c r="I218" i="1" a="1"/>
  <c r="I218" i="1"/>
  <c r="I219" i="1" a="1"/>
  <c r="I219" i="1"/>
  <c r="I220" i="1" a="1"/>
  <c r="I220" i="1"/>
  <c r="I221" i="1" a="1"/>
  <c r="I221" i="1"/>
  <c r="I222" i="1" a="1"/>
  <c r="I222" i="1"/>
  <c r="I223" i="1" a="1"/>
  <c r="I223" i="1"/>
  <c r="I224" i="1" a="1"/>
  <c r="I224" i="1"/>
  <c r="I225" i="1" a="1"/>
  <c r="I225" i="1"/>
  <c r="I226" i="1" a="1"/>
  <c r="I226" i="1"/>
  <c r="I227" i="1" a="1"/>
  <c r="I227" i="1"/>
  <c r="I228" i="1" a="1"/>
  <c r="I228" i="1"/>
  <c r="I229" i="1" a="1"/>
  <c r="I229" i="1"/>
  <c r="I230" i="1" a="1"/>
  <c r="I230" i="1"/>
  <c r="I231" i="1" a="1"/>
  <c r="I231" i="1"/>
  <c r="I232" i="1" a="1"/>
  <c r="I232" i="1"/>
  <c r="I233" i="1" a="1"/>
  <c r="I233" i="1"/>
  <c r="I234" i="1" a="1"/>
  <c r="I234" i="1"/>
  <c r="I235" i="1" a="1"/>
  <c r="I235" i="1"/>
  <c r="I236" i="1" a="1"/>
  <c r="I236" i="1"/>
  <c r="I237" i="1" a="1"/>
  <c r="I237" i="1"/>
  <c r="I238" i="1" a="1"/>
  <c r="I238" i="1"/>
  <c r="I239" i="1" a="1"/>
  <c r="I239" i="1"/>
  <c r="I240" i="1" a="1"/>
  <c r="I240" i="1"/>
  <c r="I241" i="1" a="1"/>
  <c r="I241" i="1"/>
  <c r="I242" i="1" a="1"/>
  <c r="I242" i="1"/>
  <c r="I243" i="1" a="1"/>
  <c r="I243" i="1"/>
  <c r="I244" i="1" a="1"/>
  <c r="I244" i="1"/>
  <c r="I245" i="1" a="1"/>
  <c r="I245" i="1"/>
  <c r="I246" i="1" a="1"/>
  <c r="I246" i="1"/>
  <c r="I247" i="1" a="1"/>
  <c r="I247" i="1"/>
  <c r="I248" i="1" a="1"/>
  <c r="I248" i="1"/>
  <c r="I249" i="1" a="1"/>
  <c r="I249" i="1"/>
  <c r="I250" i="1" a="1"/>
  <c r="I250" i="1"/>
  <c r="I251" i="1" a="1"/>
  <c r="I251" i="1"/>
  <c r="I252" i="1" a="1"/>
  <c r="I252" i="1"/>
  <c r="I253" i="1" a="1"/>
  <c r="I253" i="1"/>
  <c r="I254" i="1" a="1"/>
  <c r="I254" i="1"/>
  <c r="I255" i="1" a="1"/>
  <c r="I255" i="1"/>
  <c r="I256" i="1" a="1"/>
  <c r="I256" i="1"/>
  <c r="I257" i="1" a="1"/>
  <c r="I257" i="1"/>
  <c r="I258" i="1" a="1"/>
  <c r="I258" i="1"/>
  <c r="I259" i="1" a="1"/>
  <c r="I259" i="1"/>
  <c r="I260" i="1" a="1"/>
  <c r="I260" i="1"/>
  <c r="I261" i="1" a="1"/>
  <c r="I261" i="1"/>
  <c r="I262" i="1" a="1"/>
  <c r="I262" i="1"/>
  <c r="I263" i="1" a="1"/>
  <c r="I263" i="1"/>
  <c r="I264" i="1" a="1"/>
  <c r="I264" i="1"/>
  <c r="I265" i="1" a="1"/>
  <c r="I265" i="1"/>
  <c r="I266" i="1" a="1"/>
  <c r="I266" i="1"/>
  <c r="I267" i="1" a="1"/>
  <c r="I267" i="1"/>
  <c r="I268" i="1" a="1"/>
  <c r="I268" i="1"/>
  <c r="I269" i="1" a="1"/>
  <c r="I269" i="1"/>
  <c r="I270" i="1" a="1"/>
  <c r="I270" i="1"/>
  <c r="I271" i="1" a="1"/>
  <c r="I271" i="1"/>
  <c r="I272" i="1" a="1"/>
  <c r="I272" i="1"/>
  <c r="I273" i="1" a="1"/>
  <c r="I273" i="1"/>
  <c r="I274" i="1" a="1"/>
  <c r="I274" i="1"/>
  <c r="I275" i="1" a="1"/>
  <c r="I275" i="1"/>
  <c r="I276" i="1" a="1"/>
  <c r="I276" i="1"/>
  <c r="I277" i="1" a="1"/>
  <c r="I277" i="1"/>
  <c r="I278" i="1" a="1"/>
  <c r="I278" i="1"/>
  <c r="I279" i="1" a="1"/>
  <c r="I279" i="1"/>
  <c r="I280" i="1" a="1"/>
  <c r="I280" i="1"/>
  <c r="I281" i="1" a="1"/>
  <c r="I281" i="1"/>
  <c r="I282" i="1" a="1"/>
  <c r="I282" i="1"/>
  <c r="I283" i="1" a="1"/>
  <c r="I283" i="1"/>
  <c r="I284" i="1" a="1"/>
  <c r="I284" i="1"/>
  <c r="I285" i="1" a="1"/>
  <c r="I285" i="1"/>
  <c r="I286" i="1" a="1"/>
  <c r="I286" i="1"/>
  <c r="I287" i="1" a="1"/>
  <c r="I287" i="1"/>
  <c r="I288" i="1" a="1"/>
  <c r="I288" i="1"/>
  <c r="I289" i="1" a="1"/>
  <c r="I289" i="1"/>
  <c r="I290" i="1" a="1"/>
  <c r="I290" i="1"/>
  <c r="I291" i="1" a="1"/>
  <c r="I291" i="1"/>
  <c r="I292" i="1" a="1"/>
  <c r="I292" i="1"/>
  <c r="I293" i="1" a="1"/>
  <c r="I293" i="1"/>
  <c r="I294" i="1" a="1"/>
  <c r="I294" i="1"/>
  <c r="I295" i="1" a="1"/>
  <c r="I295" i="1"/>
  <c r="I296" i="1" a="1"/>
  <c r="I296" i="1"/>
  <c r="I297" i="1" a="1"/>
  <c r="I297" i="1"/>
  <c r="I298" i="1" a="1"/>
  <c r="I298" i="1"/>
  <c r="I299" i="1" a="1"/>
  <c r="I299" i="1"/>
  <c r="I300" i="1" a="1"/>
  <c r="I300" i="1"/>
  <c r="I301" i="1" a="1"/>
  <c r="I301" i="1"/>
  <c r="I302" i="1" a="1"/>
  <c r="I302" i="1"/>
  <c r="I303" i="1" a="1"/>
  <c r="I303" i="1"/>
  <c r="I304" i="1" a="1"/>
  <c r="I304" i="1"/>
  <c r="I305" i="1" a="1"/>
  <c r="I305" i="1"/>
  <c r="I306" i="1" a="1"/>
  <c r="I306" i="1"/>
  <c r="I307" i="1" a="1"/>
  <c r="I307" i="1"/>
  <c r="I308" i="1" a="1"/>
  <c r="I308" i="1"/>
  <c r="I309" i="1" a="1"/>
  <c r="I309" i="1"/>
  <c r="I310" i="1" a="1"/>
  <c r="I310" i="1"/>
  <c r="I311" i="1" a="1"/>
  <c r="I311" i="1"/>
  <c r="I312" i="1" a="1"/>
  <c r="I312" i="1"/>
  <c r="I313" i="1" a="1"/>
  <c r="I313" i="1"/>
  <c r="I314" i="1" a="1"/>
  <c r="I314" i="1"/>
  <c r="I315" i="1" a="1"/>
  <c r="I315" i="1"/>
  <c r="I316" i="1" a="1"/>
  <c r="I316" i="1"/>
  <c r="I317" i="1" a="1"/>
  <c r="I317" i="1"/>
  <c r="I318" i="1" a="1"/>
  <c r="I318" i="1"/>
  <c r="I319" i="1" a="1"/>
  <c r="I319" i="1"/>
  <c r="I320" i="1" a="1"/>
  <c r="I320" i="1"/>
  <c r="I321" i="1" a="1"/>
  <c r="I321" i="1"/>
  <c r="I322" i="1" a="1"/>
  <c r="I322" i="1"/>
  <c r="I323" i="1" a="1"/>
  <c r="I323" i="1"/>
  <c r="I324" i="1" a="1"/>
  <c r="I324" i="1"/>
  <c r="I325" i="1" a="1"/>
  <c r="I325" i="1"/>
  <c r="I326" i="1" a="1"/>
  <c r="I326" i="1"/>
  <c r="I327" i="1" a="1"/>
  <c r="I327" i="1"/>
  <c r="I328" i="1" a="1"/>
  <c r="I328" i="1"/>
  <c r="I329" i="1" a="1"/>
  <c r="I329" i="1"/>
  <c r="I330" i="1" a="1"/>
  <c r="I330" i="1"/>
  <c r="I331" i="1" a="1"/>
  <c r="I331" i="1"/>
  <c r="I332" i="1" a="1"/>
  <c r="I332" i="1"/>
  <c r="I333" i="1" a="1"/>
  <c r="I333" i="1"/>
  <c r="I334" i="1" a="1"/>
  <c r="I334" i="1"/>
  <c r="I335" i="1" a="1"/>
  <c r="I335" i="1"/>
  <c r="I336" i="1" a="1"/>
  <c r="I336" i="1"/>
  <c r="I337" i="1" a="1"/>
  <c r="I337" i="1"/>
  <c r="I338" i="1" a="1"/>
  <c r="I338" i="1"/>
  <c r="I339" i="1" a="1"/>
  <c r="I339" i="1"/>
  <c r="I340" i="1" a="1"/>
  <c r="I340" i="1"/>
  <c r="I341" i="1" a="1"/>
  <c r="I341" i="1"/>
  <c r="I342" i="1" a="1"/>
  <c r="I342" i="1"/>
  <c r="I343" i="1" a="1"/>
  <c r="I343" i="1"/>
  <c r="I344" i="1" a="1"/>
  <c r="I344" i="1"/>
  <c r="I345" i="1" a="1"/>
  <c r="I345" i="1"/>
  <c r="I346" i="1" a="1"/>
  <c r="I346" i="1"/>
  <c r="I347" i="1" a="1"/>
  <c r="I347" i="1"/>
  <c r="I348" i="1" a="1"/>
  <c r="I348" i="1"/>
  <c r="I349" i="1" a="1"/>
  <c r="I349" i="1"/>
  <c r="I350" i="1" a="1"/>
  <c r="I350" i="1"/>
  <c r="I351" i="1" a="1"/>
  <c r="I351" i="1"/>
  <c r="I352" i="1" a="1"/>
  <c r="I352" i="1"/>
  <c r="I353" i="1" a="1"/>
  <c r="I353" i="1"/>
  <c r="I354" i="1" a="1"/>
  <c r="I354" i="1"/>
  <c r="I355" i="1" a="1"/>
  <c r="I355" i="1"/>
  <c r="I356" i="1" a="1"/>
  <c r="I356" i="1"/>
  <c r="I357" i="1" a="1"/>
  <c r="I357" i="1"/>
  <c r="I358" i="1" a="1"/>
  <c r="I358" i="1"/>
  <c r="I359" i="1" a="1"/>
  <c r="I359" i="1"/>
  <c r="I360" i="1" a="1"/>
  <c r="I360" i="1"/>
  <c r="I361" i="1" a="1"/>
  <c r="I361" i="1"/>
  <c r="I362" i="1" a="1"/>
  <c r="I362" i="1"/>
  <c r="I363" i="1" a="1"/>
  <c r="I363" i="1"/>
  <c r="I364" i="1" a="1"/>
  <c r="I364" i="1"/>
  <c r="I365" i="1" a="1"/>
  <c r="I365" i="1"/>
  <c r="I366" i="1" a="1"/>
  <c r="I366" i="1"/>
  <c r="I367" i="1" a="1"/>
  <c r="I367" i="1"/>
  <c r="I368" i="1" a="1"/>
  <c r="I368" i="1"/>
  <c r="I369" i="1" a="1"/>
  <c r="I369" i="1"/>
  <c r="I370" i="1" a="1"/>
  <c r="I370" i="1"/>
  <c r="I371" i="1" a="1"/>
  <c r="I371" i="1"/>
  <c r="I372" i="1" a="1"/>
  <c r="I372" i="1"/>
  <c r="I373" i="1" a="1"/>
  <c r="I373" i="1"/>
  <c r="I374" i="1" a="1"/>
  <c r="I374" i="1"/>
  <c r="I375" i="1" a="1"/>
  <c r="I375" i="1"/>
  <c r="I376" i="1" a="1"/>
  <c r="I376" i="1"/>
  <c r="I377" i="1" a="1"/>
  <c r="I377" i="1"/>
  <c r="I378" i="1" a="1"/>
  <c r="I378" i="1"/>
  <c r="I379" i="1" a="1"/>
  <c r="I379" i="1"/>
  <c r="I380" i="1" a="1"/>
  <c r="I380" i="1"/>
  <c r="I381" i="1" a="1"/>
  <c r="I381" i="1"/>
  <c r="I382" i="1" a="1"/>
  <c r="I382" i="1"/>
  <c r="I383" i="1" a="1"/>
  <c r="I383" i="1"/>
  <c r="I384" i="1" a="1"/>
  <c r="I384" i="1"/>
  <c r="I385" i="1" a="1"/>
  <c r="I385" i="1"/>
  <c r="I386" i="1" a="1"/>
  <c r="I386" i="1"/>
  <c r="I387" i="1" a="1"/>
  <c r="I387" i="1"/>
  <c r="I388" i="1" a="1"/>
  <c r="I388" i="1"/>
  <c r="I389" i="1" a="1"/>
  <c r="I389" i="1"/>
  <c r="I390" i="1" a="1"/>
  <c r="I390" i="1"/>
  <c r="I391" i="1" a="1"/>
  <c r="I391" i="1"/>
  <c r="I392" i="1" a="1"/>
  <c r="I392" i="1"/>
  <c r="I393" i="1" a="1"/>
  <c r="I393" i="1"/>
  <c r="I394" i="1" a="1"/>
  <c r="I394" i="1"/>
  <c r="I395" i="1" a="1"/>
  <c r="I395" i="1"/>
  <c r="I396" i="1" a="1"/>
  <c r="I396" i="1"/>
  <c r="I397" i="1" a="1"/>
  <c r="I397" i="1"/>
  <c r="I398" i="1" a="1"/>
  <c r="I398" i="1"/>
  <c r="I399" i="1" a="1"/>
  <c r="I399" i="1"/>
  <c r="I400" i="1" a="1"/>
  <c r="I400" i="1"/>
  <c r="I401" i="1" a="1"/>
  <c r="I401" i="1"/>
  <c r="I402" i="1" a="1"/>
  <c r="I402" i="1"/>
  <c r="I403" i="1" a="1"/>
  <c r="I403" i="1"/>
  <c r="I404" i="1" a="1"/>
  <c r="I404" i="1"/>
  <c r="I405" i="1" a="1"/>
  <c r="I405" i="1"/>
  <c r="I406" i="1" a="1"/>
  <c r="I406" i="1"/>
  <c r="I407" i="1" a="1"/>
  <c r="I407" i="1"/>
  <c r="I408" i="1" a="1"/>
  <c r="I408" i="1"/>
  <c r="I409" i="1" a="1"/>
  <c r="I409" i="1"/>
  <c r="I410" i="1" a="1"/>
  <c r="I410" i="1"/>
  <c r="I411" i="1" a="1"/>
  <c r="I411" i="1"/>
  <c r="I412" i="1" a="1"/>
  <c r="I412" i="1"/>
  <c r="I413" i="1" a="1"/>
  <c r="I413" i="1"/>
  <c r="I414" i="1" a="1"/>
  <c r="I414" i="1"/>
  <c r="I415" i="1" a="1"/>
  <c r="I415" i="1"/>
  <c r="I416" i="1" a="1"/>
  <c r="I416" i="1"/>
  <c r="I417" i="1" a="1"/>
  <c r="I417" i="1"/>
  <c r="I418" i="1" a="1"/>
  <c r="I418" i="1"/>
  <c r="I419" i="1" a="1"/>
  <c r="I419" i="1"/>
  <c r="I420" i="1" a="1"/>
  <c r="I420" i="1"/>
  <c r="I421" i="1" a="1"/>
  <c r="I421" i="1"/>
  <c r="I422" i="1" a="1"/>
  <c r="I422" i="1"/>
  <c r="I423" i="1" a="1"/>
  <c r="I423" i="1"/>
  <c r="I424" i="1" a="1"/>
  <c r="I424" i="1"/>
  <c r="I425" i="1" a="1"/>
  <c r="I425" i="1"/>
  <c r="I426" i="1" a="1"/>
  <c r="I426" i="1"/>
  <c r="I427" i="1" a="1"/>
  <c r="I427" i="1"/>
  <c r="I428" i="1" a="1"/>
  <c r="I428" i="1"/>
  <c r="I429" i="1" a="1"/>
  <c r="I429" i="1"/>
  <c r="I430" i="1" a="1"/>
  <c r="I430" i="1"/>
  <c r="I431" i="1" a="1"/>
  <c r="I431" i="1"/>
  <c r="I432" i="1" a="1"/>
  <c r="I432" i="1"/>
  <c r="I433" i="1" a="1"/>
  <c r="I433" i="1"/>
  <c r="I434" i="1" a="1"/>
  <c r="I434" i="1"/>
  <c r="I435" i="1" a="1"/>
  <c r="I435" i="1"/>
  <c r="I436" i="1" a="1"/>
  <c r="I436" i="1"/>
  <c r="I437" i="1" a="1"/>
  <c r="I437" i="1"/>
  <c r="I438" i="1" a="1"/>
  <c r="I438" i="1"/>
  <c r="I439" i="1" a="1"/>
  <c r="I439" i="1"/>
  <c r="I440" i="1" a="1"/>
  <c r="I440" i="1"/>
  <c r="I441" i="1" a="1"/>
  <c r="I441" i="1"/>
  <c r="I442" i="1" a="1"/>
  <c r="I442" i="1"/>
  <c r="I443" i="1" a="1"/>
  <c r="I443" i="1"/>
  <c r="I444" i="1" a="1"/>
  <c r="I444" i="1"/>
  <c r="I445" i="1" a="1"/>
  <c r="I445" i="1"/>
  <c r="I446" i="1" a="1"/>
  <c r="I446" i="1"/>
  <c r="I447" i="1" a="1"/>
  <c r="I447" i="1"/>
  <c r="I448" i="1" a="1"/>
  <c r="I448" i="1"/>
  <c r="I449" i="1" a="1"/>
  <c r="I449" i="1"/>
  <c r="I450" i="1" a="1"/>
  <c r="I450" i="1"/>
  <c r="I451" i="1" a="1"/>
  <c r="I451" i="1"/>
  <c r="I452" i="1" a="1"/>
  <c r="I452" i="1"/>
  <c r="I453" i="1" a="1"/>
  <c r="I453" i="1"/>
  <c r="I454" i="1" a="1"/>
  <c r="I454" i="1"/>
  <c r="I455" i="1" a="1"/>
  <c r="I455" i="1"/>
  <c r="I456" i="1" a="1"/>
  <c r="I456" i="1"/>
  <c r="I457" i="1" a="1"/>
  <c r="I457" i="1"/>
  <c r="I458" i="1" a="1"/>
  <c r="I458" i="1"/>
  <c r="I459" i="1" a="1"/>
  <c r="I459" i="1"/>
  <c r="I460" i="1" a="1"/>
  <c r="I460" i="1"/>
  <c r="I461" i="1" a="1"/>
  <c r="I461" i="1"/>
  <c r="I462" i="1" a="1"/>
  <c r="I462" i="1"/>
  <c r="I463" i="1" a="1"/>
  <c r="I463" i="1"/>
  <c r="I464" i="1" a="1"/>
  <c r="I464" i="1"/>
  <c r="I465" i="1" a="1"/>
  <c r="I465" i="1"/>
  <c r="I466" i="1" a="1"/>
  <c r="I466" i="1"/>
  <c r="I467" i="1" a="1"/>
  <c r="I467" i="1"/>
  <c r="I468" i="1" a="1"/>
  <c r="I468" i="1"/>
  <c r="I469" i="1" a="1"/>
  <c r="I469" i="1"/>
  <c r="I470" i="1" a="1"/>
  <c r="I470" i="1"/>
  <c r="I471" i="1" a="1"/>
  <c r="I471" i="1"/>
  <c r="I472" i="1" a="1"/>
  <c r="I472" i="1"/>
  <c r="I473" i="1" a="1"/>
  <c r="I473" i="1"/>
  <c r="I474" i="1" a="1"/>
  <c r="I474" i="1"/>
  <c r="I475" i="1" a="1"/>
  <c r="I475" i="1"/>
  <c r="I476" i="1" a="1"/>
  <c r="I476" i="1"/>
  <c r="I477" i="1" a="1"/>
  <c r="I477" i="1"/>
  <c r="I478" i="1" a="1"/>
  <c r="I478" i="1"/>
  <c r="I479" i="1" a="1"/>
  <c r="I479" i="1"/>
  <c r="I480" i="1" a="1"/>
  <c r="I480" i="1"/>
  <c r="I481" i="1" a="1"/>
  <c r="I481" i="1"/>
  <c r="I482" i="1" a="1"/>
  <c r="I482" i="1"/>
  <c r="I483" i="1" a="1"/>
  <c r="I483" i="1"/>
  <c r="I484" i="1" a="1"/>
  <c r="I484" i="1"/>
  <c r="I485" i="1" a="1"/>
  <c r="I485" i="1"/>
  <c r="I486" i="1" a="1"/>
  <c r="I486" i="1"/>
  <c r="I487" i="1" a="1"/>
  <c r="I487" i="1"/>
  <c r="I488" i="1" a="1"/>
  <c r="I488" i="1"/>
  <c r="I489" i="1" a="1"/>
  <c r="I489" i="1"/>
  <c r="I490" i="1" a="1"/>
  <c r="I490" i="1"/>
  <c r="I491" i="1" a="1"/>
  <c r="I491" i="1"/>
  <c r="I492" i="1" a="1"/>
  <c r="I492" i="1"/>
  <c r="I493" i="1" a="1"/>
  <c r="I493" i="1"/>
  <c r="I494" i="1" a="1"/>
  <c r="I494" i="1"/>
  <c r="I495" i="1" a="1"/>
  <c r="I495" i="1"/>
  <c r="I496" i="1" a="1"/>
  <c r="I496" i="1"/>
  <c r="I497" i="1" a="1"/>
  <c r="I497" i="1"/>
  <c r="I498" i="1" a="1"/>
  <c r="I498" i="1"/>
  <c r="I499" i="1" a="1"/>
  <c r="I499" i="1"/>
  <c r="I500" i="1" a="1"/>
  <c r="I500" i="1"/>
  <c r="I501" i="1" a="1"/>
  <c r="I501" i="1"/>
  <c r="I502" i="1" a="1"/>
  <c r="I502" i="1"/>
  <c r="I503" i="1" a="1"/>
  <c r="I503" i="1"/>
  <c r="I504" i="1" a="1"/>
  <c r="I504" i="1"/>
  <c r="I505" i="1" a="1"/>
  <c r="I505" i="1"/>
  <c r="I506" i="1" a="1"/>
  <c r="I506" i="1"/>
  <c r="I507" i="1" a="1"/>
  <c r="I507" i="1"/>
  <c r="I508" i="1" a="1"/>
  <c r="I508" i="1"/>
  <c r="I509" i="1" a="1"/>
  <c r="I509" i="1"/>
  <c r="I510" i="1" a="1"/>
  <c r="I510" i="1"/>
  <c r="I511" i="1" a="1"/>
  <c r="I511" i="1"/>
  <c r="I512" i="1" a="1"/>
  <c r="I512" i="1"/>
  <c r="I513" i="1" a="1"/>
  <c r="I513" i="1"/>
  <c r="I514" i="1" a="1"/>
  <c r="I514" i="1"/>
  <c r="I515" i="1" a="1"/>
  <c r="I515" i="1"/>
  <c r="I516" i="1" a="1"/>
  <c r="I516" i="1"/>
  <c r="I517" i="1" a="1"/>
  <c r="I517" i="1"/>
  <c r="I518" i="1" a="1"/>
  <c r="I518" i="1"/>
  <c r="I519" i="1" a="1"/>
  <c r="I519" i="1"/>
  <c r="I520" i="1" a="1"/>
  <c r="I520" i="1"/>
  <c r="I521" i="1" a="1"/>
  <c r="I521" i="1"/>
  <c r="I522" i="1" a="1"/>
  <c r="I522" i="1"/>
  <c r="I523" i="1" a="1"/>
  <c r="I523" i="1"/>
  <c r="I524" i="1" a="1"/>
  <c r="I524" i="1"/>
  <c r="I525" i="1" a="1"/>
  <c r="I525" i="1"/>
  <c r="I526" i="1" a="1"/>
  <c r="I526" i="1"/>
  <c r="I527" i="1" a="1"/>
  <c r="I527" i="1"/>
  <c r="I528" i="1" a="1"/>
  <c r="I528" i="1"/>
  <c r="I529" i="1" a="1"/>
  <c r="I529" i="1"/>
  <c r="I530" i="1" a="1"/>
  <c r="I530" i="1"/>
  <c r="I531" i="1" a="1"/>
  <c r="I531" i="1"/>
  <c r="I532" i="1" a="1"/>
  <c r="I532" i="1"/>
  <c r="I533" i="1" a="1"/>
  <c r="I533" i="1"/>
  <c r="I534" i="1" a="1"/>
  <c r="I534" i="1"/>
  <c r="I535" i="1" a="1"/>
  <c r="I535" i="1"/>
  <c r="I536" i="1" a="1"/>
  <c r="I536" i="1"/>
  <c r="I537" i="1" a="1"/>
  <c r="I537" i="1"/>
  <c r="I538" i="1" a="1"/>
  <c r="I538" i="1"/>
  <c r="I539" i="1" a="1"/>
  <c r="I539" i="1"/>
  <c r="I540" i="1" a="1"/>
  <c r="I540" i="1"/>
  <c r="I541" i="1" a="1"/>
  <c r="I541" i="1"/>
  <c r="I542" i="1" a="1"/>
  <c r="I542" i="1"/>
  <c r="I543" i="1" a="1"/>
  <c r="I543" i="1"/>
  <c r="I544" i="1" a="1"/>
  <c r="I544" i="1"/>
  <c r="I545" i="1" a="1"/>
  <c r="I545" i="1"/>
  <c r="I546" i="1" a="1"/>
  <c r="I546" i="1"/>
  <c r="I547" i="1" a="1"/>
  <c r="I547" i="1"/>
  <c r="I548" i="1" a="1"/>
  <c r="I548" i="1"/>
  <c r="I549" i="1" a="1"/>
  <c r="I549" i="1"/>
  <c r="I550" i="1" a="1"/>
  <c r="I550" i="1"/>
  <c r="I551" i="1" a="1"/>
  <c r="I551" i="1"/>
  <c r="I552" i="1" a="1"/>
  <c r="I552" i="1"/>
  <c r="I553" i="1" a="1"/>
  <c r="I553" i="1"/>
  <c r="I554" i="1" a="1"/>
  <c r="I554" i="1"/>
  <c r="I555" i="1" a="1"/>
  <c r="I555" i="1"/>
  <c r="I556" i="1" a="1"/>
  <c r="I556" i="1"/>
  <c r="I557" i="1" a="1"/>
  <c r="I557" i="1"/>
  <c r="I558" i="1" a="1"/>
  <c r="I558" i="1"/>
  <c r="I559" i="1" a="1"/>
  <c r="I559" i="1"/>
  <c r="I560" i="1" a="1"/>
  <c r="I560" i="1"/>
  <c r="I561" i="1" a="1"/>
  <c r="I561" i="1"/>
  <c r="I562" i="1" a="1"/>
  <c r="I562" i="1"/>
  <c r="I563" i="1" a="1"/>
  <c r="I563" i="1"/>
  <c r="I564" i="1" a="1"/>
  <c r="I564" i="1"/>
  <c r="I565" i="1" a="1"/>
  <c r="I565" i="1"/>
  <c r="I566" i="1" a="1"/>
  <c r="I566" i="1"/>
  <c r="I567" i="1" a="1"/>
  <c r="I567" i="1"/>
  <c r="I568" i="1" a="1"/>
  <c r="I568" i="1"/>
  <c r="I569" i="1" a="1"/>
  <c r="I569" i="1"/>
  <c r="I570" i="1" a="1"/>
  <c r="I570" i="1"/>
  <c r="I571" i="1" a="1"/>
  <c r="I571" i="1"/>
  <c r="I572" i="1" a="1"/>
  <c r="I572" i="1"/>
  <c r="I573" i="1" a="1"/>
  <c r="I573" i="1"/>
  <c r="I574" i="1" a="1"/>
  <c r="I574" i="1"/>
  <c r="I575" i="1" a="1"/>
  <c r="I575" i="1"/>
  <c r="I576" i="1" a="1"/>
  <c r="I576" i="1"/>
  <c r="I577" i="1" a="1"/>
  <c r="I577" i="1"/>
  <c r="I578" i="1" a="1"/>
  <c r="I578" i="1"/>
  <c r="I579" i="1" a="1"/>
  <c r="I579" i="1"/>
  <c r="I580" i="1" a="1"/>
  <c r="I580" i="1"/>
  <c r="I581" i="1" a="1"/>
  <c r="I581" i="1"/>
  <c r="I582" i="1" a="1"/>
  <c r="I582" i="1"/>
  <c r="I583" i="1" a="1"/>
  <c r="I583" i="1"/>
  <c r="I584" i="1" a="1"/>
  <c r="I584" i="1"/>
  <c r="I585" i="1" a="1"/>
  <c r="I585" i="1"/>
  <c r="I586" i="1" a="1"/>
  <c r="I586" i="1"/>
  <c r="I587" i="1" a="1"/>
  <c r="I587" i="1"/>
  <c r="I588" i="1" a="1"/>
  <c r="I588" i="1"/>
  <c r="I589" i="1" a="1"/>
  <c r="I589" i="1"/>
  <c r="I590" i="1" a="1"/>
  <c r="I590" i="1"/>
  <c r="I591" i="1" a="1"/>
  <c r="I591" i="1"/>
  <c r="I592" i="1" a="1"/>
  <c r="I592" i="1"/>
  <c r="I593" i="1" a="1"/>
  <c r="I593" i="1"/>
  <c r="I594" i="1" a="1"/>
  <c r="I594" i="1"/>
  <c r="I595" i="1" a="1"/>
  <c r="I595" i="1"/>
  <c r="I596" i="1" a="1"/>
  <c r="I596" i="1"/>
  <c r="I597" i="1" a="1"/>
  <c r="I597" i="1"/>
  <c r="I598" i="1" a="1"/>
  <c r="I598" i="1"/>
  <c r="I599" i="1" a="1"/>
  <c r="I599" i="1"/>
  <c r="I600" i="1" a="1"/>
  <c r="I600" i="1"/>
  <c r="I601" i="1" a="1"/>
  <c r="I601" i="1"/>
  <c r="I602" i="1" a="1"/>
  <c r="I602" i="1"/>
  <c r="I603" i="1" a="1"/>
  <c r="I603" i="1"/>
  <c r="I604" i="1" a="1"/>
  <c r="I604" i="1"/>
  <c r="I605" i="1" a="1"/>
  <c r="I605" i="1"/>
  <c r="I606" i="1" a="1"/>
  <c r="I606" i="1"/>
  <c r="I607" i="1" a="1"/>
  <c r="I607" i="1"/>
  <c r="I608" i="1" a="1"/>
  <c r="I608" i="1"/>
  <c r="I609" i="1" a="1"/>
  <c r="I609" i="1"/>
  <c r="I610" i="1" a="1"/>
  <c r="I610" i="1"/>
  <c r="I611" i="1" a="1"/>
  <c r="I611" i="1"/>
  <c r="I612" i="1" a="1"/>
  <c r="I612" i="1"/>
  <c r="I613" i="1" a="1"/>
  <c r="I613" i="1"/>
  <c r="I614" i="1" a="1"/>
  <c r="I614" i="1"/>
  <c r="I615" i="1" a="1"/>
  <c r="I615" i="1"/>
  <c r="I616" i="1" a="1"/>
  <c r="I616" i="1"/>
  <c r="I617" i="1" a="1"/>
  <c r="I617" i="1"/>
  <c r="I618" i="1" a="1"/>
  <c r="I618" i="1"/>
  <c r="I619" i="1" a="1"/>
  <c r="I619" i="1"/>
  <c r="I620" i="1" a="1"/>
  <c r="I620" i="1"/>
  <c r="I621" i="1" a="1"/>
  <c r="I621" i="1"/>
  <c r="I622" i="1" a="1"/>
  <c r="I622" i="1"/>
  <c r="I623" i="1" a="1"/>
  <c r="I623" i="1"/>
  <c r="I624" i="1" a="1"/>
  <c r="I624" i="1"/>
  <c r="I625" i="1" a="1"/>
  <c r="I625" i="1"/>
  <c r="I626" i="1" a="1"/>
  <c r="I626" i="1"/>
  <c r="I627" i="1" a="1"/>
  <c r="I627" i="1"/>
  <c r="I628" i="1" a="1"/>
  <c r="I628" i="1"/>
  <c r="I629" i="1" a="1"/>
  <c r="I629" i="1"/>
  <c r="I630" i="1" a="1"/>
  <c r="I630" i="1"/>
  <c r="I631" i="1" a="1"/>
  <c r="I631" i="1"/>
  <c r="I632" i="1" a="1"/>
  <c r="I632" i="1"/>
  <c r="I633" i="1" a="1"/>
  <c r="I633" i="1"/>
  <c r="I634" i="1" a="1"/>
  <c r="I634" i="1"/>
  <c r="I635" i="1" a="1"/>
  <c r="I635" i="1"/>
  <c r="I636" i="1" a="1"/>
  <c r="I636" i="1"/>
  <c r="I637" i="1" a="1"/>
  <c r="I637" i="1"/>
  <c r="I638" i="1" a="1"/>
  <c r="I638" i="1"/>
  <c r="I639" i="1" a="1"/>
  <c r="I639" i="1"/>
  <c r="I640" i="1" a="1"/>
  <c r="I640" i="1"/>
  <c r="I641" i="1" a="1"/>
  <c r="I641" i="1"/>
  <c r="I642" i="1" a="1"/>
  <c r="I642" i="1"/>
  <c r="I643" i="1" a="1"/>
  <c r="I643" i="1"/>
  <c r="I644" i="1" a="1"/>
  <c r="I644" i="1"/>
  <c r="I645" i="1" a="1"/>
  <c r="I645" i="1"/>
  <c r="I646" i="1" a="1"/>
  <c r="I646" i="1"/>
  <c r="I647" i="1" a="1"/>
  <c r="I647" i="1"/>
  <c r="I648" i="1" a="1"/>
  <c r="I648" i="1"/>
  <c r="I649" i="1" a="1"/>
  <c r="I649" i="1"/>
  <c r="I650" i="1" a="1"/>
  <c r="I650" i="1"/>
  <c r="I651" i="1" a="1"/>
  <c r="I651" i="1"/>
  <c r="I652" i="1" a="1"/>
  <c r="I652" i="1"/>
  <c r="I653" i="1" a="1"/>
  <c r="I653" i="1"/>
  <c r="I654" i="1" a="1"/>
  <c r="I654" i="1"/>
  <c r="I655" i="1" a="1"/>
  <c r="I655" i="1"/>
  <c r="I656" i="1" a="1"/>
  <c r="I656" i="1"/>
  <c r="I657" i="1" a="1"/>
  <c r="I657" i="1"/>
  <c r="I658" i="1" a="1"/>
  <c r="I658" i="1"/>
  <c r="I659" i="1" a="1"/>
  <c r="I659" i="1"/>
  <c r="I660" i="1" a="1"/>
  <c r="I660" i="1"/>
  <c r="I661" i="1" a="1"/>
  <c r="I661" i="1"/>
  <c r="I662" i="1" a="1"/>
  <c r="I662" i="1"/>
  <c r="I663" i="1" a="1"/>
  <c r="I663" i="1"/>
  <c r="I664" i="1" a="1"/>
  <c r="I664" i="1"/>
  <c r="I665" i="1" a="1"/>
  <c r="I665" i="1"/>
  <c r="I666" i="1" a="1"/>
  <c r="I666" i="1"/>
  <c r="I667" i="1" a="1"/>
  <c r="I667" i="1"/>
  <c r="I668" i="1" a="1"/>
  <c r="I668" i="1"/>
  <c r="I669" i="1" a="1"/>
  <c r="I669" i="1"/>
  <c r="I670" i="1" a="1"/>
  <c r="I670" i="1"/>
  <c r="I671" i="1" a="1"/>
  <c r="I671" i="1"/>
  <c r="I672" i="1" a="1"/>
  <c r="I672" i="1"/>
  <c r="I673" i="1" a="1"/>
  <c r="I673" i="1"/>
  <c r="I674" i="1" a="1"/>
  <c r="I674" i="1"/>
  <c r="I675" i="1" a="1"/>
  <c r="I675" i="1"/>
  <c r="I676" i="1" a="1"/>
  <c r="I676" i="1"/>
  <c r="I677" i="1" a="1"/>
  <c r="I677" i="1"/>
  <c r="I678" i="1" a="1"/>
  <c r="I678" i="1"/>
  <c r="I679" i="1" a="1"/>
  <c r="I679" i="1"/>
  <c r="I680" i="1" a="1"/>
  <c r="I680" i="1"/>
  <c r="I681" i="1" a="1"/>
  <c r="I681" i="1"/>
  <c r="I682" i="1" a="1"/>
  <c r="I682" i="1"/>
  <c r="I683" i="1" a="1"/>
  <c r="I683" i="1"/>
  <c r="I684" i="1" a="1"/>
  <c r="I684" i="1"/>
  <c r="I685" i="1" a="1"/>
  <c r="I685" i="1"/>
  <c r="I686" i="1" a="1"/>
  <c r="I686" i="1"/>
  <c r="I687" i="1" a="1"/>
  <c r="I687" i="1"/>
  <c r="I688" i="1" a="1"/>
  <c r="I688" i="1"/>
  <c r="I689" i="1" a="1"/>
  <c r="I689" i="1"/>
  <c r="I690" i="1" a="1"/>
  <c r="I690" i="1"/>
  <c r="I691" i="1" a="1"/>
  <c r="I691" i="1"/>
  <c r="I692" i="1" a="1"/>
  <c r="I692" i="1"/>
  <c r="I693" i="1" a="1"/>
  <c r="I693" i="1"/>
  <c r="I694" i="1" a="1"/>
  <c r="I694" i="1"/>
  <c r="I695" i="1" a="1"/>
  <c r="I695" i="1"/>
  <c r="I696" i="1" a="1"/>
  <c r="I696" i="1"/>
  <c r="I697" i="1" a="1"/>
  <c r="I697" i="1"/>
  <c r="I698" i="1" a="1"/>
  <c r="I698" i="1"/>
  <c r="I699" i="1" a="1"/>
  <c r="I699" i="1"/>
  <c r="I700" i="1" a="1"/>
  <c r="I700" i="1"/>
  <c r="I701" i="1" a="1"/>
  <c r="I701" i="1"/>
  <c r="I702" i="1" a="1"/>
  <c r="I702" i="1"/>
  <c r="I703" i="1" a="1"/>
  <c r="I703" i="1"/>
  <c r="I704" i="1" a="1"/>
  <c r="I704" i="1"/>
  <c r="I705" i="1" a="1"/>
  <c r="I705" i="1"/>
  <c r="I706" i="1" a="1"/>
  <c r="I706" i="1"/>
  <c r="I707" i="1" a="1"/>
  <c r="I707" i="1"/>
  <c r="I708" i="1" a="1"/>
  <c r="I708" i="1"/>
  <c r="I709" i="1" a="1"/>
  <c r="I709" i="1"/>
  <c r="I710" i="1" a="1"/>
  <c r="I710" i="1"/>
  <c r="I711" i="1" a="1"/>
  <c r="I711" i="1"/>
  <c r="I712" i="1" a="1"/>
  <c r="I712" i="1"/>
  <c r="I713" i="1" a="1"/>
  <c r="I713" i="1"/>
  <c r="I714" i="1" a="1"/>
  <c r="I714" i="1"/>
  <c r="I715" i="1" a="1"/>
  <c r="I715" i="1"/>
  <c r="I716" i="1" a="1"/>
  <c r="I716" i="1"/>
  <c r="I717" i="1" a="1"/>
  <c r="I717" i="1"/>
  <c r="I718" i="1" a="1"/>
  <c r="I718" i="1"/>
  <c r="I719" i="1" a="1"/>
  <c r="I719" i="1"/>
  <c r="I720" i="1" a="1"/>
  <c r="I720" i="1"/>
  <c r="I721" i="1" a="1"/>
  <c r="I721" i="1"/>
  <c r="I722" i="1" a="1"/>
  <c r="I722" i="1"/>
  <c r="I723" i="1" a="1"/>
  <c r="I723" i="1"/>
  <c r="I724" i="1" a="1"/>
  <c r="I724" i="1"/>
  <c r="I725" i="1" a="1"/>
  <c r="I725" i="1"/>
  <c r="I726" i="1" a="1"/>
  <c r="I726" i="1"/>
  <c r="I727" i="1" a="1"/>
  <c r="I727" i="1"/>
  <c r="I728" i="1" a="1"/>
  <c r="I728" i="1"/>
  <c r="I729" i="1" a="1"/>
  <c r="I729" i="1"/>
  <c r="I730" i="1" a="1"/>
  <c r="I730" i="1"/>
  <c r="I731" i="1" a="1"/>
  <c r="I731" i="1"/>
  <c r="I732" i="1" a="1"/>
  <c r="I732" i="1"/>
  <c r="I733" i="1" a="1"/>
  <c r="I733" i="1"/>
  <c r="I734" i="1" a="1"/>
  <c r="I734" i="1"/>
  <c r="I735" i="1" a="1"/>
  <c r="I735" i="1"/>
  <c r="I736" i="1" a="1"/>
  <c r="I736" i="1"/>
  <c r="I737" i="1" a="1"/>
  <c r="I737" i="1"/>
  <c r="I738" i="1" a="1"/>
  <c r="I738" i="1"/>
  <c r="I739" i="1" a="1"/>
  <c r="I739" i="1"/>
  <c r="I740" i="1" a="1"/>
  <c r="I740" i="1"/>
  <c r="I741" i="1" a="1"/>
  <c r="I741" i="1"/>
  <c r="I742" i="1" a="1"/>
  <c r="I742" i="1"/>
  <c r="I743" i="1" a="1"/>
  <c r="I743" i="1"/>
  <c r="I744" i="1" a="1"/>
  <c r="I744" i="1"/>
  <c r="I745" i="1" a="1"/>
  <c r="I745" i="1"/>
  <c r="I746" i="1" a="1"/>
  <c r="I746" i="1"/>
  <c r="I747" i="1" a="1"/>
  <c r="I747" i="1"/>
  <c r="I748" i="1" a="1"/>
  <c r="I748" i="1"/>
  <c r="I749" i="1" a="1"/>
  <c r="I749" i="1"/>
  <c r="I750" i="1" a="1"/>
  <c r="I750" i="1"/>
  <c r="I751" i="1" a="1"/>
  <c r="I751" i="1"/>
  <c r="I752" i="1" a="1"/>
  <c r="I752" i="1"/>
  <c r="I753" i="1" a="1"/>
  <c r="I753" i="1"/>
  <c r="I754" i="1" a="1"/>
  <c r="I754" i="1"/>
  <c r="I755" i="1" a="1"/>
  <c r="I755" i="1"/>
  <c r="I756" i="1" a="1"/>
  <c r="I756" i="1"/>
  <c r="I757" i="1" a="1"/>
  <c r="I757" i="1"/>
  <c r="I758" i="1" a="1"/>
  <c r="I758" i="1"/>
  <c r="I759" i="1" a="1"/>
  <c r="I759" i="1"/>
  <c r="I760" i="1" a="1"/>
  <c r="I760" i="1"/>
  <c r="I761" i="1" a="1"/>
  <c r="I761" i="1"/>
  <c r="I762" i="1" a="1"/>
  <c r="I762" i="1"/>
  <c r="I763" i="1" a="1"/>
  <c r="I763" i="1"/>
  <c r="I764" i="1" a="1"/>
  <c r="I764" i="1"/>
  <c r="I765" i="1" a="1"/>
  <c r="I765" i="1"/>
  <c r="I766" i="1" a="1"/>
  <c r="I766" i="1"/>
  <c r="I767" i="1" a="1"/>
  <c r="I767" i="1"/>
  <c r="I768" i="1" a="1"/>
  <c r="I768" i="1"/>
  <c r="I769" i="1" a="1"/>
  <c r="I769" i="1"/>
  <c r="I770" i="1" a="1"/>
  <c r="I770" i="1"/>
  <c r="I771" i="1" a="1"/>
  <c r="I771" i="1"/>
  <c r="I772" i="1" a="1"/>
  <c r="I772" i="1"/>
  <c r="I773" i="1" a="1"/>
  <c r="I773" i="1"/>
  <c r="I774" i="1" a="1"/>
  <c r="I774" i="1"/>
  <c r="I775" i="1" a="1"/>
  <c r="I775" i="1"/>
  <c r="I776" i="1" a="1"/>
  <c r="I776" i="1"/>
  <c r="I777" i="1" a="1"/>
  <c r="I777" i="1"/>
  <c r="I778" i="1" a="1"/>
  <c r="I778" i="1"/>
  <c r="I779" i="1" a="1"/>
  <c r="I779" i="1"/>
  <c r="I780" i="1" a="1"/>
  <c r="I780" i="1"/>
  <c r="I781" i="1" a="1"/>
  <c r="I781" i="1"/>
  <c r="I782" i="1" a="1"/>
  <c r="I782" i="1"/>
  <c r="I783" i="1" a="1"/>
  <c r="I783" i="1"/>
  <c r="I784" i="1" a="1"/>
  <c r="I784" i="1"/>
  <c r="I785" i="1" a="1"/>
  <c r="I785" i="1"/>
  <c r="I786" i="1" a="1"/>
  <c r="I786" i="1"/>
  <c r="I787" i="1" a="1"/>
  <c r="I787" i="1"/>
  <c r="I788" i="1" a="1"/>
  <c r="I788" i="1"/>
  <c r="I789" i="1" a="1"/>
  <c r="I789" i="1"/>
  <c r="I790" i="1" a="1"/>
  <c r="I790" i="1"/>
  <c r="I791" i="1" a="1"/>
  <c r="I791" i="1"/>
  <c r="I792" i="1" a="1"/>
  <c r="I792" i="1"/>
  <c r="I793" i="1" a="1"/>
  <c r="I793" i="1"/>
  <c r="I794" i="1" a="1"/>
  <c r="I794" i="1"/>
  <c r="I795" i="1" a="1"/>
  <c r="I795" i="1"/>
  <c r="I796" i="1" a="1"/>
  <c r="I796" i="1"/>
  <c r="I797" i="1" a="1"/>
  <c r="I797" i="1"/>
  <c r="I798" i="1" a="1"/>
  <c r="I798" i="1"/>
  <c r="I799" i="1" a="1"/>
  <c r="I799" i="1"/>
  <c r="I800" i="1" a="1"/>
  <c r="I800" i="1"/>
  <c r="I801" i="1" a="1"/>
  <c r="I801" i="1"/>
  <c r="I802" i="1" a="1"/>
  <c r="I802" i="1"/>
  <c r="I803" i="1" a="1"/>
  <c r="I803" i="1"/>
  <c r="I804" i="1" a="1"/>
  <c r="I804" i="1"/>
  <c r="I805" i="1" a="1"/>
  <c r="I805" i="1"/>
  <c r="I806" i="1" a="1"/>
  <c r="I806" i="1"/>
  <c r="I807" i="1" a="1"/>
  <c r="I807" i="1"/>
  <c r="I808" i="1" a="1"/>
  <c r="I808" i="1"/>
  <c r="I809" i="1" a="1"/>
  <c r="I809" i="1"/>
  <c r="I810" i="1" a="1"/>
  <c r="I810" i="1"/>
  <c r="I811" i="1" a="1"/>
  <c r="I811" i="1"/>
  <c r="I812" i="1" a="1"/>
  <c r="I812" i="1"/>
  <c r="I813" i="1" a="1"/>
  <c r="I813" i="1"/>
  <c r="I814" i="1" a="1"/>
  <c r="I814" i="1"/>
  <c r="I815" i="1" a="1"/>
  <c r="I815" i="1"/>
  <c r="I816" i="1" a="1"/>
  <c r="I816" i="1"/>
  <c r="I817" i="1" a="1"/>
  <c r="I817" i="1"/>
  <c r="I818" i="1" a="1"/>
  <c r="I818" i="1"/>
  <c r="I819" i="1" a="1"/>
  <c r="I819" i="1"/>
  <c r="I820" i="1" a="1"/>
  <c r="I820" i="1"/>
  <c r="I821" i="1" a="1"/>
  <c r="I821" i="1"/>
  <c r="I822" i="1" a="1"/>
  <c r="I822" i="1"/>
  <c r="I823" i="1" a="1"/>
  <c r="I823" i="1"/>
  <c r="I824" i="1" a="1"/>
  <c r="I824" i="1"/>
  <c r="I825" i="1" a="1"/>
  <c r="I825" i="1"/>
  <c r="I826" i="1" a="1"/>
  <c r="I826" i="1"/>
  <c r="I827" i="1" a="1"/>
  <c r="I827" i="1"/>
  <c r="I828" i="1" a="1"/>
  <c r="I828" i="1"/>
  <c r="I829" i="1" a="1"/>
  <c r="I829" i="1"/>
  <c r="I830" i="1" a="1"/>
  <c r="I830" i="1"/>
  <c r="I831" i="1" a="1"/>
  <c r="I831" i="1"/>
  <c r="I832" i="1" a="1"/>
  <c r="I832" i="1"/>
  <c r="I833" i="1" a="1"/>
  <c r="I833" i="1"/>
  <c r="I834" i="1" a="1"/>
  <c r="I834" i="1"/>
  <c r="I835" i="1" a="1"/>
  <c r="I835" i="1"/>
  <c r="I836" i="1" a="1"/>
  <c r="I836" i="1"/>
  <c r="I837" i="1" a="1"/>
  <c r="I837" i="1"/>
  <c r="I838" i="1" a="1"/>
  <c r="I838" i="1"/>
  <c r="I839" i="1" a="1"/>
  <c r="I839" i="1"/>
  <c r="I840" i="1" a="1"/>
  <c r="I840" i="1"/>
  <c r="I841" i="1" a="1"/>
  <c r="I841" i="1"/>
  <c r="I842" i="1" a="1"/>
  <c r="I842" i="1"/>
  <c r="I843" i="1" a="1"/>
  <c r="I843" i="1"/>
  <c r="I844" i="1" a="1"/>
  <c r="I844" i="1"/>
  <c r="I845" i="1" a="1"/>
  <c r="I845" i="1"/>
  <c r="I846" i="1" a="1"/>
  <c r="I846" i="1"/>
  <c r="I847" i="1" a="1"/>
  <c r="I847" i="1"/>
  <c r="I848" i="1" a="1"/>
  <c r="I848" i="1"/>
  <c r="I849" i="1" a="1"/>
  <c r="I849" i="1"/>
  <c r="I850" i="1" a="1"/>
  <c r="I850" i="1"/>
  <c r="I851" i="1" a="1"/>
  <c r="I851" i="1"/>
  <c r="I852" i="1" a="1"/>
  <c r="I852" i="1"/>
  <c r="I853" i="1" a="1"/>
  <c r="I853" i="1"/>
  <c r="I854" i="1" a="1"/>
  <c r="I854" i="1"/>
  <c r="I855" i="1" a="1"/>
  <c r="I855" i="1"/>
  <c r="I856" i="1" a="1"/>
  <c r="I856" i="1"/>
  <c r="I857" i="1" a="1"/>
  <c r="I857" i="1"/>
  <c r="I858" i="1" a="1"/>
  <c r="I858" i="1"/>
  <c r="I859" i="1" a="1"/>
  <c r="I859" i="1"/>
  <c r="I860" i="1" a="1"/>
  <c r="I860" i="1"/>
  <c r="I861" i="1" a="1"/>
  <c r="I861" i="1"/>
  <c r="I862" i="1" a="1"/>
  <c r="I862" i="1"/>
  <c r="I863" i="1" a="1"/>
  <c r="I863" i="1"/>
  <c r="I864" i="1" a="1"/>
  <c r="I864" i="1"/>
  <c r="I865" i="1" a="1"/>
  <c r="I865" i="1"/>
  <c r="I866" i="1" a="1"/>
  <c r="I866" i="1"/>
  <c r="I867" i="1" a="1"/>
  <c r="I867" i="1"/>
  <c r="I868" i="1" a="1"/>
  <c r="I868" i="1"/>
  <c r="I869" i="1" a="1"/>
  <c r="I869" i="1"/>
  <c r="I870" i="1" a="1"/>
  <c r="I870" i="1"/>
  <c r="I871" i="1" a="1"/>
  <c r="I871" i="1"/>
  <c r="I872" i="1" a="1"/>
  <c r="I872" i="1"/>
  <c r="I873" i="1" a="1"/>
  <c r="I873" i="1"/>
  <c r="I874" i="1" a="1"/>
  <c r="I874" i="1"/>
  <c r="I875" i="1" a="1"/>
  <c r="I875" i="1"/>
  <c r="I876" i="1" a="1"/>
  <c r="I876" i="1"/>
  <c r="I877" i="1" a="1"/>
  <c r="I877" i="1"/>
  <c r="I878" i="1" a="1"/>
  <c r="I878" i="1"/>
  <c r="I879" i="1" a="1"/>
  <c r="I879" i="1"/>
  <c r="I880" i="1" a="1"/>
  <c r="I880" i="1"/>
  <c r="I881" i="1" a="1"/>
  <c r="I881" i="1"/>
  <c r="I882" i="1" a="1"/>
  <c r="I882" i="1"/>
  <c r="I883" i="1" a="1"/>
  <c r="I883" i="1"/>
  <c r="I884" i="1" a="1"/>
  <c r="I884" i="1"/>
  <c r="I885" i="1" a="1"/>
  <c r="I885" i="1"/>
  <c r="I886" i="1" a="1"/>
  <c r="I886" i="1"/>
  <c r="I887" i="1" a="1"/>
  <c r="I887" i="1"/>
  <c r="I888" i="1" a="1"/>
  <c r="I888" i="1"/>
  <c r="I889" i="1" a="1"/>
  <c r="I889" i="1"/>
  <c r="I890" i="1" a="1"/>
  <c r="I890" i="1"/>
  <c r="I891" i="1" a="1"/>
  <c r="I891" i="1"/>
  <c r="I892" i="1" a="1"/>
  <c r="I892" i="1"/>
  <c r="I893" i="1" a="1"/>
  <c r="I893" i="1"/>
  <c r="I894" i="1" a="1"/>
  <c r="I894" i="1"/>
  <c r="I895" i="1" a="1"/>
  <c r="I895" i="1"/>
  <c r="I896" i="1" a="1"/>
  <c r="I896" i="1"/>
  <c r="I897" i="1" a="1"/>
  <c r="I897" i="1"/>
  <c r="I898" i="1" a="1"/>
  <c r="I898" i="1"/>
  <c r="I899" i="1" a="1"/>
  <c r="I899" i="1"/>
  <c r="I900" i="1" a="1"/>
  <c r="I900" i="1"/>
  <c r="I901" i="1" a="1"/>
  <c r="I901" i="1"/>
  <c r="I902" i="1" a="1"/>
  <c r="I902" i="1"/>
  <c r="I903" i="1" a="1"/>
  <c r="I903" i="1"/>
  <c r="I904" i="1" a="1"/>
  <c r="I904" i="1"/>
  <c r="I905" i="1" a="1"/>
  <c r="I905" i="1"/>
  <c r="I906" i="1" a="1"/>
  <c r="I906" i="1"/>
  <c r="I907" i="1" a="1"/>
  <c r="I907" i="1"/>
  <c r="I908" i="1" a="1"/>
  <c r="I908" i="1"/>
  <c r="I909" i="1" a="1"/>
  <c r="I909" i="1"/>
  <c r="I910" i="1" a="1"/>
  <c r="I910" i="1"/>
  <c r="I911" i="1" a="1"/>
  <c r="I911" i="1"/>
  <c r="I912" i="1" a="1"/>
  <c r="I912" i="1"/>
  <c r="I913" i="1" a="1"/>
  <c r="I913" i="1"/>
  <c r="I914" i="1" a="1"/>
  <c r="I914" i="1"/>
  <c r="I915" i="1" a="1"/>
  <c r="I915" i="1"/>
  <c r="I916" i="1" a="1"/>
  <c r="I916" i="1"/>
  <c r="I917" i="1" a="1"/>
  <c r="I917" i="1"/>
  <c r="I918" i="1" a="1"/>
  <c r="I918" i="1"/>
  <c r="I919" i="1" a="1"/>
  <c r="I919" i="1"/>
  <c r="I920" i="1" a="1"/>
  <c r="I920" i="1"/>
  <c r="I921" i="1" a="1"/>
  <c r="I921" i="1"/>
  <c r="I922" i="1" a="1"/>
  <c r="I922" i="1"/>
  <c r="I923" i="1" a="1"/>
  <c r="I923" i="1"/>
  <c r="I924" i="1" a="1"/>
  <c r="I924" i="1"/>
  <c r="I925" i="1" a="1"/>
  <c r="I925" i="1"/>
  <c r="I926" i="1" a="1"/>
  <c r="I926" i="1"/>
  <c r="I927" i="1" a="1"/>
  <c r="I927" i="1"/>
  <c r="I928" i="1" a="1"/>
  <c r="I928" i="1"/>
  <c r="I929" i="1" a="1"/>
  <c r="I929" i="1"/>
  <c r="I930" i="1" a="1"/>
  <c r="I930" i="1"/>
  <c r="I931" i="1" a="1"/>
  <c r="I931" i="1"/>
  <c r="I932" i="1" a="1"/>
  <c r="I932" i="1"/>
  <c r="I933" i="1" a="1"/>
  <c r="I933" i="1"/>
  <c r="I934" i="1" a="1"/>
  <c r="I934" i="1"/>
  <c r="I935" i="1" a="1"/>
  <c r="I935" i="1"/>
  <c r="I936" i="1" a="1"/>
  <c r="I936" i="1"/>
  <c r="I937" i="1" a="1"/>
  <c r="I937" i="1"/>
  <c r="I938" i="1" a="1"/>
  <c r="I938" i="1"/>
  <c r="I939" i="1" a="1"/>
  <c r="I939" i="1"/>
  <c r="I940" i="1" a="1"/>
  <c r="I940" i="1"/>
  <c r="I941" i="1" a="1"/>
  <c r="I941" i="1"/>
  <c r="I942" i="1" a="1"/>
  <c r="I942" i="1"/>
  <c r="I943" i="1" a="1"/>
  <c r="I943" i="1"/>
  <c r="I944" i="1" a="1"/>
  <c r="I944" i="1"/>
  <c r="I945" i="1" a="1"/>
  <c r="I945" i="1"/>
  <c r="I946" i="1" a="1"/>
  <c r="I946" i="1"/>
  <c r="I947" i="1" a="1"/>
  <c r="I947" i="1"/>
  <c r="I948" i="1" a="1"/>
  <c r="I948" i="1"/>
  <c r="I949" i="1" a="1"/>
  <c r="I949" i="1"/>
  <c r="I950" i="1" a="1"/>
  <c r="I950" i="1"/>
  <c r="I951" i="1" a="1"/>
  <c r="I951" i="1"/>
  <c r="I952" i="1" a="1"/>
  <c r="I952" i="1"/>
  <c r="I953" i="1" a="1"/>
  <c r="I953" i="1"/>
  <c r="I954" i="1" a="1"/>
  <c r="I954" i="1"/>
  <c r="I955" i="1" a="1"/>
  <c r="I955" i="1"/>
  <c r="I956" i="1" a="1"/>
  <c r="I956" i="1"/>
  <c r="I957" i="1" a="1"/>
  <c r="I957" i="1"/>
  <c r="I958" i="1" a="1"/>
  <c r="I958" i="1"/>
  <c r="I959" i="1" a="1"/>
  <c r="I959" i="1"/>
  <c r="I960" i="1" a="1"/>
  <c r="I960" i="1"/>
  <c r="I961" i="1" a="1"/>
  <c r="I961" i="1"/>
  <c r="I962" i="1" a="1"/>
  <c r="I962" i="1"/>
  <c r="I963" i="1" a="1"/>
  <c r="I963" i="1"/>
  <c r="I964" i="1" a="1"/>
  <c r="I964" i="1"/>
  <c r="I965" i="1" a="1"/>
  <c r="I965" i="1"/>
  <c r="I966" i="1" a="1"/>
  <c r="I966" i="1"/>
  <c r="I967" i="1" a="1"/>
  <c r="I967" i="1"/>
  <c r="I968" i="1" a="1"/>
  <c r="I968" i="1"/>
  <c r="I969" i="1" a="1"/>
  <c r="I969" i="1"/>
  <c r="I970" i="1" a="1"/>
  <c r="I970" i="1"/>
  <c r="I971" i="1" a="1"/>
  <c r="I971" i="1"/>
  <c r="I972" i="1" a="1"/>
  <c r="I972" i="1"/>
  <c r="I973" i="1" a="1"/>
  <c r="I973" i="1"/>
  <c r="I974" i="1" a="1"/>
  <c r="I974" i="1"/>
  <c r="I975" i="1" a="1"/>
  <c r="I975" i="1"/>
  <c r="I976" i="1" a="1"/>
  <c r="I976" i="1"/>
  <c r="I977" i="1" a="1"/>
  <c r="I977" i="1"/>
  <c r="I978" i="1" a="1"/>
  <c r="I978" i="1"/>
  <c r="I979" i="1" a="1"/>
  <c r="I979" i="1"/>
  <c r="I980" i="1" a="1"/>
  <c r="I980" i="1"/>
  <c r="I981" i="1" a="1"/>
  <c r="I981" i="1"/>
  <c r="I982" i="1" a="1"/>
  <c r="I982" i="1"/>
  <c r="I983" i="1" a="1"/>
  <c r="I983" i="1"/>
  <c r="I984" i="1" a="1"/>
  <c r="I984" i="1"/>
  <c r="I985" i="1" a="1"/>
  <c r="I985" i="1"/>
  <c r="I986" i="1" a="1"/>
  <c r="I986" i="1"/>
  <c r="I987" i="1" a="1"/>
  <c r="I987" i="1"/>
  <c r="I988" i="1" a="1"/>
  <c r="I988" i="1"/>
  <c r="I989" i="1" a="1"/>
  <c r="I989" i="1"/>
  <c r="I990" i="1" a="1"/>
  <c r="I990" i="1"/>
  <c r="I991" i="1" a="1"/>
  <c r="I991" i="1"/>
  <c r="I992" i="1" a="1"/>
  <c r="I992" i="1"/>
  <c r="I993" i="1" a="1"/>
  <c r="I993" i="1"/>
  <c r="I994" i="1" a="1"/>
  <c r="I994" i="1"/>
  <c r="I995" i="1" a="1"/>
  <c r="I995" i="1"/>
  <c r="I996" i="1" a="1"/>
  <c r="I996" i="1"/>
  <c r="I997" i="1" a="1"/>
  <c r="I997" i="1"/>
  <c r="I998" i="1" a="1"/>
  <c r="I998" i="1"/>
  <c r="I999" i="1" a="1"/>
  <c r="I999" i="1"/>
  <c r="I1000" i="1" a="1"/>
  <c r="I1000" i="1"/>
  <c r="I1001" i="1" a="1"/>
  <c r="I1001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2" i="1"/>
  <c r="S19" i="1"/>
  <c r="S18" i="1"/>
  <c r="S17" i="1"/>
  <c r="S16" i="1" s="1"/>
  <c r="R18" i="1"/>
  <c r="R19" i="1"/>
  <c r="R17" i="1"/>
  <c r="R16" i="1" s="1"/>
  <c r="M34" i="1"/>
  <c r="N34" i="1" s="1"/>
  <c r="M269" i="1"/>
  <c r="N269" i="1" s="1"/>
  <c r="M887" i="1"/>
  <c r="N887" i="1" s="1"/>
  <c r="M633" i="1"/>
  <c r="N633" i="1" s="1"/>
  <c r="M903" i="1"/>
  <c r="N903" i="1" s="1"/>
  <c r="M31" i="1"/>
  <c r="M514" i="1"/>
  <c r="N514" i="1" s="1"/>
  <c r="M975" i="1"/>
  <c r="N975" i="1" s="1"/>
  <c r="M802" i="1"/>
  <c r="N802" i="1" s="1"/>
  <c r="M394" i="1"/>
  <c r="N394" i="1" s="1"/>
  <c r="M56" i="1"/>
  <c r="N56" i="1" s="1"/>
  <c r="M893" i="1"/>
  <c r="N893" i="1" s="1"/>
  <c r="M336" i="1"/>
  <c r="N336" i="1" s="1"/>
  <c r="M986" i="1"/>
  <c r="N986" i="1" s="1"/>
  <c r="M642" i="1"/>
  <c r="N642" i="1" s="1"/>
  <c r="M340" i="1"/>
  <c r="N340" i="1" s="1"/>
  <c r="M3" i="1"/>
  <c r="M773" i="1"/>
  <c r="N773" i="1" s="1"/>
  <c r="M583" i="1"/>
  <c r="N583" i="1" s="1"/>
  <c r="M478" i="1"/>
  <c r="N478" i="1" s="1"/>
  <c r="M500" i="1"/>
  <c r="N500" i="1" s="1"/>
  <c r="M563" i="1"/>
  <c r="N563" i="1" s="1"/>
  <c r="M453" i="1"/>
  <c r="N453" i="1" s="1"/>
  <c r="M750" i="1"/>
  <c r="N750" i="1" s="1"/>
  <c r="M333" i="1"/>
  <c r="N333" i="1" s="1"/>
  <c r="M286" i="1"/>
  <c r="N286" i="1" s="1"/>
  <c r="M137" i="1"/>
  <c r="N137" i="1" s="1"/>
  <c r="M276" i="1"/>
  <c r="N276" i="1" s="1"/>
  <c r="M991" i="1"/>
  <c r="N991" i="1" s="1"/>
  <c r="M591" i="1"/>
  <c r="N591" i="1" s="1"/>
  <c r="M881" i="1"/>
  <c r="N881" i="1" s="1"/>
  <c r="M435" i="1"/>
  <c r="N435" i="1" s="1"/>
  <c r="M674" i="1"/>
  <c r="N674" i="1" s="1"/>
  <c r="M915" i="1"/>
  <c r="N915" i="1" s="1"/>
  <c r="M366" i="1"/>
  <c r="N366" i="1" s="1"/>
  <c r="M914" i="1"/>
  <c r="N914" i="1" s="1"/>
  <c r="M207" i="1"/>
  <c r="N207" i="1" s="1"/>
  <c r="M948" i="1"/>
  <c r="N948" i="1" s="1"/>
  <c r="M539" i="1"/>
  <c r="N539" i="1" s="1"/>
  <c r="M230" i="1"/>
  <c r="N230" i="1" s="1"/>
  <c r="M243" i="1"/>
  <c r="N243" i="1" s="1"/>
  <c r="M796" i="1"/>
  <c r="N796" i="1" s="1"/>
  <c r="M792" i="1"/>
  <c r="N792" i="1" s="1"/>
  <c r="M626" i="1"/>
  <c r="N626" i="1" s="1"/>
  <c r="M663" i="1"/>
  <c r="N663" i="1" s="1"/>
  <c r="M593" i="1"/>
  <c r="N593" i="1" s="1"/>
  <c r="M712" i="1"/>
  <c r="N712" i="1" s="1"/>
  <c r="M823" i="1"/>
  <c r="N823" i="1" s="1"/>
  <c r="M35" i="1"/>
  <c r="N35" i="1" s="1"/>
  <c r="M984" i="1"/>
  <c r="N984" i="1" s="1"/>
  <c r="M64" i="1"/>
  <c r="N64" i="1" s="1"/>
  <c r="M734" i="1"/>
  <c r="N734" i="1" s="1"/>
  <c r="M934" i="1"/>
  <c r="N934" i="1" s="1"/>
  <c r="M981" i="1"/>
  <c r="N981" i="1" s="1"/>
  <c r="M175" i="1"/>
  <c r="N175" i="1" s="1"/>
  <c r="M355" i="1"/>
  <c r="N355" i="1" s="1"/>
  <c r="M288" i="1"/>
  <c r="N288" i="1" s="1"/>
  <c r="M437" i="1"/>
  <c r="N437" i="1" s="1"/>
  <c r="M367" i="1"/>
  <c r="N367" i="1" s="1"/>
  <c r="M850" i="1"/>
  <c r="N850" i="1" s="1"/>
  <c r="M192" i="1"/>
  <c r="N192" i="1" s="1"/>
  <c r="M483" i="1"/>
  <c r="N483" i="1" s="1"/>
  <c r="M300" i="1"/>
  <c r="N300" i="1" s="1"/>
  <c r="M952" i="1"/>
  <c r="N952" i="1" s="1"/>
  <c r="M758" i="1"/>
  <c r="N758" i="1" s="1"/>
  <c r="M982" i="1"/>
  <c r="N982" i="1" s="1"/>
  <c r="M88" i="1"/>
  <c r="N88" i="1" s="1"/>
  <c r="M912" i="1"/>
  <c r="N912" i="1" s="1"/>
  <c r="M385" i="1"/>
  <c r="N385" i="1" s="1"/>
  <c r="M386" i="1"/>
  <c r="N386" i="1" s="1"/>
  <c r="M667" i="1"/>
  <c r="N667" i="1" s="1"/>
  <c r="M4" i="1"/>
  <c r="N4" i="1" s="1"/>
  <c r="M545" i="1"/>
  <c r="N545" i="1" s="1"/>
  <c r="M688" i="1"/>
  <c r="N688" i="1" s="1"/>
  <c r="M219" i="1"/>
  <c r="N219" i="1" s="1"/>
  <c r="M579" i="1"/>
  <c r="N579" i="1" s="1"/>
  <c r="M727" i="1"/>
  <c r="N727" i="1" s="1"/>
  <c r="M963" i="1"/>
  <c r="N963" i="1" s="1"/>
  <c r="M768" i="1"/>
  <c r="N768" i="1" s="1"/>
  <c r="M195" i="1"/>
  <c r="N195" i="1" s="1"/>
  <c r="M203" i="1"/>
  <c r="N203" i="1" s="1"/>
  <c r="M304" i="1"/>
  <c r="N304" i="1" s="1"/>
  <c r="M214" i="1"/>
  <c r="N214" i="1" s="1"/>
  <c r="M296" i="1"/>
  <c r="N296" i="1" s="1"/>
  <c r="M639" i="1"/>
  <c r="N639" i="1" s="1"/>
  <c r="M390" i="1"/>
  <c r="N390" i="1" s="1"/>
  <c r="M692" i="1"/>
  <c r="N692" i="1" s="1"/>
  <c r="M445" i="1"/>
  <c r="N445" i="1" s="1"/>
  <c r="M292" i="1"/>
  <c r="N292" i="1" s="1"/>
  <c r="M213" i="1"/>
  <c r="N213" i="1" s="1"/>
  <c r="M315" i="1"/>
  <c r="N315" i="1" s="1"/>
  <c r="M527" i="1"/>
  <c r="N527" i="1" s="1"/>
  <c r="M706" i="1"/>
  <c r="N706" i="1" s="1"/>
  <c r="M395" i="1"/>
  <c r="N395" i="1" s="1"/>
  <c r="M133" i="1"/>
  <c r="N133" i="1" s="1"/>
  <c r="M664" i="1"/>
  <c r="N664" i="1" s="1"/>
  <c r="M904" i="1"/>
  <c r="N904" i="1" s="1"/>
  <c r="M416" i="1"/>
  <c r="N416" i="1" s="1"/>
  <c r="M938" i="1"/>
  <c r="N938" i="1" s="1"/>
  <c r="M804" i="1"/>
  <c r="N804" i="1" s="1"/>
  <c r="M655" i="1"/>
  <c r="N655" i="1" s="1"/>
  <c r="M799" i="1"/>
  <c r="N799" i="1" s="1"/>
  <c r="M666" i="1"/>
  <c r="N666" i="1" s="1"/>
  <c r="M598" i="1"/>
  <c r="N598" i="1" s="1"/>
  <c r="M523" i="1"/>
  <c r="N523" i="1" s="1"/>
  <c r="M905" i="1"/>
  <c r="N905" i="1" s="1"/>
  <c r="M290" i="1"/>
  <c r="N290" i="1" s="1"/>
  <c r="M880" i="1"/>
  <c r="N880" i="1" s="1"/>
  <c r="M973" i="1"/>
  <c r="N973" i="1" s="1"/>
  <c r="M742" i="1"/>
  <c r="N742" i="1" s="1"/>
  <c r="M111" i="1"/>
  <c r="N111" i="1" s="1"/>
  <c r="M106" i="1"/>
  <c r="N106" i="1" s="1"/>
  <c r="M771" i="1"/>
  <c r="N771" i="1" s="1"/>
  <c r="M10" i="1"/>
  <c r="M546" i="1"/>
  <c r="N546" i="1" s="1"/>
  <c r="M683" i="1"/>
  <c r="N683" i="1" s="1"/>
  <c r="M365" i="1"/>
  <c r="N365" i="1" s="1"/>
  <c r="M770" i="1"/>
  <c r="N770" i="1" s="1"/>
  <c r="M684" i="1"/>
  <c r="N684" i="1" s="1"/>
  <c r="M842" i="1"/>
  <c r="N842" i="1" s="1"/>
  <c r="M933" i="1"/>
  <c r="N933" i="1" s="1"/>
  <c r="M170" i="1"/>
  <c r="N170" i="1" s="1"/>
  <c r="M923" i="1"/>
  <c r="N923" i="1" s="1"/>
  <c r="M497" i="1"/>
  <c r="N497" i="1" s="1"/>
  <c r="M958" i="1"/>
  <c r="N958" i="1" s="1"/>
  <c r="M354" i="1"/>
  <c r="N354" i="1" s="1"/>
  <c r="M955" i="1"/>
  <c r="N955" i="1" s="1"/>
  <c r="M456" i="1"/>
  <c r="N456" i="1" s="1"/>
  <c r="M405" i="1"/>
  <c r="N405" i="1" s="1"/>
  <c r="M351" i="1"/>
  <c r="N351" i="1" s="1"/>
  <c r="M613" i="1"/>
  <c r="N613" i="1" s="1"/>
  <c r="M582" i="1"/>
  <c r="N582" i="1" s="1"/>
  <c r="M894" i="1"/>
  <c r="N894" i="1" s="1"/>
  <c r="M649" i="1"/>
  <c r="N649" i="1" s="1"/>
  <c r="M433" i="1"/>
  <c r="N433" i="1" s="1"/>
  <c r="M123" i="1"/>
  <c r="N123" i="1" s="1"/>
  <c r="M562" i="1"/>
  <c r="N562" i="1" s="1"/>
  <c r="M581" i="1"/>
  <c r="N581" i="1" s="1"/>
  <c r="M875" i="1"/>
  <c r="N875" i="1" s="1"/>
  <c r="M993" i="1"/>
  <c r="N993" i="1" s="1"/>
  <c r="M895" i="1"/>
  <c r="N895" i="1" s="1"/>
  <c r="M147" i="1"/>
  <c r="N147" i="1" s="1"/>
  <c r="M752" i="1"/>
  <c r="N752" i="1" s="1"/>
  <c r="M482" i="1"/>
  <c r="N482" i="1" s="1"/>
  <c r="M33" i="1"/>
  <c r="N33" i="1" s="1"/>
  <c r="M293" i="1"/>
  <c r="N293" i="1" s="1"/>
  <c r="M720" i="1"/>
  <c r="N720" i="1" s="1"/>
  <c r="M459" i="1"/>
  <c r="N459" i="1" s="1"/>
  <c r="M65" i="1"/>
  <c r="N65" i="1" s="1"/>
  <c r="M457" i="1"/>
  <c r="N457" i="1" s="1"/>
  <c r="M824" i="1"/>
  <c r="N824" i="1" s="1"/>
  <c r="M468" i="1"/>
  <c r="N468" i="1" s="1"/>
  <c r="M25" i="1"/>
  <c r="N25" i="1" s="1"/>
  <c r="M567" i="1"/>
  <c r="N567" i="1" s="1"/>
  <c r="M32" i="1"/>
  <c r="N32" i="1" s="1"/>
  <c r="M391" i="1"/>
  <c r="N391" i="1" s="1"/>
  <c r="M99" i="1"/>
  <c r="N99" i="1" s="1"/>
  <c r="M668" i="1"/>
  <c r="N668" i="1" s="1"/>
  <c r="M465" i="1"/>
  <c r="N465" i="1" s="1"/>
  <c r="M256" i="1"/>
  <c r="N256" i="1" s="1"/>
  <c r="M983" i="1"/>
  <c r="N983" i="1" s="1"/>
  <c r="M848" i="1"/>
  <c r="N848" i="1" s="1"/>
  <c r="M265" i="1"/>
  <c r="N265" i="1" s="1"/>
  <c r="M696" i="1"/>
  <c r="N696" i="1" s="1"/>
  <c r="M6" i="1"/>
  <c r="N6" i="1" s="1"/>
  <c r="M573" i="1"/>
  <c r="N573" i="1" s="1"/>
  <c r="M725" i="1"/>
  <c r="N725" i="1" s="1"/>
  <c r="M472" i="1"/>
  <c r="N472" i="1" s="1"/>
  <c r="M440" i="1"/>
  <c r="N440" i="1" s="1"/>
  <c r="M541" i="1"/>
  <c r="N541" i="1" s="1"/>
  <c r="M714" i="1"/>
  <c r="N714" i="1" s="1"/>
  <c r="M535" i="1"/>
  <c r="N535" i="1" s="1"/>
  <c r="M964" i="1"/>
  <c r="N964" i="1" s="1"/>
  <c r="M67" i="1"/>
  <c r="N67" i="1" s="1"/>
  <c r="M466" i="1"/>
  <c r="N466" i="1" s="1"/>
  <c r="M728" i="1"/>
  <c r="N728" i="1" s="1"/>
  <c r="M863" i="1"/>
  <c r="N863" i="1" s="1"/>
  <c r="M946" i="1"/>
  <c r="N946" i="1" s="1"/>
  <c r="M18" i="1"/>
  <c r="N18" i="1" s="1"/>
  <c r="M551" i="1"/>
  <c r="N551" i="1" s="1"/>
  <c r="M48" i="1"/>
  <c r="N48" i="1" s="1"/>
  <c r="M107" i="1"/>
  <c r="N107" i="1" s="1"/>
  <c r="M8" i="1"/>
  <c r="N8" i="1" s="1"/>
  <c r="M76" i="1"/>
  <c r="N76" i="1" s="1"/>
  <c r="M647" i="1"/>
  <c r="N647" i="1" s="1"/>
  <c r="M204" i="1"/>
  <c r="N204" i="1" s="1"/>
  <c r="M284" i="1"/>
  <c r="N284" i="1" s="1"/>
  <c r="M694" i="1"/>
  <c r="N694" i="1" s="1"/>
  <c r="M511" i="1"/>
  <c r="N511" i="1" s="1"/>
  <c r="M239" i="1"/>
  <c r="N239" i="1" s="1"/>
  <c r="M427" i="1"/>
  <c r="N427" i="1" s="1"/>
  <c r="M794" i="1"/>
  <c r="N794" i="1" s="1"/>
  <c r="M180" i="1"/>
  <c r="N180" i="1" s="1"/>
  <c r="M670" i="1"/>
  <c r="N670" i="1" s="1"/>
  <c r="M189" i="1"/>
  <c r="N189" i="1" s="1"/>
  <c r="M566" i="1"/>
  <c r="N566" i="1" s="1"/>
  <c r="M461" i="1"/>
  <c r="N461" i="1" s="1"/>
  <c r="M84" i="1"/>
  <c r="N84" i="1" s="1"/>
  <c r="M508" i="1"/>
  <c r="N508" i="1" s="1"/>
  <c r="M656" i="1"/>
  <c r="N656" i="1" s="1"/>
  <c r="M730" i="1"/>
  <c r="N730" i="1" s="1"/>
  <c r="M608" i="1"/>
  <c r="N608" i="1" s="1"/>
  <c r="M489" i="1"/>
  <c r="N489" i="1" s="1"/>
  <c r="M926" i="1"/>
  <c r="N926" i="1" s="1"/>
  <c r="M798" i="1"/>
  <c r="N798" i="1" s="1"/>
  <c r="M940" i="1"/>
  <c r="N940" i="1" s="1"/>
  <c r="M134" i="1"/>
  <c r="N134" i="1" s="1"/>
  <c r="M63" i="1"/>
  <c r="N63" i="1" s="1"/>
  <c r="M637" i="1"/>
  <c r="N637" i="1" s="1"/>
  <c r="M12" i="1"/>
  <c r="N12" i="1" s="1"/>
  <c r="M249" i="1"/>
  <c r="N249" i="1" s="1"/>
  <c r="M26" i="1"/>
  <c r="N26" i="1" s="1"/>
  <c r="M572" i="1"/>
  <c r="N572" i="1" s="1"/>
  <c r="M306" i="1"/>
  <c r="N306" i="1" s="1"/>
  <c r="M30" i="1"/>
  <c r="N30" i="1" s="1"/>
  <c r="M844" i="1"/>
  <c r="N844" i="1" s="1"/>
  <c r="M176" i="1"/>
  <c r="N176" i="1" s="1"/>
  <c r="M79" i="1"/>
  <c r="N79" i="1" s="1"/>
  <c r="M619" i="1"/>
  <c r="N619" i="1" s="1"/>
  <c r="M128" i="1"/>
  <c r="N128" i="1" s="1"/>
  <c r="M135" i="1"/>
  <c r="N135" i="1" s="1"/>
  <c r="M235" i="1"/>
  <c r="N235" i="1" s="1"/>
  <c r="M891" i="1"/>
  <c r="N891" i="1" s="1"/>
  <c r="M486" i="1"/>
  <c r="N486" i="1" s="1"/>
  <c r="M285" i="1"/>
  <c r="N285" i="1" s="1"/>
  <c r="M50" i="1"/>
  <c r="N50" i="1" s="1"/>
  <c r="M889" i="1"/>
  <c r="N889" i="1" s="1"/>
  <c r="M234" i="1"/>
  <c r="N234" i="1" s="1"/>
  <c r="M335" i="1"/>
  <c r="N335" i="1" s="1"/>
  <c r="M577" i="1"/>
  <c r="N577" i="1" s="1"/>
  <c r="M584" i="1"/>
  <c r="N584" i="1" s="1"/>
  <c r="M888" i="1"/>
  <c r="N888" i="1" s="1"/>
  <c r="M876" i="1"/>
  <c r="N876" i="1" s="1"/>
  <c r="M932" i="1"/>
  <c r="N932" i="1" s="1"/>
  <c r="M389" i="1"/>
  <c r="N389" i="1" s="1"/>
  <c r="M767" i="1"/>
  <c r="N767" i="1" s="1"/>
  <c r="M382" i="1"/>
  <c r="N382" i="1" s="1"/>
  <c r="M372" i="1"/>
  <c r="N372" i="1" s="1"/>
  <c r="M520" i="1"/>
  <c r="N520" i="1" s="1"/>
  <c r="M829" i="1"/>
  <c r="N829" i="1" s="1"/>
  <c r="M941" i="1"/>
  <c r="N941" i="1" s="1"/>
  <c r="M362" i="1"/>
  <c r="N362" i="1" s="1"/>
  <c r="M160" i="1"/>
  <c r="N160" i="1" s="1"/>
  <c r="M233" i="1"/>
  <c r="N233" i="1" s="1"/>
  <c r="M248" i="1"/>
  <c r="N248" i="1" s="1"/>
  <c r="M526" i="1"/>
  <c r="N526" i="1" s="1"/>
  <c r="M373" i="1"/>
  <c r="N373" i="1" s="1"/>
  <c r="M886" i="1"/>
  <c r="N886" i="1" s="1"/>
  <c r="M974" i="1"/>
  <c r="N974" i="1" s="1"/>
  <c r="M597" i="1"/>
  <c r="N597" i="1" s="1"/>
  <c r="M431" i="1"/>
  <c r="N431" i="1" s="1"/>
  <c r="M777" i="1"/>
  <c r="N777" i="1" s="1"/>
  <c r="M925" i="1"/>
  <c r="N925" i="1" s="1"/>
  <c r="M698" i="1"/>
  <c r="N698" i="1" s="1"/>
  <c r="M879" i="1"/>
  <c r="N879" i="1" s="1"/>
  <c r="M400" i="1"/>
  <c r="N400" i="1" s="1"/>
  <c r="M198" i="1"/>
  <c r="N198" i="1" s="1"/>
  <c r="M960" i="1"/>
  <c r="N960" i="1" s="1"/>
  <c r="M691" i="1"/>
  <c r="N691" i="1" s="1"/>
  <c r="M784" i="1"/>
  <c r="N784" i="1" s="1"/>
  <c r="M852" i="1"/>
  <c r="N852" i="1" s="1"/>
  <c r="M470" i="1"/>
  <c r="N470" i="1" s="1"/>
  <c r="M66" i="1"/>
  <c r="N66" i="1" s="1"/>
  <c r="M93" i="1"/>
  <c r="N93" i="1" s="1"/>
  <c r="M908" i="1"/>
  <c r="N908" i="1" s="1"/>
  <c r="M882" i="1"/>
  <c r="N882" i="1" s="1"/>
  <c r="M479" i="1"/>
  <c r="N479" i="1" s="1"/>
  <c r="M922" i="1"/>
  <c r="N922" i="1" s="1"/>
  <c r="M621" i="1"/>
  <c r="N621" i="1" s="1"/>
  <c r="M611" i="1"/>
  <c r="N611" i="1" s="1"/>
  <c r="M325" i="1"/>
  <c r="N325" i="1" s="1"/>
  <c r="M610" i="1"/>
  <c r="N610" i="1" s="1"/>
  <c r="M762" i="1"/>
  <c r="N762" i="1" s="1"/>
  <c r="M14" i="1"/>
  <c r="N14" i="1" s="1"/>
  <c r="M994" i="1"/>
  <c r="N994" i="1" s="1"/>
  <c r="M485" i="1"/>
  <c r="N485" i="1" s="1"/>
  <c r="M715" i="1"/>
  <c r="N715" i="1" s="1"/>
  <c r="M202" i="1"/>
  <c r="N202" i="1" s="1"/>
  <c r="M240" i="1"/>
  <c r="N240" i="1" s="1"/>
  <c r="M787" i="1"/>
  <c r="N787" i="1" s="1"/>
  <c r="M246" i="1"/>
  <c r="N246" i="1" s="1"/>
  <c r="M736" i="1"/>
  <c r="N736" i="1" s="1"/>
  <c r="M115" i="1"/>
  <c r="N115" i="1" s="1"/>
  <c r="M957" i="1"/>
  <c r="N957" i="1" s="1"/>
  <c r="M332" i="1"/>
  <c r="N332" i="1" s="1"/>
  <c r="M883" i="1"/>
  <c r="N883" i="1" s="1"/>
  <c r="M797" i="1"/>
  <c r="N797" i="1" s="1"/>
  <c r="M898" i="1"/>
  <c r="N898" i="1" s="1"/>
  <c r="M542" i="1"/>
  <c r="N542" i="1" s="1"/>
  <c r="M803" i="1"/>
  <c r="N803" i="1" s="1"/>
  <c r="M86" i="1"/>
  <c r="N86" i="1" s="1"/>
  <c r="M976" i="1"/>
  <c r="N976" i="1" s="1"/>
  <c r="M746" i="1"/>
  <c r="N746" i="1" s="1"/>
  <c r="M162" i="1"/>
  <c r="N162" i="1" s="1"/>
  <c r="M979" i="1"/>
  <c r="N979" i="1" s="1"/>
  <c r="M604" i="1"/>
  <c r="N604" i="1" s="1"/>
  <c r="M992" i="1"/>
  <c r="N992" i="1" s="1"/>
  <c r="M222" i="1"/>
  <c r="N222" i="1" s="1"/>
  <c r="M826" i="1"/>
  <c r="N826" i="1" s="1"/>
  <c r="M661" i="1"/>
  <c r="N661" i="1" s="1"/>
  <c r="M811" i="1"/>
  <c r="N811" i="1" s="1"/>
  <c r="M772" i="1"/>
  <c r="N772" i="1" s="1"/>
  <c r="M690" i="1"/>
  <c r="N690" i="1" s="1"/>
  <c r="M524" i="1"/>
  <c r="N524" i="1" s="1"/>
  <c r="M215" i="1"/>
  <c r="N215" i="1" s="1"/>
  <c r="M280" i="1"/>
  <c r="N280" i="1" s="1"/>
  <c r="M388" i="1"/>
  <c r="N388" i="1" s="1"/>
  <c r="M371" i="1"/>
  <c r="N371" i="1" s="1"/>
  <c r="M917" i="1"/>
  <c r="N917" i="1" s="1"/>
  <c r="M80" i="1"/>
  <c r="N80" i="1" s="1"/>
  <c r="M713" i="1"/>
  <c r="N713" i="1" s="1"/>
  <c r="M786" i="1"/>
  <c r="N786" i="1" s="1"/>
  <c r="M822" i="1"/>
  <c r="N822" i="1" s="1"/>
  <c r="M312" i="1"/>
  <c r="N312" i="1" s="1"/>
  <c r="M766" i="1"/>
  <c r="N766" i="1" s="1"/>
  <c r="M268" i="1"/>
  <c r="N268" i="1" s="1"/>
  <c r="M272" i="1"/>
  <c r="N272" i="1" s="1"/>
  <c r="M988" i="1"/>
  <c r="N988" i="1" s="1"/>
  <c r="M159" i="1"/>
  <c r="N159" i="1" s="1"/>
  <c r="M575" i="1"/>
  <c r="N575" i="1" s="1"/>
  <c r="M422" i="1"/>
  <c r="N422" i="1" s="1"/>
  <c r="M838" i="1"/>
  <c r="N838" i="1" s="1"/>
  <c r="M785" i="1"/>
  <c r="N785" i="1" s="1"/>
  <c r="M144" i="1"/>
  <c r="N144" i="1" s="1"/>
  <c r="M241" i="1"/>
  <c r="N241" i="1" s="1"/>
  <c r="M711" i="1"/>
  <c r="N711" i="1" s="1"/>
  <c r="M399" i="1"/>
  <c r="N399" i="1" s="1"/>
  <c r="M264" i="1"/>
  <c r="N264" i="1" s="1"/>
  <c r="M587" i="1"/>
  <c r="N587" i="1" s="1"/>
  <c r="M224" i="1"/>
  <c r="N224" i="1" s="1"/>
  <c r="M913" i="1"/>
  <c r="N913" i="1" s="1"/>
  <c r="M618" i="1"/>
  <c r="N618" i="1" s="1"/>
  <c r="M722" i="1"/>
  <c r="N722" i="1" s="1"/>
  <c r="M462" i="1"/>
  <c r="N462" i="1" s="1"/>
  <c r="M921" i="1"/>
  <c r="N921" i="1" s="1"/>
  <c r="M512" i="1"/>
  <c r="N512" i="1" s="1"/>
  <c r="M51" i="1"/>
  <c r="N51" i="1" s="1"/>
  <c r="M132" i="1"/>
  <c r="N132" i="1" s="1"/>
  <c r="M502" i="1"/>
  <c r="N502" i="1" s="1"/>
  <c r="M629" i="1"/>
  <c r="N629" i="1" s="1"/>
  <c r="M153" i="1"/>
  <c r="N153" i="1" s="1"/>
  <c r="M836" i="1"/>
  <c r="N836" i="1" s="1"/>
  <c r="M182" i="1"/>
  <c r="N182" i="1" s="1"/>
  <c r="M163" i="1"/>
  <c r="N163" i="1" s="1"/>
  <c r="M721" i="1"/>
  <c r="N721" i="1" s="1"/>
  <c r="M350" i="1"/>
  <c r="N350" i="1" s="1"/>
  <c r="M199" i="1"/>
  <c r="N199" i="1" s="1"/>
  <c r="M331" i="1"/>
  <c r="N331" i="1" s="1"/>
  <c r="M550" i="1"/>
  <c r="N550" i="1" s="1"/>
  <c r="M701" i="1"/>
  <c r="N701" i="1" s="1"/>
  <c r="M327" i="1"/>
  <c r="N327" i="1" s="1"/>
  <c r="M510" i="1"/>
  <c r="N510" i="1" s="1"/>
  <c r="M652" i="1"/>
  <c r="N652" i="1" s="1"/>
  <c r="M318" i="1"/>
  <c r="N318" i="1" s="1"/>
  <c r="M20" i="1"/>
  <c r="N20" i="1" s="1"/>
  <c r="M969" i="1"/>
  <c r="N969" i="1" s="1"/>
  <c r="M718" i="1"/>
  <c r="N718" i="1" s="1"/>
  <c r="M173" i="1"/>
  <c r="N173" i="1" s="1"/>
  <c r="M177" i="1"/>
  <c r="N177" i="1" s="1"/>
  <c r="M185" i="1"/>
  <c r="N185" i="1" s="1"/>
  <c r="M870" i="1"/>
  <c r="N870" i="1" s="1"/>
  <c r="M873" i="1"/>
  <c r="N873" i="1" s="1"/>
  <c r="M956" i="1"/>
  <c r="N956" i="1" s="1"/>
  <c r="M864" i="1"/>
  <c r="N864" i="1" s="1"/>
  <c r="M837" i="1"/>
  <c r="N837" i="1" s="1"/>
  <c r="M129" i="1"/>
  <c r="N129" i="1" s="1"/>
  <c r="M695" i="1"/>
  <c r="N695" i="1" s="1"/>
  <c r="M22" i="1"/>
  <c r="N22" i="1" s="1"/>
  <c r="M419" i="1"/>
  <c r="N419" i="1" s="1"/>
  <c r="M329" i="1"/>
  <c r="N329" i="1" s="1"/>
  <c r="M398" i="1"/>
  <c r="N398" i="1" s="1"/>
  <c r="M190" i="1"/>
  <c r="N190" i="1" s="1"/>
  <c r="M450" i="1"/>
  <c r="N450" i="1" s="1"/>
  <c r="M254" i="1"/>
  <c r="N254" i="1" s="1"/>
  <c r="M417" i="1"/>
  <c r="N417" i="1" s="1"/>
  <c r="M206" i="1"/>
  <c r="N206" i="1" s="1"/>
  <c r="M321" i="1"/>
  <c r="N321" i="1" s="1"/>
  <c r="M218" i="1"/>
  <c r="N218" i="1" s="1"/>
  <c r="M452" i="1"/>
  <c r="N452" i="1" s="1"/>
  <c r="M319" i="1"/>
  <c r="N319" i="1" s="1"/>
  <c r="M920" i="1"/>
  <c r="N920" i="1" s="1"/>
  <c r="M565" i="1"/>
  <c r="N565" i="1" s="1"/>
  <c r="M978" i="1"/>
  <c r="N978" i="1" s="1"/>
  <c r="M789" i="1"/>
  <c r="N789" i="1" s="1"/>
  <c r="M896" i="1"/>
  <c r="N896" i="1" s="1"/>
  <c r="M800" i="1"/>
  <c r="N800" i="1" s="1"/>
  <c r="M317" i="1"/>
  <c r="N317" i="1" s="1"/>
  <c r="M217" i="1"/>
  <c r="N217" i="1" s="1"/>
  <c r="M747" i="1"/>
  <c r="N747" i="1" s="1"/>
  <c r="M368" i="1"/>
  <c r="N368" i="1" s="1"/>
  <c r="M27" i="1"/>
  <c r="N27" i="1" s="1"/>
  <c r="M257" i="1"/>
  <c r="N257" i="1" s="1"/>
  <c r="M53" i="1"/>
  <c r="N53" i="1" s="1"/>
  <c r="M532" i="1"/>
  <c r="N532" i="1" s="1"/>
  <c r="M700" i="1"/>
  <c r="N700" i="1" s="1"/>
  <c r="M415" i="1"/>
  <c r="N415" i="1" s="1"/>
  <c r="M834" i="1"/>
  <c r="N834" i="1" s="1"/>
  <c r="M911" i="1"/>
  <c r="N911" i="1" s="1"/>
  <c r="M414" i="1"/>
  <c r="N414" i="1" s="1"/>
  <c r="M24" i="1"/>
  <c r="N24" i="1" s="1"/>
  <c r="M919" i="1"/>
  <c r="N919" i="1" s="1"/>
  <c r="M754" i="1"/>
  <c r="N754" i="1" s="1"/>
  <c r="M71" i="1"/>
  <c r="N71" i="1" s="1"/>
  <c r="M967" i="1"/>
  <c r="N967" i="1" s="1"/>
  <c r="M447" i="1"/>
  <c r="N447" i="1" s="1"/>
  <c r="M369" i="1"/>
  <c r="N369" i="1" s="1"/>
  <c r="M259" i="1"/>
  <c r="N259" i="1" s="1"/>
  <c r="M258" i="1"/>
  <c r="N258" i="1" s="1"/>
  <c r="M460" i="1"/>
  <c r="N460" i="1" s="1"/>
  <c r="M102" i="1"/>
  <c r="N102" i="1" s="1"/>
  <c r="M455" i="1"/>
  <c r="N455" i="1" s="1"/>
  <c r="M918" i="1"/>
  <c r="N918" i="1" s="1"/>
  <c r="M612" i="1"/>
  <c r="N612" i="1" s="1"/>
  <c r="M779" i="1"/>
  <c r="N779" i="1" s="1"/>
  <c r="M806" i="1"/>
  <c r="N806" i="1" s="1"/>
  <c r="M150" i="1"/>
  <c r="N150" i="1" s="1"/>
  <c r="M211" i="1"/>
  <c r="N211" i="1" s="1"/>
  <c r="M884" i="1"/>
  <c r="N884" i="1" s="1"/>
  <c r="M840" i="1"/>
  <c r="N840" i="1" s="1"/>
  <c r="M540" i="1"/>
  <c r="N540" i="1" s="1"/>
  <c r="M2" i="1"/>
  <c r="M469" i="1"/>
  <c r="N469" i="1" s="1"/>
  <c r="M36" i="1"/>
  <c r="N36" i="1" s="1"/>
  <c r="M116" i="1"/>
  <c r="N116" i="1" s="1"/>
  <c r="M763" i="1"/>
  <c r="N763" i="1" s="1"/>
  <c r="M484" i="1"/>
  <c r="N484" i="1" s="1"/>
  <c r="M731" i="1"/>
  <c r="N731" i="1" s="1"/>
  <c r="M169" i="1"/>
  <c r="N169" i="1" s="1"/>
  <c r="M635" i="1"/>
  <c r="N635" i="1" s="1"/>
  <c r="M513" i="1"/>
  <c r="N513" i="1" s="1"/>
  <c r="M328" i="1"/>
  <c r="N328" i="1" s="1"/>
  <c r="M7" i="1"/>
  <c r="N7" i="1" s="1"/>
  <c r="M157" i="1"/>
  <c r="N157" i="1" s="1"/>
  <c r="M110" i="1"/>
  <c r="N110" i="1" s="1"/>
  <c r="M759" i="1"/>
  <c r="N759" i="1" s="1"/>
  <c r="M92" i="1"/>
  <c r="N92" i="1" s="1"/>
  <c r="M260" i="1"/>
  <c r="N260" i="1" s="1"/>
  <c r="M927" i="1"/>
  <c r="N927" i="1" s="1"/>
  <c r="M906" i="1"/>
  <c r="N906" i="1" s="1"/>
  <c r="M244" i="1"/>
  <c r="N244" i="1" s="1"/>
  <c r="M843" i="1"/>
  <c r="N843" i="1" s="1"/>
  <c r="M130" i="1"/>
  <c r="N130" i="1" s="1"/>
  <c r="M426" i="1"/>
  <c r="N426" i="1" s="1"/>
  <c r="M370" i="1"/>
  <c r="N370" i="1" s="1"/>
  <c r="M812" i="1"/>
  <c r="N812" i="1" s="1"/>
  <c r="M420" i="1"/>
  <c r="N420" i="1" s="1"/>
  <c r="M717" i="1"/>
  <c r="N717" i="1" s="1"/>
  <c r="M155" i="1"/>
  <c r="N155" i="1" s="1"/>
  <c r="M138" i="1"/>
  <c r="N138" i="1" s="1"/>
  <c r="M561" i="1"/>
  <c r="N561" i="1" s="1"/>
  <c r="M782" i="1"/>
  <c r="N782" i="1" s="1"/>
  <c r="M552" i="1"/>
  <c r="N552" i="1" s="1"/>
  <c r="M997" i="1"/>
  <c r="N997" i="1" s="1"/>
  <c r="M45" i="1"/>
  <c r="N45" i="1" s="1"/>
  <c r="M223" i="1"/>
  <c r="N223" i="1" s="1"/>
  <c r="M595" i="1"/>
  <c r="N595" i="1" s="1"/>
  <c r="M480" i="1"/>
  <c r="N480" i="1" s="1"/>
  <c r="M41" i="1"/>
  <c r="N41" i="1" s="1"/>
  <c r="M252" i="1"/>
  <c r="N252" i="1" s="1"/>
  <c r="M536" i="1"/>
  <c r="N536" i="1" s="1"/>
  <c r="M995" i="1"/>
  <c r="N995" i="1" s="1"/>
  <c r="M165" i="1"/>
  <c r="N165" i="1" s="1"/>
  <c r="M703" i="1"/>
  <c r="N703" i="1" s="1"/>
  <c r="M578" i="1"/>
  <c r="N578" i="1" s="1"/>
  <c r="M28" i="1"/>
  <c r="N28" i="1" s="1"/>
  <c r="M820" i="1"/>
  <c r="N820" i="1" s="1"/>
  <c r="M831" i="1"/>
  <c r="N831" i="1" s="1"/>
  <c r="M795" i="1"/>
  <c r="N795" i="1" s="1"/>
  <c r="M477" i="1"/>
  <c r="N477" i="1" s="1"/>
  <c r="M143" i="1"/>
  <c r="N143" i="1" s="1"/>
  <c r="M273" i="1"/>
  <c r="N273" i="1" s="1"/>
  <c r="M503" i="1"/>
  <c r="N503" i="1" s="1"/>
  <c r="M476" i="1"/>
  <c r="N476" i="1" s="1"/>
  <c r="M781" i="1"/>
  <c r="N781" i="1" s="1"/>
  <c r="M212" i="1"/>
  <c r="N212" i="1" s="1"/>
  <c r="M977" i="1"/>
  <c r="N977" i="1" s="1"/>
  <c r="M854" i="1"/>
  <c r="N854" i="1" s="1"/>
  <c r="M643" i="1"/>
  <c r="N643" i="1" s="1"/>
  <c r="M448" i="1"/>
  <c r="N448" i="1" s="1"/>
  <c r="M301" i="1"/>
  <c r="N301" i="1" s="1"/>
  <c r="M454" i="1"/>
  <c r="N454" i="1" s="1"/>
  <c r="M675" i="1"/>
  <c r="N675" i="1" s="1"/>
  <c r="M105" i="1"/>
  <c r="N105" i="1" s="1"/>
  <c r="M89" i="1"/>
  <c r="N89" i="1" s="1"/>
  <c r="M516" i="1"/>
  <c r="N516" i="1" s="1"/>
  <c r="M496" i="1"/>
  <c r="N496" i="1" s="1"/>
  <c r="M857" i="1"/>
  <c r="N857" i="1" s="1"/>
  <c r="M869" i="1"/>
  <c r="N869" i="1" s="1"/>
  <c r="M521" i="1"/>
  <c r="N521" i="1" s="1"/>
  <c r="M330" i="1"/>
  <c r="N330" i="1" s="1"/>
  <c r="M424" i="1"/>
  <c r="N424" i="1" s="1"/>
  <c r="M113" i="1"/>
  <c r="N113" i="1" s="1"/>
  <c r="M571" i="1"/>
  <c r="N571" i="1" s="1"/>
  <c r="M481" i="1"/>
  <c r="N481" i="1" s="1"/>
  <c r="M429" i="1"/>
  <c r="N429" i="1" s="1"/>
  <c r="M585" i="1"/>
  <c r="N585" i="1" s="1"/>
  <c r="M866" i="1"/>
  <c r="N866" i="1" s="1"/>
  <c r="M673" i="1"/>
  <c r="N673" i="1" s="1"/>
  <c r="M599" i="1"/>
  <c r="N599" i="1" s="1"/>
  <c r="M136" i="1"/>
  <c r="N136" i="1" s="1"/>
  <c r="M605" i="1"/>
  <c r="N605" i="1" s="1"/>
  <c r="M569" i="1"/>
  <c r="N569" i="1" s="1"/>
  <c r="M430" i="1"/>
  <c r="N430" i="1" s="1"/>
  <c r="M152" i="1"/>
  <c r="N152" i="1" s="1"/>
  <c r="M856" i="1"/>
  <c r="N856" i="1" s="1"/>
  <c r="M998" i="1"/>
  <c r="N998" i="1" s="1"/>
  <c r="M346" i="1"/>
  <c r="N346" i="1" s="1"/>
  <c r="M735" i="1"/>
  <c r="N735" i="1" s="1"/>
  <c r="M397" i="1"/>
  <c r="N397" i="1" s="1"/>
  <c r="M547" i="1"/>
  <c r="N547" i="1" s="1"/>
  <c r="M627" i="1"/>
  <c r="N627" i="1" s="1"/>
  <c r="M338" i="1"/>
  <c r="N338" i="1" s="1"/>
  <c r="M383" i="1"/>
  <c r="N383" i="1" s="1"/>
  <c r="M425" i="1"/>
  <c r="N425" i="1" s="1"/>
  <c r="M55" i="1"/>
  <c r="N55" i="1" s="1"/>
  <c r="M408" i="1"/>
  <c r="N408" i="1" s="1"/>
  <c r="M377" i="1"/>
  <c r="N377" i="1" s="1"/>
  <c r="M678" i="1"/>
  <c r="N678" i="1" s="1"/>
  <c r="M167" i="1"/>
  <c r="N167" i="1" s="1"/>
  <c r="M623" i="1"/>
  <c r="N623" i="1" s="1"/>
  <c r="M638" i="1"/>
  <c r="N638" i="1" s="1"/>
  <c r="M1000" i="1"/>
  <c r="N1000" i="1" s="1"/>
  <c r="M708" i="1"/>
  <c r="N708" i="1" s="1"/>
  <c r="M17" i="1"/>
  <c r="N17" i="1" s="1"/>
  <c r="M961" i="1"/>
  <c r="N961" i="1" s="1"/>
  <c r="M436" i="1"/>
  <c r="N436" i="1" s="1"/>
  <c r="M378" i="1"/>
  <c r="N378" i="1" s="1"/>
  <c r="M216" i="1"/>
  <c r="N216" i="1" s="1"/>
  <c r="M929" i="1"/>
  <c r="N929" i="1" s="1"/>
  <c r="M987" i="1"/>
  <c r="N987" i="1" s="1"/>
  <c r="M846" i="1"/>
  <c r="N846" i="1" s="1"/>
  <c r="M404" i="1"/>
  <c r="N404" i="1" s="1"/>
  <c r="M188" i="1"/>
  <c r="N188" i="1" s="1"/>
  <c r="M950" i="1"/>
  <c r="N950" i="1" s="1"/>
  <c r="M345" i="1"/>
  <c r="N345" i="1" s="1"/>
  <c r="M788" i="1"/>
  <c r="N788" i="1" s="1"/>
  <c r="M801" i="1"/>
  <c r="N801" i="1" s="1"/>
  <c r="M620" i="1"/>
  <c r="N620" i="1" s="1"/>
  <c r="M46" i="1"/>
  <c r="N46" i="1" s="1"/>
  <c r="M308" i="1"/>
  <c r="N308" i="1" s="1"/>
  <c r="M326" i="1"/>
  <c r="N326" i="1" s="1"/>
  <c r="M537" i="1"/>
  <c r="N537" i="1" s="1"/>
  <c r="M434" i="1"/>
  <c r="N434" i="1" s="1"/>
  <c r="M339" i="1"/>
  <c r="N339" i="1" s="1"/>
  <c r="M862" i="1"/>
  <c r="N862" i="1" s="1"/>
  <c r="M406" i="1"/>
  <c r="N406" i="1" s="1"/>
  <c r="M835" i="1"/>
  <c r="N835" i="1" s="1"/>
  <c r="M990" i="1"/>
  <c r="N990" i="1" s="1"/>
  <c r="M943" i="1"/>
  <c r="N943" i="1" s="1"/>
  <c r="M519" i="1"/>
  <c r="N519" i="1" s="1"/>
  <c r="M559" i="1"/>
  <c r="N559" i="1" s="1"/>
  <c r="M847" i="1"/>
  <c r="N847" i="1" s="1"/>
  <c r="M21" i="1"/>
  <c r="N21" i="1" s="1"/>
  <c r="M236" i="1"/>
  <c r="N236" i="1" s="1"/>
  <c r="M942" i="1"/>
  <c r="N942" i="1" s="1"/>
  <c r="M320" i="1"/>
  <c r="N320" i="1" s="1"/>
  <c r="M428" i="1"/>
  <c r="N428" i="1" s="1"/>
  <c r="M5" i="1"/>
  <c r="N5" i="1" s="1"/>
  <c r="M845" i="1"/>
  <c r="N845" i="1" s="1"/>
  <c r="M294" i="1"/>
  <c r="N294" i="1" s="1"/>
  <c r="M274" i="1"/>
  <c r="N274" i="1" s="1"/>
  <c r="M344" i="1"/>
  <c r="N344" i="1" s="1"/>
  <c r="M515" i="1"/>
  <c r="N515" i="1" s="1"/>
  <c r="M723" i="1"/>
  <c r="N723" i="1" s="1"/>
  <c r="M342" i="1"/>
  <c r="N342" i="1" s="1"/>
  <c r="M38" i="1"/>
  <c r="N38" i="1" s="1"/>
  <c r="M108" i="1"/>
  <c r="N108" i="1" s="1"/>
  <c r="M680" i="1"/>
  <c r="N680" i="1" s="1"/>
  <c r="M937" i="1"/>
  <c r="N937" i="1" s="1"/>
  <c r="M227" i="1"/>
  <c r="N227" i="1" s="1"/>
  <c r="M580" i="1"/>
  <c r="N580" i="1" s="1"/>
  <c r="M709" i="1"/>
  <c r="N709" i="1" s="1"/>
  <c r="M360" i="1"/>
  <c r="N360" i="1" s="1"/>
  <c r="M631" i="1"/>
  <c r="N631" i="1" s="1"/>
  <c r="M858" i="1"/>
  <c r="N858" i="1" s="1"/>
  <c r="M807" i="1"/>
  <c r="N807" i="1" s="1"/>
  <c r="M861" i="1"/>
  <c r="N861" i="1" s="1"/>
  <c r="M316" i="1"/>
  <c r="N316" i="1" s="1"/>
  <c r="M544" i="1"/>
  <c r="N544" i="1" s="1"/>
  <c r="M589" i="1"/>
  <c r="N589" i="1" s="1"/>
  <c r="M624" i="1"/>
  <c r="N624" i="1" s="1"/>
  <c r="M625" i="1"/>
  <c r="N625" i="1" s="1"/>
  <c r="M262" i="1"/>
  <c r="N262" i="1" s="1"/>
  <c r="M423" i="1"/>
  <c r="N423" i="1" s="1"/>
  <c r="M641" i="1"/>
  <c r="N641" i="1" s="1"/>
  <c r="M968" i="1"/>
  <c r="N968" i="1" s="1"/>
  <c r="M985" i="1"/>
  <c r="N985" i="1" s="1"/>
  <c r="M29" i="1"/>
  <c r="N29" i="1" s="1"/>
  <c r="M899" i="1"/>
  <c r="N899" i="1" s="1"/>
  <c r="M602" i="1"/>
  <c r="N602" i="1" s="1"/>
  <c r="M769" i="1"/>
  <c r="N769" i="1" s="1"/>
  <c r="M118" i="1"/>
  <c r="N118" i="1" s="1"/>
  <c r="M972" i="1"/>
  <c r="N972" i="1" s="1"/>
  <c r="M939" i="1"/>
  <c r="N939" i="1" s="1"/>
  <c r="M543" i="1"/>
  <c r="N543" i="1" s="1"/>
  <c r="M757" i="1"/>
  <c r="N757" i="1" s="1"/>
  <c r="M603" i="1"/>
  <c r="N603" i="1" s="1"/>
  <c r="M909" i="1"/>
  <c r="N909" i="1" s="1"/>
  <c r="M238" i="1"/>
  <c r="N238" i="1" s="1"/>
  <c r="M200" i="1"/>
  <c r="N200" i="1" s="1"/>
  <c r="M376" i="1"/>
  <c r="N376" i="1" s="1"/>
  <c r="M832" i="1"/>
  <c r="N832" i="1" s="1"/>
  <c r="M310" i="1"/>
  <c r="N310" i="1" s="1"/>
  <c r="M83" i="1"/>
  <c r="N83" i="1" s="1"/>
  <c r="M279" i="1"/>
  <c r="N279" i="1" s="1"/>
  <c r="M574" i="1"/>
  <c r="N574" i="1" s="1"/>
  <c r="M77" i="1"/>
  <c r="N77" i="1" s="1"/>
  <c r="M522" i="1"/>
  <c r="N522" i="1" s="1"/>
  <c r="M659" i="1"/>
  <c r="N659" i="1" s="1"/>
  <c r="M808" i="1"/>
  <c r="N808" i="1" s="1"/>
  <c r="M380" i="1"/>
  <c r="N380" i="1" s="1"/>
  <c r="M43" i="1"/>
  <c r="N43" i="1" s="1"/>
  <c r="M556" i="1"/>
  <c r="N556" i="1" s="1"/>
  <c r="M343" i="1"/>
  <c r="N343" i="1" s="1"/>
  <c r="M671" i="1"/>
  <c r="N671" i="1" s="1"/>
  <c r="M660" i="1"/>
  <c r="N660" i="1" s="1"/>
  <c r="M707" i="1"/>
  <c r="N707" i="1" s="1"/>
  <c r="M817" i="1"/>
  <c r="N817" i="1" s="1"/>
  <c r="M156" i="1"/>
  <c r="N156" i="1" s="1"/>
  <c r="M965" i="1"/>
  <c r="N965" i="1" s="1"/>
  <c r="M68" i="1"/>
  <c r="N68" i="1" s="1"/>
  <c r="M501" i="1"/>
  <c r="N501" i="1" s="1"/>
  <c r="M179" i="1"/>
  <c r="N179" i="1" s="1"/>
  <c r="M818" i="1"/>
  <c r="N818" i="1" s="1"/>
  <c r="M568" i="1"/>
  <c r="N568" i="1" s="1"/>
  <c r="M97" i="1"/>
  <c r="N97" i="1" s="1"/>
  <c r="M39" i="1"/>
  <c r="N39" i="1" s="1"/>
  <c r="M935" i="1"/>
  <c r="N935" i="1" s="1"/>
  <c r="M467" i="1"/>
  <c r="N467" i="1" s="1"/>
  <c r="M411" i="1"/>
  <c r="N411" i="1" s="1"/>
  <c r="M73" i="1"/>
  <c r="N73" i="1" s="1"/>
  <c r="M303" i="1"/>
  <c r="N303" i="1" s="1"/>
  <c r="M538" i="1"/>
  <c r="N538" i="1" s="1"/>
  <c r="M228" i="1"/>
  <c r="N228" i="1" s="1"/>
  <c r="M774" i="1"/>
  <c r="N774" i="1" s="1"/>
  <c r="M878" i="1"/>
  <c r="N878" i="1" s="1"/>
  <c r="M630" i="1"/>
  <c r="N630" i="1" s="1"/>
  <c r="M586" i="1"/>
  <c r="N586" i="1" s="1"/>
  <c r="M126" i="1"/>
  <c r="N126" i="1" s="1"/>
  <c r="M250" i="1"/>
  <c r="N250" i="1" s="1"/>
  <c r="M146" i="1"/>
  <c r="N146" i="1" s="1"/>
  <c r="M197" i="1"/>
  <c r="N197" i="1" s="1"/>
  <c r="M302" i="1"/>
  <c r="N302" i="1" s="1"/>
  <c r="M665" i="1"/>
  <c r="N665" i="1" s="1"/>
  <c r="M229" i="1"/>
  <c r="N229" i="1" s="1"/>
  <c r="M504" i="1"/>
  <c r="N504" i="1" s="1"/>
  <c r="M209" i="1"/>
  <c r="N209" i="1" s="1"/>
  <c r="M756" i="1"/>
  <c r="N756" i="1" s="1"/>
  <c r="M557" i="1"/>
  <c r="N557" i="1" s="1"/>
  <c r="M131" i="1"/>
  <c r="N131" i="1" s="1"/>
  <c r="M576" i="1"/>
  <c r="N576" i="1" s="1"/>
  <c r="M588" i="1"/>
  <c r="N588" i="1" s="1"/>
  <c r="M449" i="1"/>
  <c r="N449" i="1" s="1"/>
  <c r="M357" i="1"/>
  <c r="N357" i="1" s="1"/>
  <c r="M885" i="1"/>
  <c r="N885" i="1" s="1"/>
  <c r="M444" i="1"/>
  <c r="N444" i="1" s="1"/>
  <c r="M166" i="1"/>
  <c r="N166" i="1" s="1"/>
  <c r="M311" i="1"/>
  <c r="N311" i="1" s="1"/>
  <c r="M760" i="1"/>
  <c r="N760" i="1" s="1"/>
  <c r="M62" i="1"/>
  <c r="N62" i="1" s="1"/>
  <c r="M859" i="1"/>
  <c r="N859" i="1" s="1"/>
  <c r="M791" i="1"/>
  <c r="N791" i="1" s="1"/>
  <c r="M59" i="1"/>
  <c r="N59" i="1" s="1"/>
  <c r="M662" i="1"/>
  <c r="N662" i="1" s="1"/>
  <c r="M487" i="1"/>
  <c r="N487" i="1" s="1"/>
  <c r="M590" i="1"/>
  <c r="N590" i="1" s="1"/>
  <c r="M432" i="1"/>
  <c r="N432" i="1" s="1"/>
  <c r="M40" i="1"/>
  <c r="N40" i="1" s="1"/>
  <c r="M966" i="1"/>
  <c r="N966" i="1" s="1"/>
  <c r="M96" i="1"/>
  <c r="N96" i="1" s="1"/>
  <c r="M1001" i="1"/>
  <c r="N1001" i="1" s="1"/>
  <c r="M247" i="1"/>
  <c r="N247" i="1" s="1"/>
  <c r="M471" i="1"/>
  <c r="N471" i="1" s="1"/>
  <c r="M409" i="1"/>
  <c r="N409" i="1" s="1"/>
  <c r="M596" i="1"/>
  <c r="N596" i="1" s="1"/>
  <c r="M778" i="1"/>
  <c r="N778" i="1" s="1"/>
  <c r="M164" i="1"/>
  <c r="N164" i="1" s="1"/>
  <c r="M775" i="1"/>
  <c r="N775" i="1" s="1"/>
  <c r="M251" i="1"/>
  <c r="N251" i="1" s="1"/>
  <c r="M181" i="1"/>
  <c r="N181" i="1" s="1"/>
  <c r="M158" i="1"/>
  <c r="N158" i="1" s="1"/>
  <c r="M267" i="1"/>
  <c r="N267" i="1" s="1"/>
  <c r="M307" i="1"/>
  <c r="N307" i="1" s="1"/>
  <c r="M13" i="1"/>
  <c r="N13" i="1" s="1"/>
  <c r="M530" i="1"/>
  <c r="N530" i="1" s="1"/>
  <c r="M570" i="1"/>
  <c r="N570" i="1" s="1"/>
  <c r="M902" i="1"/>
  <c r="N902" i="1" s="1"/>
  <c r="M323" i="1"/>
  <c r="N323" i="1" s="1"/>
  <c r="M261" i="1"/>
  <c r="N261" i="1" s="1"/>
  <c r="M15" i="1"/>
  <c r="N15" i="1" s="1"/>
  <c r="M606" i="1"/>
  <c r="N606" i="1" s="1"/>
  <c r="M614" i="1"/>
  <c r="N614" i="1" s="1"/>
  <c r="M263" i="1"/>
  <c r="N263" i="1" s="1"/>
  <c r="M103" i="1"/>
  <c r="N103" i="1" s="1"/>
  <c r="M669" i="1"/>
  <c r="N669" i="1" s="1"/>
  <c r="M58" i="1"/>
  <c r="N58" i="1" s="1"/>
  <c r="M112" i="1"/>
  <c r="N112" i="1" s="1"/>
  <c r="M291" i="1"/>
  <c r="N291" i="1" s="1"/>
  <c r="M816" i="1"/>
  <c r="N816" i="1" s="1"/>
  <c r="M488" i="1"/>
  <c r="N488" i="1" s="1"/>
  <c r="M970" i="1"/>
  <c r="N970" i="1" s="1"/>
  <c r="M813" i="1"/>
  <c r="N813" i="1" s="1"/>
  <c r="M814" i="1"/>
  <c r="N814" i="1" s="1"/>
  <c r="M148" i="1"/>
  <c r="N148" i="1" s="1"/>
  <c r="M677" i="1"/>
  <c r="N677" i="1" s="1"/>
  <c r="M999" i="1"/>
  <c r="N999" i="1" s="1"/>
  <c r="M491" i="1"/>
  <c r="N491" i="1" s="1"/>
  <c r="M101" i="1"/>
  <c r="N101" i="1" s="1"/>
  <c r="M171" i="1"/>
  <c r="N171" i="1" s="1"/>
  <c r="M121" i="1"/>
  <c r="N121" i="1" s="1"/>
  <c r="M509" i="1"/>
  <c r="N509" i="1" s="1"/>
  <c r="M196" i="1"/>
  <c r="N196" i="1" s="1"/>
  <c r="M278" i="1"/>
  <c r="N278" i="1" s="1"/>
  <c r="M944" i="1"/>
  <c r="N944" i="1" s="1"/>
  <c r="M225" i="1"/>
  <c r="N225" i="1" s="1"/>
  <c r="M91" i="1"/>
  <c r="N91" i="1" s="1"/>
  <c r="M82" i="1"/>
  <c r="N82" i="1" s="1"/>
  <c r="M387" i="1"/>
  <c r="N387" i="1" s="1"/>
  <c r="M208" i="1"/>
  <c r="N208" i="1" s="1"/>
  <c r="M299" i="1"/>
  <c r="N299" i="1" s="1"/>
  <c r="M761" i="1"/>
  <c r="N761" i="1" s="1"/>
  <c r="M622" i="1"/>
  <c r="N622" i="1" s="1"/>
  <c r="M231" i="1"/>
  <c r="N231" i="1" s="1"/>
  <c r="M94" i="1"/>
  <c r="N94" i="1" s="1"/>
  <c r="M658" i="1"/>
  <c r="N658" i="1" s="1"/>
  <c r="M810" i="1"/>
  <c r="N810" i="1" s="1"/>
  <c r="M9" i="1"/>
  <c r="N9" i="1" s="1"/>
  <c r="M765" i="1"/>
  <c r="N765" i="1" s="1"/>
  <c r="M685" i="1"/>
  <c r="N685" i="1" s="1"/>
  <c r="M529" i="1"/>
  <c r="N529" i="1" s="1"/>
  <c r="M616" i="1"/>
  <c r="N616" i="1" s="1"/>
  <c r="M851" i="1"/>
  <c r="N851" i="1" s="1"/>
  <c r="M359" i="1"/>
  <c r="N359" i="1" s="1"/>
  <c r="M594" i="1"/>
  <c r="N594" i="1" s="1"/>
  <c r="M676" i="1"/>
  <c r="N676" i="1" s="1"/>
  <c r="M549" i="1"/>
  <c r="N549" i="1" s="1"/>
  <c r="M237" i="1"/>
  <c r="N237" i="1" s="1"/>
  <c r="M687" i="1"/>
  <c r="N687" i="1" s="1"/>
  <c r="M871" i="1"/>
  <c r="N871" i="1" s="1"/>
  <c r="M849" i="1"/>
  <c r="N849" i="1" s="1"/>
  <c r="M507" i="1"/>
  <c r="N507" i="1" s="1"/>
  <c r="M646" i="1"/>
  <c r="N646" i="1" s="1"/>
  <c r="M498" i="1"/>
  <c r="N498" i="1" s="1"/>
  <c r="M753" i="1"/>
  <c r="N753" i="1" s="1"/>
  <c r="M704" i="1"/>
  <c r="N704" i="1" s="1"/>
  <c r="M463" i="1"/>
  <c r="N463" i="1" s="1"/>
  <c r="M142" i="1"/>
  <c r="N142" i="1" s="1"/>
  <c r="M60" i="1"/>
  <c r="N60" i="1" s="1"/>
  <c r="M458" i="1"/>
  <c r="N458" i="1" s="1"/>
  <c r="M23" i="1"/>
  <c r="N23" i="1" s="1"/>
  <c r="M347" i="1"/>
  <c r="N347" i="1" s="1"/>
  <c r="M805" i="1"/>
  <c r="N805" i="1" s="1"/>
  <c r="M681" i="1"/>
  <c r="N681" i="1" s="1"/>
  <c r="M855" i="1"/>
  <c r="N855" i="1" s="1"/>
  <c r="M672" i="1"/>
  <c r="N672" i="1" s="1"/>
  <c r="M555" i="1"/>
  <c r="N555" i="1" s="1"/>
  <c r="M475" i="1"/>
  <c r="N475" i="1" s="1"/>
  <c r="M592" i="1"/>
  <c r="N592" i="1" s="1"/>
  <c r="M564" i="1"/>
  <c r="N564" i="1" s="1"/>
  <c r="M867" i="1"/>
  <c r="N867" i="1" s="1"/>
  <c r="M719" i="1"/>
  <c r="N719" i="1" s="1"/>
  <c r="M693" i="1"/>
  <c r="N693" i="1" s="1"/>
  <c r="M853" i="1"/>
  <c r="N853" i="1" s="1"/>
  <c r="M821" i="1"/>
  <c r="N821" i="1" s="1"/>
  <c r="M841" i="1"/>
  <c r="N841" i="1" s="1"/>
  <c r="M554" i="1"/>
  <c r="N554" i="1" s="1"/>
  <c r="M421" i="1"/>
  <c r="N421" i="1" s="1"/>
  <c r="M632" i="1"/>
  <c r="N632" i="1" s="1"/>
  <c r="M358" i="1"/>
  <c r="N358" i="1" s="1"/>
  <c r="M379" i="1"/>
  <c r="N379" i="1" s="1"/>
  <c r="M191" i="1"/>
  <c r="N191" i="1" s="1"/>
  <c r="M283" i="1"/>
  <c r="N283" i="1" s="1"/>
  <c r="M628" i="1"/>
  <c r="N628" i="1" s="1"/>
  <c r="M125" i="1"/>
  <c r="N125" i="1" s="1"/>
  <c r="M178" i="1"/>
  <c r="N178" i="1" s="1"/>
  <c r="M654" i="1"/>
  <c r="N654" i="1" s="1"/>
  <c r="M726" i="1"/>
  <c r="N726" i="1" s="1"/>
  <c r="M363" i="1"/>
  <c r="N363" i="1" s="1"/>
  <c r="M534" i="1"/>
  <c r="N534" i="1" s="1"/>
  <c r="M275" i="1"/>
  <c r="N275" i="1" s="1"/>
  <c r="M81" i="1"/>
  <c r="N81" i="1" s="1"/>
  <c r="M61" i="1"/>
  <c r="N61" i="1" s="1"/>
  <c r="M289" i="1"/>
  <c r="N289" i="1" s="1"/>
  <c r="M945" i="1"/>
  <c r="N945" i="1" s="1"/>
  <c r="M242" i="1"/>
  <c r="N242" i="1" s="1"/>
  <c r="M98" i="1"/>
  <c r="N98" i="1" s="1"/>
  <c r="M149" i="1"/>
  <c r="N149" i="1" s="1"/>
  <c r="M474" i="1"/>
  <c r="N474" i="1" s="1"/>
  <c r="M558" i="1"/>
  <c r="N558" i="1" s="1"/>
  <c r="M85" i="1"/>
  <c r="N85" i="1" s="1"/>
  <c r="M183" i="1"/>
  <c r="N183" i="1" s="1"/>
  <c r="M705" i="1"/>
  <c r="N705" i="1" s="1"/>
  <c r="M924" i="1"/>
  <c r="N924" i="1" s="1"/>
  <c r="M413" i="1"/>
  <c r="N413" i="1" s="1"/>
  <c r="M560" i="1"/>
  <c r="N560" i="1" s="1"/>
  <c r="M499" i="1"/>
  <c r="N499" i="1" s="1"/>
  <c r="M729" i="1"/>
  <c r="N729" i="1" s="1"/>
  <c r="M645" i="1"/>
  <c r="N645" i="1" s="1"/>
  <c r="M324" i="1"/>
  <c r="N324" i="1" s="1"/>
  <c r="M686" i="1"/>
  <c r="N686" i="1" s="1"/>
  <c r="M54" i="1"/>
  <c r="N54" i="1" s="1"/>
  <c r="M117" i="1"/>
  <c r="N117" i="1" s="1"/>
  <c r="M90" i="1"/>
  <c r="N90" i="1" s="1"/>
  <c r="M962" i="1"/>
  <c r="N962" i="1" s="1"/>
  <c r="M270" i="1"/>
  <c r="N270" i="1" s="1"/>
  <c r="M120" i="1"/>
  <c r="N120" i="1" s="1"/>
  <c r="M295" i="1"/>
  <c r="N295" i="1" s="1"/>
  <c r="M384" i="1"/>
  <c r="N384" i="1" s="1"/>
  <c r="M732" i="1"/>
  <c r="N732" i="1" s="1"/>
  <c r="M741" i="1"/>
  <c r="N741" i="1" s="1"/>
  <c r="M640" i="1"/>
  <c r="N640" i="1" s="1"/>
  <c r="M348" i="1"/>
  <c r="N348" i="1" s="1"/>
  <c r="M352" i="1"/>
  <c r="N352" i="1" s="1"/>
  <c r="M277" i="1"/>
  <c r="N277" i="1" s="1"/>
  <c r="M186" i="1"/>
  <c r="N186" i="1" s="1"/>
  <c r="M44" i="1"/>
  <c r="N44" i="1" s="1"/>
  <c r="M410" i="1"/>
  <c r="N410" i="1" s="1"/>
  <c r="M407" i="1"/>
  <c r="N407" i="1" s="1"/>
  <c r="M78" i="1"/>
  <c r="N78" i="1" s="1"/>
  <c r="M679" i="1"/>
  <c r="N679" i="1" s="1"/>
  <c r="M87" i="1"/>
  <c r="N87" i="1" s="1"/>
  <c r="M16" i="1"/>
  <c r="N16" i="1" s="1"/>
  <c r="M809" i="1"/>
  <c r="N809" i="1" s="1"/>
  <c r="M381" i="1"/>
  <c r="N381" i="1" s="1"/>
  <c r="M505" i="1"/>
  <c r="N505" i="1" s="1"/>
  <c r="M193" i="1"/>
  <c r="N193" i="1" s="1"/>
  <c r="M601" i="1"/>
  <c r="N601" i="1" s="1"/>
  <c r="M910" i="1"/>
  <c r="N910" i="1" s="1"/>
  <c r="M989" i="1"/>
  <c r="N989" i="1" s="1"/>
  <c r="M392" i="1"/>
  <c r="N392" i="1" s="1"/>
  <c r="M949" i="1"/>
  <c r="N949" i="1" s="1"/>
  <c r="M70" i="1"/>
  <c r="N70" i="1" s="1"/>
  <c r="M710" i="1"/>
  <c r="N710" i="1" s="1"/>
  <c r="M375" i="1"/>
  <c r="N375" i="1" s="1"/>
  <c r="M930" i="1"/>
  <c r="N930" i="1" s="1"/>
  <c r="M634" i="1"/>
  <c r="N634" i="1" s="1"/>
  <c r="M245" i="1"/>
  <c r="N245" i="1" s="1"/>
  <c r="M495" i="1"/>
  <c r="N495" i="1" s="1"/>
  <c r="M996" i="1"/>
  <c r="N996" i="1" s="1"/>
  <c r="M47" i="1"/>
  <c r="N47" i="1" s="1"/>
  <c r="M702" i="1"/>
  <c r="N702" i="1" s="1"/>
  <c r="M819" i="1"/>
  <c r="N819" i="1" s="1"/>
  <c r="M697" i="1"/>
  <c r="N697" i="1" s="1"/>
  <c r="M518" i="1"/>
  <c r="N518" i="1" s="1"/>
  <c r="M931" i="1"/>
  <c r="N931" i="1" s="1"/>
  <c r="M751" i="1"/>
  <c r="N751" i="1" s="1"/>
  <c r="M221" i="1"/>
  <c r="N221" i="1" s="1"/>
  <c r="M220" i="1"/>
  <c r="N220" i="1" s="1"/>
  <c r="M95" i="1"/>
  <c r="N95" i="1" s="1"/>
  <c r="M877" i="1"/>
  <c r="N877" i="1" s="1"/>
  <c r="M187" i="1"/>
  <c r="N187" i="1" s="1"/>
  <c r="M49" i="1"/>
  <c r="N49" i="1" s="1"/>
  <c r="M533" i="1"/>
  <c r="N533" i="1" s="1"/>
  <c r="M780" i="1"/>
  <c r="N780" i="1" s="1"/>
  <c r="M745" i="1"/>
  <c r="N745" i="1" s="1"/>
  <c r="M298" i="1"/>
  <c r="N298" i="1" s="1"/>
  <c r="M490" i="1"/>
  <c r="N490" i="1" s="1"/>
  <c r="M860" i="1"/>
  <c r="N860" i="1" s="1"/>
  <c r="M928" i="1"/>
  <c r="N928" i="1" s="1"/>
  <c r="M833" i="1"/>
  <c r="N833" i="1" s="1"/>
  <c r="M600" i="1"/>
  <c r="N600" i="1" s="1"/>
  <c r="M412" i="1"/>
  <c r="N412" i="1" s="1"/>
  <c r="M57" i="1"/>
  <c r="N57" i="1" s="1"/>
  <c r="M37" i="1"/>
  <c r="N37" i="1" s="1"/>
  <c r="M793" i="1"/>
  <c r="N793" i="1" s="1"/>
  <c r="M104" i="1"/>
  <c r="N104" i="1" s="1"/>
  <c r="M297" i="1"/>
  <c r="N297" i="1" s="1"/>
  <c r="M464" i="1"/>
  <c r="N464" i="1" s="1"/>
  <c r="M140" i="1"/>
  <c r="N140" i="1" s="1"/>
  <c r="M947" i="1"/>
  <c r="N947" i="1" s="1"/>
  <c r="M868" i="1"/>
  <c r="N868" i="1" s="1"/>
  <c r="M900" i="1"/>
  <c r="N900" i="1" s="1"/>
  <c r="M907" i="1"/>
  <c r="N907" i="1" s="1"/>
  <c r="M19" i="1"/>
  <c r="N19" i="1" s="1"/>
  <c r="M548" i="1"/>
  <c r="N548" i="1" s="1"/>
  <c r="M828" i="1"/>
  <c r="N828" i="1" s="1"/>
  <c r="M282" i="1"/>
  <c r="N282" i="1" s="1"/>
  <c r="M609" i="1"/>
  <c r="N609" i="1" s="1"/>
  <c r="M124" i="1"/>
  <c r="N124" i="1" s="1"/>
  <c r="M281" i="1"/>
  <c r="N281" i="1" s="1"/>
  <c r="M636" i="1"/>
  <c r="N636" i="1" s="1"/>
  <c r="M651" i="1"/>
  <c r="N651" i="1" s="1"/>
  <c r="M531" i="1"/>
  <c r="N531" i="1" s="1"/>
  <c r="M953" i="1"/>
  <c r="N953" i="1" s="1"/>
  <c r="M349" i="1"/>
  <c r="N349" i="1" s="1"/>
  <c r="M271" i="1"/>
  <c r="N271" i="1" s="1"/>
  <c r="M210" i="1"/>
  <c r="N210" i="1" s="1"/>
  <c r="M733" i="1"/>
  <c r="N733" i="1" s="1"/>
  <c r="M11" i="1"/>
  <c r="N11" i="1" s="1"/>
  <c r="M493" i="1"/>
  <c r="N493" i="1" s="1"/>
  <c r="M827" i="1"/>
  <c r="N827" i="1" s="1"/>
  <c r="M936" i="1"/>
  <c r="N936" i="1" s="1"/>
  <c r="M724" i="1"/>
  <c r="N724" i="1" s="1"/>
  <c r="M226" i="1"/>
  <c r="N226" i="1" s="1"/>
  <c r="M305" i="1"/>
  <c r="N305" i="1" s="1"/>
  <c r="M776" i="1"/>
  <c r="N776" i="1" s="1"/>
  <c r="M145" i="1"/>
  <c r="N145" i="1" s="1"/>
  <c r="M951" i="1"/>
  <c r="N951" i="1" s="1"/>
  <c r="M442" i="1"/>
  <c r="N442" i="1" s="1"/>
  <c r="M401" i="1"/>
  <c r="N401" i="1" s="1"/>
  <c r="M815" i="1"/>
  <c r="N815" i="1" s="1"/>
  <c r="M954" i="1"/>
  <c r="N954" i="1" s="1"/>
  <c r="M506" i="1"/>
  <c r="N506" i="1" s="1"/>
  <c r="M313" i="1"/>
  <c r="N313" i="1" s="1"/>
  <c r="M764" i="1"/>
  <c r="N764" i="1" s="1"/>
  <c r="M119" i="1"/>
  <c r="N119" i="1" s="1"/>
  <c r="M825" i="1"/>
  <c r="N825" i="1" s="1"/>
  <c r="M689" i="1"/>
  <c r="N689" i="1" s="1"/>
  <c r="M172" i="1"/>
  <c r="N172" i="1" s="1"/>
  <c r="M492" i="1"/>
  <c r="N492" i="1" s="1"/>
  <c r="M897" i="1"/>
  <c r="N897" i="1" s="1"/>
  <c r="M783" i="1"/>
  <c r="N783" i="1" s="1"/>
  <c r="M314" i="1"/>
  <c r="N314" i="1" s="1"/>
  <c r="M517" i="1"/>
  <c r="N517" i="1" s="1"/>
  <c r="M699" i="1"/>
  <c r="N699" i="1" s="1"/>
  <c r="M205" i="1"/>
  <c r="N205" i="1" s="1"/>
  <c r="M839" i="1"/>
  <c r="N839" i="1" s="1"/>
  <c r="M901" i="1"/>
  <c r="N901" i="1" s="1"/>
  <c r="M473" i="1"/>
  <c r="N473" i="1" s="1"/>
  <c r="M644" i="1"/>
  <c r="N644" i="1" s="1"/>
  <c r="M890" i="1"/>
  <c r="N890" i="1" s="1"/>
  <c r="M232" i="1"/>
  <c r="N232" i="1" s="1"/>
  <c r="M737" i="1"/>
  <c r="N737" i="1" s="1"/>
  <c r="M441" i="1"/>
  <c r="N441" i="1" s="1"/>
  <c r="M916" i="1"/>
  <c r="N916" i="1" s="1"/>
  <c r="M740" i="1"/>
  <c r="N740" i="1" s="1"/>
  <c r="M657" i="1"/>
  <c r="N657" i="1" s="1"/>
  <c r="M174" i="1"/>
  <c r="N174" i="1" s="1"/>
  <c r="M52" i="1"/>
  <c r="N52" i="1" s="1"/>
  <c r="M341" i="1"/>
  <c r="N341" i="1" s="1"/>
  <c r="M403" i="1"/>
  <c r="N403" i="1" s="1"/>
  <c r="M959" i="1"/>
  <c r="N959" i="1" s="1"/>
  <c r="M168" i="1"/>
  <c r="N168" i="1" s="1"/>
  <c r="M309" i="1"/>
  <c r="N309" i="1" s="1"/>
  <c r="M154" i="1"/>
  <c r="N154" i="1" s="1"/>
  <c r="M451" i="1"/>
  <c r="N451" i="1" s="1"/>
  <c r="M749" i="1"/>
  <c r="N749" i="1" s="1"/>
  <c r="M74" i="1"/>
  <c r="N74" i="1" s="1"/>
  <c r="M334" i="1"/>
  <c r="N334" i="1" s="1"/>
  <c r="M874" i="1"/>
  <c r="N874" i="1" s="1"/>
  <c r="M525" i="1"/>
  <c r="N525" i="1" s="1"/>
  <c r="M617" i="1"/>
  <c r="N617" i="1" s="1"/>
  <c r="M682" i="1"/>
  <c r="N682" i="1" s="1"/>
  <c r="M151" i="1"/>
  <c r="N151" i="1" s="1"/>
  <c r="M438" i="1"/>
  <c r="N438" i="1" s="1"/>
  <c r="M322" i="1"/>
  <c r="N322" i="1" s="1"/>
  <c r="M139" i="1"/>
  <c r="N139" i="1" s="1"/>
  <c r="M739" i="1"/>
  <c r="N739" i="1" s="1"/>
  <c r="M100" i="1"/>
  <c r="N100" i="1" s="1"/>
  <c r="M69" i="1"/>
  <c r="N69" i="1" s="1"/>
  <c r="M494" i="1"/>
  <c r="N494" i="1" s="1"/>
  <c r="M122" i="1"/>
  <c r="N122" i="1" s="1"/>
  <c r="M253" i="1"/>
  <c r="N253" i="1" s="1"/>
  <c r="M446" i="1"/>
  <c r="N446" i="1" s="1"/>
  <c r="M201" i="1"/>
  <c r="N201" i="1" s="1"/>
  <c r="M865" i="1"/>
  <c r="N865" i="1" s="1"/>
  <c r="M892" i="1"/>
  <c r="N892" i="1" s="1"/>
  <c r="M114" i="1"/>
  <c r="N114" i="1" s="1"/>
  <c r="M75" i="1"/>
  <c r="N75" i="1" s="1"/>
  <c r="M361" i="1"/>
  <c r="N361" i="1" s="1"/>
  <c r="M553" i="1"/>
  <c r="N553" i="1" s="1"/>
  <c r="M127" i="1"/>
  <c r="N127" i="1" s="1"/>
  <c r="M790" i="1"/>
  <c r="N790" i="1" s="1"/>
  <c r="M353" i="1"/>
  <c r="N353" i="1" s="1"/>
  <c r="M109" i="1"/>
  <c r="N109" i="1" s="1"/>
  <c r="M393" i="1"/>
  <c r="N393" i="1" s="1"/>
  <c r="M194" i="1"/>
  <c r="N194" i="1" s="1"/>
  <c r="M364" i="1"/>
  <c r="N364" i="1" s="1"/>
  <c r="M648" i="1"/>
  <c r="N648" i="1" s="1"/>
  <c r="M255" i="1"/>
  <c r="N255" i="1" s="1"/>
  <c r="M980" i="1"/>
  <c r="N980" i="1" s="1"/>
  <c r="M716" i="1"/>
  <c r="N716" i="1" s="1"/>
  <c r="M738" i="1"/>
  <c r="N738" i="1" s="1"/>
  <c r="M402" i="1"/>
  <c r="N402" i="1" s="1"/>
  <c r="M755" i="1"/>
  <c r="N755" i="1" s="1"/>
  <c r="M184" i="1"/>
  <c r="N184" i="1" s="1"/>
  <c r="M971" i="1"/>
  <c r="N971" i="1" s="1"/>
  <c r="M356" i="1"/>
  <c r="N356" i="1" s="1"/>
  <c r="M744" i="1"/>
  <c r="N744" i="1" s="1"/>
  <c r="M42" i="1"/>
  <c r="N42" i="1" s="1"/>
  <c r="M443" i="1"/>
  <c r="N443" i="1" s="1"/>
  <c r="M141" i="1"/>
  <c r="N141" i="1" s="1"/>
  <c r="M650" i="1"/>
  <c r="N650" i="1" s="1"/>
  <c r="M161" i="1"/>
  <c r="N161" i="1" s="1"/>
  <c r="M374" i="1"/>
  <c r="N374" i="1" s="1"/>
  <c r="M287" i="1"/>
  <c r="N287" i="1" s="1"/>
  <c r="M528" i="1"/>
  <c r="N528" i="1" s="1"/>
  <c r="M72" i="1"/>
  <c r="N72" i="1" s="1"/>
  <c r="M266" i="1"/>
  <c r="N266" i="1" s="1"/>
  <c r="M872" i="1"/>
  <c r="N872" i="1" s="1"/>
  <c r="M615" i="1"/>
  <c r="N615" i="1" s="1"/>
  <c r="M396" i="1"/>
  <c r="N396" i="1" s="1"/>
  <c r="M830" i="1"/>
  <c r="N830" i="1" s="1"/>
  <c r="M337" i="1"/>
  <c r="N337" i="1" s="1"/>
  <c r="M607" i="1"/>
  <c r="N607" i="1" s="1"/>
  <c r="M743" i="1"/>
  <c r="N743" i="1" s="1"/>
  <c r="M439" i="1"/>
  <c r="N439" i="1" s="1"/>
  <c r="M418" i="1"/>
  <c r="N418" i="1" s="1"/>
  <c r="M748" i="1"/>
  <c r="N748" i="1" s="1"/>
  <c r="M653" i="1"/>
  <c r="N653" i="1" s="1"/>
  <c r="N2" i="1" l="1"/>
  <c r="Q16" i="1"/>
  <c r="T19" i="1"/>
  <c r="Q17" i="1"/>
  <c r="N10" i="1"/>
  <c r="T16" i="1"/>
  <c r="Q19" i="1"/>
  <c r="T18" i="1"/>
  <c r="Q18" i="1"/>
  <c r="N31" i="1"/>
  <c r="T17" i="1"/>
  <c r="N3" i="1"/>
  <c r="P11" i="1" s="1"/>
  <c r="P1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56D697-665F-4979-B28D-3F3C592AC7C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0398229-9717-423D-AC83-5CE8A100F9B2}" name="WorksheetConnection_retail_sales_dataset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retail_sales_dataset.xlsxTable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<sst xmlns="http://schemas.openxmlformats.org/spreadsheetml/2006/main" count="3056" uniqueCount="1055">
  <si>
    <t>Transaction ID</t>
  </si>
  <si>
    <t>Day</t>
  </si>
  <si>
    <t>Month</t>
  </si>
  <si>
    <t>Year</t>
  </si>
  <si>
    <t>Date</t>
  </si>
  <si>
    <t>Customer ID</t>
  </si>
  <si>
    <t>Gender</t>
  </si>
  <si>
    <t>Age</t>
  </si>
  <si>
    <t>Generation</t>
  </si>
  <si>
    <t>Product Category</t>
  </si>
  <si>
    <t>Quantity</t>
  </si>
  <si>
    <t>Price per Unit</t>
  </si>
  <si>
    <t xml:space="preserve">Total sales </t>
  </si>
  <si>
    <t>Commission rate</t>
  </si>
  <si>
    <t>CUST429</t>
  </si>
  <si>
    <t>Male</t>
  </si>
  <si>
    <t>Electronics</t>
  </si>
  <si>
    <t>rate %</t>
  </si>
  <si>
    <t>CUST025</t>
  </si>
  <si>
    <t>Female</t>
  </si>
  <si>
    <t>Beauty</t>
  </si>
  <si>
    <t>commission rate 2023</t>
  </si>
  <si>
    <t>CUST080</t>
  </si>
  <si>
    <t>Clothing</t>
  </si>
  <si>
    <t>commission rate 2024</t>
  </si>
  <si>
    <t>CUST566</t>
  </si>
  <si>
    <t>CUST173</t>
  </si>
  <si>
    <t>CUST440</t>
  </si>
  <si>
    <t>CUST191</t>
  </si>
  <si>
    <t>CUST735</t>
  </si>
  <si>
    <t>Total commission</t>
  </si>
  <si>
    <t>CUST122</t>
  </si>
  <si>
    <t>CUST897</t>
  </si>
  <si>
    <t>CUST218</t>
  </si>
  <si>
    <t>CUST692</t>
  </si>
  <si>
    <t>CUST282</t>
  </si>
  <si>
    <t>CUST698</t>
  </si>
  <si>
    <t>Total</t>
  </si>
  <si>
    <t>Average</t>
  </si>
  <si>
    <t>CUST830</t>
  </si>
  <si>
    <t>All products</t>
  </si>
  <si>
    <t>CUST532</t>
  </si>
  <si>
    <t>CUST187</t>
  </si>
  <si>
    <t>CUST882</t>
  </si>
  <si>
    <t>CUST363</t>
  </si>
  <si>
    <t>CUST561</t>
  </si>
  <si>
    <t>CUST376</t>
  </si>
  <si>
    <t>CUST758</t>
  </si>
  <si>
    <t>CUST408</t>
  </si>
  <si>
    <t>CUST161</t>
  </si>
  <si>
    <t>CUST220</t>
  </si>
  <si>
    <t>CUST399</t>
  </si>
  <si>
    <t>CUST473</t>
  </si>
  <si>
    <t>CUST596</t>
  </si>
  <si>
    <t>CUST223</t>
  </si>
  <si>
    <t>CUST014</t>
  </si>
  <si>
    <t>CUST163</t>
  </si>
  <si>
    <t>CUST153</t>
  </si>
  <si>
    <t>CUST009</t>
  </si>
  <si>
    <t>CUST057</t>
  </si>
  <si>
    <t>CUST431</t>
  </si>
  <si>
    <t>CUST872</t>
  </si>
  <si>
    <t>CUST574</t>
  </si>
  <si>
    <t>CUST635</t>
  </si>
  <si>
    <t>CUST676</t>
  </si>
  <si>
    <t>CUST466</t>
  </si>
  <si>
    <t>CUST988</t>
  </si>
  <si>
    <t>CUST620</t>
  </si>
  <si>
    <t>CUST824</t>
  </si>
  <si>
    <t>CUST462</t>
  </si>
  <si>
    <t>CUST547</t>
  </si>
  <si>
    <t>CUST848</t>
  </si>
  <si>
    <t>CUST189</t>
  </si>
  <si>
    <t>CUST860</t>
  </si>
  <si>
    <t>CUST234</t>
  </si>
  <si>
    <t>CUST345</t>
  </si>
  <si>
    <t>CUST937</t>
  </si>
  <si>
    <t>CUST401</t>
  </si>
  <si>
    <t>CUST809</t>
  </si>
  <si>
    <t>CUST523</t>
  </si>
  <si>
    <t>CUST019</t>
  </si>
  <si>
    <t>CUST871</t>
  </si>
  <si>
    <t>CUST704</t>
  </si>
  <si>
    <t>CUST671</t>
  </si>
  <si>
    <t>CUST756</t>
  </si>
  <si>
    <t>CUST790</t>
  </si>
  <si>
    <t>CUST668</t>
  </si>
  <si>
    <t>CUST216</t>
  </si>
  <si>
    <t>CUST059</t>
  </si>
  <si>
    <t>CUST157</t>
  </si>
  <si>
    <t>CUST271</t>
  </si>
  <si>
    <t>CUST182</t>
  </si>
  <si>
    <t>CUST629</t>
  </si>
  <si>
    <t>CUST958</t>
  </si>
  <si>
    <t>CUST840</t>
  </si>
  <si>
    <t>CUST411</t>
  </si>
  <si>
    <t>CUST996</t>
  </si>
  <si>
    <t>CUST639</t>
  </si>
  <si>
    <t>CUST946</t>
  </si>
  <si>
    <t>CUST967</t>
  </si>
  <si>
    <t>CUST192</t>
  </si>
  <si>
    <t>CUST615</t>
  </si>
  <si>
    <t>CUST827</t>
  </si>
  <si>
    <t>CUST226</t>
  </si>
  <si>
    <t>CUST318</t>
  </si>
  <si>
    <t>CUST789</t>
  </si>
  <si>
    <t>CUST725</t>
  </si>
  <si>
    <t>CUST612</t>
  </si>
  <si>
    <t>CUST206</t>
  </si>
  <si>
    <t>CUST798</t>
  </si>
  <si>
    <t>CUST299</t>
  </si>
  <si>
    <t>CUST829</t>
  </si>
  <si>
    <t>CUST075</t>
  </si>
  <si>
    <t>CUST492</t>
  </si>
  <si>
    <t>CUST811</t>
  </si>
  <si>
    <t>CUST724</t>
  </si>
  <si>
    <t>CUST444</t>
  </si>
  <si>
    <t>CUST272</t>
  </si>
  <si>
    <t>CUST732</t>
  </si>
  <si>
    <t>CUST857</t>
  </si>
  <si>
    <t>CUST678</t>
  </si>
  <si>
    <t>CUST634</t>
  </si>
  <si>
    <t>CUST794</t>
  </si>
  <si>
    <t>CUST165</t>
  </si>
  <si>
    <t>CUST957</t>
  </si>
  <si>
    <t>CUST716</t>
  </si>
  <si>
    <t>CUST418</t>
  </si>
  <si>
    <t>CUST702</t>
  </si>
  <si>
    <t>CUST874</t>
  </si>
  <si>
    <t>CUST491</t>
  </si>
  <si>
    <t>CUST120</t>
  </si>
  <si>
    <t>CUST190</t>
  </si>
  <si>
    <t>CUST575</t>
  </si>
  <si>
    <t>CUST973</t>
  </si>
  <si>
    <t>CUST442</t>
  </si>
  <si>
    <t>CUST119</t>
  </si>
  <si>
    <t>CUST705</t>
  </si>
  <si>
    <t>CUST500</t>
  </si>
  <si>
    <t>CUST966</t>
  </si>
  <si>
    <t>CUST291</t>
  </si>
  <si>
    <t>CUST432</t>
  </si>
  <si>
    <t>CUST810</t>
  </si>
  <si>
    <t>CUST600</t>
  </si>
  <si>
    <t>CUST914</t>
  </si>
  <si>
    <t>CUST814</t>
  </si>
  <si>
    <t>CUST718</t>
  </si>
  <si>
    <t>CUST960</t>
  </si>
  <si>
    <t>CUST144</t>
  </si>
  <si>
    <t>CUST887</t>
  </si>
  <si>
    <t>CUST782</t>
  </si>
  <si>
    <t>CUST647</t>
  </si>
  <si>
    <t>CUST970</t>
  </si>
  <si>
    <t>CUST228</t>
  </si>
  <si>
    <t>CUST374</t>
  </si>
  <si>
    <t>CUST450</t>
  </si>
  <si>
    <t>CUST658</t>
  </si>
  <si>
    <t>CUST346</t>
  </si>
  <si>
    <t>CUST103</t>
  </si>
  <si>
    <t>CUST215</t>
  </si>
  <si>
    <t>CUST229</t>
  </si>
  <si>
    <t>CUST508</t>
  </si>
  <si>
    <t>CUST035</t>
  </si>
  <si>
    <t>CUST457</t>
  </si>
  <si>
    <t>CUST955</t>
  </si>
  <si>
    <t>CUST877</t>
  </si>
  <si>
    <t>CUST990</t>
  </si>
  <si>
    <t>CUST755</t>
  </si>
  <si>
    <t>CUST478</t>
  </si>
  <si>
    <t>CUST332</t>
  </si>
  <si>
    <t>CUST905</t>
  </si>
  <si>
    <t>CUST649</t>
  </si>
  <si>
    <t>CUST150</t>
  </si>
  <si>
    <t>CUST712</t>
  </si>
  <si>
    <t>CUST795</t>
  </si>
  <si>
    <t>CUST424</t>
  </si>
  <si>
    <t>CUST952</t>
  </si>
  <si>
    <t>CUST512</t>
  </si>
  <si>
    <t>CUST349</t>
  </si>
  <si>
    <t>CUST943</t>
  </si>
  <si>
    <t>CUST456</t>
  </si>
  <si>
    <t>CUST627</t>
  </si>
  <si>
    <t>CUST441</t>
  </si>
  <si>
    <t>CUST689</t>
  </si>
  <si>
    <t>CUST327</t>
  </si>
  <si>
    <t>CUST251</t>
  </si>
  <si>
    <t>CUST992</t>
  </si>
  <si>
    <t>CUST302</t>
  </si>
  <si>
    <t>CUST352</t>
  </si>
  <si>
    <t>CUST685</t>
  </si>
  <si>
    <t>CUST470</t>
  </si>
  <si>
    <t>CUST665</t>
  </si>
  <si>
    <t>CUST527</t>
  </si>
  <si>
    <t>CUST941</t>
  </si>
  <si>
    <t>CUST436</t>
  </si>
  <si>
    <t>CUST130</t>
  </si>
  <si>
    <t>CUST717</t>
  </si>
  <si>
    <t>CUST917</t>
  </si>
  <si>
    <t>CUST366</t>
  </si>
  <si>
    <t>CUST936</t>
  </si>
  <si>
    <t>CUST063</t>
  </si>
  <si>
    <t>CUST225</t>
  </si>
  <si>
    <t>CUST367</t>
  </si>
  <si>
    <t>CUST783</t>
  </si>
  <si>
    <t>CUST631</t>
  </si>
  <si>
    <t>CUST201</t>
  </si>
  <si>
    <t>CUST688</t>
  </si>
  <si>
    <t>CUST351</t>
  </si>
  <si>
    <t>CUST799</t>
  </si>
  <si>
    <t>CUST984</t>
  </si>
  <si>
    <t>CUST368</t>
  </si>
  <si>
    <t>CUST823</t>
  </si>
  <si>
    <t>CUST859</t>
  </si>
  <si>
    <t>CUST541</t>
  </si>
  <si>
    <t>CUST203</t>
  </si>
  <si>
    <t>CUST380</t>
  </si>
  <si>
    <t>CUST779</t>
  </si>
  <si>
    <t>CUST069</t>
  </si>
  <si>
    <t>CUST834</t>
  </si>
  <si>
    <t>CUST975</t>
  </si>
  <si>
    <t>CUST088</t>
  </si>
  <si>
    <t>CUST720</t>
  </si>
  <si>
    <t>CUST650</t>
  </si>
  <si>
    <t>CUST265</t>
  </si>
  <si>
    <t>CUST355</t>
  </si>
  <si>
    <t>CUST608</t>
  </si>
  <si>
    <t>CUST963</t>
  </si>
  <si>
    <t>CUST286</t>
  </si>
  <si>
    <t>CUST089</t>
  </si>
  <si>
    <t>CUST194</t>
  </si>
  <si>
    <t>CUST924</t>
  </si>
  <si>
    <t>CUST384</t>
  </si>
  <si>
    <t>CUST045</t>
  </si>
  <si>
    <t>CUST727</t>
  </si>
  <si>
    <t>CUST655</t>
  </si>
  <si>
    <t>CUST895</t>
  </si>
  <si>
    <t>CUST425</t>
  </si>
  <si>
    <t>CUST483</t>
  </si>
  <si>
    <t>CUST098</t>
  </si>
  <si>
    <t>CUST091</t>
  </si>
  <si>
    <t>CUST313</t>
  </si>
  <si>
    <t>CUST536</t>
  </si>
  <si>
    <t>CUST396</t>
  </si>
  <si>
    <t>CUST386</t>
  </si>
  <si>
    <t>CUST083</t>
  </si>
  <si>
    <t>CUST856</t>
  </si>
  <si>
    <t>CUST855</t>
  </si>
  <si>
    <t>CUST306</t>
  </si>
  <si>
    <t>CUST463</t>
  </si>
  <si>
    <t>CUST338</t>
  </si>
  <si>
    <t>CUST723</t>
  </si>
  <si>
    <t>CUST902</t>
  </si>
  <si>
    <t>CUST578</t>
  </si>
  <si>
    <t>CUST642</t>
  </si>
  <si>
    <t>CUST653</t>
  </si>
  <si>
    <t>CUST048</t>
  </si>
  <si>
    <t>CUST731</t>
  </si>
  <si>
    <t>CUST930</t>
  </si>
  <si>
    <t>CUST252</t>
  </si>
  <si>
    <t>CUST236</t>
  </si>
  <si>
    <t>CUST230</t>
  </si>
  <si>
    <t>CUST562</t>
  </si>
  <si>
    <t>CUST745</t>
  </si>
  <si>
    <t>CUST607</t>
  </si>
  <si>
    <t>CUST198</t>
  </si>
  <si>
    <t>CUST287</t>
  </si>
  <si>
    <t>CUST333</t>
  </si>
  <si>
    <t>CUST793</t>
  </si>
  <si>
    <t>CUST049</t>
  </si>
  <si>
    <t>CUST448</t>
  </si>
  <si>
    <t>CUST845</t>
  </si>
  <si>
    <t>CUST289</t>
  </si>
  <si>
    <t>CUST680</t>
  </si>
  <si>
    <t>CUST253</t>
  </si>
  <si>
    <t>CUST219</t>
  </si>
  <si>
    <t>CUST648</t>
  </si>
  <si>
    <t>CUST687</t>
  </si>
  <si>
    <t>CUST467</t>
  </si>
  <si>
    <t>CUST961</t>
  </si>
  <si>
    <t>CUST382</t>
  </si>
  <si>
    <t>CUST978</t>
  </si>
  <si>
    <t>CUST168</t>
  </si>
  <si>
    <t>CUST400</t>
  </si>
  <si>
    <t>CUST416</t>
  </si>
  <si>
    <t>CUST415</t>
  </si>
  <si>
    <t>CUST445</t>
  </si>
  <si>
    <t>CUST697</t>
  </si>
  <si>
    <t>CUST591</t>
  </si>
  <si>
    <t>CUST701</t>
  </si>
  <si>
    <t>CUST336</t>
  </si>
  <si>
    <t>CUST171</t>
  </si>
  <si>
    <t>CUST997</t>
  </si>
  <si>
    <t>CUST690</t>
  </si>
  <si>
    <t>CUST324</t>
  </si>
  <si>
    <t>CUST010</t>
  </si>
  <si>
    <t>CUST813</t>
  </si>
  <si>
    <t>CUST894</t>
  </si>
  <si>
    <t>CUST325</t>
  </si>
  <si>
    <t>CUST479</t>
  </si>
  <si>
    <t>CUST569</t>
  </si>
  <si>
    <t>CUST788</t>
  </si>
  <si>
    <t>CUST036</t>
  </si>
  <si>
    <t>CUST822</t>
  </si>
  <si>
    <t>CUST721</t>
  </si>
  <si>
    <t>CUST613</t>
  </si>
  <si>
    <t>CUST314</t>
  </si>
  <si>
    <t>CUST888</t>
  </si>
  <si>
    <t>CUST885</t>
  </si>
  <si>
    <t>CUST780</t>
  </si>
  <si>
    <t>CUST195</t>
  </si>
  <si>
    <t>CUST233</t>
  </si>
  <si>
    <t>CUST034</t>
  </si>
  <si>
    <t>CUST994</t>
  </si>
  <si>
    <t>CUST065</t>
  </si>
  <si>
    <t>CUST791</t>
  </si>
  <si>
    <t>CUST115</t>
  </si>
  <si>
    <t>CUST706</t>
  </si>
  <si>
    <t>CUST097</t>
  </si>
  <si>
    <t>CUST154</t>
  </si>
  <si>
    <t>CUST568</t>
  </si>
  <si>
    <t>CUST815</t>
  </si>
  <si>
    <t>CUST092</t>
  </si>
  <si>
    <t>CUST875</t>
  </si>
  <si>
    <t>CUST864</t>
  </si>
  <si>
    <t>CUST728</t>
  </si>
  <si>
    <t>CUST071</t>
  </si>
  <si>
    <t>CUST488</t>
  </si>
  <si>
    <t>CUST651</t>
  </si>
  <si>
    <t>CUST640</t>
  </si>
  <si>
    <t>CUST090</t>
  </si>
  <si>
    <t>CUST903</t>
  </si>
  <si>
    <t>CUST222</t>
  </si>
  <si>
    <t>CUST691</t>
  </si>
  <si>
    <t>CUST548</t>
  </si>
  <si>
    <t>CUST942</t>
  </si>
  <si>
    <t>CUST611</t>
  </si>
  <si>
    <t>CUST666</t>
  </si>
  <si>
    <t>CUST322</t>
  </si>
  <si>
    <t>CUST912</t>
  </si>
  <si>
    <t>CUST921</t>
  </si>
  <si>
    <t>CUST099</t>
  </si>
  <si>
    <t>CUST586</t>
  </si>
  <si>
    <t>CUST395</t>
  </si>
  <si>
    <t>CUST362</t>
  </si>
  <si>
    <t>CUST388</t>
  </si>
  <si>
    <t>CUST564</t>
  </si>
  <si>
    <t>CUST385</t>
  </si>
  <si>
    <t>CUST954</t>
  </si>
  <si>
    <t>CUST696</t>
  </si>
  <si>
    <t>CUST807</t>
  </si>
  <si>
    <t>CUST279</t>
  </si>
  <si>
    <t>CUST549</t>
  </si>
  <si>
    <t>CUST359</t>
  </si>
  <si>
    <t>CUST439</t>
  </si>
  <si>
    <t>CUST378</t>
  </si>
  <si>
    <t>CUST498</t>
  </si>
  <si>
    <t>CUST356</t>
  </si>
  <si>
    <t>CUST293</t>
  </si>
  <si>
    <t>CUST033</t>
  </si>
  <si>
    <t>CUST947</t>
  </si>
  <si>
    <t>CUST237</t>
  </si>
  <si>
    <t>CUST021</t>
  </si>
  <si>
    <t>CUST003</t>
  </si>
  <si>
    <t>CUST520</t>
  </si>
  <si>
    <t>CUST552</t>
  </si>
  <si>
    <t>CUST024</t>
  </si>
  <si>
    <t>CUST938</t>
  </si>
  <si>
    <t>CUST573</t>
  </si>
  <si>
    <t>CUST622</t>
  </si>
  <si>
    <t>CUST570</t>
  </si>
  <si>
    <t>CUST543</t>
  </si>
  <si>
    <t>CUST515</t>
  </si>
  <si>
    <t>CUST759</t>
  </si>
  <si>
    <t>CUST820</t>
  </si>
  <si>
    <t>CUST893</t>
  </si>
  <si>
    <t>CUST354</t>
  </si>
  <si>
    <t>CUST138</t>
  </si>
  <si>
    <t>CUST821</t>
  </si>
  <si>
    <t>CUST972</t>
  </si>
  <si>
    <t>CUST134</t>
  </si>
  <si>
    <t>CUST064</t>
  </si>
  <si>
    <t>CUST986</t>
  </si>
  <si>
    <t>CUST662</t>
  </si>
  <si>
    <t>CUST777</t>
  </si>
  <si>
    <t>CUST741</t>
  </si>
  <si>
    <t>CUST581</t>
  </si>
  <si>
    <t>CUST968</t>
  </si>
  <si>
    <t>CUST250</t>
  </si>
  <si>
    <t>CUST786</t>
  </si>
  <si>
    <t>CUST976</t>
  </si>
  <si>
    <t>CUST125</t>
  </si>
  <si>
    <t>CUST043</t>
  </si>
  <si>
    <t>CUST067</t>
  </si>
  <si>
    <t>CUST398</t>
  </si>
  <si>
    <t>CUST414</t>
  </si>
  <si>
    <t>CUST452</t>
  </si>
  <si>
    <t>CUST316</t>
  </si>
  <si>
    <t>CUST246</t>
  </si>
  <si>
    <t>CUST255</t>
  </si>
  <si>
    <t>CUST993</t>
  </si>
  <si>
    <t>CUST842</t>
  </si>
  <si>
    <t>CUST609</t>
  </si>
  <si>
    <t>CUST525</t>
  </si>
  <si>
    <t>CUST535</t>
  </si>
  <si>
    <t>CUST778</t>
  </si>
  <si>
    <t>CUST619</t>
  </si>
  <si>
    <t>CUST832</t>
  </si>
  <si>
    <t>CUST245</t>
  </si>
  <si>
    <t>CUST521</t>
  </si>
  <si>
    <t>CUST816</t>
  </si>
  <si>
    <t>CUST077</t>
  </si>
  <si>
    <t>CUST078</t>
  </si>
  <si>
    <t>CUST726</t>
  </si>
  <si>
    <t>CUST315</t>
  </si>
  <si>
    <t>CUST243</t>
  </si>
  <si>
    <t>CUST094</t>
  </si>
  <si>
    <t>CUST164</t>
  </si>
  <si>
    <t>CUST838</t>
  </si>
  <si>
    <t>CUST974</t>
  </si>
  <si>
    <t>CUST018</t>
  </si>
  <si>
    <t>CUST102</t>
  </si>
  <si>
    <t>CUST1000</t>
  </si>
  <si>
    <t>CUST517</t>
  </si>
  <si>
    <t>CUST379</t>
  </si>
  <si>
    <t>CUST335</t>
  </si>
  <si>
    <t>CUST264</t>
  </si>
  <si>
    <t>CUST908</t>
  </si>
  <si>
    <t>CUST982</t>
  </si>
  <si>
    <t>CUST939</t>
  </si>
  <si>
    <t>CUST540</t>
  </si>
  <si>
    <t>CUST137</t>
  </si>
  <si>
    <t>CUST554</t>
  </si>
  <si>
    <t>CUST826</t>
  </si>
  <si>
    <t>CUST524</t>
  </si>
  <si>
    <t>CUST682</t>
  </si>
  <si>
    <t>CUST825</t>
  </si>
  <si>
    <t>CUST638</t>
  </si>
  <si>
    <t>CUST870</t>
  </si>
  <si>
    <t>CUST802</t>
  </si>
  <si>
    <t>CUST407</t>
  </si>
  <si>
    <t>CUST404</t>
  </si>
  <si>
    <t>CUST106</t>
  </si>
  <si>
    <t>CUST383</t>
  </si>
  <si>
    <t>CUST007</t>
  </si>
  <si>
    <t>CUST377</t>
  </si>
  <si>
    <t>CUST454</t>
  </si>
  <si>
    <t>CUST775</t>
  </si>
  <si>
    <t>CUST329</t>
  </si>
  <si>
    <t>CUST592</t>
  </si>
  <si>
    <t>CUST499</t>
  </si>
  <si>
    <t>CUST522</t>
  </si>
  <si>
    <t>CUST451</t>
  </si>
  <si>
    <t>CUST199</t>
  </si>
  <si>
    <t>CUST565</t>
  </si>
  <si>
    <t>CUST503</t>
  </si>
  <si>
    <t>CUST511</t>
  </si>
  <si>
    <t>CUST259</t>
  </si>
  <si>
    <t>CUST675</t>
  </si>
  <si>
    <t>CUST143</t>
  </si>
  <si>
    <t>CUST551</t>
  </si>
  <si>
    <t>CUST040</t>
  </si>
  <si>
    <t>CUST534</t>
  </si>
  <si>
    <t>CUST066</t>
  </si>
  <si>
    <t>CUST953</t>
  </si>
  <si>
    <t>CUST006</t>
  </si>
  <si>
    <t>CUST177</t>
  </si>
  <si>
    <t>CUST932</t>
  </si>
  <si>
    <t>CUST907</t>
  </si>
  <si>
    <t>CUST989</t>
  </si>
  <si>
    <t>CUST664</t>
  </si>
  <si>
    <t>CUST096</t>
  </si>
  <si>
    <t>CUST962</t>
  </si>
  <si>
    <t>CUST413</t>
  </si>
  <si>
    <t>CUST487</t>
  </si>
  <si>
    <t>CUST661</t>
  </si>
  <si>
    <t>CUST381</t>
  </si>
  <si>
    <t>CUST944</t>
  </si>
  <si>
    <t>CUST387</t>
  </si>
  <si>
    <t>CUST031</t>
  </si>
  <si>
    <t>CUST489</t>
  </si>
  <si>
    <t>CUST419</t>
  </si>
  <si>
    <t>CUST136</t>
  </si>
  <si>
    <t>CUST158</t>
  </si>
  <si>
    <t>CUST757</t>
  </si>
  <si>
    <t>CUST156</t>
  </si>
  <si>
    <t>CUST417</t>
  </si>
  <si>
    <t>CUST205</t>
  </si>
  <si>
    <t>CUST342</t>
  </si>
  <si>
    <t>CUST754</t>
  </si>
  <si>
    <t>CUST876</t>
  </si>
  <si>
    <t>CUST167</t>
  </si>
  <si>
    <t>CUST183</t>
  </si>
  <si>
    <t>CUST637</t>
  </si>
  <si>
    <t>CUST160</t>
  </si>
  <si>
    <t>CUST430</t>
  </si>
  <si>
    <t>CUST270</t>
  </si>
  <si>
    <t>CUST681</t>
  </si>
  <si>
    <t>CUST176</t>
  </si>
  <si>
    <t>CUST927</t>
  </si>
  <si>
    <t>CUST796</t>
  </si>
  <si>
    <t>CUST765</t>
  </si>
  <si>
    <t>CUST481</t>
  </si>
  <si>
    <t>CUST477</t>
  </si>
  <si>
    <t>CUST028</t>
  </si>
  <si>
    <t>CUST275</t>
  </si>
  <si>
    <t>CUST465</t>
  </si>
  <si>
    <t>CUST502</t>
  </si>
  <si>
    <t>CUST152</t>
  </si>
  <si>
    <t>CUST070</t>
  </si>
  <si>
    <t>CUST434</t>
  </si>
  <si>
    <t>CUST284</t>
  </si>
  <si>
    <t>CUST232</t>
  </si>
  <si>
    <t>CUST673</t>
  </si>
  <si>
    <t>CUST708</t>
  </si>
  <si>
    <t>CUST211</t>
  </si>
  <si>
    <t>CUST865</t>
  </si>
  <si>
    <t>CUST715</t>
  </si>
  <si>
    <t>CUST918</t>
  </si>
  <si>
    <t>CUST898</t>
  </si>
  <si>
    <t>CUST959</t>
  </si>
  <si>
    <t>CUST846</t>
  </si>
  <si>
    <t>CUST494</t>
  </si>
  <si>
    <t>CUST132</t>
  </si>
  <si>
    <t>CUST751</t>
  </si>
  <si>
    <t>CUST804</t>
  </si>
  <si>
    <t>CUST029</t>
  </si>
  <si>
    <t>CUST630</t>
  </si>
  <si>
    <t>CUST347</t>
  </si>
  <si>
    <t>CUST480</t>
  </si>
  <si>
    <t>CUST654</t>
  </si>
  <si>
    <t>CUST833</t>
  </si>
  <si>
    <t>CUST911</t>
  </si>
  <si>
    <t>CUST749</t>
  </si>
  <si>
    <t>CUST207</t>
  </si>
  <si>
    <t>CUST719</t>
  </si>
  <si>
    <t>CUST360</t>
  </si>
  <si>
    <t>CUST197</t>
  </si>
  <si>
    <t>CUST344</t>
  </si>
  <si>
    <t>CUST438</t>
  </si>
  <si>
    <t>CUST015</t>
  </si>
  <si>
    <t>CUST571</t>
  </si>
  <si>
    <t>CUST493</t>
  </si>
  <si>
    <t>CUST922</t>
  </si>
  <si>
    <t>CUST852</t>
  </si>
  <si>
    <t>CUST558</t>
  </si>
  <si>
    <t>CUST247</t>
  </si>
  <si>
    <t>CUST497</t>
  </si>
  <si>
    <t>CUST616</t>
  </si>
  <si>
    <t>CUST113</t>
  </si>
  <si>
    <t>CUST312</t>
  </si>
  <si>
    <t>CUST949</t>
  </si>
  <si>
    <t>CUST254</t>
  </si>
  <si>
    <t>CUST100</t>
  </si>
  <si>
    <t>CUST995</t>
  </si>
  <si>
    <t>CUST738</t>
  </si>
  <si>
    <t>CUST693</t>
  </si>
  <si>
    <t>CUST891</t>
  </si>
  <si>
    <t>CUST402</t>
  </si>
  <si>
    <t>CUST861</t>
  </si>
  <si>
    <t>CUST787</t>
  </si>
  <si>
    <t>CUST180</t>
  </si>
  <si>
    <t>CUST468</t>
  </si>
  <si>
    <t>CUST550</t>
  </si>
  <si>
    <t>CUST641</t>
  </si>
  <si>
    <t>CUST047</t>
  </si>
  <si>
    <t>CUST428</t>
  </si>
  <si>
    <t>CUST178</t>
  </si>
  <si>
    <t>CUST297</t>
  </si>
  <si>
    <t>CUST603</t>
  </si>
  <si>
    <t>CUST587</t>
  </si>
  <si>
    <t>CUST081</t>
  </si>
  <si>
    <t>CUST123</t>
  </si>
  <si>
    <t>CUST518</t>
  </si>
  <si>
    <t>CUST883</t>
  </si>
  <si>
    <t>CUST744</t>
  </si>
  <si>
    <t>CUST357</t>
  </si>
  <si>
    <t>CUST188</t>
  </si>
  <si>
    <t>CUST460</t>
  </si>
  <si>
    <t>CUST969</t>
  </si>
  <si>
    <t>CUST774</t>
  </si>
  <si>
    <t>CUST764</t>
  </si>
  <si>
    <t>CUST621</t>
  </si>
  <si>
    <t>CUST657</t>
  </si>
  <si>
    <t>CUST797</t>
  </si>
  <si>
    <t>CUST559</t>
  </si>
  <si>
    <t>CUST803</t>
  </si>
  <si>
    <t>CUST458</t>
  </si>
  <si>
    <t>CUST145</t>
  </si>
  <si>
    <t>CUST030</t>
  </si>
  <si>
    <t>CUST767</t>
  </si>
  <si>
    <t>CUST390</t>
  </si>
  <si>
    <t>CUST204</t>
  </si>
  <si>
    <t>CUST162</t>
  </si>
  <si>
    <t>CUST633</t>
  </si>
  <si>
    <t>CUST510</t>
  </si>
  <si>
    <t>CUST694</t>
  </si>
  <si>
    <t>CUST501</t>
  </si>
  <si>
    <t>CUST221</t>
  </si>
  <si>
    <t>CUST174</t>
  </si>
  <si>
    <t>CUST614</t>
  </si>
  <si>
    <t>CUST328</t>
  </si>
  <si>
    <t>CUST659</t>
  </si>
  <si>
    <t>CUST238</t>
  </si>
  <si>
    <t>CUST472</t>
  </si>
  <si>
    <t>CUST084</t>
  </si>
  <si>
    <t>CUST579</t>
  </si>
  <si>
    <t>CUST146</t>
  </si>
  <si>
    <t>CUST140</t>
  </si>
  <si>
    <t>CUST027</t>
  </si>
  <si>
    <t>CUST239</t>
  </si>
  <si>
    <t>CUST504</t>
  </si>
  <si>
    <t>CUST646</t>
  </si>
  <si>
    <t>CUST337</t>
  </si>
  <si>
    <t>CUST660</t>
  </si>
  <si>
    <t>CUST588</t>
  </si>
  <si>
    <t>CUST674</t>
  </si>
  <si>
    <t>CUST038</t>
  </si>
  <si>
    <t>CUST766</t>
  </si>
  <si>
    <t>CUST054</t>
  </si>
  <si>
    <t>CUST742</t>
  </si>
  <si>
    <t>CUST464</t>
  </si>
  <si>
    <t>CUST683</t>
  </si>
  <si>
    <t>CUST258</t>
  </si>
  <si>
    <t>CUST112</t>
  </si>
  <si>
    <t>CUST507</t>
  </si>
  <si>
    <t>CUST869</t>
  </si>
  <si>
    <t>CUST835</t>
  </si>
  <si>
    <t>CUST598</t>
  </si>
  <si>
    <t>CUST605</t>
  </si>
  <si>
    <t>CUST304</t>
  </si>
  <si>
    <t>CUST509</t>
  </si>
  <si>
    <t>CUST699</t>
  </si>
  <si>
    <t>CUST004</t>
  </si>
  <si>
    <t>CUST210</t>
  </si>
  <si>
    <t>CUST886</t>
  </si>
  <si>
    <t>CUST280</t>
  </si>
  <si>
    <t>CUST278</t>
  </si>
  <si>
    <t>CUST421</t>
  </si>
  <si>
    <t>CUST139</t>
  </si>
  <si>
    <t>CUST700</t>
  </si>
  <si>
    <t>CUST999</t>
  </si>
  <si>
    <t>CUST739</t>
  </si>
  <si>
    <t>CUST950</t>
  </si>
  <si>
    <t>CUST340</t>
  </si>
  <si>
    <t>CUST227</t>
  </si>
  <si>
    <t>CUST546</t>
  </si>
  <si>
    <t>CUST277</t>
  </si>
  <si>
    <t>CUST730</t>
  </si>
  <si>
    <t>CUST528</t>
  </si>
  <si>
    <t>CUST589</t>
  </si>
  <si>
    <t>CUST590</t>
  </si>
  <si>
    <t>CUST052</t>
  </si>
  <si>
    <t>CUST519</t>
  </si>
  <si>
    <t>CUST781</t>
  </si>
  <si>
    <t>CUST348</t>
  </si>
  <si>
    <t>CUST645</t>
  </si>
  <si>
    <t>CUST582</t>
  </si>
  <si>
    <t>CUST776</t>
  </si>
  <si>
    <t>CUST012</t>
  </si>
  <si>
    <t>CUST844</t>
  </si>
  <si>
    <t>CUST437</t>
  </si>
  <si>
    <t>CUST889</t>
  </si>
  <si>
    <t>CUST217</t>
  </si>
  <si>
    <t>CUST529</t>
  </si>
  <si>
    <t>CUST093</t>
  </si>
  <si>
    <t>CUST819</t>
  </si>
  <si>
    <t>CUST593</t>
  </si>
  <si>
    <t>CUST023</t>
  </si>
  <si>
    <t>CUST486</t>
  </si>
  <si>
    <t>CUST928</t>
  </si>
  <si>
    <t>CUST806</t>
  </si>
  <si>
    <t>CUST750</t>
  </si>
  <si>
    <t>CUST193</t>
  </si>
  <si>
    <t>CUST977</t>
  </si>
  <si>
    <t>CUST142</t>
  </si>
  <si>
    <t>CUST991</t>
  </si>
  <si>
    <t>CUST890</t>
  </si>
  <si>
    <t>CUST361</t>
  </si>
  <si>
    <t>CUST001</t>
  </si>
  <si>
    <t>CUST784</t>
  </si>
  <si>
    <t>CUST109</t>
  </si>
  <si>
    <t>CUST208</t>
  </si>
  <si>
    <t>CUST935</t>
  </si>
  <si>
    <t>CUST733</t>
  </si>
  <si>
    <t>CUST617</t>
  </si>
  <si>
    <t>CUST624</t>
  </si>
  <si>
    <t>CUST308</t>
  </si>
  <si>
    <t>CUST672</t>
  </si>
  <si>
    <t>CUST053</t>
  </si>
  <si>
    <t>CUST104</t>
  </si>
  <si>
    <t>CUST652</t>
  </si>
  <si>
    <t>CUST111</t>
  </si>
  <si>
    <t>CUST079</t>
  </si>
  <si>
    <t>CUST166</t>
  </si>
  <si>
    <t>CUST703</t>
  </si>
  <si>
    <t>CUST202</t>
  </si>
  <si>
    <t>CUST623</t>
  </si>
  <si>
    <t>CUST763</t>
  </si>
  <si>
    <t>CUST506</t>
  </si>
  <si>
    <t>CUST041</t>
  </si>
  <si>
    <t>CUST490</t>
  </si>
  <si>
    <t>CUST743</t>
  </si>
  <si>
    <t>CUST713</t>
  </si>
  <si>
    <t>CUST526</t>
  </si>
  <si>
    <t>CUST828</t>
  </si>
  <si>
    <t>CUST576</t>
  </si>
  <si>
    <t>CUST761</t>
  </si>
  <si>
    <t>CUST951</t>
  </si>
  <si>
    <t>CUST124</t>
  </si>
  <si>
    <t>CUST127</t>
  </si>
  <si>
    <t>CUST737</t>
  </si>
  <si>
    <t>CUST808</t>
  </si>
  <si>
    <t>CUST746</t>
  </si>
  <si>
    <t>CUST082</t>
  </si>
  <si>
    <t>CUST916</t>
  </si>
  <si>
    <t>CUST311</t>
  </si>
  <si>
    <t>CUST267</t>
  </si>
  <si>
    <t>CUST095</t>
  </si>
  <si>
    <t>CUST770</t>
  </si>
  <si>
    <t>CUST196</t>
  </si>
  <si>
    <t>CUST375</t>
  </si>
  <si>
    <t>CUST172</t>
  </si>
  <si>
    <t>CUST851</t>
  </si>
  <si>
    <t>CUST262</t>
  </si>
  <si>
    <t>CUST923</t>
  </si>
  <si>
    <t>CUST403</t>
  </si>
  <si>
    <t>CUST358</t>
  </si>
  <si>
    <t>CUST849</t>
  </si>
  <si>
    <t>CUST471</t>
  </si>
  <si>
    <t>CUST753</t>
  </si>
  <si>
    <t>CUST800</t>
  </si>
  <si>
    <t>CUST101</t>
  </si>
  <si>
    <t>CUST625</t>
  </si>
  <si>
    <t>CUST531</t>
  </si>
  <si>
    <t>CUST580</t>
  </si>
  <si>
    <t>CUST841</t>
  </si>
  <si>
    <t>CUST334</t>
  </si>
  <si>
    <t>CUST055</t>
  </si>
  <si>
    <t>CUST319</t>
  </si>
  <si>
    <t>CUST179</t>
  </si>
  <si>
    <t>CUST285</t>
  </si>
  <si>
    <t>CUST980</t>
  </si>
  <si>
    <t>CUST455</t>
  </si>
  <si>
    <t>CUST365</t>
  </si>
  <si>
    <t>CUST769</t>
  </si>
  <si>
    <t>CUST155</t>
  </si>
  <si>
    <t>CUST353</t>
  </si>
  <si>
    <t>CUST341</t>
  </si>
  <si>
    <t>CUST572</t>
  </si>
  <si>
    <t>CUST901</t>
  </si>
  <si>
    <t>CUST175</t>
  </si>
  <si>
    <t>CUST785</t>
  </si>
  <si>
    <t>CUST085</t>
  </si>
  <si>
    <t>CUST184</t>
  </si>
  <si>
    <t>CUST805</t>
  </si>
  <si>
    <t>CUST209</t>
  </si>
  <si>
    <t>CUST435</t>
  </si>
  <si>
    <t>CUST817</t>
  </si>
  <si>
    <t>CUST896</t>
  </si>
  <si>
    <t>CUST060</t>
  </si>
  <si>
    <t>CUST516</t>
  </si>
  <si>
    <t>CUST290</t>
  </si>
  <si>
    <t>CUST931</t>
  </si>
  <si>
    <t>CUST981</t>
  </si>
  <si>
    <t>CUST956</t>
  </si>
  <si>
    <t>CUST934</t>
  </si>
  <si>
    <t>CUST818</t>
  </si>
  <si>
    <t>CUST118</t>
  </si>
  <si>
    <t>CUST005</t>
  </si>
  <si>
    <t>CUST987</t>
  </si>
  <si>
    <t>CUST863</t>
  </si>
  <si>
    <t>CUST301</t>
  </si>
  <si>
    <t>CUST397</t>
  </si>
  <si>
    <t>CUST008</t>
  </si>
  <si>
    <t>CUST945</t>
  </si>
  <si>
    <t>CUST032</t>
  </si>
  <si>
    <t>CUST854</t>
  </si>
  <si>
    <t>CUST151</t>
  </si>
  <si>
    <t>CUST752</t>
  </si>
  <si>
    <t>CUST410</t>
  </si>
  <si>
    <t>CUST983</t>
  </si>
  <si>
    <t>CUST656</t>
  </si>
  <si>
    <t>CUST604</t>
  </si>
  <si>
    <t>CUST073</t>
  </si>
  <si>
    <t>CUST443</t>
  </si>
  <si>
    <t>CUST667</t>
  </si>
  <si>
    <t>CUST729</t>
  </si>
  <si>
    <t>CUST281</t>
  </si>
  <si>
    <t>CUST433</t>
  </si>
  <si>
    <t>CUST913</t>
  </si>
  <si>
    <t>CUST736</t>
  </si>
  <si>
    <t>CUST323</t>
  </si>
  <si>
    <t>CUST244</t>
  </si>
  <si>
    <t>CUST087</t>
  </si>
  <si>
    <t>CUST599</t>
  </si>
  <si>
    <t>CUST126</t>
  </si>
  <si>
    <t>CUST121</t>
  </si>
  <si>
    <t>CUST310</t>
  </si>
  <si>
    <t>CUST026</t>
  </si>
  <si>
    <t>CUST643</t>
  </si>
  <si>
    <t>CUST686</t>
  </si>
  <si>
    <t>CUST904</t>
  </si>
  <si>
    <t>CUST260</t>
  </si>
  <si>
    <t>CUST684</t>
  </si>
  <si>
    <t>CUST422</t>
  </si>
  <si>
    <t>CUST862</t>
  </si>
  <si>
    <t>CUST482</t>
  </si>
  <si>
    <t>CUST459</t>
  </si>
  <si>
    <t>CUST920</t>
  </si>
  <si>
    <t>CUST268</t>
  </si>
  <si>
    <t>CUST331</t>
  </si>
  <si>
    <t>CUST320</t>
  </si>
  <si>
    <t>CUST288</t>
  </si>
  <si>
    <t>CUST544</t>
  </si>
  <si>
    <t>CUST392</t>
  </si>
  <si>
    <t>CUST971</t>
  </si>
  <si>
    <t>CUST670</t>
  </si>
  <si>
    <t>CUST051</t>
  </si>
  <si>
    <t>CUST873</t>
  </si>
  <si>
    <t>CUST200</t>
  </si>
  <si>
    <t>CUST476</t>
  </si>
  <si>
    <t>CUST050</t>
  </si>
  <si>
    <t>CUST295</t>
  </si>
  <si>
    <t>CUST213</t>
  </si>
  <si>
    <t>CUST110</t>
  </si>
  <si>
    <t>CUST394</t>
  </si>
  <si>
    <t>CUST545</t>
  </si>
  <si>
    <t>CUST017</t>
  </si>
  <si>
    <t>CUST298</t>
  </si>
  <si>
    <t>CUST108</t>
  </si>
  <si>
    <t>CUST760</t>
  </si>
  <si>
    <t>CUST423</t>
  </si>
  <si>
    <t>CUST584</t>
  </si>
  <si>
    <t>CUST618</t>
  </si>
  <si>
    <t>CUST831</t>
  </si>
  <si>
    <t>CUST734</t>
  </si>
  <si>
    <t>CUST309</t>
  </si>
  <si>
    <t>CUST453</t>
  </si>
  <si>
    <t>CUST710</t>
  </si>
  <si>
    <t>CUST711</t>
  </si>
  <si>
    <t>CUST909</t>
  </si>
  <si>
    <t>CUST707</t>
  </si>
  <si>
    <t>CUST626</t>
  </si>
  <si>
    <t>CUST632</t>
  </si>
  <si>
    <t>CUST850</t>
  </si>
  <si>
    <t>CUST474</t>
  </si>
  <si>
    <t>CUST772</t>
  </si>
  <si>
    <t>CUST321</t>
  </si>
  <si>
    <t>CUST056</t>
  </si>
  <si>
    <t>CUST159</t>
  </si>
  <si>
    <t>CUST915</t>
  </si>
  <si>
    <t>CUST307</t>
  </si>
  <si>
    <t>CUST899</t>
  </si>
  <si>
    <t>CUST884</t>
  </si>
  <si>
    <t>CUST248</t>
  </si>
  <si>
    <t>CUST002</t>
  </si>
  <si>
    <t>CUST475</t>
  </si>
  <si>
    <t>CUST610</t>
  </si>
  <si>
    <t>CUST868</t>
  </si>
  <si>
    <t>CUST405</t>
  </si>
  <si>
    <t>CUST555</t>
  </si>
  <si>
    <t>CUST350</t>
  </si>
  <si>
    <t>CUST373</t>
  </si>
  <si>
    <t>CUST330</t>
  </si>
  <si>
    <t>CUST925</t>
  </si>
  <si>
    <t>CUST427</t>
  </si>
  <si>
    <t>CUST773</t>
  </si>
  <si>
    <t>CUST128</t>
  </si>
  <si>
    <t>CUST449</t>
  </si>
  <si>
    <t>CUST224</t>
  </si>
  <si>
    <t>CUST567</t>
  </si>
  <si>
    <t>CUST539</t>
  </si>
  <si>
    <t>CUST560</t>
  </si>
  <si>
    <t>CUST170</t>
  </si>
  <si>
    <t>CUST748</t>
  </si>
  <si>
    <t>CUST068</t>
  </si>
  <si>
    <t>CUST740</t>
  </si>
  <si>
    <t>CUST269</t>
  </si>
  <si>
    <t>CUST771</t>
  </si>
  <si>
    <t>CUST485</t>
  </si>
  <si>
    <t>CUST762</t>
  </si>
  <si>
    <t>CUST513</t>
  </si>
  <si>
    <t>CUST495</t>
  </si>
  <si>
    <t>CUST583</t>
  </si>
  <si>
    <t>CUST669</t>
  </si>
  <si>
    <t>CUST866</t>
  </si>
  <si>
    <t>CUST585</t>
  </si>
  <si>
    <t>CUST553</t>
  </si>
  <si>
    <t>CUST185</t>
  </si>
  <si>
    <t>CUST372</t>
  </si>
  <si>
    <t>CUST964</t>
  </si>
  <si>
    <t>CUST505</t>
  </si>
  <si>
    <t>CUST768</t>
  </si>
  <si>
    <t>CUST879</t>
  </si>
  <si>
    <t>CUST496</t>
  </si>
  <si>
    <t>CUST369</t>
  </si>
  <si>
    <t>CUST747</t>
  </si>
  <si>
    <t>CUST998</t>
  </si>
  <si>
    <t>CUST370</t>
  </si>
  <si>
    <t>CUST948</t>
  </si>
  <si>
    <t>CUST147</t>
  </si>
  <si>
    <t>CUST241</t>
  </si>
  <si>
    <t>CUST858</t>
  </si>
  <si>
    <t>CUST644</t>
  </si>
  <si>
    <t>CUST263</t>
  </si>
  <si>
    <t>CUST116</t>
  </si>
  <si>
    <t>CUST039</t>
  </si>
  <si>
    <t>CUST274</t>
  </si>
  <si>
    <t>CUST294</t>
  </si>
  <si>
    <t>CUST426</t>
  </si>
  <si>
    <t>CUST663</t>
  </si>
  <si>
    <t>CUST256</t>
  </si>
  <si>
    <t>CUST011</t>
  </si>
  <si>
    <t>CUST240</t>
  </si>
  <si>
    <t>CUST235</t>
  </si>
  <si>
    <t>CUST929</t>
  </si>
  <si>
    <t>CUST231</t>
  </si>
  <si>
    <t>CUST965</t>
  </si>
  <si>
    <t>CUST020</t>
  </si>
  <si>
    <t>CUST141</t>
  </si>
  <si>
    <t>CUST149</t>
  </si>
  <si>
    <t>CUST393</t>
  </si>
  <si>
    <t>CUST919</t>
  </si>
  <si>
    <t>CUST296</t>
  </si>
  <si>
    <t>CUST597</t>
  </si>
  <si>
    <t>CUST880</t>
  </si>
  <si>
    <t>CUST926</t>
  </si>
  <si>
    <t>CUST695</t>
  </si>
  <si>
    <t>CUST013</t>
  </si>
  <si>
    <t>CUST105</t>
  </si>
  <si>
    <t>CUST114</t>
  </si>
  <si>
    <t>CUST447</t>
  </si>
  <si>
    <t>CUST881</t>
  </si>
  <si>
    <t>CUST273</t>
  </si>
  <si>
    <t>CUST606</t>
  </si>
  <si>
    <t>CUST836</t>
  </si>
  <si>
    <t>CUST406</t>
  </si>
  <si>
    <t>CUST076</t>
  </si>
  <si>
    <t>CUST339</t>
  </si>
  <si>
    <t>CUST044</t>
  </si>
  <si>
    <t>CUST042</t>
  </si>
  <si>
    <t>CUST933</t>
  </si>
  <si>
    <t>CUST317</t>
  </si>
  <si>
    <t>CUST420</t>
  </si>
  <si>
    <t>CUST409</t>
  </si>
  <si>
    <t>CUST389</t>
  </si>
  <si>
    <t>CUST343</t>
  </si>
  <si>
    <t>CUST276</t>
  </si>
  <si>
    <t>CUST131</t>
  </si>
  <si>
    <t>CUST801</t>
  </si>
  <si>
    <t>CUST261</t>
  </si>
  <si>
    <t>CUST212</t>
  </si>
  <si>
    <t>CUST446</t>
  </si>
  <si>
    <t>CUST867</t>
  </si>
  <si>
    <t>CUST537</t>
  </si>
  <si>
    <t>CUST843</t>
  </si>
  <si>
    <t>CUST853</t>
  </si>
  <si>
    <t>CUST242</t>
  </si>
  <si>
    <t>CUST129</t>
  </si>
  <si>
    <t>CUST061</t>
  </si>
  <si>
    <t>CUST636</t>
  </si>
  <si>
    <t>CUST900</t>
  </si>
  <si>
    <t>CUST577</t>
  </si>
  <si>
    <t>CUST107</t>
  </si>
  <si>
    <t>CUST602</t>
  </si>
  <si>
    <t>CUST214</t>
  </si>
  <si>
    <t>CUST249</t>
  </si>
  <si>
    <t>CUST563</t>
  </si>
  <si>
    <t>CUST557</t>
  </si>
  <si>
    <t>CUST722</t>
  </si>
  <si>
    <t>CUST792</t>
  </si>
  <si>
    <t>CUST186</t>
  </si>
  <si>
    <t>CUST878</t>
  </si>
  <si>
    <t>CUST046</t>
  </si>
  <si>
    <t>CUST839</t>
  </si>
  <si>
    <t>CUST542</t>
  </si>
  <si>
    <t>CUST906</t>
  </si>
  <si>
    <t>CUST072</t>
  </si>
  <si>
    <t>CUST892</t>
  </si>
  <si>
    <t>CUST910</t>
  </si>
  <si>
    <t>CUST135</t>
  </si>
  <si>
    <t>CUST371</t>
  </si>
  <si>
    <t>CUST292</t>
  </si>
  <si>
    <t>CUST133</t>
  </si>
  <si>
    <t>CUST940</t>
  </si>
  <si>
    <t>CUST266</t>
  </si>
  <si>
    <t>CUST533</t>
  </si>
  <si>
    <t>CUST812</t>
  </si>
  <si>
    <t>CUST086</t>
  </si>
  <si>
    <t>CUST181</t>
  </si>
  <si>
    <t>CUST628</t>
  </si>
  <si>
    <t>CUST677</t>
  </si>
  <si>
    <t>CUST412</t>
  </si>
  <si>
    <t>CUST594</t>
  </si>
  <si>
    <t>CUST364</t>
  </si>
  <si>
    <t>CUST709</t>
  </si>
  <si>
    <t>CUST985</t>
  </si>
  <si>
    <t>CUST601</t>
  </si>
  <si>
    <t>CUST117</t>
  </si>
  <si>
    <t>CUST257</t>
  </si>
  <si>
    <t>CUST016</t>
  </si>
  <si>
    <t>CUST300</t>
  </si>
  <si>
    <t>CUST484</t>
  </si>
  <si>
    <t>CUST391</t>
  </si>
  <si>
    <t>CUST303</t>
  </si>
  <si>
    <t>CUST979</t>
  </si>
  <si>
    <t>CUST062</t>
  </si>
  <si>
    <t>CUST074</t>
  </si>
  <si>
    <t>CUST169</t>
  </si>
  <si>
    <t>CUST058</t>
  </si>
  <si>
    <t>CUST595</t>
  </si>
  <si>
    <t>CUST022</t>
  </si>
  <si>
    <t>CUST538</t>
  </si>
  <si>
    <t>CUST326</t>
  </si>
  <si>
    <t>CUST837</t>
  </si>
  <si>
    <t>CUST556</t>
  </si>
  <si>
    <t>CUST037</t>
  </si>
  <si>
    <t>CUST305</t>
  </si>
  <si>
    <t>CUST148</t>
  </si>
  <si>
    <t>CUST283</t>
  </si>
  <si>
    <t>CUST469</t>
  </si>
  <si>
    <t>CUST847</t>
  </si>
  <si>
    <t>CUST461</t>
  </si>
  <si>
    <t>CUST514</t>
  </si>
  <si>
    <t>CUST714</t>
  </si>
  <si>
    <t>CUST530</t>
  </si>
  <si>
    <t>CUST679</t>
  </si>
  <si>
    <t>Total Sales</t>
  </si>
  <si>
    <t>Product category</t>
  </si>
  <si>
    <t>Concatenate</t>
  </si>
  <si>
    <t>COUNT</t>
  </si>
  <si>
    <t>COUNTA</t>
  </si>
  <si>
    <t>Student name</t>
  </si>
  <si>
    <t>English</t>
  </si>
  <si>
    <t>Mathematics</t>
  </si>
  <si>
    <t>Science</t>
  </si>
  <si>
    <t xml:space="preserve">Average </t>
  </si>
  <si>
    <t>Highest score</t>
  </si>
  <si>
    <t>Does the student require extra help?</t>
  </si>
  <si>
    <t>Ted</t>
  </si>
  <si>
    <t>Carol</t>
  </si>
  <si>
    <t>Khan</t>
  </si>
  <si>
    <t>Harry</t>
  </si>
  <si>
    <t>Sarah</t>
  </si>
  <si>
    <t>John</t>
  </si>
  <si>
    <t>Linda</t>
  </si>
  <si>
    <t>Mary</t>
  </si>
  <si>
    <t>Thomas</t>
  </si>
  <si>
    <t>Edward</t>
  </si>
  <si>
    <t>Task</t>
  </si>
  <si>
    <t>1) Apply filter and sorting to show the best students in each subject.</t>
  </si>
  <si>
    <t>2) Calculate the average for all students and fill into Column E. (Use formula)</t>
  </si>
  <si>
    <t>3) Using the =MAX fucntion, tell me what the students highest score was in column F.</t>
  </si>
  <si>
    <t>4) Apply filter and sorting to show the best student in this classroom by average.</t>
  </si>
  <si>
    <t>5) Apply filter and sorting to show the best student in this classroom by highest score.</t>
  </si>
  <si>
    <t>6) Use conditional formatting to clearly identify the highest and lowest average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</si>
</sst>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;;&quot;&quot;;@"/>
    <numFmt numFmtId="165" formatCode="_-[$£-809]* #,##0.00_-;\-[$£-809]* #,##0.00_-;_-[$£-809]* &quot;-&quot;??_-;_-@_-"/>
  </numFmts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6" fillId="0" borderId="0" xfId="0" applyFont="1"/>
    <xf numFmtId="14" fontId="0" fillId="0" borderId="12" xfId="0" applyNumberFormat="1" applyBorder="1"/>
    <xf numFmtId="0" fontId="0" fillId="0" borderId="12" xfId="0" applyBorder="1"/>
    <xf numFmtId="0" fontId="0" fillId="0" borderId="13" xfId="0" applyBorder="1"/>
    <xf numFmtId="14" fontId="0" fillId="0" borderId="10" xfId="0" applyNumberFormat="1" applyBorder="1"/>
    <xf numFmtId="0" fontId="0" fillId="0" borderId="10" xfId="0" applyBorder="1"/>
    <xf numFmtId="0" fontId="0" fillId="0" borderId="11" xfId="0" applyBorder="1"/>
    <xf numFmtId="0" fontId="18" fillId="0" borderId="12" xfId="0" applyFont="1" applyBorder="1"/>
    <xf numFmtId="0" fontId="18" fillId="0" borderId="13" xfId="0" applyFont="1" applyBorder="1"/>
    <xf numFmtId="0" fontId="19" fillId="0" borderId="14" xfId="0" applyFont="1" applyBorder="1"/>
    <xf numFmtId="10" fontId="0" fillId="0" borderId="0" xfId="0" applyNumberFormat="1"/>
    <xf numFmtId="165" fontId="0" fillId="0" borderId="0" xfId="0" applyNumberFormat="1"/>
    <xf numFmtId="0" fontId="19" fillId="0" borderId="15" xfId="0" applyFont="1" applyBorder="1"/>
    <xf numFmtId="164" fontId="20" fillId="0" borderId="15" xfId="0" applyNumberFormat="1" applyFont="1" applyBorder="1" applyAlignment="1">
      <alignment horizontal="left"/>
    </xf>
    <xf numFmtId="0" fontId="19" fillId="0" borderId="16" xfId="0" applyFont="1" applyBorder="1"/>
    <xf numFmtId="0" fontId="19" fillId="0" borderId="17" xfId="0" applyFont="1" applyBorder="1"/>
    <xf numFmtId="0" fontId="19" fillId="0" borderId="18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20" xfId="0" applyFont="1" applyBorder="1"/>
    <xf numFmtId="0" fontId="19" fillId="0" borderId="21" xfId="0" applyFont="1" applyBorder="1"/>
    <xf numFmtId="0" fontId="19" fillId="0" borderId="22" xfId="0" applyFont="1" applyBorder="1"/>
    <xf numFmtId="0" fontId="19" fillId="0" borderId="18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General;;&quot;&quot;;@"/>
      <alignment horizontal="left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165" formatCode="_-[$£-809]* #,##0.00_-;\-[$£-809]* #,##0.00_-;_-[$£-809]* &quot;-&quot;??_-;_-@_-"/>
    </dxf>
    <dxf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9" formatCode="m/d/yyyy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3.xml"/><Relationship Id="rId18" Type="http://schemas.openxmlformats.org/officeDocument/2006/relationships/customXml" Target="../customXml/item8.xml"/><Relationship Id="rId26" Type="http://schemas.openxmlformats.org/officeDocument/2006/relationships/customXml" Target="../customXml/item16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2.xml"/><Relationship Id="rId17" Type="http://schemas.openxmlformats.org/officeDocument/2006/relationships/customXml" Target="../customXml/item7.xml"/><Relationship Id="rId25" Type="http://schemas.openxmlformats.org/officeDocument/2006/relationships/customXml" Target="../customXml/item1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6.xml"/><Relationship Id="rId20" Type="http://schemas.openxmlformats.org/officeDocument/2006/relationships/customXml" Target="../customXml/item10.xml"/><Relationship Id="rId29" Type="http://schemas.openxmlformats.org/officeDocument/2006/relationships/customXml" Target="../customXml/item19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24" Type="http://schemas.openxmlformats.org/officeDocument/2006/relationships/customXml" Target="../customXml/item14.xml"/><Relationship Id="rId5" Type="http://schemas.openxmlformats.org/officeDocument/2006/relationships/connections" Target="connections.xml"/><Relationship Id="rId15" Type="http://schemas.openxmlformats.org/officeDocument/2006/relationships/customXml" Target="../customXml/item5.xml"/><Relationship Id="rId23" Type="http://schemas.openxmlformats.org/officeDocument/2006/relationships/customXml" Target="../customXml/item13.xml"/><Relationship Id="rId28" Type="http://schemas.openxmlformats.org/officeDocument/2006/relationships/customXml" Target="../customXml/item18.xml"/><Relationship Id="rId10" Type="http://schemas.openxmlformats.org/officeDocument/2006/relationships/calcChain" Target="calcChain.xml"/><Relationship Id="rId19" Type="http://schemas.openxmlformats.org/officeDocument/2006/relationships/customXml" Target="../customXml/item9.xml"/><Relationship Id="rId4" Type="http://schemas.openxmlformats.org/officeDocument/2006/relationships/theme" Target="theme/theme1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4.xml"/><Relationship Id="rId22" Type="http://schemas.openxmlformats.org/officeDocument/2006/relationships/customXml" Target="../customXml/item12.xml"/><Relationship Id="rId27" Type="http://schemas.openxmlformats.org/officeDocument/2006/relationships/customXml" Target="../customXml/item1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68CF9D-92A2-4CBD-BE0F-8C133B1AAC3D}" name="Table1" displayName="Table1" ref="A1:N1001" totalsRowShown="0" tableBorderDxfId="25">
  <autoFilter ref="A1:N1001" xr:uid="{E568CF9D-92A2-4CBD-BE0F-8C133B1AAC3D}"/>
  <sortState xmlns:xlrd2="http://schemas.microsoft.com/office/spreadsheetml/2017/richdata2" ref="A2:N1001">
    <sortCondition descending="1" ref="H1:H1001"/>
  </sortState>
  <tableColumns count="14">
    <tableColumn id="1" xr3:uid="{D749F8FA-E8F7-407B-AF5A-F98E4D353228}" name="Transaction ID" dataDxfId="24"/>
    <tableColumn id="12" xr3:uid="{48BB280B-5A75-4016-B191-09AD47D398A3}" name="Day" dataDxfId="23">
      <calculatedColumnFormula>DAY(Table1[[#This Row],[Date]])</calculatedColumnFormula>
    </tableColumn>
    <tableColumn id="16" xr3:uid="{5AC4D1B3-C278-4FCA-9E64-A0378749C547}" name="Month" dataDxfId="22">
      <calculatedColumnFormula>MONTH(Table1[[#This Row],[Date]])</calculatedColumnFormula>
    </tableColumn>
    <tableColumn id="17" xr3:uid="{C712717A-B90E-422C-A479-2FD49EFF40DC}" name="Year" dataDxfId="21">
      <calculatedColumnFormula>YEAR(Table1[[#This Row],[Date]])</calculatedColumnFormula>
    </tableColumn>
    <tableColumn id="2" xr3:uid="{AF0AB5F8-5A92-41AF-BBFA-C3F3282FB5E7}" name="Date" dataDxfId="20"/>
    <tableColumn id="3" xr3:uid="{9BABE270-5D37-4C9D-A28A-93E73BE6A541}" name="Customer ID" dataDxfId="19"/>
    <tableColumn id="4" xr3:uid="{3B8ECFEB-CE46-4DF7-8D02-7EA8A2EB41DF}" name="Gender" dataDxfId="18"/>
    <tableColumn id="5" xr3:uid="{E41E931F-AA6D-4597-A0F2-08A488A5080E}" name="Age" dataDxfId="17"/>
    <tableColumn id="18" xr3:uid="{4718B24A-3DF4-484A-9323-414252C4B8F9}" name="Generation" dataDxfId="16">
      <calculatedColumnFormula array="1">_xlfn.IFS(H2&lt;30,"Young Adult",H2&gt;=50,"Senior",H2&gt;=30,"Adult")</calculatedColumnFormula>
    </tableColumn>
    <tableColumn id="6" xr3:uid="{81615F4B-DF4F-4EB8-AFC2-97A4BC10375D}" name="Product Category" dataDxfId="15"/>
    <tableColumn id="7" xr3:uid="{66032E48-557D-4772-B2B6-7302E48CBCAA}" name="Quantity" dataDxfId="14"/>
    <tableColumn id="8" xr3:uid="{441B2033-86D6-45B8-A94A-8433BEE19D90}" name="Price per Unit" dataDxfId="13"/>
    <tableColumn id="9" xr3:uid="{BEBC2747-D1E0-47E9-8C0A-242BCEA60361}" name="Total sales ">
      <calculatedColumnFormula>K2*L2</calculatedColumnFormula>
    </tableColumn>
    <tableColumn id="10" xr3:uid="{815A728B-B035-4D89-A6B1-AFEEE3E65138}" name="Commission rate" dataDxfId="12">
      <calculatedColumnFormula>M2*$Q$3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3CBA47-78A3-4303-A1D4-345CBEC5FC77}" name="Table2" displayName="Table2" ref="A1:G11" totalsRowShown="0" headerRowDxfId="11" dataDxfId="10" headerRowBorderDxfId="8" tableBorderDxfId="9" totalsRowBorderDxfId="7">
  <autoFilter ref="A1:G11" xr:uid="{903CBA47-78A3-4303-A1D4-345CBEC5FC77}"/>
  <sortState xmlns:xlrd2="http://schemas.microsoft.com/office/spreadsheetml/2017/richdata2" ref="A2:G11">
    <sortCondition descending="1" ref="D1:D11"/>
  </sortState>
  <tableColumns count="7">
    <tableColumn id="1" xr3:uid="{10B96203-7FA5-4359-858F-7D782F016C09}" name="Student name" dataDxfId="6"/>
    <tableColumn id="2" xr3:uid="{DAF21B00-141E-4896-8F34-A1961A2F791B}" name="English" dataDxfId="5"/>
    <tableColumn id="3" xr3:uid="{028F7D49-9437-4B2B-988F-4E1813227ACB}" name="Mathematics" dataDxfId="4"/>
    <tableColumn id="4" xr3:uid="{3E1A3D18-B6A3-4792-A7B3-53699817919B}" name="Science" dataDxfId="3"/>
    <tableColumn id="5" xr3:uid="{5D7FF4A0-59A2-44A2-BF27-93E856FA4474}" name="Average " dataDxfId="2">
      <calculatedColumnFormula>AVERAGE(B2:D2)</calculatedColumnFormula>
    </tableColumn>
    <tableColumn id="6" xr3:uid="{6B76355A-7BC9-4FC5-9853-A532EE45A8ED}" name="Highest score" dataDxfId="1">
      <calculatedColumnFormula>MAX(B2:D2)</calculatedColumnFormula>
    </tableColumn>
    <tableColumn id="7" xr3:uid="{25E1FF88-ADAB-4DEA-A065-0AF68EC68060}" name="Does the student require extra help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A6" workbookViewId="0">
      <selection activeCell="P10" sqref="P10"/>
    </sheetView>
  </sheetViews>
  <sheetFormatPr defaultColWidth="11.25" defaultRowHeight="15.75" customHeight="1"/>
  <cols>
    <col min="1" max="1" width="15.125" bestFit="1" customWidth="1"/>
    <col min="2" max="4" width="15.125" customWidth="1"/>
    <col min="5" max="5" width="10.625" bestFit="1" customWidth="1"/>
    <col min="6" max="6" width="13.25" bestFit="1" customWidth="1"/>
    <col min="10" max="10" width="17.5" bestFit="1" customWidth="1"/>
    <col min="12" max="12" width="14.375" bestFit="1" customWidth="1"/>
    <col min="13" max="13" width="12.25" bestFit="1" customWidth="1"/>
    <col min="14" max="14" width="15.5" bestFit="1" customWidth="1"/>
    <col min="16" max="16" width="19.25" bestFit="1" customWidth="1"/>
    <col min="17" max="17" width="12" bestFit="1" customWidth="1"/>
    <col min="18" max="18" width="11.25" customWidth="1"/>
  </cols>
  <sheetData>
    <row r="1" spans="1:20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9" t="s">
        <v>11</v>
      </c>
      <c r="M1" t="s">
        <v>12</v>
      </c>
      <c r="N1" t="s">
        <v>13</v>
      </c>
    </row>
    <row r="2" spans="1:20">
      <c r="A2" s="3">
        <v>429</v>
      </c>
      <c r="B2" s="3">
        <f>DAY(Table1[[#This Row],[Date]])</f>
        <v>28</v>
      </c>
      <c r="C2" s="3">
        <f>MONTH(Table1[[#This Row],[Date]])</f>
        <v>12</v>
      </c>
      <c r="D2" s="3">
        <f>YEAR(Table1[[#This Row],[Date]])</f>
        <v>2023</v>
      </c>
      <c r="E2" s="2">
        <v>45288</v>
      </c>
      <c r="F2" s="3" t="s">
        <v>14</v>
      </c>
      <c r="G2" s="3" t="s">
        <v>15</v>
      </c>
      <c r="H2" s="3">
        <v>64</v>
      </c>
      <c r="I2" s="3" t="str" cm="1">
        <f t="array" ref="I2">_xlfn.IFS(H2&lt;30,"Young Adult",H2&gt;=50,"Senior",H2&gt;=30,"Adult")</f>
        <v>Senior</v>
      </c>
      <c r="J2" s="3" t="s">
        <v>16</v>
      </c>
      <c r="K2" s="3">
        <v>2</v>
      </c>
      <c r="L2" s="4">
        <v>25</v>
      </c>
      <c r="M2">
        <f>K2*L2</f>
        <v>50</v>
      </c>
      <c r="N2" s="12">
        <f>M2*$Q$3</f>
        <v>0.75</v>
      </c>
      <c r="Q2" t="s">
        <v>17</v>
      </c>
    </row>
    <row r="3" spans="1:20">
      <c r="A3" s="3">
        <v>25</v>
      </c>
      <c r="B3" s="3">
        <f>DAY(Table1[[#This Row],[Date]])</f>
        <v>26</v>
      </c>
      <c r="C3" s="3">
        <f>MONTH(Table1[[#This Row],[Date]])</f>
        <v>12</v>
      </c>
      <c r="D3" s="3">
        <f>YEAR(Table1[[#This Row],[Date]])</f>
        <v>2023</v>
      </c>
      <c r="E3" s="2">
        <v>45286</v>
      </c>
      <c r="F3" s="3" t="s">
        <v>18</v>
      </c>
      <c r="G3" s="3" t="s">
        <v>19</v>
      </c>
      <c r="H3" s="3">
        <v>64</v>
      </c>
      <c r="I3" s="3" t="str" cm="1">
        <f t="array" ref="I3">_xlfn.IFS(H3&lt;30,"Young Adult",H3&gt;=50,"Senior",H3&gt;=30,"Adult")</f>
        <v>Senior</v>
      </c>
      <c r="J3" s="3" t="s">
        <v>20</v>
      </c>
      <c r="K3" s="3">
        <v>1</v>
      </c>
      <c r="L3" s="4">
        <v>50</v>
      </c>
      <c r="M3">
        <f>K3*L3</f>
        <v>50</v>
      </c>
      <c r="N3" s="12">
        <f>M3*$Q$3</f>
        <v>0.75</v>
      </c>
      <c r="P3" t="s">
        <v>21</v>
      </c>
      <c r="Q3" s="11">
        <v>1.4999999999999999E-2</v>
      </c>
    </row>
    <row r="4" spans="1:20">
      <c r="A4" s="3">
        <v>80</v>
      </c>
      <c r="B4" s="3">
        <f>DAY(Table1[[#This Row],[Date]])</f>
        <v>10</v>
      </c>
      <c r="C4" s="3">
        <f>MONTH(Table1[[#This Row],[Date]])</f>
        <v>12</v>
      </c>
      <c r="D4" s="3">
        <f>YEAR(Table1[[#This Row],[Date]])</f>
        <v>2023</v>
      </c>
      <c r="E4" s="2">
        <v>45270</v>
      </c>
      <c r="F4" s="3" t="s">
        <v>22</v>
      </c>
      <c r="G4" s="3" t="s">
        <v>19</v>
      </c>
      <c r="H4" s="3">
        <v>64</v>
      </c>
      <c r="I4" s="3" t="str" cm="1">
        <f t="array" ref="I4">_xlfn.IFS(H4&lt;30,"Young Adult",H4&gt;=50,"Senior",H4&gt;=30,"Adult")</f>
        <v>Senior</v>
      </c>
      <c r="J4" s="3" t="s">
        <v>23</v>
      </c>
      <c r="K4" s="3">
        <v>2</v>
      </c>
      <c r="L4" s="4">
        <v>30</v>
      </c>
      <c r="M4">
        <f>K4*L4</f>
        <v>60</v>
      </c>
      <c r="N4" s="12">
        <f>M4*$Q$3</f>
        <v>0.89999999999999991</v>
      </c>
      <c r="P4" t="s">
        <v>24</v>
      </c>
      <c r="Q4" s="11">
        <v>0.02</v>
      </c>
    </row>
    <row r="5" spans="1:20">
      <c r="A5" s="3">
        <v>566</v>
      </c>
      <c r="B5" s="3">
        <f>DAY(Table1[[#This Row],[Date]])</f>
        <v>2</v>
      </c>
      <c r="C5" s="3">
        <f>MONTH(Table1[[#This Row],[Date]])</f>
        <v>12</v>
      </c>
      <c r="D5" s="3">
        <f>YEAR(Table1[[#This Row],[Date]])</f>
        <v>2023</v>
      </c>
      <c r="E5" s="2">
        <v>45262</v>
      </c>
      <c r="F5" s="3" t="s">
        <v>25</v>
      </c>
      <c r="G5" s="3" t="s">
        <v>19</v>
      </c>
      <c r="H5" s="3">
        <v>64</v>
      </c>
      <c r="I5" s="3" t="str" cm="1">
        <f t="array" ref="I5">_xlfn.IFS(H5&lt;30,"Young Adult",H5&gt;=50,"Senior",H5&gt;=30,"Adult")</f>
        <v>Senior</v>
      </c>
      <c r="J5" s="3" t="s">
        <v>23</v>
      </c>
      <c r="K5" s="3">
        <v>1</v>
      </c>
      <c r="L5" s="4">
        <v>30</v>
      </c>
      <c r="M5">
        <f>K5*L5</f>
        <v>30</v>
      </c>
      <c r="N5" s="12">
        <f>M5*$Q$3</f>
        <v>0.44999999999999996</v>
      </c>
    </row>
    <row r="6" spans="1:20">
      <c r="A6" s="3">
        <v>173</v>
      </c>
      <c r="B6" s="3">
        <f>DAY(Table1[[#This Row],[Date]])</f>
        <v>8</v>
      </c>
      <c r="C6" s="3">
        <f>MONTH(Table1[[#This Row],[Date]])</f>
        <v>11</v>
      </c>
      <c r="D6" s="3">
        <f>YEAR(Table1[[#This Row],[Date]])</f>
        <v>2023</v>
      </c>
      <c r="E6" s="2">
        <v>45238</v>
      </c>
      <c r="F6" s="3" t="s">
        <v>26</v>
      </c>
      <c r="G6" s="3" t="s">
        <v>15</v>
      </c>
      <c r="H6" s="3">
        <v>64</v>
      </c>
      <c r="I6" s="3" t="str" cm="1">
        <f t="array" ref="I6">_xlfn.IFS(H6&lt;30,"Young Adult",H6&gt;=50,"Senior",H6&gt;=30,"Adult")</f>
        <v>Senior</v>
      </c>
      <c r="J6" s="3" t="s">
        <v>16</v>
      </c>
      <c r="K6" s="3">
        <v>4</v>
      </c>
      <c r="L6" s="4">
        <v>30</v>
      </c>
      <c r="M6">
        <f>K6*L6</f>
        <v>120</v>
      </c>
      <c r="N6" s="12">
        <f>M6*$Q$3</f>
        <v>1.7999999999999998</v>
      </c>
    </row>
    <row r="7" spans="1:20">
      <c r="A7" s="3">
        <v>440</v>
      </c>
      <c r="B7" s="3">
        <f>DAY(Table1[[#This Row],[Date]])</f>
        <v>26</v>
      </c>
      <c r="C7" s="3">
        <f>MONTH(Table1[[#This Row],[Date]])</f>
        <v>10</v>
      </c>
      <c r="D7" s="3">
        <f>YEAR(Table1[[#This Row],[Date]])</f>
        <v>2023</v>
      </c>
      <c r="E7" s="2">
        <v>45225</v>
      </c>
      <c r="F7" s="3" t="s">
        <v>27</v>
      </c>
      <c r="G7" s="3" t="s">
        <v>15</v>
      </c>
      <c r="H7" s="3">
        <v>64</v>
      </c>
      <c r="I7" s="3" t="str" cm="1">
        <f t="array" ref="I7">_xlfn.IFS(H7&lt;30,"Young Adult",H7&gt;=50,"Senior",H7&gt;=30,"Adult")</f>
        <v>Senior</v>
      </c>
      <c r="J7" s="3" t="s">
        <v>23</v>
      </c>
      <c r="K7" s="3">
        <v>2</v>
      </c>
      <c r="L7" s="4">
        <v>300</v>
      </c>
      <c r="M7">
        <f>K7*L7</f>
        <v>600</v>
      </c>
      <c r="N7" s="12">
        <f>M7*$Q$3</f>
        <v>9</v>
      </c>
    </row>
    <row r="8" spans="1:20">
      <c r="A8" s="3">
        <v>191</v>
      </c>
      <c r="B8" s="3">
        <f>DAY(Table1[[#This Row],[Date]])</f>
        <v>18</v>
      </c>
      <c r="C8" s="3">
        <f>MONTH(Table1[[#This Row],[Date]])</f>
        <v>10</v>
      </c>
      <c r="D8" s="3">
        <f>YEAR(Table1[[#This Row],[Date]])</f>
        <v>2023</v>
      </c>
      <c r="E8" s="2">
        <v>45217</v>
      </c>
      <c r="F8" s="3" t="s">
        <v>28</v>
      </c>
      <c r="G8" s="3" t="s">
        <v>15</v>
      </c>
      <c r="H8" s="3">
        <v>64</v>
      </c>
      <c r="I8" s="3" t="str" cm="1">
        <f t="array" ref="I8">_xlfn.IFS(H8&lt;30,"Young Adult",H8&gt;=50,"Senior",H8&gt;=30,"Adult")</f>
        <v>Senior</v>
      </c>
      <c r="J8" s="3" t="s">
        <v>20</v>
      </c>
      <c r="K8" s="3">
        <v>1</v>
      </c>
      <c r="L8" s="4">
        <v>25</v>
      </c>
      <c r="M8">
        <f>K8*L8</f>
        <v>25</v>
      </c>
      <c r="N8" s="12">
        <f>M8*$Q$3</f>
        <v>0.375</v>
      </c>
    </row>
    <row r="9" spans="1:20">
      <c r="A9" s="3">
        <v>735</v>
      </c>
      <c r="B9" s="3">
        <f>DAY(Table1[[#This Row],[Date]])</f>
        <v>4</v>
      </c>
      <c r="C9" s="3">
        <f>MONTH(Table1[[#This Row],[Date]])</f>
        <v>10</v>
      </c>
      <c r="D9" s="3">
        <f>YEAR(Table1[[#This Row],[Date]])</f>
        <v>2023</v>
      </c>
      <c r="E9" s="2">
        <v>45203</v>
      </c>
      <c r="F9" s="3" t="s">
        <v>29</v>
      </c>
      <c r="G9" s="3" t="s">
        <v>19</v>
      </c>
      <c r="H9" s="3">
        <v>64</v>
      </c>
      <c r="I9" s="3" t="str" cm="1">
        <f t="array" ref="I9">_xlfn.IFS(H9&lt;30,"Young Adult",H9&gt;=50,"Senior",H9&gt;=30,"Adult")</f>
        <v>Senior</v>
      </c>
      <c r="J9" s="3" t="s">
        <v>23</v>
      </c>
      <c r="K9" s="3">
        <v>4</v>
      </c>
      <c r="L9" s="4">
        <v>500</v>
      </c>
      <c r="M9">
        <f>K9*L9</f>
        <v>2000</v>
      </c>
      <c r="N9" s="12">
        <f>M9*$Q$3</f>
        <v>30</v>
      </c>
      <c r="P9" t="s">
        <v>30</v>
      </c>
    </row>
    <row r="10" spans="1:20">
      <c r="A10" s="3">
        <v>122</v>
      </c>
      <c r="B10" s="3">
        <f>DAY(Table1[[#This Row],[Date]])</f>
        <v>3</v>
      </c>
      <c r="C10" s="3">
        <f>MONTH(Table1[[#This Row],[Date]])</f>
        <v>10</v>
      </c>
      <c r="D10" s="3">
        <f>YEAR(Table1[[#This Row],[Date]])</f>
        <v>2023</v>
      </c>
      <c r="E10" s="2">
        <v>45202</v>
      </c>
      <c r="F10" s="3" t="s">
        <v>31</v>
      </c>
      <c r="G10" s="3" t="s">
        <v>15</v>
      </c>
      <c r="H10" s="3">
        <v>64</v>
      </c>
      <c r="I10" s="3" t="str" cm="1">
        <f t="array" ref="I10">_xlfn.IFS(H10&lt;30,"Young Adult",H10&gt;=50,"Senior",H10&gt;=30,"Adult")</f>
        <v>Senior</v>
      </c>
      <c r="J10" s="3" t="s">
        <v>16</v>
      </c>
      <c r="K10" s="3">
        <v>4</v>
      </c>
      <c r="L10" s="4">
        <v>30</v>
      </c>
      <c r="M10">
        <f>K10*L10</f>
        <v>120</v>
      </c>
      <c r="N10" s="12">
        <f>M10*$Q$3</f>
        <v>1.7999999999999998</v>
      </c>
      <c r="P10" s="12">
        <f>SUM(N2:N1001)</f>
        <v>6837.75</v>
      </c>
    </row>
    <row r="11" spans="1:20">
      <c r="A11" s="3">
        <v>897</v>
      </c>
      <c r="B11" s="3">
        <f>DAY(Table1[[#This Row],[Date]])</f>
        <v>26</v>
      </c>
      <c r="C11" s="3">
        <f>MONTH(Table1[[#This Row],[Date]])</f>
        <v>9</v>
      </c>
      <c r="D11" s="3">
        <f>YEAR(Table1[[#This Row],[Date]])</f>
        <v>2023</v>
      </c>
      <c r="E11" s="2">
        <v>45195</v>
      </c>
      <c r="F11" s="3" t="s">
        <v>32</v>
      </c>
      <c r="G11" s="3" t="s">
        <v>19</v>
      </c>
      <c r="H11" s="3">
        <v>64</v>
      </c>
      <c r="I11" s="3" t="str" cm="1">
        <f t="array" ref="I11">_xlfn.IFS(H11&lt;30,"Young Adult",H11&gt;=50,"Senior",H11&gt;=30,"Adult")</f>
        <v>Senior</v>
      </c>
      <c r="J11" s="3" t="s">
        <v>16</v>
      </c>
      <c r="K11" s="3">
        <v>2</v>
      </c>
      <c r="L11" s="4">
        <v>50</v>
      </c>
      <c r="M11">
        <f>K11*L11</f>
        <v>100</v>
      </c>
      <c r="N11" s="12">
        <f>M11*$Q$3</f>
        <v>1.5</v>
      </c>
      <c r="P11" s="12">
        <f>AVERAGE(Table1[Commission rate])</f>
        <v>6.8377499999999998</v>
      </c>
    </row>
    <row r="12" spans="1:20">
      <c r="A12" s="3">
        <v>218</v>
      </c>
      <c r="B12" s="3">
        <f>DAY(Table1[[#This Row],[Date]])</f>
        <v>22</v>
      </c>
      <c r="C12" s="3">
        <f>MONTH(Table1[[#This Row],[Date]])</f>
        <v>9</v>
      </c>
      <c r="D12" s="3">
        <f>YEAR(Table1[[#This Row],[Date]])</f>
        <v>2023</v>
      </c>
      <c r="E12" s="2">
        <v>45191</v>
      </c>
      <c r="F12" s="3" t="s">
        <v>33</v>
      </c>
      <c r="G12" s="3" t="s">
        <v>15</v>
      </c>
      <c r="H12" s="3">
        <v>64</v>
      </c>
      <c r="I12" s="3" t="str" cm="1">
        <f t="array" ref="I12">_xlfn.IFS(H12&lt;30,"Young Adult",H12&gt;=50,"Senior",H12&gt;=30,"Adult")</f>
        <v>Senior</v>
      </c>
      <c r="J12" s="3" t="s">
        <v>20</v>
      </c>
      <c r="K12" s="3">
        <v>3</v>
      </c>
      <c r="L12" s="4">
        <v>30</v>
      </c>
      <c r="M12">
        <f>K12*L12</f>
        <v>90</v>
      </c>
      <c r="N12" s="12">
        <f>M12*$Q$3</f>
        <v>1.3499999999999999</v>
      </c>
    </row>
    <row r="13" spans="1:20">
      <c r="A13" s="3">
        <v>692</v>
      </c>
      <c r="B13" s="3">
        <f>DAY(Table1[[#This Row],[Date]])</f>
        <v>7</v>
      </c>
      <c r="C13" s="3">
        <f>MONTH(Table1[[#This Row],[Date]])</f>
        <v>9</v>
      </c>
      <c r="D13" s="3">
        <f>YEAR(Table1[[#This Row],[Date]])</f>
        <v>2023</v>
      </c>
      <c r="E13" s="2">
        <v>45176</v>
      </c>
      <c r="F13" s="3" t="s">
        <v>34</v>
      </c>
      <c r="G13" s="3" t="s">
        <v>19</v>
      </c>
      <c r="H13" s="3">
        <v>64</v>
      </c>
      <c r="I13" s="3" t="str" cm="1">
        <f t="array" ref="I13">_xlfn.IFS(H13&lt;30,"Young Adult",H13&gt;=50,"Senior",H13&gt;=30,"Adult")</f>
        <v>Senior</v>
      </c>
      <c r="J13" s="3" t="s">
        <v>23</v>
      </c>
      <c r="K13" s="3">
        <v>2</v>
      </c>
      <c r="L13" s="4">
        <v>50</v>
      </c>
      <c r="M13">
        <f>K13*L13</f>
        <v>100</v>
      </c>
      <c r="N13" s="12">
        <f>M13*$Q$3</f>
        <v>1.5</v>
      </c>
    </row>
    <row r="14" spans="1:20">
      <c r="A14" s="3">
        <v>282</v>
      </c>
      <c r="B14" s="3">
        <f>DAY(Table1[[#This Row],[Date]])</f>
        <v>25</v>
      </c>
      <c r="C14" s="3">
        <f>MONTH(Table1[[#This Row],[Date]])</f>
        <v>8</v>
      </c>
      <c r="D14" s="3">
        <f>YEAR(Table1[[#This Row],[Date]])</f>
        <v>2023</v>
      </c>
      <c r="E14" s="2">
        <v>45163</v>
      </c>
      <c r="F14" s="3" t="s">
        <v>35</v>
      </c>
      <c r="G14" s="3" t="s">
        <v>19</v>
      </c>
      <c r="H14" s="3">
        <v>64</v>
      </c>
      <c r="I14" s="3" t="str" cm="1">
        <f t="array" ref="I14">_xlfn.IFS(H14&lt;30,"Young Adult",H14&gt;=50,"Senior",H14&gt;=30,"Adult")</f>
        <v>Senior</v>
      </c>
      <c r="J14" s="3" t="s">
        <v>16</v>
      </c>
      <c r="K14" s="3">
        <v>4</v>
      </c>
      <c r="L14" s="4">
        <v>50</v>
      </c>
      <c r="M14">
        <f>K14*L14</f>
        <v>200</v>
      </c>
      <c r="N14" s="12">
        <f>M14*$Q$3</f>
        <v>3</v>
      </c>
    </row>
    <row r="15" spans="1:20">
      <c r="A15" s="3">
        <v>698</v>
      </c>
      <c r="B15" s="3">
        <f>DAY(Table1[[#This Row],[Date]])</f>
        <v>19</v>
      </c>
      <c r="C15" s="3">
        <f>MONTH(Table1[[#This Row],[Date]])</f>
        <v>7</v>
      </c>
      <c r="D15" s="3">
        <f>YEAR(Table1[[#This Row],[Date]])</f>
        <v>2023</v>
      </c>
      <c r="E15" s="2">
        <v>45126</v>
      </c>
      <c r="F15" s="3" t="s">
        <v>36</v>
      </c>
      <c r="G15" s="3" t="s">
        <v>19</v>
      </c>
      <c r="H15" s="3">
        <v>64</v>
      </c>
      <c r="I15" s="3" t="str" cm="1">
        <f t="array" ref="I15">_xlfn.IFS(H15&lt;30,"Young Adult",H15&gt;=50,"Senior",H15&gt;=30,"Adult")</f>
        <v>Senior</v>
      </c>
      <c r="J15" s="3" t="s">
        <v>16</v>
      </c>
      <c r="K15" s="3">
        <v>1</v>
      </c>
      <c r="L15" s="4">
        <v>300</v>
      </c>
      <c r="M15">
        <f>K15*L15</f>
        <v>300</v>
      </c>
      <c r="N15" s="12">
        <f>M15*$Q$3</f>
        <v>4.5</v>
      </c>
      <c r="P15" s="12"/>
      <c r="Q15" s="12" t="s">
        <v>37</v>
      </c>
      <c r="R15" t="s">
        <v>15</v>
      </c>
      <c r="S15" t="s">
        <v>19</v>
      </c>
      <c r="T15" t="s">
        <v>38</v>
      </c>
    </row>
    <row r="16" spans="1:20">
      <c r="A16" s="3">
        <v>830</v>
      </c>
      <c r="B16" s="3">
        <f>DAY(Table1[[#This Row],[Date]])</f>
        <v>22</v>
      </c>
      <c r="C16" s="3">
        <f>MONTH(Table1[[#This Row],[Date]])</f>
        <v>6</v>
      </c>
      <c r="D16" s="3">
        <f>YEAR(Table1[[#This Row],[Date]])</f>
        <v>2023</v>
      </c>
      <c r="E16" s="2">
        <v>45099</v>
      </c>
      <c r="F16" s="3" t="s">
        <v>39</v>
      </c>
      <c r="G16" s="3" t="s">
        <v>19</v>
      </c>
      <c r="H16" s="3">
        <v>64</v>
      </c>
      <c r="I16" s="3" t="str" cm="1">
        <f t="array" ref="I16">_xlfn.IFS(H16&lt;30,"Young Adult",H16&gt;=50,"Senior",H16&gt;=30,"Adult")</f>
        <v>Senior</v>
      </c>
      <c r="J16" s="3" t="s">
        <v>23</v>
      </c>
      <c r="K16" s="3">
        <v>3</v>
      </c>
      <c r="L16" s="4">
        <v>50</v>
      </c>
      <c r="M16">
        <f>K16*L16</f>
        <v>150</v>
      </c>
      <c r="N16" s="12">
        <f>M16*$Q$3</f>
        <v>2.25</v>
      </c>
      <c r="P16" t="s">
        <v>40</v>
      </c>
      <c r="Q16" s="12">
        <f>SUM(M:M)</f>
        <v>456000</v>
      </c>
      <c r="R16">
        <f>SUM(R17:R19)</f>
        <v>1216</v>
      </c>
      <c r="S16">
        <f>SUM(S17:S19)</f>
        <v>1298</v>
      </c>
      <c r="T16">
        <f>AVERAGE(Table1[[Total sales ]])</f>
        <v>456</v>
      </c>
    </row>
    <row r="17" spans="1:20">
      <c r="A17" s="3">
        <v>532</v>
      </c>
      <c r="B17" s="3">
        <f>DAY(Table1[[#This Row],[Date]])</f>
        <v>19</v>
      </c>
      <c r="C17" s="3">
        <f>MONTH(Table1[[#This Row],[Date]])</f>
        <v>6</v>
      </c>
      <c r="D17" s="3">
        <f>YEAR(Table1[[#This Row],[Date]])</f>
        <v>2023</v>
      </c>
      <c r="E17" s="2">
        <v>45096</v>
      </c>
      <c r="F17" s="3" t="s">
        <v>41</v>
      </c>
      <c r="G17" s="3" t="s">
        <v>19</v>
      </c>
      <c r="H17" s="3">
        <v>64</v>
      </c>
      <c r="I17" s="3" t="str" cm="1">
        <f t="array" ref="I17">_xlfn.IFS(H17&lt;30,"Young Adult",H17&gt;=50,"Senior",H17&gt;=30,"Adult")</f>
        <v>Senior</v>
      </c>
      <c r="J17" s="3" t="s">
        <v>23</v>
      </c>
      <c r="K17" s="3">
        <v>4</v>
      </c>
      <c r="L17" s="4">
        <v>30</v>
      </c>
      <c r="M17">
        <f>K17*L17</f>
        <v>120</v>
      </c>
      <c r="N17" s="12">
        <f>M17*$Q$3</f>
        <v>1.7999999999999998</v>
      </c>
      <c r="P17" t="s">
        <v>23</v>
      </c>
      <c r="Q17" s="12">
        <f>SUMIF(J2:J1001,"Clothing",M2:M1001)</f>
        <v>155580</v>
      </c>
      <c r="R17">
        <f>SUMIFS(K2:K1001, J2:J1001,"Clothing",G2:G1001,"Male")</f>
        <v>453</v>
      </c>
      <c r="S17">
        <f>SUMIFS(K2:K1001, J2:J1001,"Clothing",G2:G1001,"Female")</f>
        <v>441</v>
      </c>
      <c r="T17">
        <f>AVERAGEIF(J:J,"Clothing",M:M)</f>
        <v>443.24786324786322</v>
      </c>
    </row>
    <row r="18" spans="1:20">
      <c r="A18" s="3">
        <v>187</v>
      </c>
      <c r="B18" s="3">
        <f>DAY(Table1[[#This Row],[Date]])</f>
        <v>7</v>
      </c>
      <c r="C18" s="3">
        <f>MONTH(Table1[[#This Row],[Date]])</f>
        <v>6</v>
      </c>
      <c r="D18" s="3">
        <f>YEAR(Table1[[#This Row],[Date]])</f>
        <v>2023</v>
      </c>
      <c r="E18" s="2">
        <v>45084</v>
      </c>
      <c r="F18" s="3" t="s">
        <v>42</v>
      </c>
      <c r="G18" s="3" t="s">
        <v>19</v>
      </c>
      <c r="H18" s="3">
        <v>64</v>
      </c>
      <c r="I18" s="3" t="str" cm="1">
        <f t="array" ref="I18">_xlfn.IFS(H18&lt;30,"Young Adult",H18&gt;=50,"Senior",H18&gt;=30,"Adult")</f>
        <v>Senior</v>
      </c>
      <c r="J18" s="3" t="s">
        <v>23</v>
      </c>
      <c r="K18" s="3">
        <v>2</v>
      </c>
      <c r="L18" s="4">
        <v>50</v>
      </c>
      <c r="M18">
        <f>K18*L18</f>
        <v>100</v>
      </c>
      <c r="N18" s="12">
        <f>M18*$Q$3</f>
        <v>1.5</v>
      </c>
      <c r="P18" t="s">
        <v>20</v>
      </c>
      <c r="Q18" s="12">
        <f>SUMIF(J:J,"Beauty",M:M)</f>
        <v>143515</v>
      </c>
      <c r="R18">
        <f>SUMIFS(K2:K1001, J2:J1001,"Beauty",G2:G1001,"Male")</f>
        <v>353</v>
      </c>
      <c r="S18">
        <f>SUMIFS(K2:K1001, J2:J1001,"Beauty",G2:G1001,"Female")</f>
        <v>418</v>
      </c>
      <c r="T18">
        <f>AVERAGEIF(J:J,"Beauty",M:M)</f>
        <v>467.47557003257327</v>
      </c>
    </row>
    <row r="19" spans="1:20">
      <c r="A19" s="3">
        <v>882</v>
      </c>
      <c r="B19" s="3">
        <f>DAY(Table1[[#This Row],[Date]])</f>
        <v>6</v>
      </c>
      <c r="C19" s="3">
        <f>MONTH(Table1[[#This Row],[Date]])</f>
        <v>6</v>
      </c>
      <c r="D19" s="3">
        <f>YEAR(Table1[[#This Row],[Date]])</f>
        <v>2023</v>
      </c>
      <c r="E19" s="2">
        <v>45083</v>
      </c>
      <c r="F19" s="3" t="s">
        <v>43</v>
      </c>
      <c r="G19" s="3" t="s">
        <v>19</v>
      </c>
      <c r="H19" s="3">
        <v>64</v>
      </c>
      <c r="I19" s="3" t="str" cm="1">
        <f t="array" ref="I19">_xlfn.IFS(H19&lt;30,"Young Adult",H19&gt;=50,"Senior",H19&gt;=30,"Adult")</f>
        <v>Senior</v>
      </c>
      <c r="J19" s="3" t="s">
        <v>16</v>
      </c>
      <c r="K19" s="3">
        <v>2</v>
      </c>
      <c r="L19" s="4">
        <v>25</v>
      </c>
      <c r="M19">
        <f>K19*L19</f>
        <v>50</v>
      </c>
      <c r="N19" s="12">
        <f>M19*$Q$3</f>
        <v>0.75</v>
      </c>
      <c r="P19" t="s">
        <v>16</v>
      </c>
      <c r="Q19" s="12">
        <f>SUMIF(J:J,"Electronics",M:M)</f>
        <v>156905</v>
      </c>
      <c r="R19">
        <f>SUMIFS(K2:K1001, J2:J1001,"Electronics",G2:G1001,"Male")</f>
        <v>410</v>
      </c>
      <c r="S19">
        <f>SUMIFS(K2:K1001, J2:J1001,"Electronics",G2:G1001,"Female")</f>
        <v>439</v>
      </c>
      <c r="T19">
        <f>AVERAGEIF(J:J,"Electronics",M:M)</f>
        <v>458.78654970760232</v>
      </c>
    </row>
    <row r="20" spans="1:20">
      <c r="A20" s="3">
        <v>363</v>
      </c>
      <c r="B20" s="3">
        <f>DAY(Table1[[#This Row],[Date]])</f>
        <v>3</v>
      </c>
      <c r="C20" s="3">
        <f>MONTH(Table1[[#This Row],[Date]])</f>
        <v>6</v>
      </c>
      <c r="D20" s="3">
        <f>YEAR(Table1[[#This Row],[Date]])</f>
        <v>2023</v>
      </c>
      <c r="E20" s="2">
        <v>45080</v>
      </c>
      <c r="F20" s="3" t="s">
        <v>44</v>
      </c>
      <c r="G20" s="3" t="s">
        <v>15</v>
      </c>
      <c r="H20" s="3">
        <v>64</v>
      </c>
      <c r="I20" s="3" t="str" cm="1">
        <f t="array" ref="I20">_xlfn.IFS(H20&lt;30,"Young Adult",H20&gt;=50,"Senior",H20&gt;=30,"Adult")</f>
        <v>Senior</v>
      </c>
      <c r="J20" s="3" t="s">
        <v>20</v>
      </c>
      <c r="K20" s="3">
        <v>1</v>
      </c>
      <c r="L20" s="4">
        <v>25</v>
      </c>
      <c r="M20">
        <f>K20*L20</f>
        <v>25</v>
      </c>
      <c r="N20" s="12">
        <f>M20*$Q$3</f>
        <v>0.375</v>
      </c>
    </row>
    <row r="21" spans="1:20">
      <c r="A21" s="3">
        <v>561</v>
      </c>
      <c r="B21" s="3">
        <f>DAY(Table1[[#This Row],[Date]])</f>
        <v>27</v>
      </c>
      <c r="C21" s="3">
        <f>MONTH(Table1[[#This Row],[Date]])</f>
        <v>5</v>
      </c>
      <c r="D21" s="3">
        <f>YEAR(Table1[[#This Row],[Date]])</f>
        <v>2023</v>
      </c>
      <c r="E21" s="2">
        <v>45073</v>
      </c>
      <c r="F21" s="3" t="s">
        <v>45</v>
      </c>
      <c r="G21" s="3" t="s">
        <v>19</v>
      </c>
      <c r="H21" s="3">
        <v>64</v>
      </c>
      <c r="I21" s="3" t="str" cm="1">
        <f t="array" ref="I21">_xlfn.IFS(H21&lt;30,"Young Adult",H21&gt;=50,"Senior",H21&gt;=30,"Adult")</f>
        <v>Senior</v>
      </c>
      <c r="J21" s="3" t="s">
        <v>23</v>
      </c>
      <c r="K21" s="3">
        <v>4</v>
      </c>
      <c r="L21" s="4">
        <v>500</v>
      </c>
      <c r="M21">
        <f>K21*L21</f>
        <v>2000</v>
      </c>
      <c r="N21" s="12">
        <f>M21*$Q$3</f>
        <v>30</v>
      </c>
    </row>
    <row r="22" spans="1:20">
      <c r="A22" s="3">
        <v>376</v>
      </c>
      <c r="B22" s="3">
        <f>DAY(Table1[[#This Row],[Date]])</f>
        <v>16</v>
      </c>
      <c r="C22" s="3">
        <f>MONTH(Table1[[#This Row],[Date]])</f>
        <v>5</v>
      </c>
      <c r="D22" s="3">
        <f>YEAR(Table1[[#This Row],[Date]])</f>
        <v>2023</v>
      </c>
      <c r="E22" s="2">
        <v>45062</v>
      </c>
      <c r="F22" s="3" t="s">
        <v>46</v>
      </c>
      <c r="G22" s="3" t="s">
        <v>19</v>
      </c>
      <c r="H22" s="3">
        <v>64</v>
      </c>
      <c r="I22" s="3" t="str" cm="1">
        <f t="array" ref="I22">_xlfn.IFS(H22&lt;30,"Young Adult",H22&gt;=50,"Senior",H22&gt;=30,"Adult")</f>
        <v>Senior</v>
      </c>
      <c r="J22" s="3" t="s">
        <v>20</v>
      </c>
      <c r="K22" s="3">
        <v>1</v>
      </c>
      <c r="L22" s="4">
        <v>30</v>
      </c>
      <c r="M22">
        <f>K22*L22</f>
        <v>30</v>
      </c>
      <c r="N22" s="12">
        <f>M22*$Q$3</f>
        <v>0.44999999999999996</v>
      </c>
    </row>
    <row r="23" spans="1:20">
      <c r="A23" s="3">
        <v>758</v>
      </c>
      <c r="B23" s="3">
        <f>DAY(Table1[[#This Row],[Date]])</f>
        <v>12</v>
      </c>
      <c r="C23" s="3">
        <f>MONTH(Table1[[#This Row],[Date]])</f>
        <v>5</v>
      </c>
      <c r="D23" s="3">
        <f>YEAR(Table1[[#This Row],[Date]])</f>
        <v>2023</v>
      </c>
      <c r="E23" s="2">
        <v>45058</v>
      </c>
      <c r="F23" s="3" t="s">
        <v>47</v>
      </c>
      <c r="G23" s="3" t="s">
        <v>15</v>
      </c>
      <c r="H23" s="3">
        <v>64</v>
      </c>
      <c r="I23" s="3" t="str" cm="1">
        <f t="array" ref="I23">_xlfn.IFS(H23&lt;30,"Young Adult",H23&gt;=50,"Senior",H23&gt;=30,"Adult")</f>
        <v>Senior</v>
      </c>
      <c r="J23" s="3" t="s">
        <v>23</v>
      </c>
      <c r="K23" s="3">
        <v>4</v>
      </c>
      <c r="L23" s="4">
        <v>25</v>
      </c>
      <c r="M23">
        <f>K23*L23</f>
        <v>100</v>
      </c>
      <c r="N23" s="12">
        <f>M23*$Q$3</f>
        <v>1.5</v>
      </c>
    </row>
    <row r="24" spans="1:20">
      <c r="A24" s="3">
        <v>408</v>
      </c>
      <c r="B24" s="3">
        <f>DAY(Table1[[#This Row],[Date]])</f>
        <v>15</v>
      </c>
      <c r="C24" s="3">
        <f>MONTH(Table1[[#This Row],[Date]])</f>
        <v>4</v>
      </c>
      <c r="D24" s="3">
        <f>YEAR(Table1[[#This Row],[Date]])</f>
        <v>2023</v>
      </c>
      <c r="E24" s="2">
        <v>45031</v>
      </c>
      <c r="F24" s="3" t="s">
        <v>48</v>
      </c>
      <c r="G24" s="3" t="s">
        <v>19</v>
      </c>
      <c r="H24" s="3">
        <v>64</v>
      </c>
      <c r="I24" s="3" t="str" cm="1">
        <f t="array" ref="I24">_xlfn.IFS(H24&lt;30,"Young Adult",H24&gt;=50,"Senior",H24&gt;=30,"Adult")</f>
        <v>Senior</v>
      </c>
      <c r="J24" s="3" t="s">
        <v>20</v>
      </c>
      <c r="K24" s="3">
        <v>1</v>
      </c>
      <c r="L24" s="4">
        <v>500</v>
      </c>
      <c r="M24">
        <f>K24*L24</f>
        <v>500</v>
      </c>
      <c r="N24" s="12">
        <f>M24*$Q$3</f>
        <v>7.5</v>
      </c>
    </row>
    <row r="25" spans="1:20">
      <c r="A25" s="3">
        <v>161</v>
      </c>
      <c r="B25" s="3">
        <f>DAY(Table1[[#This Row],[Date]])</f>
        <v>22</v>
      </c>
      <c r="C25" s="3">
        <f>MONTH(Table1[[#This Row],[Date]])</f>
        <v>3</v>
      </c>
      <c r="D25" s="3">
        <f>YEAR(Table1[[#This Row],[Date]])</f>
        <v>2023</v>
      </c>
      <c r="E25" s="2">
        <v>45007</v>
      </c>
      <c r="F25" s="3" t="s">
        <v>49</v>
      </c>
      <c r="G25" s="3" t="s">
        <v>15</v>
      </c>
      <c r="H25" s="3">
        <v>64</v>
      </c>
      <c r="I25" s="3" t="str" cm="1">
        <f t="array" ref="I25">_xlfn.IFS(H25&lt;30,"Young Adult",H25&gt;=50,"Senior",H25&gt;=30,"Adult")</f>
        <v>Senior</v>
      </c>
      <c r="J25" s="3" t="s">
        <v>20</v>
      </c>
      <c r="K25" s="3">
        <v>2</v>
      </c>
      <c r="L25" s="4">
        <v>500</v>
      </c>
      <c r="M25">
        <f>K25*L25</f>
        <v>1000</v>
      </c>
      <c r="N25" s="12">
        <f>M25*$Q$3</f>
        <v>15</v>
      </c>
    </row>
    <row r="26" spans="1:20">
      <c r="A26" s="3">
        <v>220</v>
      </c>
      <c r="B26" s="3">
        <f>DAY(Table1[[#This Row],[Date]])</f>
        <v>3</v>
      </c>
      <c r="C26" s="3">
        <f>MONTH(Table1[[#This Row],[Date]])</f>
        <v>3</v>
      </c>
      <c r="D26" s="3">
        <f>YEAR(Table1[[#This Row],[Date]])</f>
        <v>2023</v>
      </c>
      <c r="E26" s="2">
        <v>44988</v>
      </c>
      <c r="F26" s="3" t="s">
        <v>50</v>
      </c>
      <c r="G26" s="3" t="s">
        <v>15</v>
      </c>
      <c r="H26" s="3">
        <v>64</v>
      </c>
      <c r="I26" s="3" t="str" cm="1">
        <f t="array" ref="I26">_xlfn.IFS(H26&lt;30,"Young Adult",H26&gt;=50,"Senior",H26&gt;=30,"Adult")</f>
        <v>Senior</v>
      </c>
      <c r="J26" s="3" t="s">
        <v>20</v>
      </c>
      <c r="K26" s="3">
        <v>1</v>
      </c>
      <c r="L26" s="4">
        <v>500</v>
      </c>
      <c r="M26">
        <f>K26*L26</f>
        <v>500</v>
      </c>
      <c r="N26" s="12">
        <f>M26*$Q$3</f>
        <v>7.5</v>
      </c>
    </row>
    <row r="27" spans="1:20">
      <c r="A27" s="3">
        <v>399</v>
      </c>
      <c r="B27" s="3">
        <f>DAY(Table1[[#This Row],[Date]])</f>
        <v>1</v>
      </c>
      <c r="C27" s="3">
        <f>MONTH(Table1[[#This Row],[Date]])</f>
        <v>3</v>
      </c>
      <c r="D27" s="3">
        <f>YEAR(Table1[[#This Row],[Date]])</f>
        <v>2023</v>
      </c>
      <c r="E27" s="2">
        <v>44986</v>
      </c>
      <c r="F27" s="3" t="s">
        <v>51</v>
      </c>
      <c r="G27" s="3" t="s">
        <v>19</v>
      </c>
      <c r="H27" s="3">
        <v>64</v>
      </c>
      <c r="I27" s="3" t="str" cm="1">
        <f t="array" ref="I27">_xlfn.IFS(H27&lt;30,"Young Adult",H27&gt;=50,"Senior",H27&gt;=30,"Adult")</f>
        <v>Senior</v>
      </c>
      <c r="J27" s="3" t="s">
        <v>20</v>
      </c>
      <c r="K27" s="3">
        <v>2</v>
      </c>
      <c r="L27" s="4">
        <v>30</v>
      </c>
      <c r="M27">
        <f>K27*L27</f>
        <v>60</v>
      </c>
      <c r="N27" s="12">
        <f>M27*$Q$3</f>
        <v>0.89999999999999991</v>
      </c>
    </row>
    <row r="28" spans="1:20">
      <c r="A28" s="3">
        <v>473</v>
      </c>
      <c r="B28" s="3">
        <f>DAY(Table1[[#This Row],[Date]])</f>
        <v>25</v>
      </c>
      <c r="C28" s="3">
        <f>MONTH(Table1[[#This Row],[Date]])</f>
        <v>2</v>
      </c>
      <c r="D28" s="3">
        <f>YEAR(Table1[[#This Row],[Date]])</f>
        <v>2023</v>
      </c>
      <c r="E28" s="2">
        <v>44982</v>
      </c>
      <c r="F28" s="3" t="s">
        <v>52</v>
      </c>
      <c r="G28" s="3" t="s">
        <v>15</v>
      </c>
      <c r="H28" s="3">
        <v>64</v>
      </c>
      <c r="I28" s="3" t="str" cm="1">
        <f t="array" ref="I28">_xlfn.IFS(H28&lt;30,"Young Adult",H28&gt;=50,"Senior",H28&gt;=30,"Adult")</f>
        <v>Senior</v>
      </c>
      <c r="J28" s="3" t="s">
        <v>20</v>
      </c>
      <c r="K28" s="3">
        <v>1</v>
      </c>
      <c r="L28" s="4">
        <v>50</v>
      </c>
      <c r="M28">
        <f>K28*L28</f>
        <v>50</v>
      </c>
      <c r="N28" s="12">
        <f>M28*$Q$3</f>
        <v>0.75</v>
      </c>
    </row>
    <row r="29" spans="1:20">
      <c r="A29" s="3">
        <v>596</v>
      </c>
      <c r="B29" s="3">
        <f>DAY(Table1[[#This Row],[Date]])</f>
        <v>7</v>
      </c>
      <c r="C29" s="3">
        <f>MONTH(Table1[[#This Row],[Date]])</f>
        <v>2</v>
      </c>
      <c r="D29" s="3">
        <f>YEAR(Table1[[#This Row],[Date]])</f>
        <v>2023</v>
      </c>
      <c r="E29" s="2">
        <v>44964</v>
      </c>
      <c r="F29" s="3" t="s">
        <v>53</v>
      </c>
      <c r="G29" s="3" t="s">
        <v>19</v>
      </c>
      <c r="H29" s="3">
        <v>64</v>
      </c>
      <c r="I29" s="3" t="str" cm="1">
        <f t="array" ref="I29">_xlfn.IFS(H29&lt;30,"Young Adult",H29&gt;=50,"Senior",H29&gt;=30,"Adult")</f>
        <v>Senior</v>
      </c>
      <c r="J29" s="3" t="s">
        <v>16</v>
      </c>
      <c r="K29" s="3">
        <v>1</v>
      </c>
      <c r="L29" s="4">
        <v>300</v>
      </c>
      <c r="M29">
        <f>K29*L29</f>
        <v>300</v>
      </c>
      <c r="N29" s="12">
        <f>M29*$Q$3</f>
        <v>4.5</v>
      </c>
    </row>
    <row r="30" spans="1:20">
      <c r="A30" s="3">
        <v>223</v>
      </c>
      <c r="B30" s="3">
        <f>DAY(Table1[[#This Row],[Date]])</f>
        <v>2</v>
      </c>
      <c r="C30" s="3">
        <f>MONTH(Table1[[#This Row],[Date]])</f>
        <v>2</v>
      </c>
      <c r="D30" s="3">
        <f>YEAR(Table1[[#This Row],[Date]])</f>
        <v>2023</v>
      </c>
      <c r="E30" s="2">
        <v>44959</v>
      </c>
      <c r="F30" s="3" t="s">
        <v>54</v>
      </c>
      <c r="G30" s="3" t="s">
        <v>19</v>
      </c>
      <c r="H30" s="3">
        <v>64</v>
      </c>
      <c r="I30" s="3" t="str" cm="1">
        <f t="array" ref="I30">_xlfn.IFS(H30&lt;30,"Young Adult",H30&gt;=50,"Senior",H30&gt;=30,"Adult")</f>
        <v>Senior</v>
      </c>
      <c r="J30" s="3" t="s">
        <v>23</v>
      </c>
      <c r="K30" s="3">
        <v>1</v>
      </c>
      <c r="L30" s="4">
        <v>25</v>
      </c>
      <c r="M30">
        <f>K30*L30</f>
        <v>25</v>
      </c>
      <c r="N30" s="12">
        <f>M30*$Q$3</f>
        <v>0.375</v>
      </c>
    </row>
    <row r="31" spans="1:20">
      <c r="A31" s="3">
        <v>14</v>
      </c>
      <c r="B31" s="3">
        <f>DAY(Table1[[#This Row],[Date]])</f>
        <v>17</v>
      </c>
      <c r="C31" s="3">
        <f>MONTH(Table1[[#This Row],[Date]])</f>
        <v>1</v>
      </c>
      <c r="D31" s="3">
        <f>YEAR(Table1[[#This Row],[Date]])</f>
        <v>2023</v>
      </c>
      <c r="E31" s="2">
        <v>44943</v>
      </c>
      <c r="F31" s="3" t="s">
        <v>55</v>
      </c>
      <c r="G31" s="3" t="s">
        <v>15</v>
      </c>
      <c r="H31" s="3">
        <v>64</v>
      </c>
      <c r="I31" s="3" t="str" cm="1">
        <f t="array" ref="I31">_xlfn.IFS(H31&lt;30,"Young Adult",H31&gt;=50,"Senior",H31&gt;=30,"Adult")</f>
        <v>Senior</v>
      </c>
      <c r="J31" s="3" t="s">
        <v>23</v>
      </c>
      <c r="K31" s="3">
        <v>4</v>
      </c>
      <c r="L31" s="4">
        <v>30</v>
      </c>
      <c r="M31">
        <f>K31*L31</f>
        <v>120</v>
      </c>
      <c r="N31" s="12">
        <f>M31*$Q$3</f>
        <v>1.7999999999999998</v>
      </c>
    </row>
    <row r="32" spans="1:20">
      <c r="A32" s="3">
        <v>163</v>
      </c>
      <c r="B32" s="3">
        <f>DAY(Table1[[#This Row],[Date]])</f>
        <v>2</v>
      </c>
      <c r="C32" s="3">
        <f>MONTH(Table1[[#This Row],[Date]])</f>
        <v>1</v>
      </c>
      <c r="D32" s="3">
        <f>YEAR(Table1[[#This Row],[Date]])</f>
        <v>2023</v>
      </c>
      <c r="E32" s="2">
        <v>44928</v>
      </c>
      <c r="F32" s="3" t="s">
        <v>56</v>
      </c>
      <c r="G32" s="3" t="s">
        <v>19</v>
      </c>
      <c r="H32" s="3">
        <v>64</v>
      </c>
      <c r="I32" s="3" t="str" cm="1">
        <f t="array" ref="I32">_xlfn.IFS(H32&lt;30,"Young Adult",H32&gt;=50,"Senior",H32&gt;=30,"Adult")</f>
        <v>Senior</v>
      </c>
      <c r="J32" s="3" t="s">
        <v>23</v>
      </c>
      <c r="K32" s="3">
        <v>3</v>
      </c>
      <c r="L32" s="4">
        <v>50</v>
      </c>
      <c r="M32">
        <f>K32*L32</f>
        <v>150</v>
      </c>
      <c r="N32" s="12">
        <f>M32*$Q$3</f>
        <v>2.25</v>
      </c>
    </row>
    <row r="33" spans="1:14">
      <c r="A33" s="3">
        <v>153</v>
      </c>
      <c r="B33" s="3">
        <f>DAY(Table1[[#This Row],[Date]])</f>
        <v>16</v>
      </c>
      <c r="C33" s="3">
        <f>MONTH(Table1[[#This Row],[Date]])</f>
        <v>12</v>
      </c>
      <c r="D33" s="3">
        <f>YEAR(Table1[[#This Row],[Date]])</f>
        <v>2023</v>
      </c>
      <c r="E33" s="2">
        <v>45276</v>
      </c>
      <c r="F33" s="3" t="s">
        <v>57</v>
      </c>
      <c r="G33" s="3" t="s">
        <v>15</v>
      </c>
      <c r="H33" s="3">
        <v>63</v>
      </c>
      <c r="I33" s="3" t="str" cm="1">
        <f t="array" ref="I33">_xlfn.IFS(H33&lt;30,"Young Adult",H33&gt;=50,"Senior",H33&gt;=30,"Adult")</f>
        <v>Senior</v>
      </c>
      <c r="J33" s="3" t="s">
        <v>16</v>
      </c>
      <c r="K33" s="3">
        <v>2</v>
      </c>
      <c r="L33" s="4">
        <v>500</v>
      </c>
      <c r="M33">
        <f>K33*L33</f>
        <v>1000</v>
      </c>
      <c r="N33" s="12">
        <f>M33*$Q$3</f>
        <v>15</v>
      </c>
    </row>
    <row r="34" spans="1:14">
      <c r="A34" s="3">
        <v>9</v>
      </c>
      <c r="B34" s="3">
        <f>DAY(Table1[[#This Row],[Date]])</f>
        <v>13</v>
      </c>
      <c r="C34" s="3">
        <f>MONTH(Table1[[#This Row],[Date]])</f>
        <v>12</v>
      </c>
      <c r="D34" s="3">
        <f>YEAR(Table1[[#This Row],[Date]])</f>
        <v>2023</v>
      </c>
      <c r="E34" s="2">
        <v>45273</v>
      </c>
      <c r="F34" s="3" t="s">
        <v>58</v>
      </c>
      <c r="G34" s="3" t="s">
        <v>15</v>
      </c>
      <c r="H34" s="3">
        <v>63</v>
      </c>
      <c r="I34" s="3" t="str" cm="1">
        <f t="array" ref="I34">_xlfn.IFS(H34&lt;30,"Young Adult",H34&gt;=50,"Senior",H34&gt;=30,"Adult")</f>
        <v>Senior</v>
      </c>
      <c r="J34" s="3" t="s">
        <v>16</v>
      </c>
      <c r="K34" s="3">
        <v>2</v>
      </c>
      <c r="L34" s="4">
        <v>300</v>
      </c>
      <c r="M34">
        <f>K34*L34</f>
        <v>600</v>
      </c>
      <c r="N34" s="12">
        <f>M34*$Q$3</f>
        <v>9</v>
      </c>
    </row>
    <row r="35" spans="1:14">
      <c r="A35" s="3">
        <v>57</v>
      </c>
      <c r="B35" s="3">
        <f>DAY(Table1[[#This Row],[Date]])</f>
        <v>18</v>
      </c>
      <c r="C35" s="3">
        <f>MONTH(Table1[[#This Row],[Date]])</f>
        <v>11</v>
      </c>
      <c r="D35" s="3">
        <f>YEAR(Table1[[#This Row],[Date]])</f>
        <v>2023</v>
      </c>
      <c r="E35" s="2">
        <v>45248</v>
      </c>
      <c r="F35" s="3" t="s">
        <v>59</v>
      </c>
      <c r="G35" s="3" t="s">
        <v>19</v>
      </c>
      <c r="H35" s="3">
        <v>63</v>
      </c>
      <c r="I35" s="3" t="str" cm="1">
        <f t="array" ref="I35">_xlfn.IFS(H35&lt;30,"Young Adult",H35&gt;=50,"Senior",H35&gt;=30,"Adult")</f>
        <v>Senior</v>
      </c>
      <c r="J35" s="3" t="s">
        <v>20</v>
      </c>
      <c r="K35" s="3">
        <v>1</v>
      </c>
      <c r="L35" s="4">
        <v>30</v>
      </c>
      <c r="M35">
        <f>K35*L35</f>
        <v>30</v>
      </c>
      <c r="N35" s="12">
        <f>M35*$Q$3</f>
        <v>0.44999999999999996</v>
      </c>
    </row>
    <row r="36" spans="1:14">
      <c r="A36" s="3">
        <v>431</v>
      </c>
      <c r="B36" s="3">
        <f>DAY(Table1[[#This Row],[Date]])</f>
        <v>15</v>
      </c>
      <c r="C36" s="3">
        <f>MONTH(Table1[[#This Row],[Date]])</f>
        <v>10</v>
      </c>
      <c r="D36" s="3">
        <f>YEAR(Table1[[#This Row],[Date]])</f>
        <v>2023</v>
      </c>
      <c r="E36" s="2">
        <v>45214</v>
      </c>
      <c r="F36" s="3" t="s">
        <v>60</v>
      </c>
      <c r="G36" s="3" t="s">
        <v>15</v>
      </c>
      <c r="H36" s="3">
        <v>63</v>
      </c>
      <c r="I36" s="3" t="str" cm="1">
        <f t="array" ref="I36">_xlfn.IFS(H36&lt;30,"Young Adult",H36&gt;=50,"Senior",H36&gt;=30,"Adult")</f>
        <v>Senior</v>
      </c>
      <c r="J36" s="3" t="s">
        <v>16</v>
      </c>
      <c r="K36" s="3">
        <v>4</v>
      </c>
      <c r="L36" s="4">
        <v>300</v>
      </c>
      <c r="M36">
        <f>K36*L36</f>
        <v>1200</v>
      </c>
      <c r="N36" s="12">
        <f>M36*$Q$3</f>
        <v>18</v>
      </c>
    </row>
    <row r="37" spans="1:14">
      <c r="A37" s="3">
        <v>872</v>
      </c>
      <c r="B37" s="3">
        <f>DAY(Table1[[#This Row],[Date]])</f>
        <v>11</v>
      </c>
      <c r="C37" s="3">
        <f>MONTH(Table1[[#This Row],[Date]])</f>
        <v>10</v>
      </c>
      <c r="D37" s="3">
        <f>YEAR(Table1[[#This Row],[Date]])</f>
        <v>2023</v>
      </c>
      <c r="E37" s="2">
        <v>45210</v>
      </c>
      <c r="F37" s="3" t="s">
        <v>61</v>
      </c>
      <c r="G37" s="3" t="s">
        <v>19</v>
      </c>
      <c r="H37" s="3">
        <v>63</v>
      </c>
      <c r="I37" s="3" t="str" cm="1">
        <f t="array" ref="I37">_xlfn.IFS(H37&lt;30,"Young Adult",H37&gt;=50,"Senior",H37&gt;=30,"Adult")</f>
        <v>Senior</v>
      </c>
      <c r="J37" s="3" t="s">
        <v>20</v>
      </c>
      <c r="K37" s="3">
        <v>3</v>
      </c>
      <c r="L37" s="4">
        <v>25</v>
      </c>
      <c r="M37">
        <f>K37*L37</f>
        <v>75</v>
      </c>
      <c r="N37" s="12">
        <f>M37*$Q$3</f>
        <v>1.125</v>
      </c>
    </row>
    <row r="38" spans="1:14">
      <c r="A38" s="3">
        <v>574</v>
      </c>
      <c r="B38" s="3">
        <f>DAY(Table1[[#This Row],[Date]])</f>
        <v>31</v>
      </c>
      <c r="C38" s="3">
        <f>MONTH(Table1[[#This Row],[Date]])</f>
        <v>8</v>
      </c>
      <c r="D38" s="3">
        <f>YEAR(Table1[[#This Row],[Date]])</f>
        <v>2023</v>
      </c>
      <c r="E38" s="2">
        <v>45169</v>
      </c>
      <c r="F38" s="3" t="s">
        <v>62</v>
      </c>
      <c r="G38" s="3" t="s">
        <v>19</v>
      </c>
      <c r="H38" s="3">
        <v>63</v>
      </c>
      <c r="I38" s="3" t="str" cm="1">
        <f t="array" ref="I38">_xlfn.IFS(H38&lt;30,"Young Adult",H38&gt;=50,"Senior",H38&gt;=30,"Adult")</f>
        <v>Senior</v>
      </c>
      <c r="J38" s="3" t="s">
        <v>16</v>
      </c>
      <c r="K38" s="3">
        <v>2</v>
      </c>
      <c r="L38" s="4">
        <v>25</v>
      </c>
      <c r="M38">
        <f>K38*L38</f>
        <v>50</v>
      </c>
      <c r="N38" s="12">
        <f>M38*$Q$3</f>
        <v>0.75</v>
      </c>
    </row>
    <row r="39" spans="1:14">
      <c r="A39" s="3">
        <v>635</v>
      </c>
      <c r="B39" s="3">
        <f>DAY(Table1[[#This Row],[Date]])</f>
        <v>17</v>
      </c>
      <c r="C39" s="3">
        <f>MONTH(Table1[[#This Row],[Date]])</f>
        <v>8</v>
      </c>
      <c r="D39" s="3">
        <f>YEAR(Table1[[#This Row],[Date]])</f>
        <v>2023</v>
      </c>
      <c r="E39" s="2">
        <v>45155</v>
      </c>
      <c r="F39" s="3" t="s">
        <v>63</v>
      </c>
      <c r="G39" s="3" t="s">
        <v>19</v>
      </c>
      <c r="H39" s="3">
        <v>63</v>
      </c>
      <c r="I39" s="3" t="str" cm="1">
        <f t="array" ref="I39">_xlfn.IFS(H39&lt;30,"Young Adult",H39&gt;=50,"Senior",H39&gt;=30,"Adult")</f>
        <v>Senior</v>
      </c>
      <c r="J39" s="3" t="s">
        <v>16</v>
      </c>
      <c r="K39" s="3">
        <v>3</v>
      </c>
      <c r="L39" s="4">
        <v>300</v>
      </c>
      <c r="M39">
        <f>K39*L39</f>
        <v>900</v>
      </c>
      <c r="N39" s="12">
        <f>M39*$Q$3</f>
        <v>13.5</v>
      </c>
    </row>
    <row r="40" spans="1:14">
      <c r="A40" s="3">
        <v>676</v>
      </c>
      <c r="B40" s="3">
        <f>DAY(Table1[[#This Row],[Date]])</f>
        <v>19</v>
      </c>
      <c r="C40" s="3">
        <f>MONTH(Table1[[#This Row],[Date]])</f>
        <v>7</v>
      </c>
      <c r="D40" s="3">
        <f>YEAR(Table1[[#This Row],[Date]])</f>
        <v>2023</v>
      </c>
      <c r="E40" s="2">
        <v>45126</v>
      </c>
      <c r="F40" s="3" t="s">
        <v>64</v>
      </c>
      <c r="G40" s="3" t="s">
        <v>15</v>
      </c>
      <c r="H40" s="3">
        <v>63</v>
      </c>
      <c r="I40" s="3" t="str" cm="1">
        <f t="array" ref="I40">_xlfn.IFS(H40&lt;30,"Young Adult",H40&gt;=50,"Senior",H40&gt;=30,"Adult")</f>
        <v>Senior</v>
      </c>
      <c r="J40" s="3" t="s">
        <v>16</v>
      </c>
      <c r="K40" s="3">
        <v>3</v>
      </c>
      <c r="L40" s="4">
        <v>500</v>
      </c>
      <c r="M40">
        <f>K40*L40</f>
        <v>1500</v>
      </c>
      <c r="N40" s="12">
        <f>M40*$Q$3</f>
        <v>22.5</v>
      </c>
    </row>
    <row r="41" spans="1:14">
      <c r="A41" s="3">
        <v>466</v>
      </c>
      <c r="B41" s="3">
        <f>DAY(Table1[[#This Row],[Date]])</f>
        <v>20</v>
      </c>
      <c r="C41" s="3">
        <f>MONTH(Table1[[#This Row],[Date]])</f>
        <v>6</v>
      </c>
      <c r="D41" s="3">
        <f>YEAR(Table1[[#This Row],[Date]])</f>
        <v>2023</v>
      </c>
      <c r="E41" s="2">
        <v>45097</v>
      </c>
      <c r="F41" s="3" t="s">
        <v>65</v>
      </c>
      <c r="G41" s="3" t="s">
        <v>15</v>
      </c>
      <c r="H41" s="3">
        <v>63</v>
      </c>
      <c r="I41" s="3" t="str" cm="1">
        <f t="array" ref="I41">_xlfn.IFS(H41&lt;30,"Young Adult",H41&gt;=50,"Senior",H41&gt;=30,"Adult")</f>
        <v>Senior</v>
      </c>
      <c r="J41" s="3" t="s">
        <v>16</v>
      </c>
      <c r="K41" s="3">
        <v>4</v>
      </c>
      <c r="L41" s="4">
        <v>25</v>
      </c>
      <c r="M41">
        <f>K41*L41</f>
        <v>100</v>
      </c>
      <c r="N41" s="12">
        <f>M41*$Q$3</f>
        <v>1.5</v>
      </c>
    </row>
    <row r="42" spans="1:14">
      <c r="A42" s="3">
        <v>988</v>
      </c>
      <c r="B42" s="3">
        <f>DAY(Table1[[#This Row],[Date]])</f>
        <v>28</v>
      </c>
      <c r="C42" s="3">
        <f>MONTH(Table1[[#This Row],[Date]])</f>
        <v>5</v>
      </c>
      <c r="D42" s="3">
        <f>YEAR(Table1[[#This Row],[Date]])</f>
        <v>2023</v>
      </c>
      <c r="E42" s="2">
        <v>45074</v>
      </c>
      <c r="F42" s="3" t="s">
        <v>66</v>
      </c>
      <c r="G42" s="3" t="s">
        <v>19</v>
      </c>
      <c r="H42" s="3">
        <v>63</v>
      </c>
      <c r="I42" s="3" t="str" cm="1">
        <f t="array" ref="I42">_xlfn.IFS(H42&lt;30,"Young Adult",H42&gt;=50,"Senior",H42&gt;=30,"Adult")</f>
        <v>Senior</v>
      </c>
      <c r="J42" s="3" t="s">
        <v>23</v>
      </c>
      <c r="K42" s="3">
        <v>3</v>
      </c>
      <c r="L42" s="4">
        <v>25</v>
      </c>
      <c r="M42">
        <f>K42*L42</f>
        <v>75</v>
      </c>
      <c r="N42" s="12">
        <f>M42*$Q$3</f>
        <v>1.125</v>
      </c>
    </row>
    <row r="43" spans="1:14">
      <c r="A43" s="3">
        <v>620</v>
      </c>
      <c r="B43" s="3">
        <f>DAY(Table1[[#This Row],[Date]])</f>
        <v>8</v>
      </c>
      <c r="C43" s="3">
        <f>MONTH(Table1[[#This Row],[Date]])</f>
        <v>5</v>
      </c>
      <c r="D43" s="3">
        <f>YEAR(Table1[[#This Row],[Date]])</f>
        <v>2023</v>
      </c>
      <c r="E43" s="2">
        <v>45054</v>
      </c>
      <c r="F43" s="3" t="s">
        <v>67</v>
      </c>
      <c r="G43" s="3" t="s">
        <v>15</v>
      </c>
      <c r="H43" s="3">
        <v>63</v>
      </c>
      <c r="I43" s="3" t="str" cm="1">
        <f t="array" ref="I43">_xlfn.IFS(H43&lt;30,"Young Adult",H43&gt;=50,"Senior",H43&gt;=30,"Adult")</f>
        <v>Senior</v>
      </c>
      <c r="J43" s="3" t="s">
        <v>16</v>
      </c>
      <c r="K43" s="3">
        <v>3</v>
      </c>
      <c r="L43" s="4">
        <v>25</v>
      </c>
      <c r="M43">
        <f>K43*L43</f>
        <v>75</v>
      </c>
      <c r="N43" s="12">
        <f>M43*$Q$3</f>
        <v>1.125</v>
      </c>
    </row>
    <row r="44" spans="1:14">
      <c r="A44" s="3">
        <v>824</v>
      </c>
      <c r="B44" s="3">
        <f>DAY(Table1[[#This Row],[Date]])</f>
        <v>5</v>
      </c>
      <c r="C44" s="3">
        <f>MONTH(Table1[[#This Row],[Date]])</f>
        <v>5</v>
      </c>
      <c r="D44" s="3">
        <f>YEAR(Table1[[#This Row],[Date]])</f>
        <v>2023</v>
      </c>
      <c r="E44" s="2">
        <v>45051</v>
      </c>
      <c r="F44" s="3" t="s">
        <v>68</v>
      </c>
      <c r="G44" s="3" t="s">
        <v>15</v>
      </c>
      <c r="H44" s="3">
        <v>63</v>
      </c>
      <c r="I44" s="3" t="str" cm="1">
        <f t="array" ref="I44">_xlfn.IFS(H44&lt;30,"Young Adult",H44&gt;=50,"Senior",H44&gt;=30,"Adult")</f>
        <v>Senior</v>
      </c>
      <c r="J44" s="3" t="s">
        <v>23</v>
      </c>
      <c r="K44" s="3">
        <v>4</v>
      </c>
      <c r="L44" s="4">
        <v>30</v>
      </c>
      <c r="M44">
        <f>K44*L44</f>
        <v>120</v>
      </c>
      <c r="N44" s="12">
        <f>M44*$Q$3</f>
        <v>1.7999999999999998</v>
      </c>
    </row>
    <row r="45" spans="1:14">
      <c r="A45" s="3">
        <v>462</v>
      </c>
      <c r="B45" s="3">
        <f>DAY(Table1[[#This Row],[Date]])</f>
        <v>1</v>
      </c>
      <c r="C45" s="3">
        <f>MONTH(Table1[[#This Row],[Date]])</f>
        <v>4</v>
      </c>
      <c r="D45" s="3">
        <f>YEAR(Table1[[#This Row],[Date]])</f>
        <v>2023</v>
      </c>
      <c r="E45" s="2">
        <v>45017</v>
      </c>
      <c r="F45" s="3" t="s">
        <v>69</v>
      </c>
      <c r="G45" s="3" t="s">
        <v>15</v>
      </c>
      <c r="H45" s="3">
        <v>63</v>
      </c>
      <c r="I45" s="3" t="str" cm="1">
        <f t="array" ref="I45">_xlfn.IFS(H45&lt;30,"Young Adult",H45&gt;=50,"Senior",H45&gt;=30,"Adult")</f>
        <v>Senior</v>
      </c>
      <c r="J45" s="3" t="s">
        <v>16</v>
      </c>
      <c r="K45" s="3">
        <v>4</v>
      </c>
      <c r="L45" s="4">
        <v>300</v>
      </c>
      <c r="M45">
        <f>K45*L45</f>
        <v>1200</v>
      </c>
      <c r="N45" s="12">
        <f>M45*$Q$3</f>
        <v>18</v>
      </c>
    </row>
    <row r="46" spans="1:14">
      <c r="A46" s="3">
        <v>547</v>
      </c>
      <c r="B46" s="3">
        <f>DAY(Table1[[#This Row],[Date]])</f>
        <v>7</v>
      </c>
      <c r="C46" s="3">
        <f>MONTH(Table1[[#This Row],[Date]])</f>
        <v>3</v>
      </c>
      <c r="D46" s="3">
        <f>YEAR(Table1[[#This Row],[Date]])</f>
        <v>2023</v>
      </c>
      <c r="E46" s="2">
        <v>44992</v>
      </c>
      <c r="F46" s="3" t="s">
        <v>70</v>
      </c>
      <c r="G46" s="3" t="s">
        <v>15</v>
      </c>
      <c r="H46" s="3">
        <v>63</v>
      </c>
      <c r="I46" s="3" t="str" cm="1">
        <f t="array" ref="I46">_xlfn.IFS(H46&lt;30,"Young Adult",H46&gt;=50,"Senior",H46&gt;=30,"Adult")</f>
        <v>Senior</v>
      </c>
      <c r="J46" s="3" t="s">
        <v>23</v>
      </c>
      <c r="K46" s="3">
        <v>4</v>
      </c>
      <c r="L46" s="4">
        <v>500</v>
      </c>
      <c r="M46">
        <f>K46*L46</f>
        <v>2000</v>
      </c>
      <c r="N46" s="12">
        <f>M46*$Q$3</f>
        <v>30</v>
      </c>
    </row>
    <row r="47" spans="1:14">
      <c r="A47" s="3">
        <v>848</v>
      </c>
      <c r="B47" s="3">
        <f>DAY(Table1[[#This Row],[Date]])</f>
        <v>13</v>
      </c>
      <c r="C47" s="3">
        <f>MONTH(Table1[[#This Row],[Date]])</f>
        <v>2</v>
      </c>
      <c r="D47" s="3">
        <f>YEAR(Table1[[#This Row],[Date]])</f>
        <v>2023</v>
      </c>
      <c r="E47" s="2">
        <v>44970</v>
      </c>
      <c r="F47" s="3" t="s">
        <v>71</v>
      </c>
      <c r="G47" s="3" t="s">
        <v>19</v>
      </c>
      <c r="H47" s="3">
        <v>63</v>
      </c>
      <c r="I47" s="3" t="str" cm="1">
        <f t="array" ref="I47">_xlfn.IFS(H47&lt;30,"Young Adult",H47&gt;=50,"Senior",H47&gt;=30,"Adult")</f>
        <v>Senior</v>
      </c>
      <c r="J47" s="3" t="s">
        <v>23</v>
      </c>
      <c r="K47" s="3">
        <v>3</v>
      </c>
      <c r="L47" s="4">
        <v>25</v>
      </c>
      <c r="M47">
        <f>K47*L47</f>
        <v>75</v>
      </c>
      <c r="N47" s="12">
        <f>M47*$Q$3</f>
        <v>1.125</v>
      </c>
    </row>
    <row r="48" spans="1:14">
      <c r="A48" s="3">
        <v>189</v>
      </c>
      <c r="B48" s="3">
        <f>DAY(Table1[[#This Row],[Date]])</f>
        <v>30</v>
      </c>
      <c r="C48" s="3">
        <f>MONTH(Table1[[#This Row],[Date]])</f>
        <v>1</v>
      </c>
      <c r="D48" s="3">
        <f>YEAR(Table1[[#This Row],[Date]])</f>
        <v>2023</v>
      </c>
      <c r="E48" s="2">
        <v>44956</v>
      </c>
      <c r="F48" s="3" t="s">
        <v>72</v>
      </c>
      <c r="G48" s="3" t="s">
        <v>15</v>
      </c>
      <c r="H48" s="3">
        <v>63</v>
      </c>
      <c r="I48" s="3" t="str" cm="1">
        <f t="array" ref="I48">_xlfn.IFS(H48&lt;30,"Young Adult",H48&gt;=50,"Senior",H48&gt;=30,"Adult")</f>
        <v>Senior</v>
      </c>
      <c r="J48" s="3" t="s">
        <v>20</v>
      </c>
      <c r="K48" s="3">
        <v>1</v>
      </c>
      <c r="L48" s="4">
        <v>50</v>
      </c>
      <c r="M48">
        <f>K48*L48</f>
        <v>50</v>
      </c>
      <c r="N48" s="12">
        <f>M48*$Q$3</f>
        <v>0.75</v>
      </c>
    </row>
    <row r="49" spans="1:14">
      <c r="A49" s="3">
        <v>860</v>
      </c>
      <c r="B49" s="3">
        <f>DAY(Table1[[#This Row],[Date]])</f>
        <v>9</v>
      </c>
      <c r="C49" s="3">
        <f>MONTH(Table1[[#This Row],[Date]])</f>
        <v>1</v>
      </c>
      <c r="D49" s="3">
        <f>YEAR(Table1[[#This Row],[Date]])</f>
        <v>2023</v>
      </c>
      <c r="E49" s="2">
        <v>44935</v>
      </c>
      <c r="F49" s="3" t="s">
        <v>73</v>
      </c>
      <c r="G49" s="3" t="s">
        <v>15</v>
      </c>
      <c r="H49" s="3">
        <v>63</v>
      </c>
      <c r="I49" s="3" t="str" cm="1">
        <f t="array" ref="I49">_xlfn.IFS(H49&lt;30,"Young Adult",H49&gt;=50,"Senior",H49&gt;=30,"Adult")</f>
        <v>Senior</v>
      </c>
      <c r="J49" s="3" t="s">
        <v>23</v>
      </c>
      <c r="K49" s="3">
        <v>4</v>
      </c>
      <c r="L49" s="4">
        <v>50</v>
      </c>
      <c r="M49">
        <f>K49*L49</f>
        <v>200</v>
      </c>
      <c r="N49" s="12">
        <f>M49*$Q$3</f>
        <v>3</v>
      </c>
    </row>
    <row r="50" spans="1:14">
      <c r="A50" s="3">
        <v>234</v>
      </c>
      <c r="B50" s="3">
        <f>DAY(Table1[[#This Row],[Date]])</f>
        <v>20</v>
      </c>
      <c r="C50" s="3">
        <f>MONTH(Table1[[#This Row],[Date]])</f>
        <v>11</v>
      </c>
      <c r="D50" s="3">
        <f>YEAR(Table1[[#This Row],[Date]])</f>
        <v>2023</v>
      </c>
      <c r="E50" s="2">
        <v>45250</v>
      </c>
      <c r="F50" s="3" t="s">
        <v>74</v>
      </c>
      <c r="G50" s="3" t="s">
        <v>19</v>
      </c>
      <c r="H50" s="3">
        <v>62</v>
      </c>
      <c r="I50" s="3" t="str" cm="1">
        <f t="array" ref="I50">_xlfn.IFS(H50&lt;30,"Young Adult",H50&gt;=50,"Senior",H50&gt;=30,"Adult")</f>
        <v>Senior</v>
      </c>
      <c r="J50" s="3" t="s">
        <v>16</v>
      </c>
      <c r="K50" s="3">
        <v>2</v>
      </c>
      <c r="L50" s="4">
        <v>25</v>
      </c>
      <c r="M50">
        <f>K50*L50</f>
        <v>50</v>
      </c>
      <c r="N50" s="12">
        <f>M50*$Q$3</f>
        <v>0.75</v>
      </c>
    </row>
    <row r="51" spans="1:14">
      <c r="A51" s="3">
        <v>345</v>
      </c>
      <c r="B51" s="3">
        <f>DAY(Table1[[#This Row],[Date]])</f>
        <v>14</v>
      </c>
      <c r="C51" s="3">
        <f>MONTH(Table1[[#This Row],[Date]])</f>
        <v>11</v>
      </c>
      <c r="D51" s="3">
        <f>YEAR(Table1[[#This Row],[Date]])</f>
        <v>2023</v>
      </c>
      <c r="E51" s="2">
        <v>45244</v>
      </c>
      <c r="F51" s="3" t="s">
        <v>75</v>
      </c>
      <c r="G51" s="3" t="s">
        <v>15</v>
      </c>
      <c r="H51" s="3">
        <v>62</v>
      </c>
      <c r="I51" s="3" t="str" cm="1">
        <f t="array" ref="I51">_xlfn.IFS(H51&lt;30,"Young Adult",H51&gt;=50,"Senior",H51&gt;=30,"Adult")</f>
        <v>Senior</v>
      </c>
      <c r="J51" s="3" t="s">
        <v>16</v>
      </c>
      <c r="K51" s="3">
        <v>1</v>
      </c>
      <c r="L51" s="4">
        <v>30</v>
      </c>
      <c r="M51">
        <f>K51*L51</f>
        <v>30</v>
      </c>
      <c r="N51" s="12">
        <f>M51*$Q$3</f>
        <v>0.44999999999999996</v>
      </c>
    </row>
    <row r="52" spans="1:14">
      <c r="A52" s="3">
        <v>937</v>
      </c>
      <c r="B52" s="3">
        <f>DAY(Table1[[#This Row],[Date]])</f>
        <v>23</v>
      </c>
      <c r="C52" s="3">
        <f>MONTH(Table1[[#This Row],[Date]])</f>
        <v>10</v>
      </c>
      <c r="D52" s="3">
        <f>YEAR(Table1[[#This Row],[Date]])</f>
        <v>2023</v>
      </c>
      <c r="E52" s="2">
        <v>45222</v>
      </c>
      <c r="F52" s="3" t="s">
        <v>76</v>
      </c>
      <c r="G52" s="3" t="s">
        <v>19</v>
      </c>
      <c r="H52" s="3">
        <v>62</v>
      </c>
      <c r="I52" s="3" t="str" cm="1">
        <f t="array" ref="I52">_xlfn.IFS(H52&lt;30,"Young Adult",H52&gt;=50,"Senior",H52&gt;=30,"Adult")</f>
        <v>Senior</v>
      </c>
      <c r="J52" s="3" t="s">
        <v>20</v>
      </c>
      <c r="K52" s="3">
        <v>1</v>
      </c>
      <c r="L52" s="4">
        <v>500</v>
      </c>
      <c r="M52">
        <f>K52*L52</f>
        <v>500</v>
      </c>
      <c r="N52" s="12">
        <f>M52*$Q$3</f>
        <v>7.5</v>
      </c>
    </row>
    <row r="53" spans="1:14">
      <c r="A53" s="3">
        <v>401</v>
      </c>
      <c r="B53" s="3">
        <f>DAY(Table1[[#This Row],[Date]])</f>
        <v>11</v>
      </c>
      <c r="C53" s="3">
        <f>MONTH(Table1[[#This Row],[Date]])</f>
        <v>10</v>
      </c>
      <c r="D53" s="3">
        <f>YEAR(Table1[[#This Row],[Date]])</f>
        <v>2023</v>
      </c>
      <c r="E53" s="2">
        <v>45210</v>
      </c>
      <c r="F53" s="3" t="s">
        <v>77</v>
      </c>
      <c r="G53" s="3" t="s">
        <v>19</v>
      </c>
      <c r="H53" s="3">
        <v>62</v>
      </c>
      <c r="I53" s="3" t="str" cm="1">
        <f t="array" ref="I53">_xlfn.IFS(H53&lt;30,"Young Adult",H53&gt;=50,"Senior",H53&gt;=30,"Adult")</f>
        <v>Senior</v>
      </c>
      <c r="J53" s="3" t="s">
        <v>23</v>
      </c>
      <c r="K53" s="3">
        <v>1</v>
      </c>
      <c r="L53" s="4">
        <v>300</v>
      </c>
      <c r="M53">
        <f>K53*L53</f>
        <v>300</v>
      </c>
      <c r="N53" s="12">
        <f>M53*$Q$3</f>
        <v>4.5</v>
      </c>
    </row>
    <row r="54" spans="1:14">
      <c r="A54" s="3">
        <v>809</v>
      </c>
      <c r="B54" s="3">
        <f>DAY(Table1[[#This Row],[Date]])</f>
        <v>25</v>
      </c>
      <c r="C54" s="3">
        <f>MONTH(Table1[[#This Row],[Date]])</f>
        <v>9</v>
      </c>
      <c r="D54" s="3">
        <f>YEAR(Table1[[#This Row],[Date]])</f>
        <v>2023</v>
      </c>
      <c r="E54" s="2">
        <v>45194</v>
      </c>
      <c r="F54" s="3" t="s">
        <v>78</v>
      </c>
      <c r="G54" s="3" t="s">
        <v>19</v>
      </c>
      <c r="H54" s="3">
        <v>62</v>
      </c>
      <c r="I54" s="3" t="str" cm="1">
        <f t="array" ref="I54">_xlfn.IFS(H54&lt;30,"Young Adult",H54&gt;=50,"Senior",H54&gt;=30,"Adult")</f>
        <v>Senior</v>
      </c>
      <c r="J54" s="3" t="s">
        <v>20</v>
      </c>
      <c r="K54" s="3">
        <v>2</v>
      </c>
      <c r="L54" s="4">
        <v>50</v>
      </c>
      <c r="M54">
        <f>K54*L54</f>
        <v>100</v>
      </c>
      <c r="N54" s="12">
        <f>M54*$Q$3</f>
        <v>1.5</v>
      </c>
    </row>
    <row r="55" spans="1:14">
      <c r="A55" s="3">
        <v>523</v>
      </c>
      <c r="B55" s="3">
        <f>DAY(Table1[[#This Row],[Date]])</f>
        <v>24</v>
      </c>
      <c r="C55" s="3">
        <f>MONTH(Table1[[#This Row],[Date]])</f>
        <v>9</v>
      </c>
      <c r="D55" s="3">
        <f>YEAR(Table1[[#This Row],[Date]])</f>
        <v>2023</v>
      </c>
      <c r="E55" s="2">
        <v>45193</v>
      </c>
      <c r="F55" s="3" t="s">
        <v>79</v>
      </c>
      <c r="G55" s="3" t="s">
        <v>19</v>
      </c>
      <c r="H55" s="3">
        <v>62</v>
      </c>
      <c r="I55" s="3" t="str" cm="1">
        <f t="array" ref="I55">_xlfn.IFS(H55&lt;30,"Young Adult",H55&gt;=50,"Senior",H55&gt;=30,"Adult")</f>
        <v>Senior</v>
      </c>
      <c r="J55" s="3" t="s">
        <v>16</v>
      </c>
      <c r="K55" s="3">
        <v>1</v>
      </c>
      <c r="L55" s="4">
        <v>300</v>
      </c>
      <c r="M55">
        <f>K55*L55</f>
        <v>300</v>
      </c>
      <c r="N55" s="12">
        <f>M55*$Q$3</f>
        <v>4.5</v>
      </c>
    </row>
    <row r="56" spans="1:14">
      <c r="A56" s="3">
        <v>19</v>
      </c>
      <c r="B56" s="3">
        <f>DAY(Table1[[#This Row],[Date]])</f>
        <v>16</v>
      </c>
      <c r="C56" s="3">
        <f>MONTH(Table1[[#This Row],[Date]])</f>
        <v>9</v>
      </c>
      <c r="D56" s="3">
        <f>YEAR(Table1[[#This Row],[Date]])</f>
        <v>2023</v>
      </c>
      <c r="E56" s="2">
        <v>45185</v>
      </c>
      <c r="F56" s="3" t="s">
        <v>80</v>
      </c>
      <c r="G56" s="3" t="s">
        <v>19</v>
      </c>
      <c r="H56" s="3">
        <v>62</v>
      </c>
      <c r="I56" s="3" t="str" cm="1">
        <f t="array" ref="I56">_xlfn.IFS(H56&lt;30,"Young Adult",H56&gt;=50,"Senior",H56&gt;=30,"Adult")</f>
        <v>Senior</v>
      </c>
      <c r="J56" s="3" t="s">
        <v>23</v>
      </c>
      <c r="K56" s="3">
        <v>2</v>
      </c>
      <c r="L56" s="4">
        <v>25</v>
      </c>
      <c r="M56">
        <f>K56*L56</f>
        <v>50</v>
      </c>
      <c r="N56" s="12">
        <f>M56*$Q$3</f>
        <v>0.75</v>
      </c>
    </row>
    <row r="57" spans="1:14">
      <c r="A57" s="3">
        <v>871</v>
      </c>
      <c r="B57" s="3">
        <f>DAY(Table1[[#This Row],[Date]])</f>
        <v>31</v>
      </c>
      <c r="C57" s="3">
        <f>MONTH(Table1[[#This Row],[Date]])</f>
        <v>8</v>
      </c>
      <c r="D57" s="3">
        <f>YEAR(Table1[[#This Row],[Date]])</f>
        <v>2023</v>
      </c>
      <c r="E57" s="2">
        <v>45169</v>
      </c>
      <c r="F57" s="3" t="s">
        <v>81</v>
      </c>
      <c r="G57" s="3" t="s">
        <v>15</v>
      </c>
      <c r="H57" s="3">
        <v>62</v>
      </c>
      <c r="I57" s="3" t="str" cm="1">
        <f t="array" ref="I57">_xlfn.IFS(H57&lt;30,"Young Adult",H57&gt;=50,"Senior",H57&gt;=30,"Adult")</f>
        <v>Senior</v>
      </c>
      <c r="J57" s="3" t="s">
        <v>20</v>
      </c>
      <c r="K57" s="3">
        <v>2</v>
      </c>
      <c r="L57" s="4">
        <v>30</v>
      </c>
      <c r="M57">
        <f>K57*L57</f>
        <v>60</v>
      </c>
      <c r="N57" s="12">
        <f>M57*$Q$3</f>
        <v>0.89999999999999991</v>
      </c>
    </row>
    <row r="58" spans="1:14">
      <c r="A58" s="3">
        <v>704</v>
      </c>
      <c r="B58" s="3">
        <f>DAY(Table1[[#This Row],[Date]])</f>
        <v>28</v>
      </c>
      <c r="C58" s="3">
        <f>MONTH(Table1[[#This Row],[Date]])</f>
        <v>8</v>
      </c>
      <c r="D58" s="3">
        <f>YEAR(Table1[[#This Row],[Date]])</f>
        <v>2023</v>
      </c>
      <c r="E58" s="2">
        <v>45166</v>
      </c>
      <c r="F58" s="3" t="s">
        <v>82</v>
      </c>
      <c r="G58" s="3" t="s">
        <v>19</v>
      </c>
      <c r="H58" s="3">
        <v>62</v>
      </c>
      <c r="I58" s="3" t="str" cm="1">
        <f t="array" ref="I58">_xlfn.IFS(H58&lt;30,"Young Adult",H58&gt;=50,"Senior",H58&gt;=30,"Adult")</f>
        <v>Senior</v>
      </c>
      <c r="J58" s="3" t="s">
        <v>23</v>
      </c>
      <c r="K58" s="3">
        <v>3</v>
      </c>
      <c r="L58" s="4">
        <v>30</v>
      </c>
      <c r="M58">
        <f>K58*L58</f>
        <v>90</v>
      </c>
      <c r="N58" s="12">
        <f>M58*$Q$3</f>
        <v>1.3499999999999999</v>
      </c>
    </row>
    <row r="59" spans="1:14">
      <c r="A59" s="3">
        <v>671</v>
      </c>
      <c r="B59" s="3">
        <f>DAY(Table1[[#This Row],[Date]])</f>
        <v>27</v>
      </c>
      <c r="C59" s="3">
        <f>MONTH(Table1[[#This Row],[Date]])</f>
        <v>8</v>
      </c>
      <c r="D59" s="3">
        <f>YEAR(Table1[[#This Row],[Date]])</f>
        <v>2023</v>
      </c>
      <c r="E59" s="2">
        <v>45165</v>
      </c>
      <c r="F59" s="3" t="s">
        <v>83</v>
      </c>
      <c r="G59" s="3" t="s">
        <v>15</v>
      </c>
      <c r="H59" s="3">
        <v>62</v>
      </c>
      <c r="I59" s="3" t="str" cm="1">
        <f t="array" ref="I59">_xlfn.IFS(H59&lt;30,"Young Adult",H59&gt;=50,"Senior",H59&gt;=30,"Adult")</f>
        <v>Senior</v>
      </c>
      <c r="J59" s="3" t="s">
        <v>16</v>
      </c>
      <c r="K59" s="3">
        <v>3</v>
      </c>
      <c r="L59" s="4">
        <v>50</v>
      </c>
      <c r="M59">
        <f>K59*L59</f>
        <v>150</v>
      </c>
      <c r="N59" s="12">
        <f>M59*$Q$3</f>
        <v>2.25</v>
      </c>
    </row>
    <row r="60" spans="1:14">
      <c r="A60" s="3">
        <v>756</v>
      </c>
      <c r="B60" s="3">
        <f>DAY(Table1[[#This Row],[Date]])</f>
        <v>27</v>
      </c>
      <c r="C60" s="3">
        <f>MONTH(Table1[[#This Row],[Date]])</f>
        <v>8</v>
      </c>
      <c r="D60" s="3">
        <f>YEAR(Table1[[#This Row],[Date]])</f>
        <v>2023</v>
      </c>
      <c r="E60" s="2">
        <v>45165</v>
      </c>
      <c r="F60" s="3" t="s">
        <v>84</v>
      </c>
      <c r="G60" s="3" t="s">
        <v>19</v>
      </c>
      <c r="H60" s="3">
        <v>62</v>
      </c>
      <c r="I60" s="3" t="str" cm="1">
        <f t="array" ref="I60">_xlfn.IFS(H60&lt;30,"Young Adult",H60&gt;=50,"Senior",H60&gt;=30,"Adult")</f>
        <v>Senior</v>
      </c>
      <c r="J60" s="3" t="s">
        <v>16</v>
      </c>
      <c r="K60" s="3">
        <v>4</v>
      </c>
      <c r="L60" s="4">
        <v>300</v>
      </c>
      <c r="M60">
        <f>K60*L60</f>
        <v>1200</v>
      </c>
      <c r="N60" s="12">
        <f>M60*$Q$3</f>
        <v>18</v>
      </c>
    </row>
    <row r="61" spans="1:14">
      <c r="A61" s="3">
        <v>790</v>
      </c>
      <c r="B61" s="3">
        <f>DAY(Table1[[#This Row],[Date]])</f>
        <v>8</v>
      </c>
      <c r="C61" s="3">
        <f>MONTH(Table1[[#This Row],[Date]])</f>
        <v>8</v>
      </c>
      <c r="D61" s="3">
        <f>YEAR(Table1[[#This Row],[Date]])</f>
        <v>2023</v>
      </c>
      <c r="E61" s="2">
        <v>45146</v>
      </c>
      <c r="F61" s="3" t="s">
        <v>85</v>
      </c>
      <c r="G61" s="3" t="s">
        <v>15</v>
      </c>
      <c r="H61" s="3">
        <v>62</v>
      </c>
      <c r="I61" s="3" t="str" cm="1">
        <f t="array" ref="I61">_xlfn.IFS(H61&lt;30,"Young Adult",H61&gt;=50,"Senior",H61&gt;=30,"Adult")</f>
        <v>Senior</v>
      </c>
      <c r="J61" s="3" t="s">
        <v>23</v>
      </c>
      <c r="K61" s="3">
        <v>1</v>
      </c>
      <c r="L61" s="4">
        <v>25</v>
      </c>
      <c r="M61">
        <f>K61*L61</f>
        <v>25</v>
      </c>
      <c r="N61" s="12">
        <f>M61*$Q$3</f>
        <v>0.375</v>
      </c>
    </row>
    <row r="62" spans="1:14">
      <c r="A62" s="3">
        <v>668</v>
      </c>
      <c r="B62" s="3">
        <f>DAY(Table1[[#This Row],[Date]])</f>
        <v>28</v>
      </c>
      <c r="C62" s="3">
        <f>MONTH(Table1[[#This Row],[Date]])</f>
        <v>7</v>
      </c>
      <c r="D62" s="3">
        <f>YEAR(Table1[[#This Row],[Date]])</f>
        <v>2023</v>
      </c>
      <c r="E62" s="2">
        <v>45135</v>
      </c>
      <c r="F62" s="3" t="s">
        <v>86</v>
      </c>
      <c r="G62" s="3" t="s">
        <v>19</v>
      </c>
      <c r="H62" s="3">
        <v>62</v>
      </c>
      <c r="I62" s="3" t="str" cm="1">
        <f t="array" ref="I62">_xlfn.IFS(H62&lt;30,"Young Adult",H62&gt;=50,"Senior",H62&gt;=30,"Adult")</f>
        <v>Senior</v>
      </c>
      <c r="J62" s="3" t="s">
        <v>16</v>
      </c>
      <c r="K62" s="3">
        <v>3</v>
      </c>
      <c r="L62" s="4">
        <v>50</v>
      </c>
      <c r="M62">
        <f>K62*L62</f>
        <v>150</v>
      </c>
      <c r="N62" s="12">
        <f>M62*$Q$3</f>
        <v>2.25</v>
      </c>
    </row>
    <row r="63" spans="1:14">
      <c r="A63" s="3">
        <v>216</v>
      </c>
      <c r="B63" s="3">
        <f>DAY(Table1[[#This Row],[Date]])</f>
        <v>11</v>
      </c>
      <c r="C63" s="3">
        <f>MONTH(Table1[[#This Row],[Date]])</f>
        <v>7</v>
      </c>
      <c r="D63" s="3">
        <f>YEAR(Table1[[#This Row],[Date]])</f>
        <v>2023</v>
      </c>
      <c r="E63" s="2">
        <v>45118</v>
      </c>
      <c r="F63" s="3" t="s">
        <v>87</v>
      </c>
      <c r="G63" s="3" t="s">
        <v>15</v>
      </c>
      <c r="H63" s="3">
        <v>62</v>
      </c>
      <c r="I63" s="3" t="str" cm="1">
        <f t="array" ref="I63">_xlfn.IFS(H63&lt;30,"Young Adult",H63&gt;=50,"Senior",H63&gt;=30,"Adult")</f>
        <v>Senior</v>
      </c>
      <c r="J63" s="3" t="s">
        <v>16</v>
      </c>
      <c r="K63" s="3">
        <v>2</v>
      </c>
      <c r="L63" s="4">
        <v>50</v>
      </c>
      <c r="M63">
        <f>K63*L63</f>
        <v>100</v>
      </c>
      <c r="N63" s="12">
        <f>M63*$Q$3</f>
        <v>1.5</v>
      </c>
    </row>
    <row r="64" spans="1:14">
      <c r="A64" s="3">
        <v>59</v>
      </c>
      <c r="B64" s="3">
        <f>DAY(Table1[[#This Row],[Date]])</f>
        <v>5</v>
      </c>
      <c r="C64" s="3">
        <f>MONTH(Table1[[#This Row],[Date]])</f>
        <v>7</v>
      </c>
      <c r="D64" s="3">
        <f>YEAR(Table1[[#This Row],[Date]])</f>
        <v>2023</v>
      </c>
      <c r="E64" s="2">
        <v>45112</v>
      </c>
      <c r="F64" s="3" t="s">
        <v>88</v>
      </c>
      <c r="G64" s="3" t="s">
        <v>15</v>
      </c>
      <c r="H64" s="3">
        <v>62</v>
      </c>
      <c r="I64" s="3" t="str" cm="1">
        <f t="array" ref="I64">_xlfn.IFS(H64&lt;30,"Young Adult",H64&gt;=50,"Senior",H64&gt;=30,"Adult")</f>
        <v>Senior</v>
      </c>
      <c r="J64" s="3" t="s">
        <v>23</v>
      </c>
      <c r="K64" s="3">
        <v>1</v>
      </c>
      <c r="L64" s="4">
        <v>50</v>
      </c>
      <c r="M64">
        <f>K64*L64</f>
        <v>50</v>
      </c>
      <c r="N64" s="12">
        <f>M64*$Q$3</f>
        <v>0.75</v>
      </c>
    </row>
    <row r="65" spans="1:14">
      <c r="A65" s="3">
        <v>157</v>
      </c>
      <c r="B65" s="3">
        <f>DAY(Table1[[#This Row],[Date]])</f>
        <v>24</v>
      </c>
      <c r="C65" s="3">
        <f>MONTH(Table1[[#This Row],[Date]])</f>
        <v>6</v>
      </c>
      <c r="D65" s="3">
        <f>YEAR(Table1[[#This Row],[Date]])</f>
        <v>2023</v>
      </c>
      <c r="E65" s="2">
        <v>45101</v>
      </c>
      <c r="F65" s="3" t="s">
        <v>89</v>
      </c>
      <c r="G65" s="3" t="s">
        <v>15</v>
      </c>
      <c r="H65" s="3">
        <v>62</v>
      </c>
      <c r="I65" s="3" t="str" cm="1">
        <f t="array" ref="I65">_xlfn.IFS(H65&lt;30,"Young Adult",H65&gt;=50,"Senior",H65&gt;=30,"Adult")</f>
        <v>Senior</v>
      </c>
      <c r="J65" s="3" t="s">
        <v>16</v>
      </c>
      <c r="K65" s="3">
        <v>4</v>
      </c>
      <c r="L65" s="4">
        <v>500</v>
      </c>
      <c r="M65">
        <f>K65*L65</f>
        <v>2000</v>
      </c>
      <c r="N65" s="12">
        <f>M65*$Q$3</f>
        <v>30</v>
      </c>
    </row>
    <row r="66" spans="1:14">
      <c r="A66" s="3">
        <v>271</v>
      </c>
      <c r="B66" s="3">
        <f>DAY(Table1[[#This Row],[Date]])</f>
        <v>23</v>
      </c>
      <c r="C66" s="3">
        <f>MONTH(Table1[[#This Row],[Date]])</f>
        <v>6</v>
      </c>
      <c r="D66" s="3">
        <f>YEAR(Table1[[#This Row],[Date]])</f>
        <v>2023</v>
      </c>
      <c r="E66" s="2">
        <v>45100</v>
      </c>
      <c r="F66" s="3" t="s">
        <v>90</v>
      </c>
      <c r="G66" s="3" t="s">
        <v>19</v>
      </c>
      <c r="H66" s="3">
        <v>62</v>
      </c>
      <c r="I66" s="3" t="str" cm="1">
        <f t="array" ref="I66">_xlfn.IFS(H66&lt;30,"Young Adult",H66&gt;=50,"Senior",H66&gt;=30,"Adult")</f>
        <v>Senior</v>
      </c>
      <c r="J66" s="3" t="s">
        <v>20</v>
      </c>
      <c r="K66" s="3">
        <v>4</v>
      </c>
      <c r="L66" s="4">
        <v>30</v>
      </c>
      <c r="M66">
        <f>K66*L66</f>
        <v>120</v>
      </c>
      <c r="N66" s="12">
        <f>M66*$Q$3</f>
        <v>1.7999999999999998</v>
      </c>
    </row>
    <row r="67" spans="1:14">
      <c r="A67" s="3">
        <v>182</v>
      </c>
      <c r="B67" s="3">
        <f>DAY(Table1[[#This Row],[Date]])</f>
        <v>15</v>
      </c>
      <c r="C67" s="3">
        <f>MONTH(Table1[[#This Row],[Date]])</f>
        <v>6</v>
      </c>
      <c r="D67" s="3">
        <f>YEAR(Table1[[#This Row],[Date]])</f>
        <v>2023</v>
      </c>
      <c r="E67" s="2">
        <v>45092</v>
      </c>
      <c r="F67" s="3" t="s">
        <v>91</v>
      </c>
      <c r="G67" s="3" t="s">
        <v>15</v>
      </c>
      <c r="H67" s="3">
        <v>62</v>
      </c>
      <c r="I67" s="3" t="str" cm="1">
        <f t="array" ref="I67">_xlfn.IFS(H67&lt;30,"Young Adult",H67&gt;=50,"Senior",H67&gt;=30,"Adult")</f>
        <v>Senior</v>
      </c>
      <c r="J67" s="3" t="s">
        <v>20</v>
      </c>
      <c r="K67" s="3">
        <v>4</v>
      </c>
      <c r="L67" s="4">
        <v>30</v>
      </c>
      <c r="M67">
        <f>K67*L67</f>
        <v>120</v>
      </c>
      <c r="N67" s="12">
        <f>M67*$Q$3</f>
        <v>1.7999999999999998</v>
      </c>
    </row>
    <row r="68" spans="1:14">
      <c r="A68" s="3">
        <v>629</v>
      </c>
      <c r="B68" s="3">
        <f>DAY(Table1[[#This Row],[Date]])</f>
        <v>12</v>
      </c>
      <c r="C68" s="3">
        <f>MONTH(Table1[[#This Row],[Date]])</f>
        <v>6</v>
      </c>
      <c r="D68" s="3">
        <f>YEAR(Table1[[#This Row],[Date]])</f>
        <v>2023</v>
      </c>
      <c r="E68" s="2">
        <v>45089</v>
      </c>
      <c r="F68" s="3" t="s">
        <v>92</v>
      </c>
      <c r="G68" s="3" t="s">
        <v>15</v>
      </c>
      <c r="H68" s="3">
        <v>62</v>
      </c>
      <c r="I68" s="3" t="str" cm="1">
        <f t="array" ref="I68">_xlfn.IFS(H68&lt;30,"Young Adult",H68&gt;=50,"Senior",H68&gt;=30,"Adult")</f>
        <v>Senior</v>
      </c>
      <c r="J68" s="3" t="s">
        <v>16</v>
      </c>
      <c r="K68" s="3">
        <v>2</v>
      </c>
      <c r="L68" s="4">
        <v>25</v>
      </c>
      <c r="M68">
        <f>K68*L68</f>
        <v>50</v>
      </c>
      <c r="N68" s="12">
        <f>M68*$Q$3</f>
        <v>0.75</v>
      </c>
    </row>
    <row r="69" spans="1:14">
      <c r="A69" s="3">
        <v>958</v>
      </c>
      <c r="B69" s="3">
        <f>DAY(Table1[[#This Row],[Date]])</f>
        <v>2</v>
      </c>
      <c r="C69" s="3">
        <f>MONTH(Table1[[#This Row],[Date]])</f>
        <v>6</v>
      </c>
      <c r="D69" s="3">
        <f>YEAR(Table1[[#This Row],[Date]])</f>
        <v>2023</v>
      </c>
      <c r="E69" s="2">
        <v>45079</v>
      </c>
      <c r="F69" s="3" t="s">
        <v>93</v>
      </c>
      <c r="G69" s="3" t="s">
        <v>15</v>
      </c>
      <c r="H69" s="3">
        <v>62</v>
      </c>
      <c r="I69" s="3" t="str" cm="1">
        <f t="array" ref="I69">_xlfn.IFS(H69&lt;30,"Young Adult",H69&gt;=50,"Senior",H69&gt;=30,"Adult")</f>
        <v>Senior</v>
      </c>
      <c r="J69" s="3" t="s">
        <v>16</v>
      </c>
      <c r="K69" s="3">
        <v>2</v>
      </c>
      <c r="L69" s="4">
        <v>25</v>
      </c>
      <c r="M69">
        <f>K69*L69</f>
        <v>50</v>
      </c>
      <c r="N69" s="12">
        <f>M69*$Q$3</f>
        <v>0.75</v>
      </c>
    </row>
    <row r="70" spans="1:14">
      <c r="A70" s="3">
        <v>840</v>
      </c>
      <c r="B70" s="3">
        <f>DAY(Table1[[#This Row],[Date]])</f>
        <v>24</v>
      </c>
      <c r="C70" s="3">
        <f>MONTH(Table1[[#This Row],[Date]])</f>
        <v>5</v>
      </c>
      <c r="D70" s="3">
        <f>YEAR(Table1[[#This Row],[Date]])</f>
        <v>2023</v>
      </c>
      <c r="E70" s="2">
        <v>45070</v>
      </c>
      <c r="F70" s="3" t="s">
        <v>94</v>
      </c>
      <c r="G70" s="3" t="s">
        <v>15</v>
      </c>
      <c r="H70" s="3">
        <v>62</v>
      </c>
      <c r="I70" s="3" t="str" cm="1">
        <f t="array" ref="I70">_xlfn.IFS(H70&lt;30,"Young Adult",H70&gt;=50,"Senior",H70&gt;=30,"Adult")</f>
        <v>Senior</v>
      </c>
      <c r="J70" s="3" t="s">
        <v>23</v>
      </c>
      <c r="K70" s="3">
        <v>2</v>
      </c>
      <c r="L70" s="4">
        <v>25</v>
      </c>
      <c r="M70">
        <f>K70*L70</f>
        <v>50</v>
      </c>
      <c r="N70" s="12">
        <f>M70*$Q$3</f>
        <v>0.75</v>
      </c>
    </row>
    <row r="71" spans="1:14">
      <c r="A71" s="3">
        <v>411</v>
      </c>
      <c r="B71" s="3">
        <f>DAY(Table1[[#This Row],[Date]])</f>
        <v>16</v>
      </c>
      <c r="C71" s="3">
        <f>MONTH(Table1[[#This Row],[Date]])</f>
        <v>5</v>
      </c>
      <c r="D71" s="3">
        <f>YEAR(Table1[[#This Row],[Date]])</f>
        <v>2023</v>
      </c>
      <c r="E71" s="2">
        <v>45062</v>
      </c>
      <c r="F71" s="3" t="s">
        <v>95</v>
      </c>
      <c r="G71" s="3" t="s">
        <v>15</v>
      </c>
      <c r="H71" s="3">
        <v>62</v>
      </c>
      <c r="I71" s="3" t="str" cm="1">
        <f t="array" ref="I71">_xlfn.IFS(H71&lt;30,"Young Adult",H71&gt;=50,"Senior",H71&gt;=30,"Adult")</f>
        <v>Senior</v>
      </c>
      <c r="J71" s="3" t="s">
        <v>16</v>
      </c>
      <c r="K71" s="3">
        <v>4</v>
      </c>
      <c r="L71" s="4">
        <v>50</v>
      </c>
      <c r="M71">
        <f>K71*L71</f>
        <v>200</v>
      </c>
      <c r="N71" s="12">
        <f>M71*$Q$3</f>
        <v>3</v>
      </c>
    </row>
    <row r="72" spans="1:14">
      <c r="A72" s="3">
        <v>996</v>
      </c>
      <c r="B72" s="3">
        <f>DAY(Table1[[#This Row],[Date]])</f>
        <v>16</v>
      </c>
      <c r="C72" s="3">
        <f>MONTH(Table1[[#This Row],[Date]])</f>
        <v>5</v>
      </c>
      <c r="D72" s="3">
        <f>YEAR(Table1[[#This Row],[Date]])</f>
        <v>2023</v>
      </c>
      <c r="E72" s="2">
        <v>45062</v>
      </c>
      <c r="F72" s="3" t="s">
        <v>96</v>
      </c>
      <c r="G72" s="3" t="s">
        <v>15</v>
      </c>
      <c r="H72" s="3">
        <v>62</v>
      </c>
      <c r="I72" s="3" t="str" cm="1">
        <f t="array" ref="I72">_xlfn.IFS(H72&lt;30,"Young Adult",H72&gt;=50,"Senior",H72&gt;=30,"Adult")</f>
        <v>Senior</v>
      </c>
      <c r="J72" s="3" t="s">
        <v>23</v>
      </c>
      <c r="K72" s="3">
        <v>1</v>
      </c>
      <c r="L72" s="4">
        <v>50</v>
      </c>
      <c r="M72">
        <f>K72*L72</f>
        <v>50</v>
      </c>
      <c r="N72" s="12">
        <f>M72*$Q$3</f>
        <v>0.75</v>
      </c>
    </row>
    <row r="73" spans="1:14">
      <c r="A73" s="3">
        <v>639</v>
      </c>
      <c r="B73" s="3">
        <f>DAY(Table1[[#This Row],[Date]])</f>
        <v>13</v>
      </c>
      <c r="C73" s="3">
        <f>MONTH(Table1[[#This Row],[Date]])</f>
        <v>5</v>
      </c>
      <c r="D73" s="3">
        <f>YEAR(Table1[[#This Row],[Date]])</f>
        <v>2023</v>
      </c>
      <c r="E73" s="2">
        <v>45059</v>
      </c>
      <c r="F73" s="3" t="s">
        <v>97</v>
      </c>
      <c r="G73" s="3" t="s">
        <v>19</v>
      </c>
      <c r="H73" s="3">
        <v>62</v>
      </c>
      <c r="I73" s="3" t="str" cm="1">
        <f t="array" ref="I73">_xlfn.IFS(H73&lt;30,"Young Adult",H73&gt;=50,"Senior",H73&gt;=30,"Adult")</f>
        <v>Senior</v>
      </c>
      <c r="J73" s="3" t="s">
        <v>20</v>
      </c>
      <c r="K73" s="3">
        <v>4</v>
      </c>
      <c r="L73" s="4">
        <v>50</v>
      </c>
      <c r="M73">
        <f>K73*L73</f>
        <v>200</v>
      </c>
      <c r="N73" s="12">
        <f>M73*$Q$3</f>
        <v>3</v>
      </c>
    </row>
    <row r="74" spans="1:14">
      <c r="A74" s="3">
        <v>946</v>
      </c>
      <c r="B74" s="3">
        <f>DAY(Table1[[#This Row],[Date]])</f>
        <v>8</v>
      </c>
      <c r="C74" s="3">
        <f>MONTH(Table1[[#This Row],[Date]])</f>
        <v>5</v>
      </c>
      <c r="D74" s="3">
        <f>YEAR(Table1[[#This Row],[Date]])</f>
        <v>2023</v>
      </c>
      <c r="E74" s="2">
        <v>45054</v>
      </c>
      <c r="F74" s="3" t="s">
        <v>98</v>
      </c>
      <c r="G74" s="3" t="s">
        <v>15</v>
      </c>
      <c r="H74" s="3">
        <v>62</v>
      </c>
      <c r="I74" s="3" t="str" cm="1">
        <f t="array" ref="I74">_xlfn.IFS(H74&lt;30,"Young Adult",H74&gt;=50,"Senior",H74&gt;=30,"Adult")</f>
        <v>Senior</v>
      </c>
      <c r="J74" s="3" t="s">
        <v>16</v>
      </c>
      <c r="K74" s="3">
        <v>4</v>
      </c>
      <c r="L74" s="4">
        <v>500</v>
      </c>
      <c r="M74">
        <f>K74*L74</f>
        <v>2000</v>
      </c>
      <c r="N74" s="12">
        <f>M74*$Q$3</f>
        <v>30</v>
      </c>
    </row>
    <row r="75" spans="1:14">
      <c r="A75" s="3">
        <v>967</v>
      </c>
      <c r="B75" s="3">
        <f>DAY(Table1[[#This Row],[Date]])</f>
        <v>17</v>
      </c>
      <c r="C75" s="3">
        <f>MONTH(Table1[[#This Row],[Date]])</f>
        <v>4</v>
      </c>
      <c r="D75" s="3">
        <f>YEAR(Table1[[#This Row],[Date]])</f>
        <v>2023</v>
      </c>
      <c r="E75" s="2">
        <v>45033</v>
      </c>
      <c r="F75" s="3" t="s">
        <v>99</v>
      </c>
      <c r="G75" s="3" t="s">
        <v>15</v>
      </c>
      <c r="H75" s="3">
        <v>62</v>
      </c>
      <c r="I75" s="3" t="str" cm="1">
        <f t="array" ref="I75">_xlfn.IFS(H75&lt;30,"Young Adult",H75&gt;=50,"Senior",H75&gt;=30,"Adult")</f>
        <v>Senior</v>
      </c>
      <c r="J75" s="3" t="s">
        <v>20</v>
      </c>
      <c r="K75" s="3">
        <v>1</v>
      </c>
      <c r="L75" s="4">
        <v>25</v>
      </c>
      <c r="M75">
        <f>K75*L75</f>
        <v>25</v>
      </c>
      <c r="N75" s="12">
        <f>M75*$Q$3</f>
        <v>0.375</v>
      </c>
    </row>
    <row r="76" spans="1:14">
      <c r="A76" s="3">
        <v>192</v>
      </c>
      <c r="B76" s="3">
        <f>DAY(Table1[[#This Row],[Date]])</f>
        <v>10</v>
      </c>
      <c r="C76" s="3">
        <f>MONTH(Table1[[#This Row],[Date]])</f>
        <v>2</v>
      </c>
      <c r="D76" s="3">
        <f>YEAR(Table1[[#This Row],[Date]])</f>
        <v>2023</v>
      </c>
      <c r="E76" s="2">
        <v>44967</v>
      </c>
      <c r="F76" s="3" t="s">
        <v>100</v>
      </c>
      <c r="G76" s="3" t="s">
        <v>15</v>
      </c>
      <c r="H76" s="3">
        <v>62</v>
      </c>
      <c r="I76" s="3" t="str" cm="1">
        <f t="array" ref="I76">_xlfn.IFS(H76&lt;30,"Young Adult",H76&gt;=50,"Senior",H76&gt;=30,"Adult")</f>
        <v>Senior</v>
      </c>
      <c r="J76" s="3" t="s">
        <v>20</v>
      </c>
      <c r="K76" s="3">
        <v>2</v>
      </c>
      <c r="L76" s="4">
        <v>50</v>
      </c>
      <c r="M76">
        <f>K76*L76</f>
        <v>100</v>
      </c>
      <c r="N76" s="12">
        <f>M76*$Q$3</f>
        <v>1.5</v>
      </c>
    </row>
    <row r="77" spans="1:14">
      <c r="A77" s="3">
        <v>615</v>
      </c>
      <c r="B77" s="3">
        <f>DAY(Table1[[#This Row],[Date]])</f>
        <v>23</v>
      </c>
      <c r="C77" s="3">
        <f>MONTH(Table1[[#This Row],[Date]])</f>
        <v>12</v>
      </c>
      <c r="D77" s="3">
        <f>YEAR(Table1[[#This Row],[Date]])</f>
        <v>2023</v>
      </c>
      <c r="E77" s="2">
        <v>45283</v>
      </c>
      <c r="F77" s="3" t="s">
        <v>101</v>
      </c>
      <c r="G77" s="3" t="s">
        <v>19</v>
      </c>
      <c r="H77" s="3">
        <v>61</v>
      </c>
      <c r="I77" s="3" t="str" cm="1">
        <f t="array" ref="I77">_xlfn.IFS(H77&lt;30,"Young Adult",H77&gt;=50,"Senior",H77&gt;=30,"Adult")</f>
        <v>Senior</v>
      </c>
      <c r="J77" s="3" t="s">
        <v>23</v>
      </c>
      <c r="K77" s="3">
        <v>4</v>
      </c>
      <c r="L77" s="4">
        <v>25</v>
      </c>
      <c r="M77">
        <f>K77*L77</f>
        <v>100</v>
      </c>
      <c r="N77" s="12">
        <f>M77*$Q$3</f>
        <v>1.5</v>
      </c>
    </row>
    <row r="78" spans="1:14">
      <c r="A78" s="3">
        <v>827</v>
      </c>
      <c r="B78" s="3">
        <f>DAY(Table1[[#This Row],[Date]])</f>
        <v>9</v>
      </c>
      <c r="C78" s="3">
        <f>MONTH(Table1[[#This Row],[Date]])</f>
        <v>11</v>
      </c>
      <c r="D78" s="3">
        <f>YEAR(Table1[[#This Row],[Date]])</f>
        <v>2023</v>
      </c>
      <c r="E78" s="2">
        <v>45239</v>
      </c>
      <c r="F78" s="3" t="s">
        <v>102</v>
      </c>
      <c r="G78" s="3" t="s">
        <v>15</v>
      </c>
      <c r="H78" s="3">
        <v>61</v>
      </c>
      <c r="I78" s="3" t="str" cm="1">
        <f t="array" ref="I78">_xlfn.IFS(H78&lt;30,"Young Adult",H78&gt;=50,"Senior",H78&gt;=30,"Adult")</f>
        <v>Senior</v>
      </c>
      <c r="J78" s="3" t="s">
        <v>20</v>
      </c>
      <c r="K78" s="3">
        <v>3</v>
      </c>
      <c r="L78" s="4">
        <v>300</v>
      </c>
      <c r="M78">
        <f>K78*L78</f>
        <v>900</v>
      </c>
      <c r="N78" s="12">
        <f>M78*$Q$3</f>
        <v>13.5</v>
      </c>
    </row>
    <row r="79" spans="1:14">
      <c r="A79" s="3">
        <v>226</v>
      </c>
      <c r="B79" s="3">
        <f>DAY(Table1[[#This Row],[Date]])</f>
        <v>29</v>
      </c>
      <c r="C79" s="3">
        <f>MONTH(Table1[[#This Row],[Date]])</f>
        <v>10</v>
      </c>
      <c r="D79" s="3">
        <f>YEAR(Table1[[#This Row],[Date]])</f>
        <v>2023</v>
      </c>
      <c r="E79" s="2">
        <v>45228</v>
      </c>
      <c r="F79" s="3" t="s">
        <v>103</v>
      </c>
      <c r="G79" s="3" t="s">
        <v>19</v>
      </c>
      <c r="H79" s="3">
        <v>61</v>
      </c>
      <c r="I79" s="3" t="str" cm="1">
        <f t="array" ref="I79">_xlfn.IFS(H79&lt;30,"Young Adult",H79&gt;=50,"Senior",H79&gt;=30,"Adult")</f>
        <v>Senior</v>
      </c>
      <c r="J79" s="3" t="s">
        <v>23</v>
      </c>
      <c r="K79" s="3">
        <v>1</v>
      </c>
      <c r="L79" s="4">
        <v>50</v>
      </c>
      <c r="M79">
        <f>K79*L79</f>
        <v>50</v>
      </c>
      <c r="N79" s="12">
        <f>M79*$Q$3</f>
        <v>0.75</v>
      </c>
    </row>
    <row r="80" spans="1:14">
      <c r="A80" s="3">
        <v>318</v>
      </c>
      <c r="B80" s="3">
        <f>DAY(Table1[[#This Row],[Date]])</f>
        <v>24</v>
      </c>
      <c r="C80" s="3">
        <f>MONTH(Table1[[#This Row],[Date]])</f>
        <v>10</v>
      </c>
      <c r="D80" s="3">
        <f>YEAR(Table1[[#This Row],[Date]])</f>
        <v>2023</v>
      </c>
      <c r="E80" s="2">
        <v>45223</v>
      </c>
      <c r="F80" s="3" t="s">
        <v>104</v>
      </c>
      <c r="G80" s="3" t="s">
        <v>15</v>
      </c>
      <c r="H80" s="3">
        <v>61</v>
      </c>
      <c r="I80" s="3" t="str" cm="1">
        <f t="array" ref="I80">_xlfn.IFS(H80&lt;30,"Young Adult",H80&gt;=50,"Senior",H80&gt;=30,"Adult")</f>
        <v>Senior</v>
      </c>
      <c r="J80" s="3" t="s">
        <v>23</v>
      </c>
      <c r="K80" s="3">
        <v>1</v>
      </c>
      <c r="L80" s="4">
        <v>25</v>
      </c>
      <c r="M80">
        <f>K80*L80</f>
        <v>25</v>
      </c>
      <c r="N80" s="12">
        <f>M80*$Q$3</f>
        <v>0.375</v>
      </c>
    </row>
    <row r="81" spans="1:14">
      <c r="A81" s="3">
        <v>789</v>
      </c>
      <c r="B81" s="3">
        <f>DAY(Table1[[#This Row],[Date]])</f>
        <v>30</v>
      </c>
      <c r="C81" s="3">
        <f>MONTH(Table1[[#This Row],[Date]])</f>
        <v>9</v>
      </c>
      <c r="D81" s="3">
        <f>YEAR(Table1[[#This Row],[Date]])</f>
        <v>2023</v>
      </c>
      <c r="E81" s="2">
        <v>45199</v>
      </c>
      <c r="F81" s="3" t="s">
        <v>105</v>
      </c>
      <c r="G81" s="3" t="s">
        <v>19</v>
      </c>
      <c r="H81" s="3">
        <v>61</v>
      </c>
      <c r="I81" s="3" t="str" cm="1">
        <f t="array" ref="I81">_xlfn.IFS(H81&lt;30,"Young Adult",H81&gt;=50,"Senior",H81&gt;=30,"Adult")</f>
        <v>Senior</v>
      </c>
      <c r="J81" s="3" t="s">
        <v>23</v>
      </c>
      <c r="K81" s="3">
        <v>4</v>
      </c>
      <c r="L81" s="4">
        <v>500</v>
      </c>
      <c r="M81">
        <f>K81*L81</f>
        <v>2000</v>
      </c>
      <c r="N81" s="12">
        <f>M81*$Q$3</f>
        <v>30</v>
      </c>
    </row>
    <row r="82" spans="1:14">
      <c r="A82" s="3">
        <v>725</v>
      </c>
      <c r="B82" s="3">
        <f>DAY(Table1[[#This Row],[Date]])</f>
        <v>21</v>
      </c>
      <c r="C82" s="3">
        <f>MONTH(Table1[[#This Row],[Date]])</f>
        <v>8</v>
      </c>
      <c r="D82" s="3">
        <f>YEAR(Table1[[#This Row],[Date]])</f>
        <v>2023</v>
      </c>
      <c r="E82" s="2">
        <v>45159</v>
      </c>
      <c r="F82" s="3" t="s">
        <v>106</v>
      </c>
      <c r="G82" s="3" t="s">
        <v>15</v>
      </c>
      <c r="H82" s="3">
        <v>61</v>
      </c>
      <c r="I82" s="3" t="str" cm="1">
        <f t="array" ref="I82">_xlfn.IFS(H82&lt;30,"Young Adult",H82&gt;=50,"Senior",H82&gt;=30,"Adult")</f>
        <v>Senior</v>
      </c>
      <c r="J82" s="3" t="s">
        <v>16</v>
      </c>
      <c r="K82" s="3">
        <v>1</v>
      </c>
      <c r="L82" s="4">
        <v>300</v>
      </c>
      <c r="M82">
        <f>K82*L82</f>
        <v>300</v>
      </c>
      <c r="N82" s="12">
        <f>M82*$Q$3</f>
        <v>4.5</v>
      </c>
    </row>
    <row r="83" spans="1:14">
      <c r="A83" s="3">
        <v>612</v>
      </c>
      <c r="B83" s="3">
        <f>DAY(Table1[[#This Row],[Date]])</f>
        <v>6</v>
      </c>
      <c r="C83" s="3">
        <f>MONTH(Table1[[#This Row],[Date]])</f>
        <v>8</v>
      </c>
      <c r="D83" s="3">
        <f>YEAR(Table1[[#This Row],[Date]])</f>
        <v>2023</v>
      </c>
      <c r="E83" s="2">
        <v>45144</v>
      </c>
      <c r="F83" s="3" t="s">
        <v>107</v>
      </c>
      <c r="G83" s="3" t="s">
        <v>19</v>
      </c>
      <c r="H83" s="3">
        <v>61</v>
      </c>
      <c r="I83" s="3" t="str" cm="1">
        <f t="array" ref="I83">_xlfn.IFS(H83&lt;30,"Young Adult",H83&gt;=50,"Senior",H83&gt;=30,"Adult")</f>
        <v>Senior</v>
      </c>
      <c r="J83" s="3" t="s">
        <v>16</v>
      </c>
      <c r="K83" s="3">
        <v>1</v>
      </c>
      <c r="L83" s="4">
        <v>500</v>
      </c>
      <c r="M83">
        <f>K83*L83</f>
        <v>500</v>
      </c>
      <c r="N83" s="12">
        <f>M83*$Q$3</f>
        <v>7.5</v>
      </c>
    </row>
    <row r="84" spans="1:14">
      <c r="A84" s="3">
        <v>206</v>
      </c>
      <c r="B84" s="3">
        <f>DAY(Table1[[#This Row],[Date]])</f>
        <v>5</v>
      </c>
      <c r="C84" s="3">
        <f>MONTH(Table1[[#This Row],[Date]])</f>
        <v>8</v>
      </c>
      <c r="D84" s="3">
        <f>YEAR(Table1[[#This Row],[Date]])</f>
        <v>2023</v>
      </c>
      <c r="E84" s="2">
        <v>45143</v>
      </c>
      <c r="F84" s="3" t="s">
        <v>108</v>
      </c>
      <c r="G84" s="3" t="s">
        <v>15</v>
      </c>
      <c r="H84" s="3">
        <v>61</v>
      </c>
      <c r="I84" s="3" t="str" cm="1">
        <f t="array" ref="I84">_xlfn.IFS(H84&lt;30,"Young Adult",H84&gt;=50,"Senior",H84&gt;=30,"Adult")</f>
        <v>Senior</v>
      </c>
      <c r="J84" s="3" t="s">
        <v>23</v>
      </c>
      <c r="K84" s="3">
        <v>1</v>
      </c>
      <c r="L84" s="4">
        <v>25</v>
      </c>
      <c r="M84">
        <f>K84*L84</f>
        <v>25</v>
      </c>
      <c r="N84" s="12">
        <f>M84*$Q$3</f>
        <v>0.375</v>
      </c>
    </row>
    <row r="85" spans="1:14">
      <c r="A85" s="3">
        <v>798</v>
      </c>
      <c r="B85" s="3">
        <f>DAY(Table1[[#This Row],[Date]])</f>
        <v>4</v>
      </c>
      <c r="C85" s="3">
        <f>MONTH(Table1[[#This Row],[Date]])</f>
        <v>8</v>
      </c>
      <c r="D85" s="3">
        <f>YEAR(Table1[[#This Row],[Date]])</f>
        <v>2023</v>
      </c>
      <c r="E85" s="2">
        <v>45142</v>
      </c>
      <c r="F85" s="3" t="s">
        <v>109</v>
      </c>
      <c r="G85" s="3" t="s">
        <v>15</v>
      </c>
      <c r="H85" s="3">
        <v>61</v>
      </c>
      <c r="I85" s="3" t="str" cm="1">
        <f t="array" ref="I85">_xlfn.IFS(H85&lt;30,"Young Adult",H85&gt;=50,"Senior",H85&gt;=30,"Adult")</f>
        <v>Senior</v>
      </c>
      <c r="J85" s="3" t="s">
        <v>23</v>
      </c>
      <c r="K85" s="3">
        <v>1</v>
      </c>
      <c r="L85" s="4">
        <v>50</v>
      </c>
      <c r="M85">
        <f>K85*L85</f>
        <v>50</v>
      </c>
      <c r="N85" s="12">
        <f>M85*$Q$3</f>
        <v>0.75</v>
      </c>
    </row>
    <row r="86" spans="1:14">
      <c r="A86" s="3">
        <v>299</v>
      </c>
      <c r="B86" s="3">
        <f>DAY(Table1[[#This Row],[Date]])</f>
        <v>25</v>
      </c>
      <c r="C86" s="3">
        <f>MONTH(Table1[[#This Row],[Date]])</f>
        <v>7</v>
      </c>
      <c r="D86" s="3">
        <f>YEAR(Table1[[#This Row],[Date]])</f>
        <v>2023</v>
      </c>
      <c r="E86" s="2">
        <v>45132</v>
      </c>
      <c r="F86" s="3" t="s">
        <v>110</v>
      </c>
      <c r="G86" s="3" t="s">
        <v>15</v>
      </c>
      <c r="H86" s="3">
        <v>61</v>
      </c>
      <c r="I86" s="3" t="str" cm="1">
        <f t="array" ref="I86">_xlfn.IFS(H86&lt;30,"Young Adult",H86&gt;=50,"Senior",H86&gt;=30,"Adult")</f>
        <v>Senior</v>
      </c>
      <c r="J86" s="3" t="s">
        <v>16</v>
      </c>
      <c r="K86" s="3">
        <v>2</v>
      </c>
      <c r="L86" s="4">
        <v>500</v>
      </c>
      <c r="M86">
        <f>K86*L86</f>
        <v>1000</v>
      </c>
      <c r="N86" s="12">
        <f>M86*$Q$3</f>
        <v>15</v>
      </c>
    </row>
    <row r="87" spans="1:14">
      <c r="A87" s="3">
        <v>829</v>
      </c>
      <c r="B87" s="3">
        <f>DAY(Table1[[#This Row],[Date]])</f>
        <v>14</v>
      </c>
      <c r="C87" s="3">
        <f>MONTH(Table1[[#This Row],[Date]])</f>
        <v>7</v>
      </c>
      <c r="D87" s="3">
        <f>YEAR(Table1[[#This Row],[Date]])</f>
        <v>2023</v>
      </c>
      <c r="E87" s="2">
        <v>45121</v>
      </c>
      <c r="F87" s="3" t="s">
        <v>111</v>
      </c>
      <c r="G87" s="3" t="s">
        <v>15</v>
      </c>
      <c r="H87" s="3">
        <v>61</v>
      </c>
      <c r="I87" s="3" t="str" cm="1">
        <f t="array" ref="I87">_xlfn.IFS(H87&lt;30,"Young Adult",H87&gt;=50,"Senior",H87&gt;=30,"Adult")</f>
        <v>Senior</v>
      </c>
      <c r="J87" s="3" t="s">
        <v>20</v>
      </c>
      <c r="K87" s="3">
        <v>3</v>
      </c>
      <c r="L87" s="4">
        <v>30</v>
      </c>
      <c r="M87">
        <f>K87*L87</f>
        <v>90</v>
      </c>
      <c r="N87" s="12">
        <f>M87*$Q$3</f>
        <v>1.3499999999999999</v>
      </c>
    </row>
    <row r="88" spans="1:14">
      <c r="A88" s="3">
        <v>75</v>
      </c>
      <c r="B88" s="3">
        <f>DAY(Table1[[#This Row],[Date]])</f>
        <v>6</v>
      </c>
      <c r="C88" s="3">
        <f>MONTH(Table1[[#This Row],[Date]])</f>
        <v>7</v>
      </c>
      <c r="D88" s="3">
        <f>YEAR(Table1[[#This Row],[Date]])</f>
        <v>2023</v>
      </c>
      <c r="E88" s="2">
        <v>45113</v>
      </c>
      <c r="F88" s="3" t="s">
        <v>112</v>
      </c>
      <c r="G88" s="3" t="s">
        <v>15</v>
      </c>
      <c r="H88" s="3">
        <v>61</v>
      </c>
      <c r="I88" s="3" t="str" cm="1">
        <f t="array" ref="I88">_xlfn.IFS(H88&lt;30,"Young Adult",H88&gt;=50,"Senior",H88&gt;=30,"Adult")</f>
        <v>Senior</v>
      </c>
      <c r="J88" s="3" t="s">
        <v>20</v>
      </c>
      <c r="K88" s="3">
        <v>4</v>
      </c>
      <c r="L88" s="4">
        <v>50</v>
      </c>
      <c r="M88">
        <f>K88*L88</f>
        <v>200</v>
      </c>
      <c r="N88" s="12">
        <f>M88*$Q$3</f>
        <v>3</v>
      </c>
    </row>
    <row r="89" spans="1:14">
      <c r="A89" s="3">
        <v>492</v>
      </c>
      <c r="B89" s="3">
        <f>DAY(Table1[[#This Row],[Date]])</f>
        <v>29</v>
      </c>
      <c r="C89" s="3">
        <f>MONTH(Table1[[#This Row],[Date]])</f>
        <v>6</v>
      </c>
      <c r="D89" s="3">
        <f>YEAR(Table1[[#This Row],[Date]])</f>
        <v>2023</v>
      </c>
      <c r="E89" s="2">
        <v>45106</v>
      </c>
      <c r="F89" s="3" t="s">
        <v>113</v>
      </c>
      <c r="G89" s="3" t="s">
        <v>15</v>
      </c>
      <c r="H89" s="3">
        <v>61</v>
      </c>
      <c r="I89" s="3" t="str" cm="1">
        <f t="array" ref="I89">_xlfn.IFS(H89&lt;30,"Young Adult",H89&gt;=50,"Senior",H89&gt;=30,"Adult")</f>
        <v>Senior</v>
      </c>
      <c r="J89" s="3" t="s">
        <v>20</v>
      </c>
      <c r="K89" s="3">
        <v>4</v>
      </c>
      <c r="L89" s="4">
        <v>25</v>
      </c>
      <c r="M89">
        <f>K89*L89</f>
        <v>100</v>
      </c>
      <c r="N89" s="12">
        <f>M89*$Q$3</f>
        <v>1.5</v>
      </c>
    </row>
    <row r="90" spans="1:14">
      <c r="A90" s="3">
        <v>811</v>
      </c>
      <c r="B90" s="3">
        <f>DAY(Table1[[#This Row],[Date]])</f>
        <v>19</v>
      </c>
      <c r="C90" s="3">
        <f>MONTH(Table1[[#This Row],[Date]])</f>
        <v>5</v>
      </c>
      <c r="D90" s="3">
        <f>YEAR(Table1[[#This Row],[Date]])</f>
        <v>2023</v>
      </c>
      <c r="E90" s="2">
        <v>45065</v>
      </c>
      <c r="F90" s="3" t="s">
        <v>114</v>
      </c>
      <c r="G90" s="3" t="s">
        <v>15</v>
      </c>
      <c r="H90" s="3">
        <v>61</v>
      </c>
      <c r="I90" s="3" t="str" cm="1">
        <f t="array" ref="I90">_xlfn.IFS(H90&lt;30,"Young Adult",H90&gt;=50,"Senior",H90&gt;=30,"Adult")</f>
        <v>Senior</v>
      </c>
      <c r="J90" s="3" t="s">
        <v>20</v>
      </c>
      <c r="K90" s="3">
        <v>2</v>
      </c>
      <c r="L90" s="4">
        <v>25</v>
      </c>
      <c r="M90">
        <f>K90*L90</f>
        <v>50</v>
      </c>
      <c r="N90" s="12">
        <f>M90*$Q$3</f>
        <v>0.75</v>
      </c>
    </row>
    <row r="91" spans="1:14">
      <c r="A91" s="3">
        <v>724</v>
      </c>
      <c r="B91" s="3">
        <f>DAY(Table1[[#This Row],[Date]])</f>
        <v>19</v>
      </c>
      <c r="C91" s="3">
        <f>MONTH(Table1[[#This Row],[Date]])</f>
        <v>4</v>
      </c>
      <c r="D91" s="3">
        <f>YEAR(Table1[[#This Row],[Date]])</f>
        <v>2023</v>
      </c>
      <c r="E91" s="2">
        <v>45035</v>
      </c>
      <c r="F91" s="3" t="s">
        <v>115</v>
      </c>
      <c r="G91" s="3" t="s">
        <v>15</v>
      </c>
      <c r="H91" s="3">
        <v>61</v>
      </c>
      <c r="I91" s="3" t="str" cm="1">
        <f t="array" ref="I91">_xlfn.IFS(H91&lt;30,"Young Adult",H91&gt;=50,"Senior",H91&gt;=30,"Adult")</f>
        <v>Senior</v>
      </c>
      <c r="J91" s="3" t="s">
        <v>23</v>
      </c>
      <c r="K91" s="3">
        <v>3</v>
      </c>
      <c r="L91" s="4">
        <v>50</v>
      </c>
      <c r="M91">
        <f>K91*L91</f>
        <v>150</v>
      </c>
      <c r="N91" s="12">
        <f>M91*$Q$3</f>
        <v>2.25</v>
      </c>
    </row>
    <row r="92" spans="1:14">
      <c r="A92" s="3">
        <v>444</v>
      </c>
      <c r="B92" s="3">
        <f>DAY(Table1[[#This Row],[Date]])</f>
        <v>7</v>
      </c>
      <c r="C92" s="3">
        <f>MONTH(Table1[[#This Row],[Date]])</f>
        <v>3</v>
      </c>
      <c r="D92" s="3">
        <f>YEAR(Table1[[#This Row],[Date]])</f>
        <v>2023</v>
      </c>
      <c r="E92" s="2">
        <v>44992</v>
      </c>
      <c r="F92" s="3" t="s">
        <v>116</v>
      </c>
      <c r="G92" s="3" t="s">
        <v>19</v>
      </c>
      <c r="H92" s="3">
        <v>61</v>
      </c>
      <c r="I92" s="3" t="str" cm="1">
        <f t="array" ref="I92">_xlfn.IFS(H92&lt;30,"Young Adult",H92&gt;=50,"Senior",H92&gt;=30,"Adult")</f>
        <v>Senior</v>
      </c>
      <c r="J92" s="3" t="s">
        <v>23</v>
      </c>
      <c r="K92" s="3">
        <v>3</v>
      </c>
      <c r="L92" s="4">
        <v>30</v>
      </c>
      <c r="M92">
        <f>K92*L92</f>
        <v>90</v>
      </c>
      <c r="N92" s="12">
        <f>M92*$Q$3</f>
        <v>1.3499999999999999</v>
      </c>
    </row>
    <row r="93" spans="1:14">
      <c r="A93" s="3">
        <v>272</v>
      </c>
      <c r="B93" s="3">
        <f>DAY(Table1[[#This Row],[Date]])</f>
        <v>25</v>
      </c>
      <c r="C93" s="3">
        <f>MONTH(Table1[[#This Row],[Date]])</f>
        <v>2</v>
      </c>
      <c r="D93" s="3">
        <f>YEAR(Table1[[#This Row],[Date]])</f>
        <v>2023</v>
      </c>
      <c r="E93" s="2">
        <v>44982</v>
      </c>
      <c r="F93" s="3" t="s">
        <v>117</v>
      </c>
      <c r="G93" s="3" t="s">
        <v>19</v>
      </c>
      <c r="H93" s="3">
        <v>61</v>
      </c>
      <c r="I93" s="3" t="str" cm="1">
        <f t="array" ref="I93">_xlfn.IFS(H93&lt;30,"Young Adult",H93&gt;=50,"Senior",H93&gt;=30,"Adult")</f>
        <v>Senior</v>
      </c>
      <c r="J93" s="3" t="s">
        <v>16</v>
      </c>
      <c r="K93" s="3">
        <v>2</v>
      </c>
      <c r="L93" s="4">
        <v>50</v>
      </c>
      <c r="M93">
        <f>K93*L93</f>
        <v>100</v>
      </c>
      <c r="N93" s="12">
        <f>M93*$Q$3</f>
        <v>1.5</v>
      </c>
    </row>
    <row r="94" spans="1:14">
      <c r="A94" s="3">
        <v>732</v>
      </c>
      <c r="B94" s="3">
        <f>DAY(Table1[[#This Row],[Date]])</f>
        <v>11</v>
      </c>
      <c r="C94" s="3">
        <f>MONTH(Table1[[#This Row],[Date]])</f>
        <v>2</v>
      </c>
      <c r="D94" s="3">
        <f>YEAR(Table1[[#This Row],[Date]])</f>
        <v>2023</v>
      </c>
      <c r="E94" s="2">
        <v>44968</v>
      </c>
      <c r="F94" s="3" t="s">
        <v>118</v>
      </c>
      <c r="G94" s="3" t="s">
        <v>15</v>
      </c>
      <c r="H94" s="3">
        <v>61</v>
      </c>
      <c r="I94" s="3" t="str" cm="1">
        <f t="array" ref="I94">_xlfn.IFS(H94&lt;30,"Young Adult",H94&gt;=50,"Senior",H94&gt;=30,"Adult")</f>
        <v>Senior</v>
      </c>
      <c r="J94" s="3" t="s">
        <v>16</v>
      </c>
      <c r="K94" s="3">
        <v>2</v>
      </c>
      <c r="L94" s="4">
        <v>500</v>
      </c>
      <c r="M94">
        <f>K94*L94</f>
        <v>1000</v>
      </c>
      <c r="N94" s="12">
        <f>M94*$Q$3</f>
        <v>15</v>
      </c>
    </row>
    <row r="95" spans="1:14">
      <c r="A95" s="3">
        <v>857</v>
      </c>
      <c r="B95" s="3">
        <f>DAY(Table1[[#This Row],[Date]])</f>
        <v>31</v>
      </c>
      <c r="C95" s="3">
        <f>MONTH(Table1[[#This Row],[Date]])</f>
        <v>12</v>
      </c>
      <c r="D95" s="3">
        <f>YEAR(Table1[[#This Row],[Date]])</f>
        <v>2023</v>
      </c>
      <c r="E95" s="2">
        <v>45291</v>
      </c>
      <c r="F95" s="3" t="s">
        <v>119</v>
      </c>
      <c r="G95" s="3" t="s">
        <v>15</v>
      </c>
      <c r="H95" s="3">
        <v>60</v>
      </c>
      <c r="I95" s="3" t="str" cm="1">
        <f t="array" ref="I95">_xlfn.IFS(H95&lt;30,"Young Adult",H95&gt;=50,"Senior",H95&gt;=30,"Adult")</f>
        <v>Senior</v>
      </c>
      <c r="J95" s="3" t="s">
        <v>16</v>
      </c>
      <c r="K95" s="3">
        <v>2</v>
      </c>
      <c r="L95" s="4">
        <v>25</v>
      </c>
      <c r="M95">
        <f>K95*L95</f>
        <v>50</v>
      </c>
      <c r="N95" s="12">
        <f>M95*$Q$3</f>
        <v>0.75</v>
      </c>
    </row>
    <row r="96" spans="1:14">
      <c r="A96" s="3">
        <v>678</v>
      </c>
      <c r="B96" s="3">
        <f>DAY(Table1[[#This Row],[Date]])</f>
        <v>23</v>
      </c>
      <c r="C96" s="3">
        <f>MONTH(Table1[[#This Row],[Date]])</f>
        <v>12</v>
      </c>
      <c r="D96" s="3">
        <f>YEAR(Table1[[#This Row],[Date]])</f>
        <v>2023</v>
      </c>
      <c r="E96" s="2">
        <v>45283</v>
      </c>
      <c r="F96" s="3" t="s">
        <v>120</v>
      </c>
      <c r="G96" s="3" t="s">
        <v>19</v>
      </c>
      <c r="H96" s="3">
        <v>60</v>
      </c>
      <c r="I96" s="3" t="str" cm="1">
        <f t="array" ref="I96">_xlfn.IFS(H96&lt;30,"Young Adult",H96&gt;=50,"Senior",H96&gt;=30,"Adult")</f>
        <v>Senior</v>
      </c>
      <c r="J96" s="3" t="s">
        <v>16</v>
      </c>
      <c r="K96" s="3">
        <v>3</v>
      </c>
      <c r="L96" s="4">
        <v>300</v>
      </c>
      <c r="M96">
        <f>K96*L96</f>
        <v>900</v>
      </c>
      <c r="N96" s="12">
        <f>M96*$Q$3</f>
        <v>13.5</v>
      </c>
    </row>
    <row r="97" spans="1:14">
      <c r="A97" s="3">
        <v>634</v>
      </c>
      <c r="B97" s="3">
        <f>DAY(Table1[[#This Row],[Date]])</f>
        <v>8</v>
      </c>
      <c r="C97" s="3">
        <f>MONTH(Table1[[#This Row],[Date]])</f>
        <v>10</v>
      </c>
      <c r="D97" s="3">
        <f>YEAR(Table1[[#This Row],[Date]])</f>
        <v>2023</v>
      </c>
      <c r="E97" s="2">
        <v>45207</v>
      </c>
      <c r="F97" s="3" t="s">
        <v>121</v>
      </c>
      <c r="G97" s="3" t="s">
        <v>15</v>
      </c>
      <c r="H97" s="3">
        <v>60</v>
      </c>
      <c r="I97" s="3" t="str" cm="1">
        <f t="array" ref="I97">_xlfn.IFS(H97&lt;30,"Young Adult",H97&gt;=50,"Senior",H97&gt;=30,"Adult")</f>
        <v>Senior</v>
      </c>
      <c r="J97" s="3" t="s">
        <v>16</v>
      </c>
      <c r="K97" s="3">
        <v>4</v>
      </c>
      <c r="L97" s="4">
        <v>500</v>
      </c>
      <c r="M97">
        <f>K97*L97</f>
        <v>2000</v>
      </c>
      <c r="N97" s="12">
        <f>M97*$Q$3</f>
        <v>30</v>
      </c>
    </row>
    <row r="98" spans="1:14">
      <c r="A98" s="3">
        <v>794</v>
      </c>
      <c r="B98" s="3">
        <f>DAY(Table1[[#This Row],[Date]])</f>
        <v>17</v>
      </c>
      <c r="C98" s="3">
        <f>MONTH(Table1[[#This Row],[Date]])</f>
        <v>9</v>
      </c>
      <c r="D98" s="3">
        <f>YEAR(Table1[[#This Row],[Date]])</f>
        <v>2023</v>
      </c>
      <c r="E98" s="2">
        <v>45186</v>
      </c>
      <c r="F98" s="3" t="s">
        <v>122</v>
      </c>
      <c r="G98" s="3" t="s">
        <v>19</v>
      </c>
      <c r="H98" s="3">
        <v>60</v>
      </c>
      <c r="I98" s="3" t="str" cm="1">
        <f t="array" ref="I98">_xlfn.IFS(H98&lt;30,"Young Adult",H98&gt;=50,"Senior",H98&gt;=30,"Adult")</f>
        <v>Senior</v>
      </c>
      <c r="J98" s="3" t="s">
        <v>20</v>
      </c>
      <c r="K98" s="3">
        <v>1</v>
      </c>
      <c r="L98" s="4">
        <v>300</v>
      </c>
      <c r="M98">
        <f>K98*L98</f>
        <v>300</v>
      </c>
      <c r="N98" s="12">
        <f>M98*$Q$3</f>
        <v>4.5</v>
      </c>
    </row>
    <row r="99" spans="1:14">
      <c r="A99" s="3">
        <v>165</v>
      </c>
      <c r="B99" s="3">
        <f>DAY(Table1[[#This Row],[Date]])</f>
        <v>14</v>
      </c>
      <c r="C99" s="3">
        <f>MONTH(Table1[[#This Row],[Date]])</f>
        <v>9</v>
      </c>
      <c r="D99" s="3">
        <f>YEAR(Table1[[#This Row],[Date]])</f>
        <v>2023</v>
      </c>
      <c r="E99" s="2">
        <v>45183</v>
      </c>
      <c r="F99" s="3" t="s">
        <v>123</v>
      </c>
      <c r="G99" s="3" t="s">
        <v>19</v>
      </c>
      <c r="H99" s="3">
        <v>60</v>
      </c>
      <c r="I99" s="3" t="str" cm="1">
        <f t="array" ref="I99">_xlfn.IFS(H99&lt;30,"Young Adult",H99&gt;=50,"Senior",H99&gt;=30,"Adult")</f>
        <v>Senior</v>
      </c>
      <c r="J99" s="3" t="s">
        <v>23</v>
      </c>
      <c r="K99" s="3">
        <v>4</v>
      </c>
      <c r="L99" s="4">
        <v>300</v>
      </c>
      <c r="M99">
        <f>K99*L99</f>
        <v>1200</v>
      </c>
      <c r="N99" s="12">
        <f>M99*$Q$3</f>
        <v>18</v>
      </c>
    </row>
    <row r="100" spans="1:14">
      <c r="A100" s="3">
        <v>957</v>
      </c>
      <c r="B100" s="3">
        <f>DAY(Table1[[#This Row],[Date]])</f>
        <v>15</v>
      </c>
      <c r="C100" s="3">
        <f>MONTH(Table1[[#This Row],[Date]])</f>
        <v>8</v>
      </c>
      <c r="D100" s="3">
        <f>YEAR(Table1[[#This Row],[Date]])</f>
        <v>2023</v>
      </c>
      <c r="E100" s="2">
        <v>45153</v>
      </c>
      <c r="F100" s="3" t="s">
        <v>124</v>
      </c>
      <c r="G100" s="3" t="s">
        <v>19</v>
      </c>
      <c r="H100" s="3">
        <v>60</v>
      </c>
      <c r="I100" s="3" t="str" cm="1">
        <f t="array" ref="I100">_xlfn.IFS(H100&lt;30,"Young Adult",H100&gt;=50,"Senior",H100&gt;=30,"Adult")</f>
        <v>Senior</v>
      </c>
      <c r="J100" s="3" t="s">
        <v>16</v>
      </c>
      <c r="K100" s="3">
        <v>4</v>
      </c>
      <c r="L100" s="4">
        <v>30</v>
      </c>
      <c r="M100">
        <f>K100*L100</f>
        <v>120</v>
      </c>
      <c r="N100" s="12">
        <f>M100*$Q$3</f>
        <v>1.7999999999999998</v>
      </c>
    </row>
    <row r="101" spans="1:14">
      <c r="A101" s="3">
        <v>716</v>
      </c>
      <c r="B101" s="3">
        <f>DAY(Table1[[#This Row],[Date]])</f>
        <v>8</v>
      </c>
      <c r="C101" s="3">
        <f>MONTH(Table1[[#This Row],[Date]])</f>
        <v>8</v>
      </c>
      <c r="D101" s="3">
        <f>YEAR(Table1[[#This Row],[Date]])</f>
        <v>2023</v>
      </c>
      <c r="E101" s="2">
        <v>45146</v>
      </c>
      <c r="F101" s="3" t="s">
        <v>125</v>
      </c>
      <c r="G101" s="3" t="s">
        <v>19</v>
      </c>
      <c r="H101" s="3">
        <v>60</v>
      </c>
      <c r="I101" s="3" t="str" cm="1">
        <f t="array" ref="I101">_xlfn.IFS(H101&lt;30,"Young Adult",H101&gt;=50,"Senior",H101&gt;=30,"Adult")</f>
        <v>Senior</v>
      </c>
      <c r="J101" s="3" t="s">
        <v>23</v>
      </c>
      <c r="K101" s="3">
        <v>4</v>
      </c>
      <c r="L101" s="4">
        <v>300</v>
      </c>
      <c r="M101">
        <f>K101*L101</f>
        <v>1200</v>
      </c>
      <c r="N101" s="12">
        <f>M101*$Q$3</f>
        <v>18</v>
      </c>
    </row>
    <row r="102" spans="1:14">
      <c r="A102" s="3">
        <v>418</v>
      </c>
      <c r="B102" s="3">
        <f>DAY(Table1[[#This Row],[Date]])</f>
        <v>5</v>
      </c>
      <c r="C102" s="3">
        <f>MONTH(Table1[[#This Row],[Date]])</f>
        <v>8</v>
      </c>
      <c r="D102" s="3">
        <f>YEAR(Table1[[#This Row],[Date]])</f>
        <v>2023</v>
      </c>
      <c r="E102" s="2">
        <v>45143</v>
      </c>
      <c r="F102" s="3" t="s">
        <v>126</v>
      </c>
      <c r="G102" s="3" t="s">
        <v>19</v>
      </c>
      <c r="H102" s="3">
        <v>60</v>
      </c>
      <c r="I102" s="3" t="str" cm="1">
        <f t="array" ref="I102">_xlfn.IFS(H102&lt;30,"Young Adult",H102&gt;=50,"Senior",H102&gt;=30,"Adult")</f>
        <v>Senior</v>
      </c>
      <c r="J102" s="3" t="s">
        <v>16</v>
      </c>
      <c r="K102" s="3">
        <v>2</v>
      </c>
      <c r="L102" s="4">
        <v>500</v>
      </c>
      <c r="M102">
        <f>K102*L102</f>
        <v>1000</v>
      </c>
      <c r="N102" s="12">
        <f>M102*$Q$3</f>
        <v>15</v>
      </c>
    </row>
    <row r="103" spans="1:14">
      <c r="A103" s="3">
        <v>702</v>
      </c>
      <c r="B103" s="3">
        <f>DAY(Table1[[#This Row],[Date]])</f>
        <v>27</v>
      </c>
      <c r="C103" s="3">
        <f>MONTH(Table1[[#This Row],[Date]])</f>
        <v>7</v>
      </c>
      <c r="D103" s="3">
        <f>YEAR(Table1[[#This Row],[Date]])</f>
        <v>2023</v>
      </c>
      <c r="E103" s="2">
        <v>45134</v>
      </c>
      <c r="F103" s="3" t="s">
        <v>127</v>
      </c>
      <c r="G103" s="3" t="s">
        <v>19</v>
      </c>
      <c r="H103" s="3">
        <v>60</v>
      </c>
      <c r="I103" s="3" t="str" cm="1">
        <f t="array" ref="I103">_xlfn.IFS(H103&lt;30,"Young Adult",H103&gt;=50,"Senior",H103&gt;=30,"Adult")</f>
        <v>Senior</v>
      </c>
      <c r="J103" s="3" t="s">
        <v>23</v>
      </c>
      <c r="K103" s="3">
        <v>2</v>
      </c>
      <c r="L103" s="4">
        <v>300</v>
      </c>
      <c r="M103">
        <f>K103*L103</f>
        <v>600</v>
      </c>
      <c r="N103" s="12">
        <f>M103*$Q$3</f>
        <v>9</v>
      </c>
    </row>
    <row r="104" spans="1:14">
      <c r="A104" s="3">
        <v>874</v>
      </c>
      <c r="B104" s="3">
        <f>DAY(Table1[[#This Row],[Date]])</f>
        <v>26</v>
      </c>
      <c r="C104" s="3">
        <f>MONTH(Table1[[#This Row],[Date]])</f>
        <v>6</v>
      </c>
      <c r="D104" s="3">
        <f>YEAR(Table1[[#This Row],[Date]])</f>
        <v>2023</v>
      </c>
      <c r="E104" s="2">
        <v>45103</v>
      </c>
      <c r="F104" s="3" t="s">
        <v>128</v>
      </c>
      <c r="G104" s="3" t="s">
        <v>15</v>
      </c>
      <c r="H104" s="3">
        <v>60</v>
      </c>
      <c r="I104" s="3" t="str" cm="1">
        <f t="array" ref="I104">_xlfn.IFS(H104&lt;30,"Young Adult",H104&gt;=50,"Senior",H104&gt;=30,"Adult")</f>
        <v>Senior</v>
      </c>
      <c r="J104" s="3" t="s">
        <v>20</v>
      </c>
      <c r="K104" s="3">
        <v>1</v>
      </c>
      <c r="L104" s="4">
        <v>30</v>
      </c>
      <c r="M104">
        <f>K104*L104</f>
        <v>30</v>
      </c>
      <c r="N104" s="12">
        <f>M104*$Q$3</f>
        <v>0.44999999999999996</v>
      </c>
    </row>
    <row r="105" spans="1:14">
      <c r="A105" s="3">
        <v>491</v>
      </c>
      <c r="B105" s="3">
        <f>DAY(Table1[[#This Row],[Date]])</f>
        <v>23</v>
      </c>
      <c r="C105" s="3">
        <f>MONTH(Table1[[#This Row],[Date]])</f>
        <v>5</v>
      </c>
      <c r="D105" s="3">
        <f>YEAR(Table1[[#This Row],[Date]])</f>
        <v>2023</v>
      </c>
      <c r="E105" s="2">
        <v>45069</v>
      </c>
      <c r="F105" s="3" t="s">
        <v>129</v>
      </c>
      <c r="G105" s="3" t="s">
        <v>19</v>
      </c>
      <c r="H105" s="3">
        <v>60</v>
      </c>
      <c r="I105" s="3" t="str" cm="1">
        <f t="array" ref="I105">_xlfn.IFS(H105&lt;30,"Young Adult",H105&gt;=50,"Senior",H105&gt;=30,"Adult")</f>
        <v>Senior</v>
      </c>
      <c r="J105" s="3" t="s">
        <v>16</v>
      </c>
      <c r="K105" s="3">
        <v>3</v>
      </c>
      <c r="L105" s="4">
        <v>300</v>
      </c>
      <c r="M105">
        <f>K105*L105</f>
        <v>900</v>
      </c>
      <c r="N105" s="12">
        <f>M105*$Q$3</f>
        <v>13.5</v>
      </c>
    </row>
    <row r="106" spans="1:14">
      <c r="A106" s="3">
        <v>120</v>
      </c>
      <c r="B106" s="3">
        <f>DAY(Table1[[#This Row],[Date]])</f>
        <v>7</v>
      </c>
      <c r="C106" s="3">
        <f>MONTH(Table1[[#This Row],[Date]])</f>
        <v>5</v>
      </c>
      <c r="D106" s="3">
        <f>YEAR(Table1[[#This Row],[Date]])</f>
        <v>2023</v>
      </c>
      <c r="E106" s="2">
        <v>45053</v>
      </c>
      <c r="F106" s="3" t="s">
        <v>130</v>
      </c>
      <c r="G106" s="3" t="s">
        <v>15</v>
      </c>
      <c r="H106" s="3">
        <v>60</v>
      </c>
      <c r="I106" s="3" t="str" cm="1">
        <f t="array" ref="I106">_xlfn.IFS(H106&lt;30,"Young Adult",H106&gt;=50,"Senior",H106&gt;=30,"Adult")</f>
        <v>Senior</v>
      </c>
      <c r="J106" s="3" t="s">
        <v>20</v>
      </c>
      <c r="K106" s="3">
        <v>1</v>
      </c>
      <c r="L106" s="4">
        <v>50</v>
      </c>
      <c r="M106">
        <f>K106*L106</f>
        <v>50</v>
      </c>
      <c r="N106" s="12">
        <f>M106*$Q$3</f>
        <v>0.75</v>
      </c>
    </row>
    <row r="107" spans="1:14">
      <c r="A107" s="3">
        <v>190</v>
      </c>
      <c r="B107" s="3">
        <f>DAY(Table1[[#This Row],[Date]])</f>
        <v>4</v>
      </c>
      <c r="C107" s="3">
        <f>MONTH(Table1[[#This Row],[Date]])</f>
        <v>5</v>
      </c>
      <c r="D107" s="3">
        <f>YEAR(Table1[[#This Row],[Date]])</f>
        <v>2023</v>
      </c>
      <c r="E107" s="2">
        <v>45050</v>
      </c>
      <c r="F107" s="3" t="s">
        <v>131</v>
      </c>
      <c r="G107" s="3" t="s">
        <v>19</v>
      </c>
      <c r="H107" s="3">
        <v>60</v>
      </c>
      <c r="I107" s="3" t="str" cm="1">
        <f t="array" ref="I107">_xlfn.IFS(H107&lt;30,"Young Adult",H107&gt;=50,"Senior",H107&gt;=30,"Adult")</f>
        <v>Senior</v>
      </c>
      <c r="J107" s="3" t="s">
        <v>20</v>
      </c>
      <c r="K107" s="3">
        <v>3</v>
      </c>
      <c r="L107" s="4">
        <v>30</v>
      </c>
      <c r="M107">
        <f>K107*L107</f>
        <v>90</v>
      </c>
      <c r="N107" s="12">
        <f>M107*$Q$3</f>
        <v>1.3499999999999999</v>
      </c>
    </row>
    <row r="108" spans="1:14">
      <c r="A108" s="3">
        <v>575</v>
      </c>
      <c r="B108" s="3">
        <f>DAY(Table1[[#This Row],[Date]])</f>
        <v>28</v>
      </c>
      <c r="C108" s="3">
        <f>MONTH(Table1[[#This Row],[Date]])</f>
        <v>3</v>
      </c>
      <c r="D108" s="3">
        <f>YEAR(Table1[[#This Row],[Date]])</f>
        <v>2023</v>
      </c>
      <c r="E108" s="2">
        <v>45013</v>
      </c>
      <c r="F108" s="3" t="s">
        <v>132</v>
      </c>
      <c r="G108" s="3" t="s">
        <v>15</v>
      </c>
      <c r="H108" s="3">
        <v>60</v>
      </c>
      <c r="I108" s="3" t="str" cm="1">
        <f t="array" ref="I108">_xlfn.IFS(H108&lt;30,"Young Adult",H108&gt;=50,"Senior",H108&gt;=30,"Adult")</f>
        <v>Senior</v>
      </c>
      <c r="J108" s="3" t="s">
        <v>23</v>
      </c>
      <c r="K108" s="3">
        <v>2</v>
      </c>
      <c r="L108" s="4">
        <v>50</v>
      </c>
      <c r="M108">
        <f>K108*L108</f>
        <v>100</v>
      </c>
      <c r="N108" s="12">
        <f>M108*$Q$3</f>
        <v>1.5</v>
      </c>
    </row>
    <row r="109" spans="1:14">
      <c r="A109" s="3">
        <v>973</v>
      </c>
      <c r="B109" s="3">
        <f>DAY(Table1[[#This Row],[Date]])</f>
        <v>22</v>
      </c>
      <c r="C109" s="3">
        <f>MONTH(Table1[[#This Row],[Date]])</f>
        <v>3</v>
      </c>
      <c r="D109" s="3">
        <f>YEAR(Table1[[#This Row],[Date]])</f>
        <v>2023</v>
      </c>
      <c r="E109" s="2">
        <v>45007</v>
      </c>
      <c r="F109" s="3" t="s">
        <v>133</v>
      </c>
      <c r="G109" s="3" t="s">
        <v>15</v>
      </c>
      <c r="H109" s="3">
        <v>60</v>
      </c>
      <c r="I109" s="3" t="str" cm="1">
        <f t="array" ref="I109">_xlfn.IFS(H109&lt;30,"Young Adult",H109&gt;=50,"Senior",H109&gt;=30,"Adult")</f>
        <v>Senior</v>
      </c>
      <c r="J109" s="3" t="s">
        <v>23</v>
      </c>
      <c r="K109" s="3">
        <v>1</v>
      </c>
      <c r="L109" s="4">
        <v>50</v>
      </c>
      <c r="M109">
        <f>K109*L109</f>
        <v>50</v>
      </c>
      <c r="N109" s="12">
        <f>M109*$Q$3</f>
        <v>0.75</v>
      </c>
    </row>
    <row r="110" spans="1:14">
      <c r="A110" s="3">
        <v>442</v>
      </c>
      <c r="B110" s="3">
        <f>DAY(Table1[[#This Row],[Date]])</f>
        <v>17</v>
      </c>
      <c r="C110" s="3">
        <f>MONTH(Table1[[#This Row],[Date]])</f>
        <v>3</v>
      </c>
      <c r="D110" s="3">
        <f>YEAR(Table1[[#This Row],[Date]])</f>
        <v>2023</v>
      </c>
      <c r="E110" s="2">
        <v>45002</v>
      </c>
      <c r="F110" s="3" t="s">
        <v>134</v>
      </c>
      <c r="G110" s="3" t="s">
        <v>19</v>
      </c>
      <c r="H110" s="3">
        <v>60</v>
      </c>
      <c r="I110" s="3" t="str" cm="1">
        <f t="array" ref="I110">_xlfn.IFS(H110&lt;30,"Young Adult",H110&gt;=50,"Senior",H110&gt;=30,"Adult")</f>
        <v>Senior</v>
      </c>
      <c r="J110" s="3" t="s">
        <v>23</v>
      </c>
      <c r="K110" s="3">
        <v>4</v>
      </c>
      <c r="L110" s="4">
        <v>25</v>
      </c>
      <c r="M110">
        <f>K110*L110</f>
        <v>100</v>
      </c>
      <c r="N110" s="12">
        <f>M110*$Q$3</f>
        <v>1.5</v>
      </c>
    </row>
    <row r="111" spans="1:14">
      <c r="A111" s="3">
        <v>119</v>
      </c>
      <c r="B111" s="3">
        <f>DAY(Table1[[#This Row],[Date]])</f>
        <v>13</v>
      </c>
      <c r="C111" s="3">
        <f>MONTH(Table1[[#This Row],[Date]])</f>
        <v>3</v>
      </c>
      <c r="D111" s="3">
        <f>YEAR(Table1[[#This Row],[Date]])</f>
        <v>2023</v>
      </c>
      <c r="E111" s="2">
        <v>44998</v>
      </c>
      <c r="F111" s="3" t="s">
        <v>135</v>
      </c>
      <c r="G111" s="3" t="s">
        <v>19</v>
      </c>
      <c r="H111" s="3">
        <v>60</v>
      </c>
      <c r="I111" s="3" t="str" cm="1">
        <f t="array" ref="I111">_xlfn.IFS(H111&lt;30,"Young Adult",H111&gt;=50,"Senior",H111&gt;=30,"Adult")</f>
        <v>Senior</v>
      </c>
      <c r="J111" s="3" t="s">
        <v>23</v>
      </c>
      <c r="K111" s="3">
        <v>3</v>
      </c>
      <c r="L111" s="4">
        <v>50</v>
      </c>
      <c r="M111">
        <f>K111*L111</f>
        <v>150</v>
      </c>
      <c r="N111" s="12">
        <f>M111*$Q$3</f>
        <v>2.25</v>
      </c>
    </row>
    <row r="112" spans="1:14">
      <c r="A112" s="3">
        <v>705</v>
      </c>
      <c r="B112" s="3">
        <f>DAY(Table1[[#This Row],[Date]])</f>
        <v>7</v>
      </c>
      <c r="C112" s="3">
        <f>MONTH(Table1[[#This Row],[Date]])</f>
        <v>3</v>
      </c>
      <c r="D112" s="3">
        <f>YEAR(Table1[[#This Row],[Date]])</f>
        <v>2023</v>
      </c>
      <c r="E112" s="2">
        <v>44992</v>
      </c>
      <c r="F112" s="3" t="s">
        <v>136</v>
      </c>
      <c r="G112" s="3" t="s">
        <v>15</v>
      </c>
      <c r="H112" s="3">
        <v>60</v>
      </c>
      <c r="I112" s="3" t="str" cm="1">
        <f t="array" ref="I112">_xlfn.IFS(H112&lt;30,"Young Adult",H112&gt;=50,"Senior",H112&gt;=30,"Adult")</f>
        <v>Senior</v>
      </c>
      <c r="J112" s="3" t="s">
        <v>16</v>
      </c>
      <c r="K112" s="3">
        <v>2</v>
      </c>
      <c r="L112" s="4">
        <v>25</v>
      </c>
      <c r="M112">
        <f>K112*L112</f>
        <v>50</v>
      </c>
      <c r="N112" s="12">
        <f>M112*$Q$3</f>
        <v>0.75</v>
      </c>
    </row>
    <row r="113" spans="1:14">
      <c r="A113" s="3">
        <v>500</v>
      </c>
      <c r="B113" s="3">
        <f>DAY(Table1[[#This Row],[Date]])</f>
        <v>1</v>
      </c>
      <c r="C113" s="3">
        <f>MONTH(Table1[[#This Row],[Date]])</f>
        <v>3</v>
      </c>
      <c r="D113" s="3">
        <f>YEAR(Table1[[#This Row],[Date]])</f>
        <v>2023</v>
      </c>
      <c r="E113" s="2">
        <v>44986</v>
      </c>
      <c r="F113" s="3" t="s">
        <v>137</v>
      </c>
      <c r="G113" s="3" t="s">
        <v>19</v>
      </c>
      <c r="H113" s="3">
        <v>60</v>
      </c>
      <c r="I113" s="3" t="str" cm="1">
        <f t="array" ref="I113">_xlfn.IFS(H113&lt;30,"Young Adult",H113&gt;=50,"Senior",H113&gt;=30,"Adult")</f>
        <v>Senior</v>
      </c>
      <c r="J113" s="3" t="s">
        <v>20</v>
      </c>
      <c r="K113" s="3">
        <v>4</v>
      </c>
      <c r="L113" s="4">
        <v>25</v>
      </c>
      <c r="M113">
        <f>K113*L113</f>
        <v>100</v>
      </c>
      <c r="N113" s="12">
        <f>M113*$Q$3</f>
        <v>1.5</v>
      </c>
    </row>
    <row r="114" spans="1:14">
      <c r="A114" s="3">
        <v>966</v>
      </c>
      <c r="B114" s="3">
        <f>DAY(Table1[[#This Row],[Date]])</f>
        <v>20</v>
      </c>
      <c r="C114" s="3">
        <f>MONTH(Table1[[#This Row],[Date]])</f>
        <v>2</v>
      </c>
      <c r="D114" s="3">
        <f>YEAR(Table1[[#This Row],[Date]])</f>
        <v>2023</v>
      </c>
      <c r="E114" s="2">
        <v>44977</v>
      </c>
      <c r="F114" s="3" t="s">
        <v>138</v>
      </c>
      <c r="G114" s="3" t="s">
        <v>15</v>
      </c>
      <c r="H114" s="3">
        <v>60</v>
      </c>
      <c r="I114" s="3" t="str" cm="1">
        <f t="array" ref="I114">_xlfn.IFS(H114&lt;30,"Young Adult",H114&gt;=50,"Senior",H114&gt;=30,"Adult")</f>
        <v>Senior</v>
      </c>
      <c r="J114" s="3" t="s">
        <v>16</v>
      </c>
      <c r="K114" s="3">
        <v>2</v>
      </c>
      <c r="L114" s="4">
        <v>500</v>
      </c>
      <c r="M114">
        <f>K114*L114</f>
        <v>1000</v>
      </c>
      <c r="N114" s="12">
        <f>M114*$Q$3</f>
        <v>15</v>
      </c>
    </row>
    <row r="115" spans="1:14">
      <c r="A115" s="3">
        <v>291</v>
      </c>
      <c r="B115" s="3">
        <f>DAY(Table1[[#This Row],[Date]])</f>
        <v>8</v>
      </c>
      <c r="C115" s="3">
        <f>MONTH(Table1[[#This Row],[Date]])</f>
        <v>1</v>
      </c>
      <c r="D115" s="3">
        <f>YEAR(Table1[[#This Row],[Date]])</f>
        <v>2023</v>
      </c>
      <c r="E115" s="2">
        <v>44934</v>
      </c>
      <c r="F115" s="3" t="s">
        <v>139</v>
      </c>
      <c r="G115" s="3" t="s">
        <v>15</v>
      </c>
      <c r="H115" s="3">
        <v>60</v>
      </c>
      <c r="I115" s="3" t="str" cm="1">
        <f t="array" ref="I115">_xlfn.IFS(H115&lt;30,"Young Adult",H115&gt;=50,"Senior",H115&gt;=30,"Adult")</f>
        <v>Senior</v>
      </c>
      <c r="J115" s="3" t="s">
        <v>23</v>
      </c>
      <c r="K115" s="3">
        <v>2</v>
      </c>
      <c r="L115" s="4">
        <v>300</v>
      </c>
      <c r="M115">
        <f>K115*L115</f>
        <v>600</v>
      </c>
      <c r="N115" s="12">
        <f>M115*$Q$3</f>
        <v>9</v>
      </c>
    </row>
    <row r="116" spans="1:14">
      <c r="A116" s="3">
        <v>432</v>
      </c>
      <c r="B116" s="3">
        <f>DAY(Table1[[#This Row],[Date]])</f>
        <v>5</v>
      </c>
      <c r="C116" s="3">
        <f>MONTH(Table1[[#This Row],[Date]])</f>
        <v>1</v>
      </c>
      <c r="D116" s="3">
        <f>YEAR(Table1[[#This Row],[Date]])</f>
        <v>2023</v>
      </c>
      <c r="E116" s="2">
        <v>44931</v>
      </c>
      <c r="F116" s="3" t="s">
        <v>140</v>
      </c>
      <c r="G116" s="3" t="s">
        <v>19</v>
      </c>
      <c r="H116" s="3">
        <v>60</v>
      </c>
      <c r="I116" s="3" t="str" cm="1">
        <f t="array" ref="I116">_xlfn.IFS(H116&lt;30,"Young Adult",H116&gt;=50,"Senior",H116&gt;=30,"Adult")</f>
        <v>Senior</v>
      </c>
      <c r="J116" s="3" t="s">
        <v>16</v>
      </c>
      <c r="K116" s="3">
        <v>2</v>
      </c>
      <c r="L116" s="4">
        <v>500</v>
      </c>
      <c r="M116">
        <f>K116*L116</f>
        <v>1000</v>
      </c>
      <c r="N116" s="12">
        <f>M116*$Q$3</f>
        <v>15</v>
      </c>
    </row>
    <row r="117" spans="1:14">
      <c r="A117" s="3">
        <v>810</v>
      </c>
      <c r="B117" s="3">
        <f>DAY(Table1[[#This Row],[Date]])</f>
        <v>30</v>
      </c>
      <c r="C117" s="3">
        <f>MONTH(Table1[[#This Row],[Date]])</f>
        <v>11</v>
      </c>
      <c r="D117" s="3">
        <f>YEAR(Table1[[#This Row],[Date]])</f>
        <v>2023</v>
      </c>
      <c r="E117" s="2">
        <v>45260</v>
      </c>
      <c r="F117" s="3" t="s">
        <v>141</v>
      </c>
      <c r="G117" s="3" t="s">
        <v>15</v>
      </c>
      <c r="H117" s="3">
        <v>59</v>
      </c>
      <c r="I117" s="3" t="str" cm="1">
        <f t="array" ref="I117">_xlfn.IFS(H117&lt;30,"Young Adult",H117&gt;=50,"Senior",H117&gt;=30,"Adult")</f>
        <v>Senior</v>
      </c>
      <c r="J117" s="3" t="s">
        <v>16</v>
      </c>
      <c r="K117" s="3">
        <v>4</v>
      </c>
      <c r="L117" s="4">
        <v>25</v>
      </c>
      <c r="M117">
        <f>K117*L117</f>
        <v>100</v>
      </c>
      <c r="N117" s="12">
        <f>M117*$Q$3</f>
        <v>1.5</v>
      </c>
    </row>
    <row r="118" spans="1:14">
      <c r="A118" s="3">
        <v>600</v>
      </c>
      <c r="B118" s="3">
        <f>DAY(Table1[[#This Row],[Date]])</f>
        <v>22</v>
      </c>
      <c r="C118" s="3">
        <f>MONTH(Table1[[#This Row],[Date]])</f>
        <v>10</v>
      </c>
      <c r="D118" s="3">
        <f>YEAR(Table1[[#This Row],[Date]])</f>
        <v>2023</v>
      </c>
      <c r="E118" s="2">
        <v>45221</v>
      </c>
      <c r="F118" s="3" t="s">
        <v>142</v>
      </c>
      <c r="G118" s="3" t="s">
        <v>19</v>
      </c>
      <c r="H118" s="3">
        <v>59</v>
      </c>
      <c r="I118" s="3" t="str" cm="1">
        <f t="array" ref="I118">_xlfn.IFS(H118&lt;30,"Young Adult",H118&gt;=50,"Senior",H118&gt;=30,"Adult")</f>
        <v>Senior</v>
      </c>
      <c r="J118" s="3" t="s">
        <v>20</v>
      </c>
      <c r="K118" s="3">
        <v>2</v>
      </c>
      <c r="L118" s="4">
        <v>500</v>
      </c>
      <c r="M118">
        <f>K118*L118</f>
        <v>1000</v>
      </c>
      <c r="N118" s="12">
        <f>M118*$Q$3</f>
        <v>15</v>
      </c>
    </row>
    <row r="119" spans="1:14">
      <c r="A119" s="3">
        <v>914</v>
      </c>
      <c r="B119" s="3">
        <f>DAY(Table1[[#This Row],[Date]])</f>
        <v>11</v>
      </c>
      <c r="C119" s="3">
        <f>MONTH(Table1[[#This Row],[Date]])</f>
        <v>10</v>
      </c>
      <c r="D119" s="3">
        <f>YEAR(Table1[[#This Row],[Date]])</f>
        <v>2023</v>
      </c>
      <c r="E119" s="2">
        <v>45210</v>
      </c>
      <c r="F119" s="3" t="s">
        <v>143</v>
      </c>
      <c r="G119" s="3" t="s">
        <v>19</v>
      </c>
      <c r="H119" s="3">
        <v>59</v>
      </c>
      <c r="I119" s="3" t="str" cm="1">
        <f t="array" ref="I119">_xlfn.IFS(H119&lt;30,"Young Adult",H119&gt;=50,"Senior",H119&gt;=30,"Adult")</f>
        <v>Senior</v>
      </c>
      <c r="J119" s="3" t="s">
        <v>16</v>
      </c>
      <c r="K119" s="3">
        <v>1</v>
      </c>
      <c r="L119" s="4">
        <v>500</v>
      </c>
      <c r="M119">
        <f>K119*L119</f>
        <v>500</v>
      </c>
      <c r="N119" s="12">
        <f>M119*$Q$3</f>
        <v>7.5</v>
      </c>
    </row>
    <row r="120" spans="1:14">
      <c r="A120" s="3">
        <v>814</v>
      </c>
      <c r="B120" s="3">
        <f>DAY(Table1[[#This Row],[Date]])</f>
        <v>5</v>
      </c>
      <c r="C120" s="3">
        <f>MONTH(Table1[[#This Row],[Date]])</f>
        <v>9</v>
      </c>
      <c r="D120" s="3">
        <f>YEAR(Table1[[#This Row],[Date]])</f>
        <v>2023</v>
      </c>
      <c r="E120" s="2">
        <v>45174</v>
      </c>
      <c r="F120" s="3" t="s">
        <v>144</v>
      </c>
      <c r="G120" s="3" t="s">
        <v>19</v>
      </c>
      <c r="H120" s="3">
        <v>59</v>
      </c>
      <c r="I120" s="3" t="str" cm="1">
        <f t="array" ref="I120">_xlfn.IFS(H120&lt;30,"Young Adult",H120&gt;=50,"Senior",H120&gt;=30,"Adult")</f>
        <v>Senior</v>
      </c>
      <c r="J120" s="3" t="s">
        <v>23</v>
      </c>
      <c r="K120" s="3">
        <v>1</v>
      </c>
      <c r="L120" s="4">
        <v>500</v>
      </c>
      <c r="M120">
        <f>K120*L120</f>
        <v>500</v>
      </c>
      <c r="N120" s="12">
        <f>M120*$Q$3</f>
        <v>7.5</v>
      </c>
    </row>
    <row r="121" spans="1:14">
      <c r="A121" s="3">
        <v>718</v>
      </c>
      <c r="B121" s="3">
        <f>DAY(Table1[[#This Row],[Date]])</f>
        <v>25</v>
      </c>
      <c r="C121" s="3">
        <f>MONTH(Table1[[#This Row],[Date]])</f>
        <v>8</v>
      </c>
      <c r="D121" s="3">
        <f>YEAR(Table1[[#This Row],[Date]])</f>
        <v>2023</v>
      </c>
      <c r="E121" s="2">
        <v>45163</v>
      </c>
      <c r="F121" s="3" t="s">
        <v>145</v>
      </c>
      <c r="G121" s="3" t="s">
        <v>19</v>
      </c>
      <c r="H121" s="3">
        <v>59</v>
      </c>
      <c r="I121" s="3" t="str" cm="1">
        <f t="array" ref="I121">_xlfn.IFS(H121&lt;30,"Young Adult",H121&gt;=50,"Senior",H121&gt;=30,"Adult")</f>
        <v>Senior</v>
      </c>
      <c r="J121" s="3" t="s">
        <v>20</v>
      </c>
      <c r="K121" s="3">
        <v>3</v>
      </c>
      <c r="L121" s="4">
        <v>25</v>
      </c>
      <c r="M121">
        <f>K121*L121</f>
        <v>75</v>
      </c>
      <c r="N121" s="12">
        <f>M121*$Q$3</f>
        <v>1.125</v>
      </c>
    </row>
    <row r="122" spans="1:14">
      <c r="A122" s="3">
        <v>960</v>
      </c>
      <c r="B122" s="3">
        <f>DAY(Table1[[#This Row],[Date]])</f>
        <v>8</v>
      </c>
      <c r="C122" s="3">
        <f>MONTH(Table1[[#This Row],[Date]])</f>
        <v>8</v>
      </c>
      <c r="D122" s="3">
        <f>YEAR(Table1[[#This Row],[Date]])</f>
        <v>2023</v>
      </c>
      <c r="E122" s="2">
        <v>45146</v>
      </c>
      <c r="F122" s="3" t="s">
        <v>146</v>
      </c>
      <c r="G122" s="3" t="s">
        <v>15</v>
      </c>
      <c r="H122" s="3">
        <v>59</v>
      </c>
      <c r="I122" s="3" t="str" cm="1">
        <f t="array" ref="I122">_xlfn.IFS(H122&lt;30,"Young Adult",H122&gt;=50,"Senior",H122&gt;=30,"Adult")</f>
        <v>Senior</v>
      </c>
      <c r="J122" s="3" t="s">
        <v>23</v>
      </c>
      <c r="K122" s="3">
        <v>2</v>
      </c>
      <c r="L122" s="4">
        <v>30</v>
      </c>
      <c r="M122">
        <f>K122*L122</f>
        <v>60</v>
      </c>
      <c r="N122" s="12">
        <f>M122*$Q$3</f>
        <v>0.89999999999999991</v>
      </c>
    </row>
    <row r="123" spans="1:14">
      <c r="A123" s="3">
        <v>144</v>
      </c>
      <c r="B123" s="3">
        <f>DAY(Table1[[#This Row],[Date]])</f>
        <v>15</v>
      </c>
      <c r="C123" s="3">
        <f>MONTH(Table1[[#This Row],[Date]])</f>
        <v>7</v>
      </c>
      <c r="D123" s="3">
        <f>YEAR(Table1[[#This Row],[Date]])</f>
        <v>2023</v>
      </c>
      <c r="E123" s="2">
        <v>45122</v>
      </c>
      <c r="F123" s="3" t="s">
        <v>147</v>
      </c>
      <c r="G123" s="3" t="s">
        <v>19</v>
      </c>
      <c r="H123" s="3">
        <v>59</v>
      </c>
      <c r="I123" s="3" t="str" cm="1">
        <f t="array" ref="I123">_xlfn.IFS(H123&lt;30,"Young Adult",H123&gt;=50,"Senior",H123&gt;=30,"Adult")</f>
        <v>Senior</v>
      </c>
      <c r="J123" s="3" t="s">
        <v>20</v>
      </c>
      <c r="K123" s="3">
        <v>3</v>
      </c>
      <c r="L123" s="4">
        <v>500</v>
      </c>
      <c r="M123">
        <f>K123*L123</f>
        <v>1500</v>
      </c>
      <c r="N123" s="12">
        <f>M123*$Q$3</f>
        <v>22.5</v>
      </c>
    </row>
    <row r="124" spans="1:14">
      <c r="A124" s="3">
        <v>887</v>
      </c>
      <c r="B124" s="3">
        <f>DAY(Table1[[#This Row],[Date]])</f>
        <v>11</v>
      </c>
      <c r="C124" s="3">
        <f>MONTH(Table1[[#This Row],[Date]])</f>
        <v>6</v>
      </c>
      <c r="D124" s="3">
        <f>YEAR(Table1[[#This Row],[Date]])</f>
        <v>2023</v>
      </c>
      <c r="E124" s="2">
        <v>45088</v>
      </c>
      <c r="F124" s="3" t="s">
        <v>148</v>
      </c>
      <c r="G124" s="3" t="s">
        <v>15</v>
      </c>
      <c r="H124" s="3">
        <v>59</v>
      </c>
      <c r="I124" s="3" t="str" cm="1">
        <f t="array" ref="I124">_xlfn.IFS(H124&lt;30,"Young Adult",H124&gt;=50,"Senior",H124&gt;=30,"Adult")</f>
        <v>Senior</v>
      </c>
      <c r="J124" s="3" t="s">
        <v>23</v>
      </c>
      <c r="K124" s="3">
        <v>4</v>
      </c>
      <c r="L124" s="4">
        <v>25</v>
      </c>
      <c r="M124">
        <f>K124*L124</f>
        <v>100</v>
      </c>
      <c r="N124" s="12">
        <f>M124*$Q$3</f>
        <v>1.5</v>
      </c>
    </row>
    <row r="125" spans="1:14">
      <c r="A125" s="3">
        <v>782</v>
      </c>
      <c r="B125" s="3">
        <f>DAY(Table1[[#This Row],[Date]])</f>
        <v>4</v>
      </c>
      <c r="C125" s="3">
        <f>MONTH(Table1[[#This Row],[Date]])</f>
        <v>6</v>
      </c>
      <c r="D125" s="3">
        <f>YEAR(Table1[[#This Row],[Date]])</f>
        <v>2023</v>
      </c>
      <c r="E125" s="2">
        <v>45081</v>
      </c>
      <c r="F125" s="3" t="s">
        <v>149</v>
      </c>
      <c r="G125" s="3" t="s">
        <v>15</v>
      </c>
      <c r="H125" s="3">
        <v>59</v>
      </c>
      <c r="I125" s="3" t="str" cm="1">
        <f t="array" ref="I125">_xlfn.IFS(H125&lt;30,"Young Adult",H125&gt;=50,"Senior",H125&gt;=30,"Adult")</f>
        <v>Senior</v>
      </c>
      <c r="J125" s="3" t="s">
        <v>23</v>
      </c>
      <c r="K125" s="3">
        <v>3</v>
      </c>
      <c r="L125" s="4">
        <v>300</v>
      </c>
      <c r="M125">
        <f>K125*L125</f>
        <v>900</v>
      </c>
      <c r="N125" s="12">
        <f>M125*$Q$3</f>
        <v>13.5</v>
      </c>
    </row>
    <row r="126" spans="1:14">
      <c r="A126" s="3">
        <v>647</v>
      </c>
      <c r="B126" s="3">
        <f>DAY(Table1[[#This Row],[Date]])</f>
        <v>21</v>
      </c>
      <c r="C126" s="3">
        <f>MONTH(Table1[[#This Row],[Date]])</f>
        <v>5</v>
      </c>
      <c r="D126" s="3">
        <f>YEAR(Table1[[#This Row],[Date]])</f>
        <v>2023</v>
      </c>
      <c r="E126" s="2">
        <v>45067</v>
      </c>
      <c r="F126" s="3" t="s">
        <v>150</v>
      </c>
      <c r="G126" s="3" t="s">
        <v>15</v>
      </c>
      <c r="H126" s="3">
        <v>59</v>
      </c>
      <c r="I126" s="3" t="str" cm="1">
        <f t="array" ref="I126">_xlfn.IFS(H126&lt;30,"Young Adult",H126&gt;=50,"Senior",H126&gt;=30,"Adult")</f>
        <v>Senior</v>
      </c>
      <c r="J126" s="3" t="s">
        <v>23</v>
      </c>
      <c r="K126" s="3">
        <v>3</v>
      </c>
      <c r="L126" s="4">
        <v>500</v>
      </c>
      <c r="M126">
        <f>K126*L126</f>
        <v>1500</v>
      </c>
      <c r="N126" s="12">
        <f>M126*$Q$3</f>
        <v>22.5</v>
      </c>
    </row>
    <row r="127" spans="1:14">
      <c r="A127" s="3">
        <v>970</v>
      </c>
      <c r="B127" s="3">
        <f>DAY(Table1[[#This Row],[Date]])</f>
        <v>16</v>
      </c>
      <c r="C127" s="3">
        <f>MONTH(Table1[[#This Row],[Date]])</f>
        <v>5</v>
      </c>
      <c r="D127" s="3">
        <f>YEAR(Table1[[#This Row],[Date]])</f>
        <v>2023</v>
      </c>
      <c r="E127" s="2">
        <v>45062</v>
      </c>
      <c r="F127" s="3" t="s">
        <v>151</v>
      </c>
      <c r="G127" s="3" t="s">
        <v>15</v>
      </c>
      <c r="H127" s="3">
        <v>59</v>
      </c>
      <c r="I127" s="3" t="str" cm="1">
        <f t="array" ref="I127">_xlfn.IFS(H127&lt;30,"Young Adult",H127&gt;=50,"Senior",H127&gt;=30,"Adult")</f>
        <v>Senior</v>
      </c>
      <c r="J127" s="3" t="s">
        <v>16</v>
      </c>
      <c r="K127" s="3">
        <v>4</v>
      </c>
      <c r="L127" s="4">
        <v>500</v>
      </c>
      <c r="M127">
        <f>K127*L127</f>
        <v>2000</v>
      </c>
      <c r="N127" s="12">
        <f>M127*$Q$3</f>
        <v>30</v>
      </c>
    </row>
    <row r="128" spans="1:14">
      <c r="A128" s="3">
        <v>228</v>
      </c>
      <c r="B128" s="3">
        <f>DAY(Table1[[#This Row],[Date]])</f>
        <v>28</v>
      </c>
      <c r="C128" s="3">
        <f>MONTH(Table1[[#This Row],[Date]])</f>
        <v>4</v>
      </c>
      <c r="D128" s="3">
        <f>YEAR(Table1[[#This Row],[Date]])</f>
        <v>2023</v>
      </c>
      <c r="E128" s="2">
        <v>45044</v>
      </c>
      <c r="F128" s="3" t="s">
        <v>152</v>
      </c>
      <c r="G128" s="3" t="s">
        <v>19</v>
      </c>
      <c r="H128" s="3">
        <v>59</v>
      </c>
      <c r="I128" s="3" t="str" cm="1">
        <f t="array" ref="I128">_xlfn.IFS(H128&lt;30,"Young Adult",H128&gt;=50,"Senior",H128&gt;=30,"Adult")</f>
        <v>Senior</v>
      </c>
      <c r="J128" s="3" t="s">
        <v>16</v>
      </c>
      <c r="K128" s="3">
        <v>2</v>
      </c>
      <c r="L128" s="4">
        <v>30</v>
      </c>
      <c r="M128">
        <f>K128*L128</f>
        <v>60</v>
      </c>
      <c r="N128" s="12">
        <f>M128*$Q$3</f>
        <v>0.89999999999999991</v>
      </c>
    </row>
    <row r="129" spans="1:14">
      <c r="A129" s="3">
        <v>374</v>
      </c>
      <c r="B129" s="3">
        <f>DAY(Table1[[#This Row],[Date]])</f>
        <v>20</v>
      </c>
      <c r="C129" s="3">
        <f>MONTH(Table1[[#This Row],[Date]])</f>
        <v>4</v>
      </c>
      <c r="D129" s="3">
        <f>YEAR(Table1[[#This Row],[Date]])</f>
        <v>2023</v>
      </c>
      <c r="E129" s="2">
        <v>45036</v>
      </c>
      <c r="F129" s="3" t="s">
        <v>153</v>
      </c>
      <c r="G129" s="3" t="s">
        <v>19</v>
      </c>
      <c r="H129" s="3">
        <v>59</v>
      </c>
      <c r="I129" s="3" t="str" cm="1">
        <f t="array" ref="I129">_xlfn.IFS(H129&lt;30,"Young Adult",H129&gt;=50,"Senior",H129&gt;=30,"Adult")</f>
        <v>Senior</v>
      </c>
      <c r="J129" s="3" t="s">
        <v>20</v>
      </c>
      <c r="K129" s="3">
        <v>3</v>
      </c>
      <c r="L129" s="4">
        <v>25</v>
      </c>
      <c r="M129">
        <f>K129*L129</f>
        <v>75</v>
      </c>
      <c r="N129" s="12">
        <f>M129*$Q$3</f>
        <v>1.125</v>
      </c>
    </row>
    <row r="130" spans="1:14">
      <c r="A130" s="3">
        <v>450</v>
      </c>
      <c r="B130" s="3">
        <f>DAY(Table1[[#This Row],[Date]])</f>
        <v>18</v>
      </c>
      <c r="C130" s="3">
        <f>MONTH(Table1[[#This Row],[Date]])</f>
        <v>4</v>
      </c>
      <c r="D130" s="3">
        <f>YEAR(Table1[[#This Row],[Date]])</f>
        <v>2023</v>
      </c>
      <c r="E130" s="2">
        <v>45034</v>
      </c>
      <c r="F130" s="3" t="s">
        <v>154</v>
      </c>
      <c r="G130" s="3" t="s">
        <v>19</v>
      </c>
      <c r="H130" s="3">
        <v>59</v>
      </c>
      <c r="I130" s="3" t="str" cm="1">
        <f t="array" ref="I130">_xlfn.IFS(H130&lt;30,"Young Adult",H130&gt;=50,"Senior",H130&gt;=30,"Adult")</f>
        <v>Senior</v>
      </c>
      <c r="J130" s="3" t="s">
        <v>20</v>
      </c>
      <c r="K130" s="3">
        <v>2</v>
      </c>
      <c r="L130" s="4">
        <v>25</v>
      </c>
      <c r="M130">
        <f>K130*L130</f>
        <v>50</v>
      </c>
      <c r="N130" s="12">
        <f>M130*$Q$3</f>
        <v>0.75</v>
      </c>
    </row>
    <row r="131" spans="1:14">
      <c r="A131" s="3">
        <v>658</v>
      </c>
      <c r="B131" s="3">
        <f>DAY(Table1[[#This Row],[Date]])</f>
        <v>12</v>
      </c>
      <c r="C131" s="3">
        <f>MONTH(Table1[[#This Row],[Date]])</f>
        <v>3</v>
      </c>
      <c r="D131" s="3">
        <f>YEAR(Table1[[#This Row],[Date]])</f>
        <v>2023</v>
      </c>
      <c r="E131" s="2">
        <v>44997</v>
      </c>
      <c r="F131" s="3" t="s">
        <v>155</v>
      </c>
      <c r="G131" s="3" t="s">
        <v>15</v>
      </c>
      <c r="H131" s="3">
        <v>59</v>
      </c>
      <c r="I131" s="3" t="str" cm="1">
        <f t="array" ref="I131">_xlfn.IFS(H131&lt;30,"Young Adult",H131&gt;=50,"Senior",H131&gt;=30,"Adult")</f>
        <v>Senior</v>
      </c>
      <c r="J131" s="3" t="s">
        <v>23</v>
      </c>
      <c r="K131" s="3">
        <v>1</v>
      </c>
      <c r="L131" s="4">
        <v>25</v>
      </c>
      <c r="M131">
        <f>K131*L131</f>
        <v>25</v>
      </c>
      <c r="N131" s="12">
        <f>M131*$Q$3</f>
        <v>0.375</v>
      </c>
    </row>
    <row r="132" spans="1:14">
      <c r="A132" s="3">
        <v>346</v>
      </c>
      <c r="B132" s="3">
        <f>DAY(Table1[[#This Row],[Date]])</f>
        <v>11</v>
      </c>
      <c r="C132" s="3">
        <f>MONTH(Table1[[#This Row],[Date]])</f>
        <v>2</v>
      </c>
      <c r="D132" s="3">
        <f>YEAR(Table1[[#This Row],[Date]])</f>
        <v>2023</v>
      </c>
      <c r="E132" s="2">
        <v>44968</v>
      </c>
      <c r="F132" s="3" t="s">
        <v>156</v>
      </c>
      <c r="G132" s="3" t="s">
        <v>15</v>
      </c>
      <c r="H132" s="3">
        <v>59</v>
      </c>
      <c r="I132" s="3" t="str" cm="1">
        <f t="array" ref="I132">_xlfn.IFS(H132&lt;30,"Young Adult",H132&gt;=50,"Senior",H132&gt;=30,"Adult")</f>
        <v>Senior</v>
      </c>
      <c r="J132" s="3" t="s">
        <v>23</v>
      </c>
      <c r="K132" s="3">
        <v>2</v>
      </c>
      <c r="L132" s="4">
        <v>500</v>
      </c>
      <c r="M132">
        <f>K132*L132</f>
        <v>1000</v>
      </c>
      <c r="N132" s="12">
        <f>M132*$Q$3</f>
        <v>15</v>
      </c>
    </row>
    <row r="133" spans="1:14">
      <c r="A133" s="3">
        <v>103</v>
      </c>
      <c r="B133" s="3">
        <f>DAY(Table1[[#This Row],[Date]])</f>
        <v>17</v>
      </c>
      <c r="C133" s="3">
        <f>MONTH(Table1[[#This Row],[Date]])</f>
        <v>1</v>
      </c>
      <c r="D133" s="3">
        <f>YEAR(Table1[[#This Row],[Date]])</f>
        <v>2023</v>
      </c>
      <c r="E133" s="2">
        <v>44943</v>
      </c>
      <c r="F133" s="3" t="s">
        <v>157</v>
      </c>
      <c r="G133" s="3" t="s">
        <v>19</v>
      </c>
      <c r="H133" s="3">
        <v>59</v>
      </c>
      <c r="I133" s="3" t="str" cm="1">
        <f t="array" ref="I133">_xlfn.IFS(H133&lt;30,"Young Adult",H133&gt;=50,"Senior",H133&gt;=30,"Adult")</f>
        <v>Senior</v>
      </c>
      <c r="J133" s="3" t="s">
        <v>23</v>
      </c>
      <c r="K133" s="3">
        <v>1</v>
      </c>
      <c r="L133" s="4">
        <v>25</v>
      </c>
      <c r="M133">
        <f>K133*L133</f>
        <v>25</v>
      </c>
      <c r="N133" s="12">
        <f>M133*$Q$3</f>
        <v>0.375</v>
      </c>
    </row>
    <row r="134" spans="1:14">
      <c r="A134" s="3">
        <v>215</v>
      </c>
      <c r="B134" s="3">
        <f>DAY(Table1[[#This Row],[Date]])</f>
        <v>29</v>
      </c>
      <c r="C134" s="3">
        <f>MONTH(Table1[[#This Row],[Date]])</f>
        <v>11</v>
      </c>
      <c r="D134" s="3">
        <f>YEAR(Table1[[#This Row],[Date]])</f>
        <v>2023</v>
      </c>
      <c r="E134" s="2">
        <v>45259</v>
      </c>
      <c r="F134" s="3" t="s">
        <v>158</v>
      </c>
      <c r="G134" s="3" t="s">
        <v>15</v>
      </c>
      <c r="H134" s="3">
        <v>58</v>
      </c>
      <c r="I134" s="3" t="str" cm="1">
        <f t="array" ref="I134">_xlfn.IFS(H134&lt;30,"Young Adult",H134&gt;=50,"Senior",H134&gt;=30,"Adult")</f>
        <v>Senior</v>
      </c>
      <c r="J134" s="3" t="s">
        <v>23</v>
      </c>
      <c r="K134" s="3">
        <v>3</v>
      </c>
      <c r="L134" s="4">
        <v>500</v>
      </c>
      <c r="M134">
        <f>K134*L134</f>
        <v>1500</v>
      </c>
      <c r="N134" s="12">
        <f>M134*$Q$3</f>
        <v>22.5</v>
      </c>
    </row>
    <row r="135" spans="1:14">
      <c r="A135" s="3">
        <v>229</v>
      </c>
      <c r="B135" s="3">
        <f>DAY(Table1[[#This Row],[Date]])</f>
        <v>29</v>
      </c>
      <c r="C135" s="3">
        <f>MONTH(Table1[[#This Row],[Date]])</f>
        <v>10</v>
      </c>
      <c r="D135" s="3">
        <f>YEAR(Table1[[#This Row],[Date]])</f>
        <v>2023</v>
      </c>
      <c r="E135" s="2">
        <v>45228</v>
      </c>
      <c r="F135" s="3" t="s">
        <v>159</v>
      </c>
      <c r="G135" s="3" t="s">
        <v>15</v>
      </c>
      <c r="H135" s="3">
        <v>58</v>
      </c>
      <c r="I135" s="3" t="str" cm="1">
        <f t="array" ref="I135">_xlfn.IFS(H135&lt;30,"Young Adult",H135&gt;=50,"Senior",H135&gt;=30,"Adult")</f>
        <v>Senior</v>
      </c>
      <c r="J135" s="3" t="s">
        <v>20</v>
      </c>
      <c r="K135" s="3">
        <v>3</v>
      </c>
      <c r="L135" s="4">
        <v>30</v>
      </c>
      <c r="M135">
        <f>K135*L135</f>
        <v>90</v>
      </c>
      <c r="N135" s="12">
        <f>M135*$Q$3</f>
        <v>1.3499999999999999</v>
      </c>
    </row>
    <row r="136" spans="1:14">
      <c r="A136" s="3">
        <v>508</v>
      </c>
      <c r="B136" s="3">
        <f>DAY(Table1[[#This Row],[Date]])</f>
        <v>11</v>
      </c>
      <c r="C136" s="3">
        <f>MONTH(Table1[[#This Row],[Date]])</f>
        <v>8</v>
      </c>
      <c r="D136" s="3">
        <f>YEAR(Table1[[#This Row],[Date]])</f>
        <v>2023</v>
      </c>
      <c r="E136" s="2">
        <v>45149</v>
      </c>
      <c r="F136" s="3" t="s">
        <v>160</v>
      </c>
      <c r="G136" s="3" t="s">
        <v>15</v>
      </c>
      <c r="H136" s="3">
        <v>58</v>
      </c>
      <c r="I136" s="3" t="str" cm="1">
        <f t="array" ref="I136">_xlfn.IFS(H136&lt;30,"Young Adult",H136&gt;=50,"Senior",H136&gt;=30,"Adult")</f>
        <v>Senior</v>
      </c>
      <c r="J136" s="3" t="s">
        <v>20</v>
      </c>
      <c r="K136" s="3">
        <v>2</v>
      </c>
      <c r="L136" s="4">
        <v>300</v>
      </c>
      <c r="M136">
        <f>K136*L136</f>
        <v>600</v>
      </c>
      <c r="N136" s="12">
        <f>M136*$Q$3</f>
        <v>9</v>
      </c>
    </row>
    <row r="137" spans="1:14">
      <c r="A137" s="3">
        <v>35</v>
      </c>
      <c r="B137" s="3">
        <f>DAY(Table1[[#This Row],[Date]])</f>
        <v>5</v>
      </c>
      <c r="C137" s="3">
        <f>MONTH(Table1[[#This Row],[Date]])</f>
        <v>8</v>
      </c>
      <c r="D137" s="3">
        <f>YEAR(Table1[[#This Row],[Date]])</f>
        <v>2023</v>
      </c>
      <c r="E137" s="2">
        <v>45143</v>
      </c>
      <c r="F137" s="3" t="s">
        <v>161</v>
      </c>
      <c r="G137" s="3" t="s">
        <v>19</v>
      </c>
      <c r="H137" s="3">
        <v>58</v>
      </c>
      <c r="I137" s="3" t="str" cm="1">
        <f t="array" ref="I137">_xlfn.IFS(H137&lt;30,"Young Adult",H137&gt;=50,"Senior",H137&gt;=30,"Adult")</f>
        <v>Senior</v>
      </c>
      <c r="J137" s="3" t="s">
        <v>20</v>
      </c>
      <c r="K137" s="3">
        <v>3</v>
      </c>
      <c r="L137" s="4">
        <v>300</v>
      </c>
      <c r="M137">
        <f>K137*L137</f>
        <v>900</v>
      </c>
      <c r="N137" s="12">
        <f>M137*$Q$3</f>
        <v>13.5</v>
      </c>
    </row>
    <row r="138" spans="1:14">
      <c r="A138" s="3">
        <v>457</v>
      </c>
      <c r="B138" s="3">
        <f>DAY(Table1[[#This Row],[Date]])</f>
        <v>28</v>
      </c>
      <c r="C138" s="3">
        <f>MONTH(Table1[[#This Row],[Date]])</f>
        <v>7</v>
      </c>
      <c r="D138" s="3">
        <f>YEAR(Table1[[#This Row],[Date]])</f>
        <v>2023</v>
      </c>
      <c r="E138" s="2">
        <v>45135</v>
      </c>
      <c r="F138" s="3" t="s">
        <v>162</v>
      </c>
      <c r="G138" s="3" t="s">
        <v>19</v>
      </c>
      <c r="H138" s="3">
        <v>58</v>
      </c>
      <c r="I138" s="3" t="str" cm="1">
        <f t="array" ref="I138">_xlfn.IFS(H138&lt;30,"Young Adult",H138&gt;=50,"Senior",H138&gt;=30,"Adult")</f>
        <v>Senior</v>
      </c>
      <c r="J138" s="3" t="s">
        <v>20</v>
      </c>
      <c r="K138" s="3">
        <v>3</v>
      </c>
      <c r="L138" s="4">
        <v>300</v>
      </c>
      <c r="M138">
        <f>K138*L138</f>
        <v>900</v>
      </c>
      <c r="N138" s="12">
        <f>M138*$Q$3</f>
        <v>13.5</v>
      </c>
    </row>
    <row r="139" spans="1:14">
      <c r="A139" s="3">
        <v>955</v>
      </c>
      <c r="B139" s="3">
        <f>DAY(Table1[[#This Row],[Date]])</f>
        <v>14</v>
      </c>
      <c r="C139" s="3">
        <f>MONTH(Table1[[#This Row],[Date]])</f>
        <v>7</v>
      </c>
      <c r="D139" s="3">
        <f>YEAR(Table1[[#This Row],[Date]])</f>
        <v>2023</v>
      </c>
      <c r="E139" s="2">
        <v>45121</v>
      </c>
      <c r="F139" s="3" t="s">
        <v>163</v>
      </c>
      <c r="G139" s="3" t="s">
        <v>15</v>
      </c>
      <c r="H139" s="3">
        <v>58</v>
      </c>
      <c r="I139" s="3" t="str" cm="1">
        <f t="array" ref="I139">_xlfn.IFS(H139&lt;30,"Young Adult",H139&gt;=50,"Senior",H139&gt;=30,"Adult")</f>
        <v>Senior</v>
      </c>
      <c r="J139" s="3" t="s">
        <v>23</v>
      </c>
      <c r="K139" s="3">
        <v>1</v>
      </c>
      <c r="L139" s="4">
        <v>25</v>
      </c>
      <c r="M139">
        <f>K139*L139</f>
        <v>25</v>
      </c>
      <c r="N139" s="12">
        <f>M139*$Q$3</f>
        <v>0.375</v>
      </c>
    </row>
    <row r="140" spans="1:14">
      <c r="A140" s="3">
        <v>877</v>
      </c>
      <c r="B140" s="3">
        <f>DAY(Table1[[#This Row],[Date]])</f>
        <v>19</v>
      </c>
      <c r="C140" s="3">
        <f>MONTH(Table1[[#This Row],[Date]])</f>
        <v>6</v>
      </c>
      <c r="D140" s="3">
        <f>YEAR(Table1[[#This Row],[Date]])</f>
        <v>2023</v>
      </c>
      <c r="E140" s="2">
        <v>45096</v>
      </c>
      <c r="F140" s="3" t="s">
        <v>164</v>
      </c>
      <c r="G140" s="3" t="s">
        <v>19</v>
      </c>
      <c r="H140" s="3">
        <v>58</v>
      </c>
      <c r="I140" s="3" t="str" cm="1">
        <f t="array" ref="I140">_xlfn.IFS(H140&lt;30,"Young Adult",H140&gt;=50,"Senior",H140&gt;=30,"Adult")</f>
        <v>Senior</v>
      </c>
      <c r="J140" s="3" t="s">
        <v>23</v>
      </c>
      <c r="K140" s="3">
        <v>1</v>
      </c>
      <c r="L140" s="4">
        <v>25</v>
      </c>
      <c r="M140">
        <f>K140*L140</f>
        <v>25</v>
      </c>
      <c r="N140" s="12">
        <f>M140*$Q$3</f>
        <v>0.375</v>
      </c>
    </row>
    <row r="141" spans="1:14">
      <c r="A141" s="3">
        <v>990</v>
      </c>
      <c r="B141" s="3">
        <f>DAY(Table1[[#This Row],[Date]])</f>
        <v>25</v>
      </c>
      <c r="C141" s="3">
        <f>MONTH(Table1[[#This Row],[Date]])</f>
        <v>5</v>
      </c>
      <c r="D141" s="3">
        <f>YEAR(Table1[[#This Row],[Date]])</f>
        <v>2023</v>
      </c>
      <c r="E141" s="2">
        <v>45071</v>
      </c>
      <c r="F141" s="3" t="s">
        <v>165</v>
      </c>
      <c r="G141" s="3" t="s">
        <v>19</v>
      </c>
      <c r="H141" s="3">
        <v>58</v>
      </c>
      <c r="I141" s="3" t="str" cm="1">
        <f t="array" ref="I141">_xlfn.IFS(H141&lt;30,"Young Adult",H141&gt;=50,"Senior",H141&gt;=30,"Adult")</f>
        <v>Senior</v>
      </c>
      <c r="J141" s="3" t="s">
        <v>20</v>
      </c>
      <c r="K141" s="3">
        <v>2</v>
      </c>
      <c r="L141" s="4">
        <v>500</v>
      </c>
      <c r="M141">
        <f>K141*L141</f>
        <v>1000</v>
      </c>
      <c r="N141" s="12">
        <f>M141*$Q$3</f>
        <v>15</v>
      </c>
    </row>
    <row r="142" spans="1:14">
      <c r="A142" s="3">
        <v>755</v>
      </c>
      <c r="B142" s="3">
        <f>DAY(Table1[[#This Row],[Date]])</f>
        <v>22</v>
      </c>
      <c r="C142" s="3">
        <f>MONTH(Table1[[#This Row],[Date]])</f>
        <v>4</v>
      </c>
      <c r="D142" s="3">
        <f>YEAR(Table1[[#This Row],[Date]])</f>
        <v>2023</v>
      </c>
      <c r="E142" s="2">
        <v>45038</v>
      </c>
      <c r="F142" s="3" t="s">
        <v>166</v>
      </c>
      <c r="G142" s="3" t="s">
        <v>19</v>
      </c>
      <c r="H142" s="3">
        <v>58</v>
      </c>
      <c r="I142" s="3" t="str" cm="1">
        <f t="array" ref="I142">_xlfn.IFS(H142&lt;30,"Young Adult",H142&gt;=50,"Senior",H142&gt;=30,"Adult")</f>
        <v>Senior</v>
      </c>
      <c r="J142" s="3" t="s">
        <v>23</v>
      </c>
      <c r="K142" s="3">
        <v>3</v>
      </c>
      <c r="L142" s="4">
        <v>25</v>
      </c>
      <c r="M142">
        <f>K142*L142</f>
        <v>75</v>
      </c>
      <c r="N142" s="12">
        <f>M142*$Q$3</f>
        <v>1.125</v>
      </c>
    </row>
    <row r="143" spans="1:14">
      <c r="A143" s="3">
        <v>478</v>
      </c>
      <c r="B143" s="3">
        <f>DAY(Table1[[#This Row],[Date]])</f>
        <v>13</v>
      </c>
      <c r="C143" s="3">
        <f>MONTH(Table1[[#This Row],[Date]])</f>
        <v>4</v>
      </c>
      <c r="D143" s="3">
        <f>YEAR(Table1[[#This Row],[Date]])</f>
        <v>2023</v>
      </c>
      <c r="E143" s="2">
        <v>45029</v>
      </c>
      <c r="F143" s="3" t="s">
        <v>167</v>
      </c>
      <c r="G143" s="3" t="s">
        <v>19</v>
      </c>
      <c r="H143" s="3">
        <v>58</v>
      </c>
      <c r="I143" s="3" t="str" cm="1">
        <f t="array" ref="I143">_xlfn.IFS(H143&lt;30,"Young Adult",H143&gt;=50,"Senior",H143&gt;=30,"Adult")</f>
        <v>Senior</v>
      </c>
      <c r="J143" s="3" t="s">
        <v>23</v>
      </c>
      <c r="K143" s="3">
        <v>2</v>
      </c>
      <c r="L143" s="4">
        <v>30</v>
      </c>
      <c r="M143">
        <f>K143*L143</f>
        <v>60</v>
      </c>
      <c r="N143" s="12">
        <f>M143*$Q$3</f>
        <v>0.89999999999999991</v>
      </c>
    </row>
    <row r="144" spans="1:14">
      <c r="A144" s="3">
        <v>332</v>
      </c>
      <c r="B144" s="3">
        <f>DAY(Table1[[#This Row],[Date]])</f>
        <v>6</v>
      </c>
      <c r="C144" s="3">
        <f>MONTH(Table1[[#This Row],[Date]])</f>
        <v>4</v>
      </c>
      <c r="D144" s="3">
        <f>YEAR(Table1[[#This Row],[Date]])</f>
        <v>2023</v>
      </c>
      <c r="E144" s="2">
        <v>45022</v>
      </c>
      <c r="F144" s="3" t="s">
        <v>168</v>
      </c>
      <c r="G144" s="3" t="s">
        <v>15</v>
      </c>
      <c r="H144" s="3">
        <v>58</v>
      </c>
      <c r="I144" s="3" t="str" cm="1">
        <f t="array" ref="I144">_xlfn.IFS(H144&lt;30,"Young Adult",H144&gt;=50,"Senior",H144&gt;=30,"Adult")</f>
        <v>Senior</v>
      </c>
      <c r="J144" s="3" t="s">
        <v>16</v>
      </c>
      <c r="K144" s="3">
        <v>4</v>
      </c>
      <c r="L144" s="4">
        <v>300</v>
      </c>
      <c r="M144">
        <f>K144*L144</f>
        <v>1200</v>
      </c>
      <c r="N144" s="12">
        <f>M144*$Q$3</f>
        <v>18</v>
      </c>
    </row>
    <row r="145" spans="1:14">
      <c r="A145" s="3">
        <v>905</v>
      </c>
      <c r="B145" s="3">
        <f>DAY(Table1[[#This Row],[Date]])</f>
        <v>2</v>
      </c>
      <c r="C145" s="3">
        <f>MONTH(Table1[[#This Row],[Date]])</f>
        <v>4</v>
      </c>
      <c r="D145" s="3">
        <f>YEAR(Table1[[#This Row],[Date]])</f>
        <v>2023</v>
      </c>
      <c r="E145" s="2">
        <v>45018</v>
      </c>
      <c r="F145" s="3" t="s">
        <v>169</v>
      </c>
      <c r="G145" s="3" t="s">
        <v>15</v>
      </c>
      <c r="H145" s="3">
        <v>58</v>
      </c>
      <c r="I145" s="3" t="str" cm="1">
        <f t="array" ref="I145">_xlfn.IFS(H145&lt;30,"Young Adult",H145&gt;=50,"Senior",H145&gt;=30,"Adult")</f>
        <v>Senior</v>
      </c>
      <c r="J145" s="3" t="s">
        <v>20</v>
      </c>
      <c r="K145" s="3">
        <v>1</v>
      </c>
      <c r="L145" s="4">
        <v>300</v>
      </c>
      <c r="M145">
        <f>K145*L145</f>
        <v>300</v>
      </c>
      <c r="N145" s="12">
        <f>M145*$Q$3</f>
        <v>4.5</v>
      </c>
    </row>
    <row r="146" spans="1:14">
      <c r="A146" s="3">
        <v>649</v>
      </c>
      <c r="B146" s="3">
        <f>DAY(Table1[[#This Row],[Date]])</f>
        <v>9</v>
      </c>
      <c r="C146" s="3">
        <f>MONTH(Table1[[#This Row],[Date]])</f>
        <v>2</v>
      </c>
      <c r="D146" s="3">
        <f>YEAR(Table1[[#This Row],[Date]])</f>
        <v>2023</v>
      </c>
      <c r="E146" s="2">
        <v>44966</v>
      </c>
      <c r="F146" s="3" t="s">
        <v>170</v>
      </c>
      <c r="G146" s="3" t="s">
        <v>19</v>
      </c>
      <c r="H146" s="3">
        <v>58</v>
      </c>
      <c r="I146" s="3" t="str" cm="1">
        <f t="array" ref="I146">_xlfn.IFS(H146&lt;30,"Young Adult",H146&gt;=50,"Senior",H146&gt;=30,"Adult")</f>
        <v>Senior</v>
      </c>
      <c r="J146" s="3" t="s">
        <v>23</v>
      </c>
      <c r="K146" s="3">
        <v>2</v>
      </c>
      <c r="L146" s="4">
        <v>300</v>
      </c>
      <c r="M146">
        <f>K146*L146</f>
        <v>600</v>
      </c>
      <c r="N146" s="12">
        <f>M146*$Q$3</f>
        <v>9</v>
      </c>
    </row>
    <row r="147" spans="1:14">
      <c r="A147" s="3">
        <v>150</v>
      </c>
      <c r="B147" s="3">
        <f>DAY(Table1[[#This Row],[Date]])</f>
        <v>6</v>
      </c>
      <c r="C147" s="3">
        <f>MONTH(Table1[[#This Row],[Date]])</f>
        <v>1</v>
      </c>
      <c r="D147" s="3">
        <f>YEAR(Table1[[#This Row],[Date]])</f>
        <v>2023</v>
      </c>
      <c r="E147" s="2">
        <v>44932</v>
      </c>
      <c r="F147" s="3" t="s">
        <v>171</v>
      </c>
      <c r="G147" s="3" t="s">
        <v>19</v>
      </c>
      <c r="H147" s="3">
        <v>58</v>
      </c>
      <c r="I147" s="3" t="str" cm="1">
        <f t="array" ref="I147">_xlfn.IFS(H147&lt;30,"Young Adult",H147&gt;=50,"Senior",H147&gt;=30,"Adult")</f>
        <v>Senior</v>
      </c>
      <c r="J147" s="3" t="s">
        <v>16</v>
      </c>
      <c r="K147" s="3">
        <v>4</v>
      </c>
      <c r="L147" s="4">
        <v>30</v>
      </c>
      <c r="M147">
        <f>K147*L147</f>
        <v>120</v>
      </c>
      <c r="N147" s="12">
        <f>M147*$Q$3</f>
        <v>1.7999999999999998</v>
      </c>
    </row>
    <row r="148" spans="1:14">
      <c r="A148" s="3">
        <v>712</v>
      </c>
      <c r="B148" s="3">
        <f>DAY(Table1[[#This Row],[Date]])</f>
        <v>6</v>
      </c>
      <c r="C148" s="3">
        <f>MONTH(Table1[[#This Row],[Date]])</f>
        <v>12</v>
      </c>
      <c r="D148" s="3">
        <f>YEAR(Table1[[#This Row],[Date]])</f>
        <v>2023</v>
      </c>
      <c r="E148" s="2">
        <v>45266</v>
      </c>
      <c r="F148" s="3" t="s">
        <v>172</v>
      </c>
      <c r="G148" s="3" t="s">
        <v>19</v>
      </c>
      <c r="H148" s="3">
        <v>57</v>
      </c>
      <c r="I148" s="3" t="str" cm="1">
        <f t="array" ref="I148">_xlfn.IFS(H148&lt;30,"Young Adult",H148&gt;=50,"Senior",H148&gt;=30,"Adult")</f>
        <v>Senior</v>
      </c>
      <c r="J148" s="3" t="s">
        <v>20</v>
      </c>
      <c r="K148" s="3">
        <v>2</v>
      </c>
      <c r="L148" s="4">
        <v>25</v>
      </c>
      <c r="M148">
        <f>K148*L148</f>
        <v>50</v>
      </c>
      <c r="N148" s="12">
        <f>M148*$Q$3</f>
        <v>0.75</v>
      </c>
    </row>
    <row r="149" spans="1:14">
      <c r="A149" s="3">
        <v>795</v>
      </c>
      <c r="B149" s="3">
        <f>DAY(Table1[[#This Row],[Date]])</f>
        <v>28</v>
      </c>
      <c r="C149" s="3">
        <f>MONTH(Table1[[#This Row],[Date]])</f>
        <v>11</v>
      </c>
      <c r="D149" s="3">
        <f>YEAR(Table1[[#This Row],[Date]])</f>
        <v>2023</v>
      </c>
      <c r="E149" s="2">
        <v>45258</v>
      </c>
      <c r="F149" s="3" t="s">
        <v>173</v>
      </c>
      <c r="G149" s="3" t="s">
        <v>15</v>
      </c>
      <c r="H149" s="3">
        <v>57</v>
      </c>
      <c r="I149" s="3" t="str" cm="1">
        <f t="array" ref="I149">_xlfn.IFS(H149&lt;30,"Young Adult",H149&gt;=50,"Senior",H149&gt;=30,"Adult")</f>
        <v>Senior</v>
      </c>
      <c r="J149" s="3" t="s">
        <v>16</v>
      </c>
      <c r="K149" s="3">
        <v>1</v>
      </c>
      <c r="L149" s="4">
        <v>300</v>
      </c>
      <c r="M149">
        <f>K149*L149</f>
        <v>300</v>
      </c>
      <c r="N149" s="12">
        <f>M149*$Q$3</f>
        <v>4.5</v>
      </c>
    </row>
    <row r="150" spans="1:14">
      <c r="A150" s="3">
        <v>424</v>
      </c>
      <c r="B150" s="3">
        <f>DAY(Table1[[#This Row],[Date]])</f>
        <v>23</v>
      </c>
      <c r="C150" s="3">
        <f>MONTH(Table1[[#This Row],[Date]])</f>
        <v>11</v>
      </c>
      <c r="D150" s="3">
        <f>YEAR(Table1[[#This Row],[Date]])</f>
        <v>2023</v>
      </c>
      <c r="E150" s="2">
        <v>45253</v>
      </c>
      <c r="F150" s="3" t="s">
        <v>174</v>
      </c>
      <c r="G150" s="3" t="s">
        <v>15</v>
      </c>
      <c r="H150" s="3">
        <v>57</v>
      </c>
      <c r="I150" s="3" t="str" cm="1">
        <f t="array" ref="I150">_xlfn.IFS(H150&lt;30,"Young Adult",H150&gt;=50,"Senior",H150&gt;=30,"Adult")</f>
        <v>Senior</v>
      </c>
      <c r="J150" s="3" t="s">
        <v>20</v>
      </c>
      <c r="K150" s="3">
        <v>4</v>
      </c>
      <c r="L150" s="4">
        <v>300</v>
      </c>
      <c r="M150">
        <f>K150*L150</f>
        <v>1200</v>
      </c>
      <c r="N150" s="12">
        <f>M150*$Q$3</f>
        <v>18</v>
      </c>
    </row>
    <row r="151" spans="1:14">
      <c r="A151" s="3">
        <v>952</v>
      </c>
      <c r="B151" s="3">
        <f>DAY(Table1[[#This Row],[Date]])</f>
        <v>13</v>
      </c>
      <c r="C151" s="3">
        <f>MONTH(Table1[[#This Row],[Date]])</f>
        <v>11</v>
      </c>
      <c r="D151" s="3">
        <f>YEAR(Table1[[#This Row],[Date]])</f>
        <v>2023</v>
      </c>
      <c r="E151" s="2">
        <v>45243</v>
      </c>
      <c r="F151" s="3" t="s">
        <v>175</v>
      </c>
      <c r="G151" s="3" t="s">
        <v>19</v>
      </c>
      <c r="H151" s="3">
        <v>57</v>
      </c>
      <c r="I151" s="3" t="str" cm="1">
        <f t="array" ref="I151">_xlfn.IFS(H151&lt;30,"Young Adult",H151&gt;=50,"Senior",H151&gt;=30,"Adult")</f>
        <v>Senior</v>
      </c>
      <c r="J151" s="3" t="s">
        <v>23</v>
      </c>
      <c r="K151" s="3">
        <v>1</v>
      </c>
      <c r="L151" s="4">
        <v>25</v>
      </c>
      <c r="M151">
        <f>K151*L151</f>
        <v>25</v>
      </c>
      <c r="N151" s="12">
        <f>M151*$Q$3</f>
        <v>0.375</v>
      </c>
    </row>
    <row r="152" spans="1:14">
      <c r="A152" s="3">
        <v>512</v>
      </c>
      <c r="B152" s="3">
        <f>DAY(Table1[[#This Row],[Date]])</f>
        <v>7</v>
      </c>
      <c r="C152" s="3">
        <f>MONTH(Table1[[#This Row],[Date]])</f>
        <v>11</v>
      </c>
      <c r="D152" s="3">
        <f>YEAR(Table1[[#This Row],[Date]])</f>
        <v>2023</v>
      </c>
      <c r="E152" s="2">
        <v>45237</v>
      </c>
      <c r="F152" s="3" t="s">
        <v>176</v>
      </c>
      <c r="G152" s="3" t="s">
        <v>19</v>
      </c>
      <c r="H152" s="3">
        <v>57</v>
      </c>
      <c r="I152" s="3" t="str" cm="1">
        <f t="array" ref="I152">_xlfn.IFS(H152&lt;30,"Young Adult",H152&gt;=50,"Senior",H152&gt;=30,"Adult")</f>
        <v>Senior</v>
      </c>
      <c r="J152" s="3" t="s">
        <v>20</v>
      </c>
      <c r="K152" s="3">
        <v>1</v>
      </c>
      <c r="L152" s="4">
        <v>25</v>
      </c>
      <c r="M152">
        <f>K152*L152</f>
        <v>25</v>
      </c>
      <c r="N152" s="12">
        <f>M152*$Q$3</f>
        <v>0.375</v>
      </c>
    </row>
    <row r="153" spans="1:14">
      <c r="A153" s="3">
        <v>349</v>
      </c>
      <c r="B153" s="3">
        <f>DAY(Table1[[#This Row],[Date]])</f>
        <v>26</v>
      </c>
      <c r="C153" s="3">
        <f>MONTH(Table1[[#This Row],[Date]])</f>
        <v>10</v>
      </c>
      <c r="D153" s="3">
        <f>YEAR(Table1[[#This Row],[Date]])</f>
        <v>2023</v>
      </c>
      <c r="E153" s="2">
        <v>45225</v>
      </c>
      <c r="F153" s="3" t="s">
        <v>177</v>
      </c>
      <c r="G153" s="3" t="s">
        <v>19</v>
      </c>
      <c r="H153" s="3">
        <v>57</v>
      </c>
      <c r="I153" s="3" t="str" cm="1">
        <f t="array" ref="I153">_xlfn.IFS(H153&lt;30,"Young Adult",H153&gt;=50,"Senior",H153&gt;=30,"Adult")</f>
        <v>Senior</v>
      </c>
      <c r="J153" s="3" t="s">
        <v>20</v>
      </c>
      <c r="K153" s="3">
        <v>1</v>
      </c>
      <c r="L153" s="4">
        <v>50</v>
      </c>
      <c r="M153">
        <f>K153*L153</f>
        <v>50</v>
      </c>
      <c r="N153" s="12">
        <f>M153*$Q$3</f>
        <v>0.75</v>
      </c>
    </row>
    <row r="154" spans="1:14">
      <c r="A154" s="3">
        <v>943</v>
      </c>
      <c r="B154" s="3">
        <f>DAY(Table1[[#This Row],[Date]])</f>
        <v>16</v>
      </c>
      <c r="C154" s="3">
        <f>MONTH(Table1[[#This Row],[Date]])</f>
        <v>10</v>
      </c>
      <c r="D154" s="3">
        <f>YEAR(Table1[[#This Row],[Date]])</f>
        <v>2023</v>
      </c>
      <c r="E154" s="2">
        <v>45215</v>
      </c>
      <c r="F154" s="3" t="s">
        <v>178</v>
      </c>
      <c r="G154" s="3" t="s">
        <v>19</v>
      </c>
      <c r="H154" s="3">
        <v>57</v>
      </c>
      <c r="I154" s="3" t="str" cm="1">
        <f t="array" ref="I154">_xlfn.IFS(H154&lt;30,"Young Adult",H154&gt;=50,"Senior",H154&gt;=30,"Adult")</f>
        <v>Senior</v>
      </c>
      <c r="J154" s="3" t="s">
        <v>23</v>
      </c>
      <c r="K154" s="3">
        <v>4</v>
      </c>
      <c r="L154" s="4">
        <v>300</v>
      </c>
      <c r="M154">
        <f>K154*L154</f>
        <v>1200</v>
      </c>
      <c r="N154" s="12">
        <f>M154*$Q$3</f>
        <v>18</v>
      </c>
    </row>
    <row r="155" spans="1:14">
      <c r="A155" s="3">
        <v>456</v>
      </c>
      <c r="B155" s="3">
        <f>DAY(Table1[[#This Row],[Date]])</f>
        <v>14</v>
      </c>
      <c r="C155" s="3">
        <f>MONTH(Table1[[#This Row],[Date]])</f>
        <v>10</v>
      </c>
      <c r="D155" s="3">
        <f>YEAR(Table1[[#This Row],[Date]])</f>
        <v>2023</v>
      </c>
      <c r="E155" s="2">
        <v>45213</v>
      </c>
      <c r="F155" s="3" t="s">
        <v>179</v>
      </c>
      <c r="G155" s="3" t="s">
        <v>15</v>
      </c>
      <c r="H155" s="3">
        <v>57</v>
      </c>
      <c r="I155" s="3" t="str" cm="1">
        <f t="array" ref="I155">_xlfn.IFS(H155&lt;30,"Young Adult",H155&gt;=50,"Senior",H155&gt;=30,"Adult")</f>
        <v>Senior</v>
      </c>
      <c r="J155" s="3" t="s">
        <v>16</v>
      </c>
      <c r="K155" s="3">
        <v>2</v>
      </c>
      <c r="L155" s="4">
        <v>30</v>
      </c>
      <c r="M155">
        <f>K155*L155</f>
        <v>60</v>
      </c>
      <c r="N155" s="12">
        <f>M155*$Q$3</f>
        <v>0.89999999999999991</v>
      </c>
    </row>
    <row r="156" spans="1:14">
      <c r="A156" s="3">
        <v>627</v>
      </c>
      <c r="B156" s="3">
        <f>DAY(Table1[[#This Row],[Date]])</f>
        <v>14</v>
      </c>
      <c r="C156" s="3">
        <f>MONTH(Table1[[#This Row],[Date]])</f>
        <v>10</v>
      </c>
      <c r="D156" s="3">
        <f>YEAR(Table1[[#This Row],[Date]])</f>
        <v>2023</v>
      </c>
      <c r="E156" s="2">
        <v>45213</v>
      </c>
      <c r="F156" s="3" t="s">
        <v>180</v>
      </c>
      <c r="G156" s="3" t="s">
        <v>15</v>
      </c>
      <c r="H156" s="3">
        <v>57</v>
      </c>
      <c r="I156" s="3" t="str" cm="1">
        <f t="array" ref="I156">_xlfn.IFS(H156&lt;30,"Young Adult",H156&gt;=50,"Senior",H156&gt;=30,"Adult")</f>
        <v>Senior</v>
      </c>
      <c r="J156" s="3" t="s">
        <v>23</v>
      </c>
      <c r="K156" s="3">
        <v>1</v>
      </c>
      <c r="L156" s="4">
        <v>50</v>
      </c>
      <c r="M156">
        <f>K156*L156</f>
        <v>50</v>
      </c>
      <c r="N156" s="12">
        <f>M156*$Q$3</f>
        <v>0.75</v>
      </c>
    </row>
    <row r="157" spans="1:14">
      <c r="A157" s="3">
        <v>441</v>
      </c>
      <c r="B157" s="3">
        <f>DAY(Table1[[#This Row],[Date]])</f>
        <v>10</v>
      </c>
      <c r="C157" s="3">
        <f>MONTH(Table1[[#This Row],[Date]])</f>
        <v>10</v>
      </c>
      <c r="D157" s="3">
        <f>YEAR(Table1[[#This Row],[Date]])</f>
        <v>2023</v>
      </c>
      <c r="E157" s="2">
        <v>45209</v>
      </c>
      <c r="F157" s="3" t="s">
        <v>181</v>
      </c>
      <c r="G157" s="3" t="s">
        <v>15</v>
      </c>
      <c r="H157" s="3">
        <v>57</v>
      </c>
      <c r="I157" s="3" t="str" cm="1">
        <f t="array" ref="I157">_xlfn.IFS(H157&lt;30,"Young Adult",H157&gt;=50,"Senior",H157&gt;=30,"Adult")</f>
        <v>Senior</v>
      </c>
      <c r="J157" s="3" t="s">
        <v>20</v>
      </c>
      <c r="K157" s="3">
        <v>4</v>
      </c>
      <c r="L157" s="4">
        <v>300</v>
      </c>
      <c r="M157">
        <f>K157*L157</f>
        <v>1200</v>
      </c>
      <c r="N157" s="12">
        <f>M157*$Q$3</f>
        <v>18</v>
      </c>
    </row>
    <row r="158" spans="1:14">
      <c r="A158" s="3">
        <v>689</v>
      </c>
      <c r="B158" s="3">
        <f>DAY(Table1[[#This Row],[Date]])</f>
        <v>7</v>
      </c>
      <c r="C158" s="3">
        <f>MONTH(Table1[[#This Row],[Date]])</f>
        <v>10</v>
      </c>
      <c r="D158" s="3">
        <f>YEAR(Table1[[#This Row],[Date]])</f>
        <v>2023</v>
      </c>
      <c r="E158" s="2">
        <v>45206</v>
      </c>
      <c r="F158" s="3" t="s">
        <v>182</v>
      </c>
      <c r="G158" s="3" t="s">
        <v>15</v>
      </c>
      <c r="H158" s="3">
        <v>57</v>
      </c>
      <c r="I158" s="3" t="str" cm="1">
        <f t="array" ref="I158">_xlfn.IFS(H158&lt;30,"Young Adult",H158&gt;=50,"Senior",H158&gt;=30,"Adult")</f>
        <v>Senior</v>
      </c>
      <c r="J158" s="3" t="s">
        <v>16</v>
      </c>
      <c r="K158" s="3">
        <v>2</v>
      </c>
      <c r="L158" s="4">
        <v>50</v>
      </c>
      <c r="M158">
        <f>K158*L158</f>
        <v>100</v>
      </c>
      <c r="N158" s="12">
        <f>M158*$Q$3</f>
        <v>1.5</v>
      </c>
    </row>
    <row r="159" spans="1:14">
      <c r="A159" s="3">
        <v>327</v>
      </c>
      <c r="B159" s="3">
        <f>DAY(Table1[[#This Row],[Date]])</f>
        <v>29</v>
      </c>
      <c r="C159" s="3">
        <f>MONTH(Table1[[#This Row],[Date]])</f>
        <v>9</v>
      </c>
      <c r="D159" s="3">
        <f>YEAR(Table1[[#This Row],[Date]])</f>
        <v>2023</v>
      </c>
      <c r="E159" s="2">
        <v>45198</v>
      </c>
      <c r="F159" s="3" t="s">
        <v>183</v>
      </c>
      <c r="G159" s="3" t="s">
        <v>15</v>
      </c>
      <c r="H159" s="3">
        <v>57</v>
      </c>
      <c r="I159" s="3" t="str" cm="1">
        <f t="array" ref="I159">_xlfn.IFS(H159&lt;30,"Young Adult",H159&gt;=50,"Senior",H159&gt;=30,"Adult")</f>
        <v>Senior</v>
      </c>
      <c r="J159" s="3" t="s">
        <v>16</v>
      </c>
      <c r="K159" s="3">
        <v>3</v>
      </c>
      <c r="L159" s="4">
        <v>50</v>
      </c>
      <c r="M159">
        <f>K159*L159</f>
        <v>150</v>
      </c>
      <c r="N159" s="12">
        <f>M159*$Q$3</f>
        <v>2.25</v>
      </c>
    </row>
    <row r="160" spans="1:14">
      <c r="A160" s="3">
        <v>251</v>
      </c>
      <c r="B160" s="3">
        <f>DAY(Table1[[#This Row],[Date]])</f>
        <v>31</v>
      </c>
      <c r="C160" s="3">
        <f>MONTH(Table1[[#This Row],[Date]])</f>
        <v>8</v>
      </c>
      <c r="D160" s="3">
        <f>YEAR(Table1[[#This Row],[Date]])</f>
        <v>2023</v>
      </c>
      <c r="E160" s="2">
        <v>45169</v>
      </c>
      <c r="F160" s="3" t="s">
        <v>184</v>
      </c>
      <c r="G160" s="3" t="s">
        <v>19</v>
      </c>
      <c r="H160" s="3">
        <v>57</v>
      </c>
      <c r="I160" s="3" t="str" cm="1">
        <f t="array" ref="I160">_xlfn.IFS(H160&lt;30,"Young Adult",H160&gt;=50,"Senior",H160&gt;=30,"Adult")</f>
        <v>Senior</v>
      </c>
      <c r="J160" s="3" t="s">
        <v>20</v>
      </c>
      <c r="K160" s="3">
        <v>4</v>
      </c>
      <c r="L160" s="4">
        <v>50</v>
      </c>
      <c r="M160">
        <f>K160*L160</f>
        <v>200</v>
      </c>
      <c r="N160" s="12">
        <f>M160*$Q$3</f>
        <v>3</v>
      </c>
    </row>
    <row r="161" spans="1:14">
      <c r="A161" s="3">
        <v>992</v>
      </c>
      <c r="B161" s="3">
        <f>DAY(Table1[[#This Row],[Date]])</f>
        <v>21</v>
      </c>
      <c r="C161" s="3">
        <f>MONTH(Table1[[#This Row],[Date]])</f>
        <v>8</v>
      </c>
      <c r="D161" s="3">
        <f>YEAR(Table1[[#This Row],[Date]])</f>
        <v>2023</v>
      </c>
      <c r="E161" s="2">
        <v>45159</v>
      </c>
      <c r="F161" s="3" t="s">
        <v>185</v>
      </c>
      <c r="G161" s="3" t="s">
        <v>19</v>
      </c>
      <c r="H161" s="3">
        <v>57</v>
      </c>
      <c r="I161" s="3" t="str" cm="1">
        <f t="array" ref="I161">_xlfn.IFS(H161&lt;30,"Young Adult",H161&gt;=50,"Senior",H161&gt;=30,"Adult")</f>
        <v>Senior</v>
      </c>
      <c r="J161" s="3" t="s">
        <v>16</v>
      </c>
      <c r="K161" s="3">
        <v>2</v>
      </c>
      <c r="L161" s="4">
        <v>30</v>
      </c>
      <c r="M161">
        <f>K161*L161</f>
        <v>60</v>
      </c>
      <c r="N161" s="12">
        <f>M161*$Q$3</f>
        <v>0.89999999999999991</v>
      </c>
    </row>
    <row r="162" spans="1:14">
      <c r="A162" s="3">
        <v>302</v>
      </c>
      <c r="B162" s="3">
        <f>DAY(Table1[[#This Row],[Date]])</f>
        <v>14</v>
      </c>
      <c r="C162" s="3">
        <f>MONTH(Table1[[#This Row],[Date]])</f>
        <v>7</v>
      </c>
      <c r="D162" s="3">
        <f>YEAR(Table1[[#This Row],[Date]])</f>
        <v>2023</v>
      </c>
      <c r="E162" s="2">
        <v>45121</v>
      </c>
      <c r="F162" s="3" t="s">
        <v>186</v>
      </c>
      <c r="G162" s="3" t="s">
        <v>15</v>
      </c>
      <c r="H162" s="3">
        <v>57</v>
      </c>
      <c r="I162" s="3" t="str" cm="1">
        <f t="array" ref="I162">_xlfn.IFS(H162&lt;30,"Young Adult",H162&gt;=50,"Senior",H162&gt;=30,"Adult")</f>
        <v>Senior</v>
      </c>
      <c r="J162" s="3" t="s">
        <v>20</v>
      </c>
      <c r="K162" s="3">
        <v>2</v>
      </c>
      <c r="L162" s="4">
        <v>300</v>
      </c>
      <c r="M162">
        <f>K162*L162</f>
        <v>600</v>
      </c>
      <c r="N162" s="12">
        <f>M162*$Q$3</f>
        <v>9</v>
      </c>
    </row>
    <row r="163" spans="1:14">
      <c r="A163" s="3">
        <v>352</v>
      </c>
      <c r="B163" s="3">
        <f>DAY(Table1[[#This Row],[Date]])</f>
        <v>11</v>
      </c>
      <c r="C163" s="3">
        <f>MONTH(Table1[[#This Row],[Date]])</f>
        <v>6</v>
      </c>
      <c r="D163" s="3">
        <f>YEAR(Table1[[#This Row],[Date]])</f>
        <v>2023</v>
      </c>
      <c r="E163" s="2">
        <v>45088</v>
      </c>
      <c r="F163" s="3" t="s">
        <v>187</v>
      </c>
      <c r="G163" s="3" t="s">
        <v>15</v>
      </c>
      <c r="H163" s="3">
        <v>57</v>
      </c>
      <c r="I163" s="3" t="str" cm="1">
        <f t="array" ref="I163">_xlfn.IFS(H163&lt;30,"Young Adult",H163&gt;=50,"Senior",H163&gt;=30,"Adult")</f>
        <v>Senior</v>
      </c>
      <c r="J163" s="3" t="s">
        <v>16</v>
      </c>
      <c r="K163" s="3">
        <v>2</v>
      </c>
      <c r="L163" s="4">
        <v>500</v>
      </c>
      <c r="M163">
        <f>K163*L163</f>
        <v>1000</v>
      </c>
      <c r="N163" s="12">
        <f>M163*$Q$3</f>
        <v>15</v>
      </c>
    </row>
    <row r="164" spans="1:14">
      <c r="A164" s="3">
        <v>685</v>
      </c>
      <c r="B164" s="3">
        <f>DAY(Table1[[#This Row],[Date]])</f>
        <v>2</v>
      </c>
      <c r="C164" s="3">
        <f>MONTH(Table1[[#This Row],[Date]])</f>
        <v>6</v>
      </c>
      <c r="D164" s="3">
        <f>YEAR(Table1[[#This Row],[Date]])</f>
        <v>2023</v>
      </c>
      <c r="E164" s="2">
        <v>45079</v>
      </c>
      <c r="F164" s="3" t="s">
        <v>188</v>
      </c>
      <c r="G164" s="3" t="s">
        <v>15</v>
      </c>
      <c r="H164" s="3">
        <v>57</v>
      </c>
      <c r="I164" s="3" t="str" cm="1">
        <f t="array" ref="I164">_xlfn.IFS(H164&lt;30,"Young Adult",H164&gt;=50,"Senior",H164&gt;=30,"Adult")</f>
        <v>Senior</v>
      </c>
      <c r="J164" s="3" t="s">
        <v>16</v>
      </c>
      <c r="K164" s="3">
        <v>2</v>
      </c>
      <c r="L164" s="4">
        <v>25</v>
      </c>
      <c r="M164">
        <f>K164*L164</f>
        <v>50</v>
      </c>
      <c r="N164" s="12">
        <f>M164*$Q$3</f>
        <v>0.75</v>
      </c>
    </row>
    <row r="165" spans="1:14">
      <c r="A165" s="3">
        <v>470</v>
      </c>
      <c r="B165" s="3">
        <f>DAY(Table1[[#This Row],[Date]])</f>
        <v>17</v>
      </c>
      <c r="C165" s="3">
        <f>MONTH(Table1[[#This Row],[Date]])</f>
        <v>5</v>
      </c>
      <c r="D165" s="3">
        <f>YEAR(Table1[[#This Row],[Date]])</f>
        <v>2023</v>
      </c>
      <c r="E165" s="2">
        <v>45063</v>
      </c>
      <c r="F165" s="3" t="s">
        <v>189</v>
      </c>
      <c r="G165" s="3" t="s">
        <v>19</v>
      </c>
      <c r="H165" s="3">
        <v>57</v>
      </c>
      <c r="I165" s="3" t="str" cm="1">
        <f t="array" ref="I165">_xlfn.IFS(H165&lt;30,"Young Adult",H165&gt;=50,"Senior",H165&gt;=30,"Adult")</f>
        <v>Senior</v>
      </c>
      <c r="J165" s="3" t="s">
        <v>23</v>
      </c>
      <c r="K165" s="3">
        <v>2</v>
      </c>
      <c r="L165" s="4">
        <v>500</v>
      </c>
      <c r="M165">
        <f>K165*L165</f>
        <v>1000</v>
      </c>
      <c r="N165" s="12">
        <f>M165*$Q$3</f>
        <v>15</v>
      </c>
    </row>
    <row r="166" spans="1:14">
      <c r="A166" s="3">
        <v>665</v>
      </c>
      <c r="B166" s="3">
        <f>DAY(Table1[[#This Row],[Date]])</f>
        <v>20</v>
      </c>
      <c r="C166" s="3">
        <f>MONTH(Table1[[#This Row],[Date]])</f>
        <v>4</v>
      </c>
      <c r="D166" s="3">
        <f>YEAR(Table1[[#This Row],[Date]])</f>
        <v>2023</v>
      </c>
      <c r="E166" s="2">
        <v>45036</v>
      </c>
      <c r="F166" s="3" t="s">
        <v>190</v>
      </c>
      <c r="G166" s="3" t="s">
        <v>15</v>
      </c>
      <c r="H166" s="3">
        <v>57</v>
      </c>
      <c r="I166" s="3" t="str" cm="1">
        <f t="array" ref="I166">_xlfn.IFS(H166&lt;30,"Young Adult",H166&gt;=50,"Senior",H166&gt;=30,"Adult")</f>
        <v>Senior</v>
      </c>
      <c r="J166" s="3" t="s">
        <v>23</v>
      </c>
      <c r="K166" s="3">
        <v>1</v>
      </c>
      <c r="L166" s="4">
        <v>50</v>
      </c>
      <c r="M166">
        <f>K166*L166</f>
        <v>50</v>
      </c>
      <c r="N166" s="12">
        <f>M166*$Q$3</f>
        <v>0.75</v>
      </c>
    </row>
    <row r="167" spans="1:14">
      <c r="A167" s="3">
        <v>527</v>
      </c>
      <c r="B167" s="3">
        <f>DAY(Table1[[#This Row],[Date]])</f>
        <v>11</v>
      </c>
      <c r="C167" s="3">
        <f>MONTH(Table1[[#This Row],[Date]])</f>
        <v>4</v>
      </c>
      <c r="D167" s="3">
        <f>YEAR(Table1[[#This Row],[Date]])</f>
        <v>2023</v>
      </c>
      <c r="E167" s="2">
        <v>45027</v>
      </c>
      <c r="F167" s="3" t="s">
        <v>191</v>
      </c>
      <c r="G167" s="3" t="s">
        <v>15</v>
      </c>
      <c r="H167" s="3">
        <v>57</v>
      </c>
      <c r="I167" s="3" t="str" cm="1">
        <f t="array" ref="I167">_xlfn.IFS(H167&lt;30,"Young Adult",H167&gt;=50,"Senior",H167&gt;=30,"Adult")</f>
        <v>Senior</v>
      </c>
      <c r="J167" s="3" t="s">
        <v>23</v>
      </c>
      <c r="K167" s="3">
        <v>2</v>
      </c>
      <c r="L167" s="4">
        <v>25</v>
      </c>
      <c r="M167">
        <f>K167*L167</f>
        <v>50</v>
      </c>
      <c r="N167" s="12">
        <f>M167*$Q$3</f>
        <v>0.75</v>
      </c>
    </row>
    <row r="168" spans="1:14">
      <c r="A168" s="3">
        <v>941</v>
      </c>
      <c r="B168" s="3">
        <f>DAY(Table1[[#This Row],[Date]])</f>
        <v>19</v>
      </c>
      <c r="C168" s="3">
        <f>MONTH(Table1[[#This Row],[Date]])</f>
        <v>3</v>
      </c>
      <c r="D168" s="3">
        <f>YEAR(Table1[[#This Row],[Date]])</f>
        <v>2023</v>
      </c>
      <c r="E168" s="2">
        <v>45004</v>
      </c>
      <c r="F168" s="3" t="s">
        <v>192</v>
      </c>
      <c r="G168" s="3" t="s">
        <v>19</v>
      </c>
      <c r="H168" s="3">
        <v>57</v>
      </c>
      <c r="I168" s="3" t="str" cm="1">
        <f t="array" ref="I168">_xlfn.IFS(H168&lt;30,"Young Adult",H168&gt;=50,"Senior",H168&gt;=30,"Adult")</f>
        <v>Senior</v>
      </c>
      <c r="J168" s="3" t="s">
        <v>23</v>
      </c>
      <c r="K168" s="3">
        <v>2</v>
      </c>
      <c r="L168" s="4">
        <v>25</v>
      </c>
      <c r="M168">
        <f>K168*L168</f>
        <v>50</v>
      </c>
      <c r="N168" s="12">
        <f>M168*$Q$3</f>
        <v>0.75</v>
      </c>
    </row>
    <row r="169" spans="1:14">
      <c r="A169" s="3">
        <v>436</v>
      </c>
      <c r="B169" s="3">
        <f>DAY(Table1[[#This Row],[Date]])</f>
        <v>18</v>
      </c>
      <c r="C169" s="3">
        <f>MONTH(Table1[[#This Row],[Date]])</f>
        <v>3</v>
      </c>
      <c r="D169" s="3">
        <f>YEAR(Table1[[#This Row],[Date]])</f>
        <v>2023</v>
      </c>
      <c r="E169" s="2">
        <v>45003</v>
      </c>
      <c r="F169" s="3" t="s">
        <v>193</v>
      </c>
      <c r="G169" s="3" t="s">
        <v>19</v>
      </c>
      <c r="H169" s="3">
        <v>57</v>
      </c>
      <c r="I169" s="3" t="str" cm="1">
        <f t="array" ref="I169">_xlfn.IFS(H169&lt;30,"Young Adult",H169&gt;=50,"Senior",H169&gt;=30,"Adult")</f>
        <v>Senior</v>
      </c>
      <c r="J169" s="3" t="s">
        <v>23</v>
      </c>
      <c r="K169" s="3">
        <v>4</v>
      </c>
      <c r="L169" s="4">
        <v>30</v>
      </c>
      <c r="M169">
        <f>K169*L169</f>
        <v>120</v>
      </c>
      <c r="N169" s="12">
        <f>M169*$Q$3</f>
        <v>1.7999999999999998</v>
      </c>
    </row>
    <row r="170" spans="1:14">
      <c r="A170" s="3">
        <v>130</v>
      </c>
      <c r="B170" s="3">
        <f>DAY(Table1[[#This Row],[Date]])</f>
        <v>12</v>
      </c>
      <c r="C170" s="3">
        <f>MONTH(Table1[[#This Row],[Date]])</f>
        <v>3</v>
      </c>
      <c r="D170" s="3">
        <f>YEAR(Table1[[#This Row],[Date]])</f>
        <v>2023</v>
      </c>
      <c r="E170" s="2">
        <v>44997</v>
      </c>
      <c r="F170" s="3" t="s">
        <v>194</v>
      </c>
      <c r="G170" s="3" t="s">
        <v>19</v>
      </c>
      <c r="H170" s="3">
        <v>57</v>
      </c>
      <c r="I170" s="3" t="str" cm="1">
        <f t="array" ref="I170">_xlfn.IFS(H170&lt;30,"Young Adult",H170&gt;=50,"Senior",H170&gt;=30,"Adult")</f>
        <v>Senior</v>
      </c>
      <c r="J170" s="3" t="s">
        <v>23</v>
      </c>
      <c r="K170" s="3">
        <v>1</v>
      </c>
      <c r="L170" s="4">
        <v>500</v>
      </c>
      <c r="M170">
        <f>K170*L170</f>
        <v>500</v>
      </c>
      <c r="N170" s="12">
        <f>M170*$Q$3</f>
        <v>7.5</v>
      </c>
    </row>
    <row r="171" spans="1:14">
      <c r="A171" s="3">
        <v>717</v>
      </c>
      <c r="B171" s="3">
        <f>DAY(Table1[[#This Row],[Date]])</f>
        <v>11</v>
      </c>
      <c r="C171" s="3">
        <f>MONTH(Table1[[#This Row],[Date]])</f>
        <v>3</v>
      </c>
      <c r="D171" s="3">
        <f>YEAR(Table1[[#This Row],[Date]])</f>
        <v>2023</v>
      </c>
      <c r="E171" s="2">
        <v>44996</v>
      </c>
      <c r="F171" s="3" t="s">
        <v>195</v>
      </c>
      <c r="G171" s="3" t="s">
        <v>15</v>
      </c>
      <c r="H171" s="3">
        <v>57</v>
      </c>
      <c r="I171" s="3" t="str" cm="1">
        <f t="array" ref="I171">_xlfn.IFS(H171&lt;30,"Young Adult",H171&gt;=50,"Senior",H171&gt;=30,"Adult")</f>
        <v>Senior</v>
      </c>
      <c r="J171" s="3" t="s">
        <v>23</v>
      </c>
      <c r="K171" s="3">
        <v>1</v>
      </c>
      <c r="L171" s="4">
        <v>500</v>
      </c>
      <c r="M171">
        <f>K171*L171</f>
        <v>500</v>
      </c>
      <c r="N171" s="12">
        <f>M171*$Q$3</f>
        <v>7.5</v>
      </c>
    </row>
    <row r="172" spans="1:14">
      <c r="A172" s="3">
        <v>917</v>
      </c>
      <c r="B172" s="3">
        <f>DAY(Table1[[#This Row],[Date]])</f>
        <v>6</v>
      </c>
      <c r="C172" s="3">
        <f>MONTH(Table1[[#This Row],[Date]])</f>
        <v>3</v>
      </c>
      <c r="D172" s="3">
        <f>YEAR(Table1[[#This Row],[Date]])</f>
        <v>2023</v>
      </c>
      <c r="E172" s="2">
        <v>44991</v>
      </c>
      <c r="F172" s="3" t="s">
        <v>196</v>
      </c>
      <c r="G172" s="3" t="s">
        <v>19</v>
      </c>
      <c r="H172" s="3">
        <v>57</v>
      </c>
      <c r="I172" s="3" t="str" cm="1">
        <f t="array" ref="I172">_xlfn.IFS(H172&lt;30,"Young Adult",H172&gt;=50,"Senior",H172&gt;=30,"Adult")</f>
        <v>Senior</v>
      </c>
      <c r="J172" s="3" t="s">
        <v>16</v>
      </c>
      <c r="K172" s="3">
        <v>4</v>
      </c>
      <c r="L172" s="4">
        <v>50</v>
      </c>
      <c r="M172">
        <f>K172*L172</f>
        <v>200</v>
      </c>
      <c r="N172" s="12">
        <f>M172*$Q$3</f>
        <v>3</v>
      </c>
    </row>
    <row r="173" spans="1:14">
      <c r="A173" s="3">
        <v>366</v>
      </c>
      <c r="B173" s="3">
        <f>DAY(Table1[[#This Row],[Date]])</f>
        <v>7</v>
      </c>
      <c r="C173" s="3">
        <f>MONTH(Table1[[#This Row],[Date]])</f>
        <v>2</v>
      </c>
      <c r="D173" s="3">
        <f>YEAR(Table1[[#This Row],[Date]])</f>
        <v>2023</v>
      </c>
      <c r="E173" s="2">
        <v>44964</v>
      </c>
      <c r="F173" s="3" t="s">
        <v>197</v>
      </c>
      <c r="G173" s="3" t="s">
        <v>15</v>
      </c>
      <c r="H173" s="3">
        <v>57</v>
      </c>
      <c r="I173" s="3" t="str" cm="1">
        <f t="array" ref="I173">_xlfn.IFS(H173&lt;30,"Young Adult",H173&gt;=50,"Senior",H173&gt;=30,"Adult")</f>
        <v>Senior</v>
      </c>
      <c r="J173" s="3" t="s">
        <v>23</v>
      </c>
      <c r="K173" s="3">
        <v>2</v>
      </c>
      <c r="L173" s="4">
        <v>50</v>
      </c>
      <c r="M173">
        <f>K173*L173</f>
        <v>100</v>
      </c>
      <c r="N173" s="12">
        <f>M173*$Q$3</f>
        <v>1.5</v>
      </c>
    </row>
    <row r="174" spans="1:14">
      <c r="A174" s="3">
        <v>936</v>
      </c>
      <c r="B174" s="3">
        <f>DAY(Table1[[#This Row],[Date]])</f>
        <v>7</v>
      </c>
      <c r="C174" s="3">
        <f>MONTH(Table1[[#This Row],[Date]])</f>
        <v>2</v>
      </c>
      <c r="D174" s="3">
        <f>YEAR(Table1[[#This Row],[Date]])</f>
        <v>2023</v>
      </c>
      <c r="E174" s="2">
        <v>44964</v>
      </c>
      <c r="F174" s="3" t="s">
        <v>198</v>
      </c>
      <c r="G174" s="3" t="s">
        <v>15</v>
      </c>
      <c r="H174" s="3">
        <v>57</v>
      </c>
      <c r="I174" s="3" t="str" cm="1">
        <f t="array" ref="I174">_xlfn.IFS(H174&lt;30,"Young Adult",H174&gt;=50,"Senior",H174&gt;=30,"Adult")</f>
        <v>Senior</v>
      </c>
      <c r="J174" s="3" t="s">
        <v>20</v>
      </c>
      <c r="K174" s="3">
        <v>4</v>
      </c>
      <c r="L174" s="4">
        <v>50</v>
      </c>
      <c r="M174">
        <f>K174*L174</f>
        <v>200</v>
      </c>
      <c r="N174" s="12">
        <f>M174*$Q$3</f>
        <v>3</v>
      </c>
    </row>
    <row r="175" spans="1:14">
      <c r="A175" s="3">
        <v>63</v>
      </c>
      <c r="B175" s="3">
        <f>DAY(Table1[[#This Row],[Date]])</f>
        <v>5</v>
      </c>
      <c r="C175" s="3">
        <f>MONTH(Table1[[#This Row],[Date]])</f>
        <v>2</v>
      </c>
      <c r="D175" s="3">
        <f>YEAR(Table1[[#This Row],[Date]])</f>
        <v>2023</v>
      </c>
      <c r="E175" s="2">
        <v>44962</v>
      </c>
      <c r="F175" s="3" t="s">
        <v>199</v>
      </c>
      <c r="G175" s="3" t="s">
        <v>15</v>
      </c>
      <c r="H175" s="3">
        <v>57</v>
      </c>
      <c r="I175" s="3" t="str" cm="1">
        <f t="array" ref="I175">_xlfn.IFS(H175&lt;30,"Young Adult",H175&gt;=50,"Senior",H175&gt;=30,"Adult")</f>
        <v>Senior</v>
      </c>
      <c r="J175" s="3" t="s">
        <v>16</v>
      </c>
      <c r="K175" s="3">
        <v>2</v>
      </c>
      <c r="L175" s="4">
        <v>25</v>
      </c>
      <c r="M175">
        <f>K175*L175</f>
        <v>50</v>
      </c>
      <c r="N175" s="12">
        <f>M175*$Q$3</f>
        <v>0.75</v>
      </c>
    </row>
    <row r="176" spans="1:14">
      <c r="A176" s="3">
        <v>225</v>
      </c>
      <c r="B176" s="3">
        <f>DAY(Table1[[#This Row],[Date]])</f>
        <v>11</v>
      </c>
      <c r="C176" s="3">
        <f>MONTH(Table1[[#This Row],[Date]])</f>
        <v>1</v>
      </c>
      <c r="D176" s="3">
        <f>YEAR(Table1[[#This Row],[Date]])</f>
        <v>2023</v>
      </c>
      <c r="E176" s="2">
        <v>44937</v>
      </c>
      <c r="F176" s="3" t="s">
        <v>200</v>
      </c>
      <c r="G176" s="3" t="s">
        <v>19</v>
      </c>
      <c r="H176" s="3">
        <v>57</v>
      </c>
      <c r="I176" s="3" t="str" cm="1">
        <f t="array" ref="I176">_xlfn.IFS(H176&lt;30,"Young Adult",H176&gt;=50,"Senior",H176&gt;=30,"Adult")</f>
        <v>Senior</v>
      </c>
      <c r="J176" s="3" t="s">
        <v>20</v>
      </c>
      <c r="K176" s="3">
        <v>4</v>
      </c>
      <c r="L176" s="4">
        <v>25</v>
      </c>
      <c r="M176">
        <f>K176*L176</f>
        <v>100</v>
      </c>
      <c r="N176" s="12">
        <f>M176*$Q$3</f>
        <v>1.5</v>
      </c>
    </row>
    <row r="177" spans="1:14">
      <c r="A177" s="3">
        <v>367</v>
      </c>
      <c r="B177" s="3">
        <f>DAY(Table1[[#This Row],[Date]])</f>
        <v>5</v>
      </c>
      <c r="C177" s="3">
        <f>MONTH(Table1[[#This Row],[Date]])</f>
        <v>1</v>
      </c>
      <c r="D177" s="3">
        <f>YEAR(Table1[[#This Row],[Date]])</f>
        <v>2023</v>
      </c>
      <c r="E177" s="2">
        <v>44931</v>
      </c>
      <c r="F177" s="3" t="s">
        <v>201</v>
      </c>
      <c r="G177" s="3" t="s">
        <v>19</v>
      </c>
      <c r="H177" s="3">
        <v>57</v>
      </c>
      <c r="I177" s="3" t="str" cm="1">
        <f t="array" ref="I177">_xlfn.IFS(H177&lt;30,"Young Adult",H177&gt;=50,"Senior",H177&gt;=30,"Adult")</f>
        <v>Senior</v>
      </c>
      <c r="J177" s="3" t="s">
        <v>16</v>
      </c>
      <c r="K177" s="3">
        <v>1</v>
      </c>
      <c r="L177" s="4">
        <v>50</v>
      </c>
      <c r="M177">
        <f>K177*L177</f>
        <v>50</v>
      </c>
      <c r="N177" s="12">
        <f>M177*$Q$3</f>
        <v>0.75</v>
      </c>
    </row>
    <row r="178" spans="1:14">
      <c r="A178" s="3">
        <v>783</v>
      </c>
      <c r="B178" s="3">
        <f>DAY(Table1[[#This Row],[Date]])</f>
        <v>17</v>
      </c>
      <c r="C178" s="3">
        <f>MONTH(Table1[[#This Row],[Date]])</f>
        <v>12</v>
      </c>
      <c r="D178" s="3">
        <f>YEAR(Table1[[#This Row],[Date]])</f>
        <v>2023</v>
      </c>
      <c r="E178" s="2">
        <v>45277</v>
      </c>
      <c r="F178" s="3" t="s">
        <v>202</v>
      </c>
      <c r="G178" s="3" t="s">
        <v>19</v>
      </c>
      <c r="H178" s="3">
        <v>56</v>
      </c>
      <c r="I178" s="3" t="str" cm="1">
        <f t="array" ref="I178">_xlfn.IFS(H178&lt;30,"Young Adult",H178&gt;=50,"Senior",H178&gt;=30,"Adult")</f>
        <v>Senior</v>
      </c>
      <c r="J178" s="3" t="s">
        <v>23</v>
      </c>
      <c r="K178" s="3">
        <v>1</v>
      </c>
      <c r="L178" s="4">
        <v>300</v>
      </c>
      <c r="M178">
        <f>K178*L178</f>
        <v>300</v>
      </c>
      <c r="N178" s="12">
        <f>M178*$Q$3</f>
        <v>4.5</v>
      </c>
    </row>
    <row r="179" spans="1:14">
      <c r="A179" s="3">
        <v>631</v>
      </c>
      <c r="B179" s="3">
        <f>DAY(Table1[[#This Row],[Date]])</f>
        <v>10</v>
      </c>
      <c r="C179" s="3">
        <f>MONTH(Table1[[#This Row],[Date]])</f>
        <v>11</v>
      </c>
      <c r="D179" s="3">
        <f>YEAR(Table1[[#This Row],[Date]])</f>
        <v>2023</v>
      </c>
      <c r="E179" s="2">
        <v>45240</v>
      </c>
      <c r="F179" s="3" t="s">
        <v>203</v>
      </c>
      <c r="G179" s="3" t="s">
        <v>15</v>
      </c>
      <c r="H179" s="3">
        <v>56</v>
      </c>
      <c r="I179" s="3" t="str" cm="1">
        <f t="array" ref="I179">_xlfn.IFS(H179&lt;30,"Young Adult",H179&gt;=50,"Senior",H179&gt;=30,"Adult")</f>
        <v>Senior</v>
      </c>
      <c r="J179" s="3" t="s">
        <v>16</v>
      </c>
      <c r="K179" s="3">
        <v>3</v>
      </c>
      <c r="L179" s="4">
        <v>30</v>
      </c>
      <c r="M179">
        <f>K179*L179</f>
        <v>90</v>
      </c>
      <c r="N179" s="12">
        <f>M179*$Q$3</f>
        <v>1.3499999999999999</v>
      </c>
    </row>
    <row r="180" spans="1:14">
      <c r="A180" s="3">
        <v>201</v>
      </c>
      <c r="B180" s="3">
        <f>DAY(Table1[[#This Row],[Date]])</f>
        <v>9</v>
      </c>
      <c r="C180" s="3">
        <f>MONTH(Table1[[#This Row],[Date]])</f>
        <v>10</v>
      </c>
      <c r="D180" s="3">
        <f>YEAR(Table1[[#This Row],[Date]])</f>
        <v>2023</v>
      </c>
      <c r="E180" s="2">
        <v>45208</v>
      </c>
      <c r="F180" s="3" t="s">
        <v>204</v>
      </c>
      <c r="G180" s="3" t="s">
        <v>15</v>
      </c>
      <c r="H180" s="3">
        <v>56</v>
      </c>
      <c r="I180" s="3" t="str" cm="1">
        <f t="array" ref="I180">_xlfn.IFS(H180&lt;30,"Young Adult",H180&gt;=50,"Senior",H180&gt;=30,"Adult")</f>
        <v>Senior</v>
      </c>
      <c r="J180" s="3" t="s">
        <v>16</v>
      </c>
      <c r="K180" s="3">
        <v>1</v>
      </c>
      <c r="L180" s="4">
        <v>25</v>
      </c>
      <c r="M180">
        <f>K180*L180</f>
        <v>25</v>
      </c>
      <c r="N180" s="12">
        <f>M180*$Q$3</f>
        <v>0.375</v>
      </c>
    </row>
    <row r="181" spans="1:14">
      <c r="A181" s="3">
        <v>688</v>
      </c>
      <c r="B181" s="3">
        <f>DAY(Table1[[#This Row],[Date]])</f>
        <v>3</v>
      </c>
      <c r="C181" s="3">
        <f>MONTH(Table1[[#This Row],[Date]])</f>
        <v>10</v>
      </c>
      <c r="D181" s="3">
        <f>YEAR(Table1[[#This Row],[Date]])</f>
        <v>2023</v>
      </c>
      <c r="E181" s="2">
        <v>45202</v>
      </c>
      <c r="F181" s="3" t="s">
        <v>205</v>
      </c>
      <c r="G181" s="3" t="s">
        <v>15</v>
      </c>
      <c r="H181" s="3">
        <v>56</v>
      </c>
      <c r="I181" s="3" t="str" cm="1">
        <f t="array" ref="I181">_xlfn.IFS(H181&lt;30,"Young Adult",H181&gt;=50,"Senior",H181&gt;=30,"Adult")</f>
        <v>Senior</v>
      </c>
      <c r="J181" s="3" t="s">
        <v>23</v>
      </c>
      <c r="K181" s="3">
        <v>4</v>
      </c>
      <c r="L181" s="4">
        <v>25</v>
      </c>
      <c r="M181">
        <f>K181*L181</f>
        <v>100</v>
      </c>
      <c r="N181" s="12">
        <f>M181*$Q$3</f>
        <v>1.5</v>
      </c>
    </row>
    <row r="182" spans="1:14">
      <c r="A182" s="3">
        <v>351</v>
      </c>
      <c r="B182" s="3">
        <f>DAY(Table1[[#This Row],[Date]])</f>
        <v>25</v>
      </c>
      <c r="C182" s="3">
        <f>MONTH(Table1[[#This Row],[Date]])</f>
        <v>9</v>
      </c>
      <c r="D182" s="3">
        <f>YEAR(Table1[[#This Row],[Date]])</f>
        <v>2023</v>
      </c>
      <c r="E182" s="2">
        <v>45194</v>
      </c>
      <c r="F182" s="3" t="s">
        <v>206</v>
      </c>
      <c r="G182" s="3" t="s">
        <v>19</v>
      </c>
      <c r="H182" s="3">
        <v>56</v>
      </c>
      <c r="I182" s="3" t="str" cm="1">
        <f t="array" ref="I182">_xlfn.IFS(H182&lt;30,"Young Adult",H182&gt;=50,"Senior",H182&gt;=30,"Adult")</f>
        <v>Senior</v>
      </c>
      <c r="J182" s="3" t="s">
        <v>23</v>
      </c>
      <c r="K182" s="3">
        <v>3</v>
      </c>
      <c r="L182" s="4">
        <v>30</v>
      </c>
      <c r="M182">
        <f>K182*L182</f>
        <v>90</v>
      </c>
      <c r="N182" s="12">
        <f>M182*$Q$3</f>
        <v>1.3499999999999999</v>
      </c>
    </row>
    <row r="183" spans="1:14">
      <c r="A183" s="3">
        <v>799</v>
      </c>
      <c r="B183" s="3">
        <f>DAY(Table1[[#This Row],[Date]])</f>
        <v>8</v>
      </c>
      <c r="C183" s="3">
        <f>MONTH(Table1[[#This Row],[Date]])</f>
        <v>9</v>
      </c>
      <c r="D183" s="3">
        <f>YEAR(Table1[[#This Row],[Date]])</f>
        <v>2023</v>
      </c>
      <c r="E183" s="2">
        <v>45177</v>
      </c>
      <c r="F183" s="3" t="s">
        <v>207</v>
      </c>
      <c r="G183" s="3" t="s">
        <v>15</v>
      </c>
      <c r="H183" s="3">
        <v>56</v>
      </c>
      <c r="I183" s="3" t="str" cm="1">
        <f t="array" ref="I183">_xlfn.IFS(H183&lt;30,"Young Adult",H183&gt;=50,"Senior",H183&gt;=30,"Adult")</f>
        <v>Senior</v>
      </c>
      <c r="J183" s="3" t="s">
        <v>16</v>
      </c>
      <c r="K183" s="3">
        <v>2</v>
      </c>
      <c r="L183" s="4">
        <v>50</v>
      </c>
      <c r="M183">
        <f>K183*L183</f>
        <v>100</v>
      </c>
      <c r="N183" s="12">
        <f>M183*$Q$3</f>
        <v>1.5</v>
      </c>
    </row>
    <row r="184" spans="1:14">
      <c r="A184" s="3">
        <v>984</v>
      </c>
      <c r="B184" s="3">
        <f>DAY(Table1[[#This Row],[Date]])</f>
        <v>29</v>
      </c>
      <c r="C184" s="3">
        <f>MONTH(Table1[[#This Row],[Date]])</f>
        <v>8</v>
      </c>
      <c r="D184" s="3">
        <f>YEAR(Table1[[#This Row],[Date]])</f>
        <v>2023</v>
      </c>
      <c r="E184" s="2">
        <v>45167</v>
      </c>
      <c r="F184" s="3" t="s">
        <v>208</v>
      </c>
      <c r="G184" s="3" t="s">
        <v>15</v>
      </c>
      <c r="H184" s="3">
        <v>56</v>
      </c>
      <c r="I184" s="3" t="str" cm="1">
        <f t="array" ref="I184">_xlfn.IFS(H184&lt;30,"Young Adult",H184&gt;=50,"Senior",H184&gt;=30,"Adult")</f>
        <v>Senior</v>
      </c>
      <c r="J184" s="3" t="s">
        <v>23</v>
      </c>
      <c r="K184" s="3">
        <v>1</v>
      </c>
      <c r="L184" s="4">
        <v>500</v>
      </c>
      <c r="M184">
        <f>K184*L184</f>
        <v>500</v>
      </c>
      <c r="N184" s="12">
        <f>M184*$Q$3</f>
        <v>7.5</v>
      </c>
    </row>
    <row r="185" spans="1:14">
      <c r="A185" s="3">
        <v>368</v>
      </c>
      <c r="B185" s="3">
        <f>DAY(Table1[[#This Row],[Date]])</f>
        <v>23</v>
      </c>
      <c r="C185" s="3">
        <f>MONTH(Table1[[#This Row],[Date]])</f>
        <v>8</v>
      </c>
      <c r="D185" s="3">
        <f>YEAR(Table1[[#This Row],[Date]])</f>
        <v>2023</v>
      </c>
      <c r="E185" s="2">
        <v>45161</v>
      </c>
      <c r="F185" s="3" t="s">
        <v>209</v>
      </c>
      <c r="G185" s="3" t="s">
        <v>19</v>
      </c>
      <c r="H185" s="3">
        <v>56</v>
      </c>
      <c r="I185" s="3" t="str" cm="1">
        <f t="array" ref="I185">_xlfn.IFS(H185&lt;30,"Young Adult",H185&gt;=50,"Senior",H185&gt;=30,"Adult")</f>
        <v>Senior</v>
      </c>
      <c r="J185" s="3" t="s">
        <v>23</v>
      </c>
      <c r="K185" s="3">
        <v>4</v>
      </c>
      <c r="L185" s="4">
        <v>300</v>
      </c>
      <c r="M185">
        <f>K185*L185</f>
        <v>1200</v>
      </c>
      <c r="N185" s="12">
        <f>M185*$Q$3</f>
        <v>18</v>
      </c>
    </row>
    <row r="186" spans="1:14">
      <c r="A186" s="3">
        <v>823</v>
      </c>
      <c r="B186" s="3">
        <f>DAY(Table1[[#This Row],[Date]])</f>
        <v>19</v>
      </c>
      <c r="C186" s="3">
        <f>MONTH(Table1[[#This Row],[Date]])</f>
        <v>8</v>
      </c>
      <c r="D186" s="3">
        <f>YEAR(Table1[[#This Row],[Date]])</f>
        <v>2023</v>
      </c>
      <c r="E186" s="2">
        <v>45157</v>
      </c>
      <c r="F186" s="3" t="s">
        <v>210</v>
      </c>
      <c r="G186" s="3" t="s">
        <v>19</v>
      </c>
      <c r="H186" s="3">
        <v>56</v>
      </c>
      <c r="I186" s="3" t="str" cm="1">
        <f t="array" ref="I186">_xlfn.IFS(H186&lt;30,"Young Adult",H186&gt;=50,"Senior",H186&gt;=30,"Adult")</f>
        <v>Senior</v>
      </c>
      <c r="J186" s="3" t="s">
        <v>16</v>
      </c>
      <c r="K186" s="3">
        <v>2</v>
      </c>
      <c r="L186" s="4">
        <v>50</v>
      </c>
      <c r="M186">
        <f>K186*L186</f>
        <v>100</v>
      </c>
      <c r="N186" s="12">
        <f>M186*$Q$3</f>
        <v>1.5</v>
      </c>
    </row>
    <row r="187" spans="1:14">
      <c r="A187" s="3">
        <v>859</v>
      </c>
      <c r="B187" s="3">
        <f>DAY(Table1[[#This Row],[Date]])</f>
        <v>18</v>
      </c>
      <c r="C187" s="3">
        <f>MONTH(Table1[[#This Row],[Date]])</f>
        <v>8</v>
      </c>
      <c r="D187" s="3">
        <f>YEAR(Table1[[#This Row],[Date]])</f>
        <v>2023</v>
      </c>
      <c r="E187" s="2">
        <v>45156</v>
      </c>
      <c r="F187" s="3" t="s">
        <v>211</v>
      </c>
      <c r="G187" s="3" t="s">
        <v>19</v>
      </c>
      <c r="H187" s="3">
        <v>56</v>
      </c>
      <c r="I187" s="3" t="str" cm="1">
        <f t="array" ref="I187">_xlfn.IFS(H187&lt;30,"Young Adult",H187&gt;=50,"Senior",H187&gt;=30,"Adult")</f>
        <v>Senior</v>
      </c>
      <c r="J187" s="3" t="s">
        <v>16</v>
      </c>
      <c r="K187" s="3">
        <v>3</v>
      </c>
      <c r="L187" s="4">
        <v>500</v>
      </c>
      <c r="M187">
        <f>K187*L187</f>
        <v>1500</v>
      </c>
      <c r="N187" s="12">
        <f>M187*$Q$3</f>
        <v>22.5</v>
      </c>
    </row>
    <row r="188" spans="1:14">
      <c r="A188" s="3">
        <v>541</v>
      </c>
      <c r="B188" s="3">
        <f>DAY(Table1[[#This Row],[Date]])</f>
        <v>29</v>
      </c>
      <c r="C188" s="3">
        <f>MONTH(Table1[[#This Row],[Date]])</f>
        <v>7</v>
      </c>
      <c r="D188" s="3">
        <f>YEAR(Table1[[#This Row],[Date]])</f>
        <v>2023</v>
      </c>
      <c r="E188" s="2">
        <v>45136</v>
      </c>
      <c r="F188" s="3" t="s">
        <v>212</v>
      </c>
      <c r="G188" s="3" t="s">
        <v>15</v>
      </c>
      <c r="H188" s="3">
        <v>56</v>
      </c>
      <c r="I188" s="3" t="str" cm="1">
        <f t="array" ref="I188">_xlfn.IFS(H188&lt;30,"Young Adult",H188&gt;=50,"Senior",H188&gt;=30,"Adult")</f>
        <v>Senior</v>
      </c>
      <c r="J188" s="3" t="s">
        <v>20</v>
      </c>
      <c r="K188" s="3">
        <v>1</v>
      </c>
      <c r="L188" s="4">
        <v>500</v>
      </c>
      <c r="M188">
        <f>K188*L188</f>
        <v>500</v>
      </c>
      <c r="N188" s="12">
        <f>M188*$Q$3</f>
        <v>7.5</v>
      </c>
    </row>
    <row r="189" spans="1:14">
      <c r="A189" s="3">
        <v>203</v>
      </c>
      <c r="B189" s="3">
        <f>DAY(Table1[[#This Row],[Date]])</f>
        <v>16</v>
      </c>
      <c r="C189" s="3">
        <f>MONTH(Table1[[#This Row],[Date]])</f>
        <v>5</v>
      </c>
      <c r="D189" s="3">
        <f>YEAR(Table1[[#This Row],[Date]])</f>
        <v>2023</v>
      </c>
      <c r="E189" s="2">
        <v>45062</v>
      </c>
      <c r="F189" s="3" t="s">
        <v>213</v>
      </c>
      <c r="G189" s="3" t="s">
        <v>15</v>
      </c>
      <c r="H189" s="3">
        <v>56</v>
      </c>
      <c r="I189" s="3" t="str" cm="1">
        <f t="array" ref="I189">_xlfn.IFS(H189&lt;30,"Young Adult",H189&gt;=50,"Senior",H189&gt;=30,"Adult")</f>
        <v>Senior</v>
      </c>
      <c r="J189" s="3" t="s">
        <v>23</v>
      </c>
      <c r="K189" s="3">
        <v>2</v>
      </c>
      <c r="L189" s="4">
        <v>500</v>
      </c>
      <c r="M189">
        <f>K189*L189</f>
        <v>1000</v>
      </c>
      <c r="N189" s="12">
        <f>M189*$Q$3</f>
        <v>15</v>
      </c>
    </row>
    <row r="190" spans="1:14">
      <c r="A190" s="3">
        <v>380</v>
      </c>
      <c r="B190" s="3">
        <f>DAY(Table1[[#This Row],[Date]])</f>
        <v>6</v>
      </c>
      <c r="C190" s="3">
        <f>MONTH(Table1[[#This Row],[Date]])</f>
        <v>5</v>
      </c>
      <c r="D190" s="3">
        <f>YEAR(Table1[[#This Row],[Date]])</f>
        <v>2023</v>
      </c>
      <c r="E190" s="2">
        <v>45052</v>
      </c>
      <c r="F190" s="3" t="s">
        <v>214</v>
      </c>
      <c r="G190" s="3" t="s">
        <v>15</v>
      </c>
      <c r="H190" s="3">
        <v>56</v>
      </c>
      <c r="I190" s="3" t="str" cm="1">
        <f t="array" ref="I190">_xlfn.IFS(H190&lt;30,"Young Adult",H190&gt;=50,"Senior",H190&gt;=30,"Adult")</f>
        <v>Senior</v>
      </c>
      <c r="J190" s="3" t="s">
        <v>16</v>
      </c>
      <c r="K190" s="3">
        <v>2</v>
      </c>
      <c r="L190" s="4">
        <v>300</v>
      </c>
      <c r="M190">
        <f>K190*L190</f>
        <v>600</v>
      </c>
      <c r="N190" s="12">
        <f>M190*$Q$3</f>
        <v>9</v>
      </c>
    </row>
    <row r="191" spans="1:14">
      <c r="A191" s="3">
        <v>779</v>
      </c>
      <c r="B191" s="3">
        <f>DAY(Table1[[#This Row],[Date]])</f>
        <v>5</v>
      </c>
      <c r="C191" s="3">
        <f>MONTH(Table1[[#This Row],[Date]])</f>
        <v>5</v>
      </c>
      <c r="D191" s="3">
        <f>YEAR(Table1[[#This Row],[Date]])</f>
        <v>2023</v>
      </c>
      <c r="E191" s="2">
        <v>45051</v>
      </c>
      <c r="F191" s="3" t="s">
        <v>215</v>
      </c>
      <c r="G191" s="3" t="s">
        <v>19</v>
      </c>
      <c r="H191" s="3">
        <v>56</v>
      </c>
      <c r="I191" s="3" t="str" cm="1">
        <f t="array" ref="I191">_xlfn.IFS(H191&lt;30,"Young Adult",H191&gt;=50,"Senior",H191&gt;=30,"Adult")</f>
        <v>Senior</v>
      </c>
      <c r="J191" s="3" t="s">
        <v>16</v>
      </c>
      <c r="K191" s="3">
        <v>2</v>
      </c>
      <c r="L191" s="4">
        <v>500</v>
      </c>
      <c r="M191">
        <f>K191*L191</f>
        <v>1000</v>
      </c>
      <c r="N191" s="12">
        <f>M191*$Q$3</f>
        <v>15</v>
      </c>
    </row>
    <row r="192" spans="1:14">
      <c r="A192" s="3">
        <v>69</v>
      </c>
      <c r="B192" s="3">
        <f>DAY(Table1[[#This Row],[Date]])</f>
        <v>30</v>
      </c>
      <c r="C192" s="3">
        <f>MONTH(Table1[[#This Row],[Date]])</f>
        <v>4</v>
      </c>
      <c r="D192" s="3">
        <f>YEAR(Table1[[#This Row],[Date]])</f>
        <v>2023</v>
      </c>
      <c r="E192" s="2">
        <v>45046</v>
      </c>
      <c r="F192" s="3" t="s">
        <v>216</v>
      </c>
      <c r="G192" s="3" t="s">
        <v>19</v>
      </c>
      <c r="H192" s="3">
        <v>56</v>
      </c>
      <c r="I192" s="3" t="str" cm="1">
        <f t="array" ref="I192">_xlfn.IFS(H192&lt;30,"Young Adult",H192&gt;=50,"Senior",H192&gt;=30,"Adult")</f>
        <v>Senior</v>
      </c>
      <c r="J192" s="3" t="s">
        <v>20</v>
      </c>
      <c r="K192" s="3">
        <v>3</v>
      </c>
      <c r="L192" s="4">
        <v>25</v>
      </c>
      <c r="M192">
        <f>K192*L192</f>
        <v>75</v>
      </c>
      <c r="N192" s="12">
        <f>M192*$Q$3</f>
        <v>1.125</v>
      </c>
    </row>
    <row r="193" spans="1:14">
      <c r="A193" s="3">
        <v>834</v>
      </c>
      <c r="B193" s="3">
        <f>DAY(Table1[[#This Row],[Date]])</f>
        <v>4</v>
      </c>
      <c r="C193" s="3">
        <f>MONTH(Table1[[#This Row],[Date]])</f>
        <v>4</v>
      </c>
      <c r="D193" s="3">
        <f>YEAR(Table1[[#This Row],[Date]])</f>
        <v>2023</v>
      </c>
      <c r="E193" s="2">
        <v>45020</v>
      </c>
      <c r="F193" s="3" t="s">
        <v>217</v>
      </c>
      <c r="G193" s="3" t="s">
        <v>19</v>
      </c>
      <c r="H193" s="3">
        <v>56</v>
      </c>
      <c r="I193" s="3" t="str" cm="1">
        <f t="array" ref="I193">_xlfn.IFS(H193&lt;30,"Young Adult",H193&gt;=50,"Senior",H193&gt;=30,"Adult")</f>
        <v>Senior</v>
      </c>
      <c r="J193" s="3" t="s">
        <v>20</v>
      </c>
      <c r="K193" s="3">
        <v>2</v>
      </c>
      <c r="L193" s="4">
        <v>30</v>
      </c>
      <c r="M193">
        <f>K193*L193</f>
        <v>60</v>
      </c>
      <c r="N193" s="12">
        <f>M193*$Q$3</f>
        <v>0.89999999999999991</v>
      </c>
    </row>
    <row r="194" spans="1:14">
      <c r="A194" s="3">
        <v>975</v>
      </c>
      <c r="B194" s="3">
        <f>DAY(Table1[[#This Row],[Date]])</f>
        <v>30</v>
      </c>
      <c r="C194" s="3">
        <f>MONTH(Table1[[#This Row],[Date]])</f>
        <v>3</v>
      </c>
      <c r="D194" s="3">
        <f>YEAR(Table1[[#This Row],[Date]])</f>
        <v>2023</v>
      </c>
      <c r="E194" s="2">
        <v>45015</v>
      </c>
      <c r="F194" s="3" t="s">
        <v>218</v>
      </c>
      <c r="G194" s="3" t="s">
        <v>19</v>
      </c>
      <c r="H194" s="3">
        <v>56</v>
      </c>
      <c r="I194" s="3" t="str" cm="1">
        <f t="array" ref="I194">_xlfn.IFS(H194&lt;30,"Young Adult",H194&gt;=50,"Senior",H194&gt;=30,"Adult")</f>
        <v>Senior</v>
      </c>
      <c r="J194" s="3" t="s">
        <v>23</v>
      </c>
      <c r="K194" s="3">
        <v>4</v>
      </c>
      <c r="L194" s="4">
        <v>50</v>
      </c>
      <c r="M194">
        <f>K194*L194</f>
        <v>200</v>
      </c>
      <c r="N194" s="12">
        <f>M194*$Q$3</f>
        <v>3</v>
      </c>
    </row>
    <row r="195" spans="1:14">
      <c r="A195" s="3">
        <v>88</v>
      </c>
      <c r="B195" s="3">
        <f>DAY(Table1[[#This Row],[Date]])</f>
        <v>29</v>
      </c>
      <c r="C195" s="3">
        <f>MONTH(Table1[[#This Row],[Date]])</f>
        <v>3</v>
      </c>
      <c r="D195" s="3">
        <f>YEAR(Table1[[#This Row],[Date]])</f>
        <v>2023</v>
      </c>
      <c r="E195" s="2">
        <v>45014</v>
      </c>
      <c r="F195" s="3" t="s">
        <v>219</v>
      </c>
      <c r="G195" s="3" t="s">
        <v>15</v>
      </c>
      <c r="H195" s="3">
        <v>56</v>
      </c>
      <c r="I195" s="3" t="str" cm="1">
        <f t="array" ref="I195">_xlfn.IFS(H195&lt;30,"Young Adult",H195&gt;=50,"Senior",H195&gt;=30,"Adult")</f>
        <v>Senior</v>
      </c>
      <c r="J195" s="3" t="s">
        <v>23</v>
      </c>
      <c r="K195" s="3">
        <v>1</v>
      </c>
      <c r="L195" s="4">
        <v>500</v>
      </c>
      <c r="M195">
        <f>K195*L195</f>
        <v>500</v>
      </c>
      <c r="N195" s="12">
        <f>M195*$Q$3</f>
        <v>7.5</v>
      </c>
    </row>
    <row r="196" spans="1:14">
      <c r="A196" s="3">
        <v>720</v>
      </c>
      <c r="B196" s="3">
        <f>DAY(Table1[[#This Row],[Date]])</f>
        <v>26</v>
      </c>
      <c r="C196" s="3">
        <f>MONTH(Table1[[#This Row],[Date]])</f>
        <v>1</v>
      </c>
      <c r="D196" s="3">
        <f>YEAR(Table1[[#This Row],[Date]])</f>
        <v>2023</v>
      </c>
      <c r="E196" s="2">
        <v>44952</v>
      </c>
      <c r="F196" s="3" t="s">
        <v>220</v>
      </c>
      <c r="G196" s="3" t="s">
        <v>19</v>
      </c>
      <c r="H196" s="3">
        <v>56</v>
      </c>
      <c r="I196" s="3" t="str" cm="1">
        <f t="array" ref="I196">_xlfn.IFS(H196&lt;30,"Young Adult",H196&gt;=50,"Senior",H196&gt;=30,"Adult")</f>
        <v>Senior</v>
      </c>
      <c r="J196" s="3" t="s">
        <v>20</v>
      </c>
      <c r="K196" s="3">
        <v>3</v>
      </c>
      <c r="L196" s="4">
        <v>500</v>
      </c>
      <c r="M196">
        <f>K196*L196</f>
        <v>1500</v>
      </c>
      <c r="N196" s="12">
        <f>M196*$Q$3</f>
        <v>22.5</v>
      </c>
    </row>
    <row r="197" spans="1:14">
      <c r="A197" s="3">
        <v>650</v>
      </c>
      <c r="B197" s="3">
        <f>DAY(Table1[[#This Row],[Date]])</f>
        <v>1</v>
      </c>
      <c r="C197" s="3">
        <f>MONTH(Table1[[#This Row],[Date]])</f>
        <v>1</v>
      </c>
      <c r="D197" s="3">
        <f>YEAR(Table1[[#This Row],[Date]])</f>
        <v>2024</v>
      </c>
      <c r="E197" s="2">
        <v>45292</v>
      </c>
      <c r="F197" s="3" t="s">
        <v>221</v>
      </c>
      <c r="G197" s="3" t="s">
        <v>15</v>
      </c>
      <c r="H197" s="3">
        <v>55</v>
      </c>
      <c r="I197" s="3" t="str" cm="1">
        <f t="array" ref="I197">_xlfn.IFS(H197&lt;30,"Young Adult",H197&gt;=50,"Senior",H197&gt;=30,"Adult")</f>
        <v>Senior</v>
      </c>
      <c r="J197" s="3" t="s">
        <v>16</v>
      </c>
      <c r="K197" s="3">
        <v>1</v>
      </c>
      <c r="L197" s="4">
        <v>30</v>
      </c>
      <c r="M197">
        <f>K197*L197</f>
        <v>30</v>
      </c>
      <c r="N197" s="12">
        <f>M197*$Q$3</f>
        <v>0.44999999999999996</v>
      </c>
    </row>
    <row r="198" spans="1:14">
      <c r="A198" s="3">
        <v>265</v>
      </c>
      <c r="B198" s="3">
        <f>DAY(Table1[[#This Row],[Date]])</f>
        <v>11</v>
      </c>
      <c r="C198" s="3">
        <f>MONTH(Table1[[#This Row],[Date]])</f>
        <v>12</v>
      </c>
      <c r="D198" s="3">
        <f>YEAR(Table1[[#This Row],[Date]])</f>
        <v>2023</v>
      </c>
      <c r="E198" s="2">
        <v>45271</v>
      </c>
      <c r="F198" s="3" t="s">
        <v>222</v>
      </c>
      <c r="G198" s="3" t="s">
        <v>15</v>
      </c>
      <c r="H198" s="3">
        <v>55</v>
      </c>
      <c r="I198" s="3" t="str" cm="1">
        <f t="array" ref="I198">_xlfn.IFS(H198&lt;30,"Young Adult",H198&gt;=50,"Senior",H198&gt;=30,"Adult")</f>
        <v>Senior</v>
      </c>
      <c r="J198" s="3" t="s">
        <v>23</v>
      </c>
      <c r="K198" s="3">
        <v>3</v>
      </c>
      <c r="L198" s="4">
        <v>300</v>
      </c>
      <c r="M198">
        <f>K198*L198</f>
        <v>900</v>
      </c>
      <c r="N198" s="12">
        <f>M198*$Q$3</f>
        <v>13.5</v>
      </c>
    </row>
    <row r="199" spans="1:14">
      <c r="A199" s="3">
        <v>355</v>
      </c>
      <c r="B199" s="3">
        <f>DAY(Table1[[#This Row],[Date]])</f>
        <v>9</v>
      </c>
      <c r="C199" s="3">
        <f>MONTH(Table1[[#This Row],[Date]])</f>
        <v>12</v>
      </c>
      <c r="D199" s="3">
        <f>YEAR(Table1[[#This Row],[Date]])</f>
        <v>2023</v>
      </c>
      <c r="E199" s="2">
        <v>45269</v>
      </c>
      <c r="F199" s="3" t="s">
        <v>223</v>
      </c>
      <c r="G199" s="3" t="s">
        <v>19</v>
      </c>
      <c r="H199" s="3">
        <v>55</v>
      </c>
      <c r="I199" s="3" t="str" cm="1">
        <f t="array" ref="I199">_xlfn.IFS(H199&lt;30,"Young Adult",H199&gt;=50,"Senior",H199&gt;=30,"Adult")</f>
        <v>Senior</v>
      </c>
      <c r="J199" s="3" t="s">
        <v>16</v>
      </c>
      <c r="K199" s="3">
        <v>1</v>
      </c>
      <c r="L199" s="4">
        <v>500</v>
      </c>
      <c r="M199">
        <f>K199*L199</f>
        <v>500</v>
      </c>
      <c r="N199" s="12">
        <f>M199*$Q$3</f>
        <v>7.5</v>
      </c>
    </row>
    <row r="200" spans="1:14">
      <c r="A200" s="3">
        <v>608</v>
      </c>
      <c r="B200" s="3">
        <f>DAY(Table1[[#This Row],[Date]])</f>
        <v>2</v>
      </c>
      <c r="C200" s="3">
        <f>MONTH(Table1[[#This Row],[Date]])</f>
        <v>12</v>
      </c>
      <c r="D200" s="3">
        <f>YEAR(Table1[[#This Row],[Date]])</f>
        <v>2023</v>
      </c>
      <c r="E200" s="2">
        <v>45262</v>
      </c>
      <c r="F200" s="3" t="s">
        <v>224</v>
      </c>
      <c r="G200" s="3" t="s">
        <v>19</v>
      </c>
      <c r="H200" s="3">
        <v>55</v>
      </c>
      <c r="I200" s="3" t="str" cm="1">
        <f t="array" ref="I200">_xlfn.IFS(H200&lt;30,"Young Adult",H200&gt;=50,"Senior",H200&gt;=30,"Adult")</f>
        <v>Senior</v>
      </c>
      <c r="J200" s="3" t="s">
        <v>16</v>
      </c>
      <c r="K200" s="3">
        <v>3</v>
      </c>
      <c r="L200" s="4">
        <v>500</v>
      </c>
      <c r="M200">
        <f>K200*L200</f>
        <v>1500</v>
      </c>
      <c r="N200" s="12">
        <f>M200*$Q$3</f>
        <v>22.5</v>
      </c>
    </row>
    <row r="201" spans="1:14">
      <c r="A201" s="3">
        <v>963</v>
      </c>
      <c r="B201" s="3">
        <f>DAY(Table1[[#This Row],[Date]])</f>
        <v>14</v>
      </c>
      <c r="C201" s="3">
        <f>MONTH(Table1[[#This Row],[Date]])</f>
        <v>11</v>
      </c>
      <c r="D201" s="3">
        <f>YEAR(Table1[[#This Row],[Date]])</f>
        <v>2023</v>
      </c>
      <c r="E201" s="2">
        <v>45244</v>
      </c>
      <c r="F201" s="3" t="s">
        <v>225</v>
      </c>
      <c r="G201" s="3" t="s">
        <v>19</v>
      </c>
      <c r="H201" s="3">
        <v>55</v>
      </c>
      <c r="I201" s="3" t="str" cm="1">
        <f t="array" ref="I201">_xlfn.IFS(H201&lt;30,"Young Adult",H201&gt;=50,"Senior",H201&gt;=30,"Adult")</f>
        <v>Senior</v>
      </c>
      <c r="J201" s="3" t="s">
        <v>20</v>
      </c>
      <c r="K201" s="3">
        <v>1</v>
      </c>
      <c r="L201" s="4">
        <v>50</v>
      </c>
      <c r="M201">
        <f>K201*L201</f>
        <v>50</v>
      </c>
      <c r="N201" s="12">
        <f>M201*$Q$3</f>
        <v>0.75</v>
      </c>
    </row>
    <row r="202" spans="1:14">
      <c r="A202" s="3">
        <v>286</v>
      </c>
      <c r="B202" s="3">
        <f>DAY(Table1[[#This Row],[Date]])</f>
        <v>9</v>
      </c>
      <c r="C202" s="3">
        <f>MONTH(Table1[[#This Row],[Date]])</f>
        <v>10</v>
      </c>
      <c r="D202" s="3">
        <f>YEAR(Table1[[#This Row],[Date]])</f>
        <v>2023</v>
      </c>
      <c r="E202" s="2">
        <v>45208</v>
      </c>
      <c r="F202" s="3" t="s">
        <v>226</v>
      </c>
      <c r="G202" s="3" t="s">
        <v>15</v>
      </c>
      <c r="H202" s="3">
        <v>55</v>
      </c>
      <c r="I202" s="3" t="str" cm="1">
        <f t="array" ref="I202">_xlfn.IFS(H202&lt;30,"Young Adult",H202&gt;=50,"Senior",H202&gt;=30,"Adult")</f>
        <v>Senior</v>
      </c>
      <c r="J202" s="3" t="s">
        <v>16</v>
      </c>
      <c r="K202" s="3">
        <v>2</v>
      </c>
      <c r="L202" s="4">
        <v>25</v>
      </c>
      <c r="M202">
        <f>K202*L202</f>
        <v>50</v>
      </c>
      <c r="N202" s="12">
        <f>M202*$Q$3</f>
        <v>0.75</v>
      </c>
    </row>
    <row r="203" spans="1:14">
      <c r="A203" s="3">
        <v>89</v>
      </c>
      <c r="B203" s="3">
        <f>DAY(Table1[[#This Row],[Date]])</f>
        <v>1</v>
      </c>
      <c r="C203" s="3">
        <f>MONTH(Table1[[#This Row],[Date]])</f>
        <v>10</v>
      </c>
      <c r="D203" s="3">
        <f>YEAR(Table1[[#This Row],[Date]])</f>
        <v>2023</v>
      </c>
      <c r="E203" s="2">
        <v>45200</v>
      </c>
      <c r="F203" s="3" t="s">
        <v>227</v>
      </c>
      <c r="G203" s="3" t="s">
        <v>19</v>
      </c>
      <c r="H203" s="3">
        <v>55</v>
      </c>
      <c r="I203" s="3" t="str" cm="1">
        <f t="array" ref="I203">_xlfn.IFS(H203&lt;30,"Young Adult",H203&gt;=50,"Senior",H203&gt;=30,"Adult")</f>
        <v>Senior</v>
      </c>
      <c r="J203" s="3" t="s">
        <v>16</v>
      </c>
      <c r="K203" s="3">
        <v>4</v>
      </c>
      <c r="L203" s="4">
        <v>500</v>
      </c>
      <c r="M203">
        <f>K203*L203</f>
        <v>2000</v>
      </c>
      <c r="N203" s="12">
        <f>M203*$Q$3</f>
        <v>30</v>
      </c>
    </row>
    <row r="204" spans="1:14">
      <c r="A204" s="3">
        <v>194</v>
      </c>
      <c r="B204" s="3">
        <f>DAY(Table1[[#This Row],[Date]])</f>
        <v>6</v>
      </c>
      <c r="C204" s="3">
        <f>MONTH(Table1[[#This Row],[Date]])</f>
        <v>9</v>
      </c>
      <c r="D204" s="3">
        <f>YEAR(Table1[[#This Row],[Date]])</f>
        <v>2023</v>
      </c>
      <c r="E204" s="2">
        <v>45175</v>
      </c>
      <c r="F204" s="3" t="s">
        <v>228</v>
      </c>
      <c r="G204" s="3" t="s">
        <v>15</v>
      </c>
      <c r="H204" s="3">
        <v>55</v>
      </c>
      <c r="I204" s="3" t="str" cm="1">
        <f t="array" ref="I204">_xlfn.IFS(H204&lt;30,"Young Adult",H204&gt;=50,"Senior",H204&gt;=30,"Adult")</f>
        <v>Senior</v>
      </c>
      <c r="J204" s="3" t="s">
        <v>23</v>
      </c>
      <c r="K204" s="3">
        <v>4</v>
      </c>
      <c r="L204" s="4">
        <v>50</v>
      </c>
      <c r="M204">
        <f>K204*L204</f>
        <v>200</v>
      </c>
      <c r="N204" s="12">
        <f>M204*$Q$3</f>
        <v>3</v>
      </c>
    </row>
    <row r="205" spans="1:14">
      <c r="A205" s="3">
        <v>924</v>
      </c>
      <c r="B205" s="3">
        <f>DAY(Table1[[#This Row],[Date]])</f>
        <v>29</v>
      </c>
      <c r="C205" s="3">
        <f>MONTH(Table1[[#This Row],[Date]])</f>
        <v>8</v>
      </c>
      <c r="D205" s="3">
        <f>YEAR(Table1[[#This Row],[Date]])</f>
        <v>2023</v>
      </c>
      <c r="E205" s="2">
        <v>45167</v>
      </c>
      <c r="F205" s="3" t="s">
        <v>229</v>
      </c>
      <c r="G205" s="3" t="s">
        <v>15</v>
      </c>
      <c r="H205" s="3">
        <v>55</v>
      </c>
      <c r="I205" s="3" t="str" cm="1">
        <f t="array" ref="I205">_xlfn.IFS(H205&lt;30,"Young Adult",H205&gt;=50,"Senior",H205&gt;=30,"Adult")</f>
        <v>Senior</v>
      </c>
      <c r="J205" s="3" t="s">
        <v>20</v>
      </c>
      <c r="K205" s="3">
        <v>2</v>
      </c>
      <c r="L205" s="4">
        <v>50</v>
      </c>
      <c r="M205">
        <f>K205*L205</f>
        <v>100</v>
      </c>
      <c r="N205" s="12">
        <f>M205*$Q$3</f>
        <v>1.5</v>
      </c>
    </row>
    <row r="206" spans="1:14">
      <c r="A206" s="3">
        <v>384</v>
      </c>
      <c r="B206" s="3">
        <f>DAY(Table1[[#This Row],[Date]])</f>
        <v>13</v>
      </c>
      <c r="C206" s="3">
        <f>MONTH(Table1[[#This Row],[Date]])</f>
        <v>8</v>
      </c>
      <c r="D206" s="3">
        <f>YEAR(Table1[[#This Row],[Date]])</f>
        <v>2023</v>
      </c>
      <c r="E206" s="2">
        <v>45151</v>
      </c>
      <c r="F206" s="3" t="s">
        <v>230</v>
      </c>
      <c r="G206" s="3" t="s">
        <v>15</v>
      </c>
      <c r="H206" s="3">
        <v>55</v>
      </c>
      <c r="I206" s="3" t="str" cm="1">
        <f t="array" ref="I206">_xlfn.IFS(H206&lt;30,"Young Adult",H206&gt;=50,"Senior",H206&gt;=30,"Adult")</f>
        <v>Senior</v>
      </c>
      <c r="J206" s="3" t="s">
        <v>23</v>
      </c>
      <c r="K206" s="3">
        <v>1</v>
      </c>
      <c r="L206" s="4">
        <v>500</v>
      </c>
      <c r="M206">
        <f>K206*L206</f>
        <v>500</v>
      </c>
      <c r="N206" s="12">
        <f>M206*$Q$3</f>
        <v>7.5</v>
      </c>
    </row>
    <row r="207" spans="1:14">
      <c r="A207" s="3">
        <v>45</v>
      </c>
      <c r="B207" s="3">
        <f>DAY(Table1[[#This Row],[Date]])</f>
        <v>3</v>
      </c>
      <c r="C207" s="3">
        <f>MONTH(Table1[[#This Row],[Date]])</f>
        <v>7</v>
      </c>
      <c r="D207" s="3">
        <f>YEAR(Table1[[#This Row],[Date]])</f>
        <v>2023</v>
      </c>
      <c r="E207" s="2">
        <v>45110</v>
      </c>
      <c r="F207" s="3" t="s">
        <v>231</v>
      </c>
      <c r="G207" s="3" t="s">
        <v>19</v>
      </c>
      <c r="H207" s="3">
        <v>55</v>
      </c>
      <c r="I207" s="3" t="str" cm="1">
        <f t="array" ref="I207">_xlfn.IFS(H207&lt;30,"Young Adult",H207&gt;=50,"Senior",H207&gt;=30,"Adult")</f>
        <v>Senior</v>
      </c>
      <c r="J207" s="3" t="s">
        <v>16</v>
      </c>
      <c r="K207" s="3">
        <v>1</v>
      </c>
      <c r="L207" s="4">
        <v>30</v>
      </c>
      <c r="M207">
        <f>K207*L207</f>
        <v>30</v>
      </c>
      <c r="N207" s="12">
        <f>M207*$Q$3</f>
        <v>0.44999999999999996</v>
      </c>
    </row>
    <row r="208" spans="1:14">
      <c r="A208" s="3">
        <v>727</v>
      </c>
      <c r="B208" s="3">
        <f>DAY(Table1[[#This Row],[Date]])</f>
        <v>22</v>
      </c>
      <c r="C208" s="3">
        <f>MONTH(Table1[[#This Row],[Date]])</f>
        <v>6</v>
      </c>
      <c r="D208" s="3">
        <f>YEAR(Table1[[#This Row],[Date]])</f>
        <v>2023</v>
      </c>
      <c r="E208" s="2">
        <v>45099</v>
      </c>
      <c r="F208" s="3" t="s">
        <v>232</v>
      </c>
      <c r="G208" s="3" t="s">
        <v>15</v>
      </c>
      <c r="H208" s="3">
        <v>55</v>
      </c>
      <c r="I208" s="3" t="str" cm="1">
        <f t="array" ref="I208">_xlfn.IFS(H208&lt;30,"Young Adult",H208&gt;=50,"Senior",H208&gt;=30,"Adult")</f>
        <v>Senior</v>
      </c>
      <c r="J208" s="3" t="s">
        <v>20</v>
      </c>
      <c r="K208" s="3">
        <v>3</v>
      </c>
      <c r="L208" s="4">
        <v>300</v>
      </c>
      <c r="M208">
        <f>K208*L208</f>
        <v>900</v>
      </c>
      <c r="N208" s="12">
        <f>M208*$Q$3</f>
        <v>13.5</v>
      </c>
    </row>
    <row r="209" spans="1:14">
      <c r="A209" s="3">
        <v>655</v>
      </c>
      <c r="B209" s="3">
        <f>DAY(Table1[[#This Row],[Date]])</f>
        <v>13</v>
      </c>
      <c r="C209" s="3">
        <f>MONTH(Table1[[#This Row],[Date]])</f>
        <v>6</v>
      </c>
      <c r="D209" s="3">
        <f>YEAR(Table1[[#This Row],[Date]])</f>
        <v>2023</v>
      </c>
      <c r="E209" s="2">
        <v>45090</v>
      </c>
      <c r="F209" s="3" t="s">
        <v>233</v>
      </c>
      <c r="G209" s="3" t="s">
        <v>19</v>
      </c>
      <c r="H209" s="3">
        <v>55</v>
      </c>
      <c r="I209" s="3" t="str" cm="1">
        <f t="array" ref="I209">_xlfn.IFS(H209&lt;30,"Young Adult",H209&gt;=50,"Senior",H209&gt;=30,"Adult")</f>
        <v>Senior</v>
      </c>
      <c r="J209" s="3" t="s">
        <v>23</v>
      </c>
      <c r="K209" s="3">
        <v>1</v>
      </c>
      <c r="L209" s="4">
        <v>500</v>
      </c>
      <c r="M209">
        <f>K209*L209</f>
        <v>500</v>
      </c>
      <c r="N209" s="12">
        <f>M209*$Q$3</f>
        <v>7.5</v>
      </c>
    </row>
    <row r="210" spans="1:14">
      <c r="A210" s="3">
        <v>895</v>
      </c>
      <c r="B210" s="3">
        <f>DAY(Table1[[#This Row],[Date]])</f>
        <v>22</v>
      </c>
      <c r="C210" s="3">
        <f>MONTH(Table1[[#This Row],[Date]])</f>
        <v>5</v>
      </c>
      <c r="D210" s="3">
        <f>YEAR(Table1[[#This Row],[Date]])</f>
        <v>2023</v>
      </c>
      <c r="E210" s="2">
        <v>45068</v>
      </c>
      <c r="F210" s="3" t="s">
        <v>234</v>
      </c>
      <c r="G210" s="3" t="s">
        <v>19</v>
      </c>
      <c r="H210" s="3">
        <v>55</v>
      </c>
      <c r="I210" s="3" t="str" cm="1">
        <f t="array" ref="I210">_xlfn.IFS(H210&lt;30,"Young Adult",H210&gt;=50,"Senior",H210&gt;=30,"Adult")</f>
        <v>Senior</v>
      </c>
      <c r="J210" s="3" t="s">
        <v>23</v>
      </c>
      <c r="K210" s="3">
        <v>4</v>
      </c>
      <c r="L210" s="4">
        <v>30</v>
      </c>
      <c r="M210">
        <f>K210*L210</f>
        <v>120</v>
      </c>
      <c r="N210" s="12">
        <f>M210*$Q$3</f>
        <v>1.7999999999999998</v>
      </c>
    </row>
    <row r="211" spans="1:14">
      <c r="A211" s="3">
        <v>425</v>
      </c>
      <c r="B211" s="3">
        <f>DAY(Table1[[#This Row],[Date]])</f>
        <v>15</v>
      </c>
      <c r="C211" s="3">
        <f>MONTH(Table1[[#This Row],[Date]])</f>
        <v>5</v>
      </c>
      <c r="D211" s="3">
        <f>YEAR(Table1[[#This Row],[Date]])</f>
        <v>2023</v>
      </c>
      <c r="E211" s="2">
        <v>45061</v>
      </c>
      <c r="F211" s="3" t="s">
        <v>235</v>
      </c>
      <c r="G211" s="3" t="s">
        <v>19</v>
      </c>
      <c r="H211" s="3">
        <v>55</v>
      </c>
      <c r="I211" s="3" t="str" cm="1">
        <f t="array" ref="I211">_xlfn.IFS(H211&lt;30,"Young Adult",H211&gt;=50,"Senior",H211&gt;=30,"Adult")</f>
        <v>Senior</v>
      </c>
      <c r="J211" s="3" t="s">
        <v>16</v>
      </c>
      <c r="K211" s="3">
        <v>4</v>
      </c>
      <c r="L211" s="4">
        <v>30</v>
      </c>
      <c r="M211">
        <f>K211*L211</f>
        <v>120</v>
      </c>
      <c r="N211" s="12">
        <f>M211*$Q$3</f>
        <v>1.7999999999999998</v>
      </c>
    </row>
    <row r="212" spans="1:14">
      <c r="A212" s="3">
        <v>483</v>
      </c>
      <c r="B212" s="3">
        <f>DAY(Table1[[#This Row],[Date]])</f>
        <v>25</v>
      </c>
      <c r="C212" s="3">
        <f>MONTH(Table1[[#This Row],[Date]])</f>
        <v>4</v>
      </c>
      <c r="D212" s="3">
        <f>YEAR(Table1[[#This Row],[Date]])</f>
        <v>2023</v>
      </c>
      <c r="E212" s="2">
        <v>45041</v>
      </c>
      <c r="F212" s="3" t="s">
        <v>236</v>
      </c>
      <c r="G212" s="3" t="s">
        <v>15</v>
      </c>
      <c r="H212" s="3">
        <v>55</v>
      </c>
      <c r="I212" s="3" t="str" cm="1">
        <f t="array" ref="I212">_xlfn.IFS(H212&lt;30,"Young Adult",H212&gt;=50,"Senior",H212&gt;=30,"Adult")</f>
        <v>Senior</v>
      </c>
      <c r="J212" s="3" t="s">
        <v>23</v>
      </c>
      <c r="K212" s="3">
        <v>1</v>
      </c>
      <c r="L212" s="4">
        <v>30</v>
      </c>
      <c r="M212">
        <f>K212*L212</f>
        <v>30</v>
      </c>
      <c r="N212" s="12">
        <f>M212*$Q$3</f>
        <v>0.44999999999999996</v>
      </c>
    </row>
    <row r="213" spans="1:14">
      <c r="A213" s="3">
        <v>98</v>
      </c>
      <c r="B213" s="3">
        <f>DAY(Table1[[#This Row],[Date]])</f>
        <v>23</v>
      </c>
      <c r="C213" s="3">
        <f>MONTH(Table1[[#This Row],[Date]])</f>
        <v>4</v>
      </c>
      <c r="D213" s="3">
        <f>YEAR(Table1[[#This Row],[Date]])</f>
        <v>2023</v>
      </c>
      <c r="E213" s="2">
        <v>45039</v>
      </c>
      <c r="F213" s="3" t="s">
        <v>237</v>
      </c>
      <c r="G213" s="3" t="s">
        <v>19</v>
      </c>
      <c r="H213" s="3">
        <v>55</v>
      </c>
      <c r="I213" s="3" t="str" cm="1">
        <f t="array" ref="I213">_xlfn.IFS(H213&lt;30,"Young Adult",H213&gt;=50,"Senior",H213&gt;=30,"Adult")</f>
        <v>Senior</v>
      </c>
      <c r="J213" s="3" t="s">
        <v>20</v>
      </c>
      <c r="K213" s="3">
        <v>2</v>
      </c>
      <c r="L213" s="4">
        <v>50</v>
      </c>
      <c r="M213">
        <f>K213*L213</f>
        <v>100</v>
      </c>
      <c r="N213" s="12">
        <f>M213*$Q$3</f>
        <v>1.5</v>
      </c>
    </row>
    <row r="214" spans="1:14">
      <c r="A214" s="3">
        <v>91</v>
      </c>
      <c r="B214" s="3">
        <f>DAY(Table1[[#This Row],[Date]])</f>
        <v>25</v>
      </c>
      <c r="C214" s="3">
        <f>MONTH(Table1[[#This Row],[Date]])</f>
        <v>3</v>
      </c>
      <c r="D214" s="3">
        <f>YEAR(Table1[[#This Row],[Date]])</f>
        <v>2023</v>
      </c>
      <c r="E214" s="2">
        <v>45010</v>
      </c>
      <c r="F214" s="3" t="s">
        <v>238</v>
      </c>
      <c r="G214" s="3" t="s">
        <v>19</v>
      </c>
      <c r="H214" s="3">
        <v>55</v>
      </c>
      <c r="I214" s="3" t="str" cm="1">
        <f t="array" ref="I214">_xlfn.IFS(H214&lt;30,"Young Adult",H214&gt;=50,"Senior",H214&gt;=30,"Adult")</f>
        <v>Senior</v>
      </c>
      <c r="J214" s="3" t="s">
        <v>16</v>
      </c>
      <c r="K214" s="3">
        <v>1</v>
      </c>
      <c r="L214" s="4">
        <v>500</v>
      </c>
      <c r="M214">
        <f>K214*L214</f>
        <v>500</v>
      </c>
      <c r="N214" s="12">
        <f>M214*$Q$3</f>
        <v>7.5</v>
      </c>
    </row>
    <row r="215" spans="1:14">
      <c r="A215" s="3">
        <v>313</v>
      </c>
      <c r="B215" s="3">
        <f>DAY(Table1[[#This Row],[Date]])</f>
        <v>21</v>
      </c>
      <c r="C215" s="3">
        <f>MONTH(Table1[[#This Row],[Date]])</f>
        <v>3</v>
      </c>
      <c r="D215" s="3">
        <f>YEAR(Table1[[#This Row],[Date]])</f>
        <v>2023</v>
      </c>
      <c r="E215" s="2">
        <v>45006</v>
      </c>
      <c r="F215" s="3" t="s">
        <v>239</v>
      </c>
      <c r="G215" s="3" t="s">
        <v>19</v>
      </c>
      <c r="H215" s="3">
        <v>55</v>
      </c>
      <c r="I215" s="3" t="str" cm="1">
        <f t="array" ref="I215">_xlfn.IFS(H215&lt;30,"Young Adult",H215&gt;=50,"Senior",H215&gt;=30,"Adult")</f>
        <v>Senior</v>
      </c>
      <c r="J215" s="3" t="s">
        <v>20</v>
      </c>
      <c r="K215" s="3">
        <v>3</v>
      </c>
      <c r="L215" s="4">
        <v>500</v>
      </c>
      <c r="M215">
        <f>K215*L215</f>
        <v>1500</v>
      </c>
      <c r="N215" s="12">
        <f>M215*$Q$3</f>
        <v>22.5</v>
      </c>
    </row>
    <row r="216" spans="1:14">
      <c r="A216" s="3">
        <v>536</v>
      </c>
      <c r="B216" s="3">
        <f>DAY(Table1[[#This Row],[Date]])</f>
        <v>5</v>
      </c>
      <c r="C216" s="3">
        <f>MONTH(Table1[[#This Row],[Date]])</f>
        <v>3</v>
      </c>
      <c r="D216" s="3">
        <f>YEAR(Table1[[#This Row],[Date]])</f>
        <v>2023</v>
      </c>
      <c r="E216" s="2">
        <v>44990</v>
      </c>
      <c r="F216" s="3" t="s">
        <v>240</v>
      </c>
      <c r="G216" s="3" t="s">
        <v>19</v>
      </c>
      <c r="H216" s="3">
        <v>55</v>
      </c>
      <c r="I216" s="3" t="str" cm="1">
        <f t="array" ref="I216">_xlfn.IFS(H216&lt;30,"Young Adult",H216&gt;=50,"Senior",H216&gt;=30,"Adult")</f>
        <v>Senior</v>
      </c>
      <c r="J216" s="3" t="s">
        <v>20</v>
      </c>
      <c r="K216" s="3">
        <v>4</v>
      </c>
      <c r="L216" s="4">
        <v>30</v>
      </c>
      <c r="M216">
        <f>K216*L216</f>
        <v>120</v>
      </c>
      <c r="N216" s="12">
        <f>M216*$Q$3</f>
        <v>1.7999999999999998</v>
      </c>
    </row>
    <row r="217" spans="1:14">
      <c r="A217" s="3">
        <v>396</v>
      </c>
      <c r="B217" s="3">
        <f>DAY(Table1[[#This Row],[Date]])</f>
        <v>23</v>
      </c>
      <c r="C217" s="3">
        <f>MONTH(Table1[[#This Row],[Date]])</f>
        <v>2</v>
      </c>
      <c r="D217" s="3">
        <f>YEAR(Table1[[#This Row],[Date]])</f>
        <v>2023</v>
      </c>
      <c r="E217" s="2">
        <v>44980</v>
      </c>
      <c r="F217" s="3" t="s">
        <v>241</v>
      </c>
      <c r="G217" s="3" t="s">
        <v>19</v>
      </c>
      <c r="H217" s="3">
        <v>55</v>
      </c>
      <c r="I217" s="3" t="str" cm="1">
        <f t="array" ref="I217">_xlfn.IFS(H217&lt;30,"Young Adult",H217&gt;=50,"Senior",H217&gt;=30,"Adult")</f>
        <v>Senior</v>
      </c>
      <c r="J217" s="3" t="s">
        <v>20</v>
      </c>
      <c r="K217" s="3">
        <v>1</v>
      </c>
      <c r="L217" s="4">
        <v>30</v>
      </c>
      <c r="M217">
        <f>K217*L217</f>
        <v>30</v>
      </c>
      <c r="N217" s="12">
        <f>M217*$Q$3</f>
        <v>0.44999999999999996</v>
      </c>
    </row>
    <row r="218" spans="1:14">
      <c r="A218" s="3">
        <v>386</v>
      </c>
      <c r="B218" s="3">
        <f>DAY(Table1[[#This Row],[Date]])</f>
        <v>27</v>
      </c>
      <c r="C218" s="3">
        <f>MONTH(Table1[[#This Row],[Date]])</f>
        <v>12</v>
      </c>
      <c r="D218" s="3">
        <f>YEAR(Table1[[#This Row],[Date]])</f>
        <v>2023</v>
      </c>
      <c r="E218" s="2">
        <v>45287</v>
      </c>
      <c r="F218" s="3" t="s">
        <v>242</v>
      </c>
      <c r="G218" s="3" t="s">
        <v>19</v>
      </c>
      <c r="H218" s="3">
        <v>54</v>
      </c>
      <c r="I218" s="3" t="str" cm="1">
        <f t="array" ref="I218">_xlfn.IFS(H218&lt;30,"Young Adult",H218&gt;=50,"Senior",H218&gt;=30,"Adult")</f>
        <v>Senior</v>
      </c>
      <c r="J218" s="3" t="s">
        <v>16</v>
      </c>
      <c r="K218" s="3">
        <v>2</v>
      </c>
      <c r="L218" s="4">
        <v>300</v>
      </c>
      <c r="M218">
        <f>K218*L218</f>
        <v>600</v>
      </c>
      <c r="N218" s="12">
        <f>M218*$Q$3</f>
        <v>9</v>
      </c>
    </row>
    <row r="219" spans="1:14">
      <c r="A219" s="3">
        <v>83</v>
      </c>
      <c r="B219" s="3">
        <f>DAY(Table1[[#This Row],[Date]])</f>
        <v>16</v>
      </c>
      <c r="C219" s="3">
        <f>MONTH(Table1[[#This Row],[Date]])</f>
        <v>12</v>
      </c>
      <c r="D219" s="3">
        <f>YEAR(Table1[[#This Row],[Date]])</f>
        <v>2023</v>
      </c>
      <c r="E219" s="2">
        <v>45276</v>
      </c>
      <c r="F219" s="3" t="s">
        <v>243</v>
      </c>
      <c r="G219" s="3" t="s">
        <v>15</v>
      </c>
      <c r="H219" s="3">
        <v>54</v>
      </c>
      <c r="I219" s="3" t="str" cm="1">
        <f t="array" ref="I219">_xlfn.IFS(H219&lt;30,"Young Adult",H219&gt;=50,"Senior",H219&gt;=30,"Adult")</f>
        <v>Senior</v>
      </c>
      <c r="J219" s="3" t="s">
        <v>16</v>
      </c>
      <c r="K219" s="3">
        <v>2</v>
      </c>
      <c r="L219" s="4">
        <v>50</v>
      </c>
      <c r="M219">
        <f>K219*L219</f>
        <v>100</v>
      </c>
      <c r="N219" s="12">
        <f>M219*$Q$3</f>
        <v>1.5</v>
      </c>
    </row>
    <row r="220" spans="1:14">
      <c r="A220" s="3">
        <v>856</v>
      </c>
      <c r="B220" s="3">
        <f>DAY(Table1[[#This Row],[Date]])</f>
        <v>27</v>
      </c>
      <c r="C220" s="3">
        <f>MONTH(Table1[[#This Row],[Date]])</f>
        <v>11</v>
      </c>
      <c r="D220" s="3">
        <f>YEAR(Table1[[#This Row],[Date]])</f>
        <v>2023</v>
      </c>
      <c r="E220" s="2">
        <v>45257</v>
      </c>
      <c r="F220" s="3" t="s">
        <v>244</v>
      </c>
      <c r="G220" s="3" t="s">
        <v>15</v>
      </c>
      <c r="H220" s="3">
        <v>54</v>
      </c>
      <c r="I220" s="3" t="str" cm="1">
        <f t="array" ref="I220">_xlfn.IFS(H220&lt;30,"Young Adult",H220&gt;=50,"Senior",H220&gt;=30,"Adult")</f>
        <v>Senior</v>
      </c>
      <c r="J220" s="3" t="s">
        <v>16</v>
      </c>
      <c r="K220" s="3">
        <v>4</v>
      </c>
      <c r="L220" s="4">
        <v>30</v>
      </c>
      <c r="M220">
        <f>K220*L220</f>
        <v>120</v>
      </c>
      <c r="N220" s="12">
        <f>M220*$Q$3</f>
        <v>1.7999999999999998</v>
      </c>
    </row>
    <row r="221" spans="1:14">
      <c r="A221" s="3">
        <v>855</v>
      </c>
      <c r="B221" s="3">
        <f>DAY(Table1[[#This Row],[Date]])</f>
        <v>1</v>
      </c>
      <c r="C221" s="3">
        <f>MONTH(Table1[[#This Row],[Date]])</f>
        <v>9</v>
      </c>
      <c r="D221" s="3">
        <f>YEAR(Table1[[#This Row],[Date]])</f>
        <v>2023</v>
      </c>
      <c r="E221" s="2">
        <v>45170</v>
      </c>
      <c r="F221" s="3" t="s">
        <v>245</v>
      </c>
      <c r="G221" s="3" t="s">
        <v>15</v>
      </c>
      <c r="H221" s="3">
        <v>54</v>
      </c>
      <c r="I221" s="3" t="str" cm="1">
        <f t="array" ref="I221">_xlfn.IFS(H221&lt;30,"Young Adult",H221&gt;=50,"Senior",H221&gt;=30,"Adult")</f>
        <v>Senior</v>
      </c>
      <c r="J221" s="3" t="s">
        <v>20</v>
      </c>
      <c r="K221" s="3">
        <v>1</v>
      </c>
      <c r="L221" s="4">
        <v>25</v>
      </c>
      <c r="M221">
        <f>K221*L221</f>
        <v>25</v>
      </c>
      <c r="N221" s="12">
        <f>M221*$Q$3</f>
        <v>0.375</v>
      </c>
    </row>
    <row r="222" spans="1:14">
      <c r="A222" s="3">
        <v>306</v>
      </c>
      <c r="B222" s="3">
        <f>DAY(Table1[[#This Row],[Date]])</f>
        <v>21</v>
      </c>
      <c r="C222" s="3">
        <f>MONTH(Table1[[#This Row],[Date]])</f>
        <v>8</v>
      </c>
      <c r="D222" s="3">
        <f>YEAR(Table1[[#This Row],[Date]])</f>
        <v>2023</v>
      </c>
      <c r="E222" s="2">
        <v>45159</v>
      </c>
      <c r="F222" s="3" t="s">
        <v>246</v>
      </c>
      <c r="G222" s="3" t="s">
        <v>15</v>
      </c>
      <c r="H222" s="3">
        <v>54</v>
      </c>
      <c r="I222" s="3" t="str" cm="1">
        <f t="array" ref="I222">_xlfn.IFS(H222&lt;30,"Young Adult",H222&gt;=50,"Senior",H222&gt;=30,"Adult")</f>
        <v>Senior</v>
      </c>
      <c r="J222" s="3" t="s">
        <v>16</v>
      </c>
      <c r="K222" s="3">
        <v>1</v>
      </c>
      <c r="L222" s="4">
        <v>50</v>
      </c>
      <c r="M222">
        <f>K222*L222</f>
        <v>50</v>
      </c>
      <c r="N222" s="12">
        <f>M222*$Q$3</f>
        <v>0.75</v>
      </c>
    </row>
    <row r="223" spans="1:14">
      <c r="A223" s="3">
        <v>463</v>
      </c>
      <c r="B223" s="3">
        <f>DAY(Table1[[#This Row],[Date]])</f>
        <v>31</v>
      </c>
      <c r="C223" s="3">
        <f>MONTH(Table1[[#This Row],[Date]])</f>
        <v>7</v>
      </c>
      <c r="D223" s="3">
        <f>YEAR(Table1[[#This Row],[Date]])</f>
        <v>2023</v>
      </c>
      <c r="E223" s="2">
        <v>45138</v>
      </c>
      <c r="F223" s="3" t="s">
        <v>247</v>
      </c>
      <c r="G223" s="3" t="s">
        <v>19</v>
      </c>
      <c r="H223" s="3">
        <v>54</v>
      </c>
      <c r="I223" s="3" t="str" cm="1">
        <f t="array" ref="I223">_xlfn.IFS(H223&lt;30,"Young Adult",H223&gt;=50,"Senior",H223&gt;=30,"Adult")</f>
        <v>Senior</v>
      </c>
      <c r="J223" s="3" t="s">
        <v>20</v>
      </c>
      <c r="K223" s="3">
        <v>3</v>
      </c>
      <c r="L223" s="4">
        <v>500</v>
      </c>
      <c r="M223">
        <f>K223*L223</f>
        <v>1500</v>
      </c>
      <c r="N223" s="12">
        <f>M223*$Q$3</f>
        <v>22.5</v>
      </c>
    </row>
    <row r="224" spans="1:14">
      <c r="A224" s="3">
        <v>338</v>
      </c>
      <c r="B224" s="3">
        <f>DAY(Table1[[#This Row],[Date]])</f>
        <v>26</v>
      </c>
      <c r="C224" s="3">
        <f>MONTH(Table1[[#This Row],[Date]])</f>
        <v>7</v>
      </c>
      <c r="D224" s="3">
        <f>YEAR(Table1[[#This Row],[Date]])</f>
        <v>2023</v>
      </c>
      <c r="E224" s="2">
        <v>45133</v>
      </c>
      <c r="F224" s="3" t="s">
        <v>248</v>
      </c>
      <c r="G224" s="3" t="s">
        <v>15</v>
      </c>
      <c r="H224" s="3">
        <v>54</v>
      </c>
      <c r="I224" s="3" t="str" cm="1">
        <f t="array" ref="I224">_xlfn.IFS(H224&lt;30,"Young Adult",H224&gt;=50,"Senior",H224&gt;=30,"Adult")</f>
        <v>Senior</v>
      </c>
      <c r="J224" s="3" t="s">
        <v>20</v>
      </c>
      <c r="K224" s="3">
        <v>2</v>
      </c>
      <c r="L224" s="4">
        <v>50</v>
      </c>
      <c r="M224">
        <f>K224*L224</f>
        <v>100</v>
      </c>
      <c r="N224" s="12">
        <f>M224*$Q$3</f>
        <v>1.5</v>
      </c>
    </row>
    <row r="225" spans="1:14">
      <c r="A225" s="3">
        <v>723</v>
      </c>
      <c r="B225" s="3">
        <f>DAY(Table1[[#This Row],[Date]])</f>
        <v>17</v>
      </c>
      <c r="C225" s="3">
        <f>MONTH(Table1[[#This Row],[Date]])</f>
        <v>6</v>
      </c>
      <c r="D225" s="3">
        <f>YEAR(Table1[[#This Row],[Date]])</f>
        <v>2023</v>
      </c>
      <c r="E225" s="2">
        <v>45094</v>
      </c>
      <c r="F225" s="3" t="s">
        <v>249</v>
      </c>
      <c r="G225" s="3" t="s">
        <v>19</v>
      </c>
      <c r="H225" s="3">
        <v>54</v>
      </c>
      <c r="I225" s="3" t="str" cm="1">
        <f t="array" ref="I225">_xlfn.IFS(H225&lt;30,"Young Adult",H225&gt;=50,"Senior",H225&gt;=30,"Adult")</f>
        <v>Senior</v>
      </c>
      <c r="J225" s="3" t="s">
        <v>20</v>
      </c>
      <c r="K225" s="3">
        <v>4</v>
      </c>
      <c r="L225" s="4">
        <v>50</v>
      </c>
      <c r="M225">
        <f>K225*L225</f>
        <v>200</v>
      </c>
      <c r="N225" s="12">
        <f>M225*$Q$3</f>
        <v>3</v>
      </c>
    </row>
    <row r="226" spans="1:14">
      <c r="A226" s="3">
        <v>902</v>
      </c>
      <c r="B226" s="3">
        <f>DAY(Table1[[#This Row],[Date]])</f>
        <v>1</v>
      </c>
      <c r="C226" s="3">
        <f>MONTH(Table1[[#This Row],[Date]])</f>
        <v>6</v>
      </c>
      <c r="D226" s="3">
        <f>YEAR(Table1[[#This Row],[Date]])</f>
        <v>2023</v>
      </c>
      <c r="E226" s="2">
        <v>45078</v>
      </c>
      <c r="F226" s="3" t="s">
        <v>250</v>
      </c>
      <c r="G226" s="3" t="s">
        <v>19</v>
      </c>
      <c r="H226" s="3">
        <v>54</v>
      </c>
      <c r="I226" s="3" t="str" cm="1">
        <f t="array" ref="I226">_xlfn.IFS(H226&lt;30,"Young Adult",H226&gt;=50,"Senior",H226&gt;=30,"Adult")</f>
        <v>Senior</v>
      </c>
      <c r="J226" s="3" t="s">
        <v>20</v>
      </c>
      <c r="K226" s="3">
        <v>1</v>
      </c>
      <c r="L226" s="4">
        <v>50</v>
      </c>
      <c r="M226">
        <f>K226*L226</f>
        <v>50</v>
      </c>
      <c r="N226" s="12">
        <f>M226*$Q$3</f>
        <v>0.75</v>
      </c>
    </row>
    <row r="227" spans="1:14">
      <c r="A227" s="3">
        <v>578</v>
      </c>
      <c r="B227" s="3">
        <f>DAY(Table1[[#This Row],[Date]])</f>
        <v>26</v>
      </c>
      <c r="C227" s="3">
        <f>MONTH(Table1[[#This Row],[Date]])</f>
        <v>5</v>
      </c>
      <c r="D227" s="3">
        <f>YEAR(Table1[[#This Row],[Date]])</f>
        <v>2023</v>
      </c>
      <c r="E227" s="2">
        <v>45072</v>
      </c>
      <c r="F227" s="3" t="s">
        <v>251</v>
      </c>
      <c r="G227" s="3" t="s">
        <v>19</v>
      </c>
      <c r="H227" s="3">
        <v>54</v>
      </c>
      <c r="I227" s="3" t="str" cm="1">
        <f t="array" ref="I227">_xlfn.IFS(H227&lt;30,"Young Adult",H227&gt;=50,"Senior",H227&gt;=30,"Adult")</f>
        <v>Senior</v>
      </c>
      <c r="J227" s="3" t="s">
        <v>23</v>
      </c>
      <c r="K227" s="3">
        <v>4</v>
      </c>
      <c r="L227" s="4">
        <v>30</v>
      </c>
      <c r="M227">
        <f>K227*L227</f>
        <v>120</v>
      </c>
      <c r="N227" s="12">
        <f>M227*$Q$3</f>
        <v>1.7999999999999998</v>
      </c>
    </row>
    <row r="228" spans="1:14">
      <c r="A228" s="3">
        <v>642</v>
      </c>
      <c r="B228" s="3">
        <f>DAY(Table1[[#This Row],[Date]])</f>
        <v>22</v>
      </c>
      <c r="C228" s="3">
        <f>MONTH(Table1[[#This Row],[Date]])</f>
        <v>5</v>
      </c>
      <c r="D228" s="3">
        <f>YEAR(Table1[[#This Row],[Date]])</f>
        <v>2023</v>
      </c>
      <c r="E228" s="2">
        <v>45068</v>
      </c>
      <c r="F228" s="3" t="s">
        <v>252</v>
      </c>
      <c r="G228" s="3" t="s">
        <v>19</v>
      </c>
      <c r="H228" s="3">
        <v>54</v>
      </c>
      <c r="I228" s="3" t="str" cm="1">
        <f t="array" ref="I228">_xlfn.IFS(H228&lt;30,"Young Adult",H228&gt;=50,"Senior",H228&gt;=30,"Adult")</f>
        <v>Senior</v>
      </c>
      <c r="J228" s="3" t="s">
        <v>23</v>
      </c>
      <c r="K228" s="3">
        <v>4</v>
      </c>
      <c r="L228" s="4">
        <v>25</v>
      </c>
      <c r="M228">
        <f>K228*L228</f>
        <v>100</v>
      </c>
      <c r="N228" s="12">
        <f>M228*$Q$3</f>
        <v>1.5</v>
      </c>
    </row>
    <row r="229" spans="1:14">
      <c r="A229" s="3">
        <v>653</v>
      </c>
      <c r="B229" s="3">
        <f>DAY(Table1[[#This Row],[Date]])</f>
        <v>20</v>
      </c>
      <c r="C229" s="3">
        <f>MONTH(Table1[[#This Row],[Date]])</f>
        <v>5</v>
      </c>
      <c r="D229" s="3">
        <f>YEAR(Table1[[#This Row],[Date]])</f>
        <v>2023</v>
      </c>
      <c r="E229" s="2">
        <v>45066</v>
      </c>
      <c r="F229" s="3" t="s">
        <v>253</v>
      </c>
      <c r="G229" s="3" t="s">
        <v>15</v>
      </c>
      <c r="H229" s="3">
        <v>54</v>
      </c>
      <c r="I229" s="3" t="str" cm="1">
        <f t="array" ref="I229">_xlfn.IFS(H229&lt;30,"Young Adult",H229&gt;=50,"Senior",H229&gt;=30,"Adult")</f>
        <v>Senior</v>
      </c>
      <c r="J229" s="3" t="s">
        <v>23</v>
      </c>
      <c r="K229" s="3">
        <v>3</v>
      </c>
      <c r="L229" s="4">
        <v>25</v>
      </c>
      <c r="M229">
        <f>K229*L229</f>
        <v>75</v>
      </c>
      <c r="N229" s="12">
        <f>M229*$Q$3</f>
        <v>1.125</v>
      </c>
    </row>
    <row r="230" spans="1:14">
      <c r="A230" s="3">
        <v>48</v>
      </c>
      <c r="B230" s="3">
        <f>DAY(Table1[[#This Row],[Date]])</f>
        <v>16</v>
      </c>
      <c r="C230" s="3">
        <f>MONTH(Table1[[#This Row],[Date]])</f>
        <v>5</v>
      </c>
      <c r="D230" s="3">
        <f>YEAR(Table1[[#This Row],[Date]])</f>
        <v>2023</v>
      </c>
      <c r="E230" s="2">
        <v>45062</v>
      </c>
      <c r="F230" s="3" t="s">
        <v>254</v>
      </c>
      <c r="G230" s="3" t="s">
        <v>15</v>
      </c>
      <c r="H230" s="3">
        <v>54</v>
      </c>
      <c r="I230" s="3" t="str" cm="1">
        <f t="array" ref="I230">_xlfn.IFS(H230&lt;30,"Young Adult",H230&gt;=50,"Senior",H230&gt;=30,"Adult")</f>
        <v>Senior</v>
      </c>
      <c r="J230" s="3" t="s">
        <v>16</v>
      </c>
      <c r="K230" s="3">
        <v>3</v>
      </c>
      <c r="L230" s="4">
        <v>300</v>
      </c>
      <c r="M230">
        <f>K230*L230</f>
        <v>900</v>
      </c>
      <c r="N230" s="12">
        <f>M230*$Q$3</f>
        <v>13.5</v>
      </c>
    </row>
    <row r="231" spans="1:14">
      <c r="A231" s="3">
        <v>731</v>
      </c>
      <c r="B231" s="3">
        <f>DAY(Table1[[#This Row],[Date]])</f>
        <v>10</v>
      </c>
      <c r="C231" s="3">
        <f>MONTH(Table1[[#This Row],[Date]])</f>
        <v>5</v>
      </c>
      <c r="D231" s="3">
        <f>YEAR(Table1[[#This Row],[Date]])</f>
        <v>2023</v>
      </c>
      <c r="E231" s="2">
        <v>45056</v>
      </c>
      <c r="F231" s="3" t="s">
        <v>255</v>
      </c>
      <c r="G231" s="3" t="s">
        <v>15</v>
      </c>
      <c r="H231" s="3">
        <v>54</v>
      </c>
      <c r="I231" s="3" t="str" cm="1">
        <f t="array" ref="I231">_xlfn.IFS(H231&lt;30,"Young Adult",H231&gt;=50,"Senior",H231&gt;=30,"Adult")</f>
        <v>Senior</v>
      </c>
      <c r="J231" s="3" t="s">
        <v>23</v>
      </c>
      <c r="K231" s="3">
        <v>4</v>
      </c>
      <c r="L231" s="4">
        <v>500</v>
      </c>
      <c r="M231">
        <f>K231*L231</f>
        <v>2000</v>
      </c>
      <c r="N231" s="12">
        <f>M231*$Q$3</f>
        <v>30</v>
      </c>
    </row>
    <row r="232" spans="1:14">
      <c r="A232" s="3">
        <v>930</v>
      </c>
      <c r="B232" s="3">
        <f>DAY(Table1[[#This Row],[Date]])</f>
        <v>10</v>
      </c>
      <c r="C232" s="3">
        <f>MONTH(Table1[[#This Row],[Date]])</f>
        <v>5</v>
      </c>
      <c r="D232" s="3">
        <f>YEAR(Table1[[#This Row],[Date]])</f>
        <v>2023</v>
      </c>
      <c r="E232" s="2">
        <v>45056</v>
      </c>
      <c r="F232" s="3" t="s">
        <v>256</v>
      </c>
      <c r="G232" s="3" t="s">
        <v>15</v>
      </c>
      <c r="H232" s="3">
        <v>54</v>
      </c>
      <c r="I232" s="3" t="str" cm="1">
        <f t="array" ref="I232">_xlfn.IFS(H232&lt;30,"Young Adult",H232&gt;=50,"Senior",H232&gt;=30,"Adult")</f>
        <v>Senior</v>
      </c>
      <c r="J232" s="3" t="s">
        <v>23</v>
      </c>
      <c r="K232" s="3">
        <v>4</v>
      </c>
      <c r="L232" s="4">
        <v>50</v>
      </c>
      <c r="M232">
        <f>K232*L232</f>
        <v>200</v>
      </c>
      <c r="N232" s="12">
        <f>M232*$Q$3</f>
        <v>3</v>
      </c>
    </row>
    <row r="233" spans="1:14">
      <c r="A233" s="3">
        <v>252</v>
      </c>
      <c r="B233" s="3">
        <f>DAY(Table1[[#This Row],[Date]])</f>
        <v>5</v>
      </c>
      <c r="C233" s="3">
        <f>MONTH(Table1[[#This Row],[Date]])</f>
        <v>5</v>
      </c>
      <c r="D233" s="3">
        <f>YEAR(Table1[[#This Row],[Date]])</f>
        <v>2023</v>
      </c>
      <c r="E233" s="2">
        <v>45051</v>
      </c>
      <c r="F233" s="3" t="s">
        <v>257</v>
      </c>
      <c r="G233" s="3" t="s">
        <v>15</v>
      </c>
      <c r="H233" s="3">
        <v>54</v>
      </c>
      <c r="I233" s="3" t="str" cm="1">
        <f t="array" ref="I233">_xlfn.IFS(H233&lt;30,"Young Adult",H233&gt;=50,"Senior",H233&gt;=30,"Adult")</f>
        <v>Senior</v>
      </c>
      <c r="J233" s="3" t="s">
        <v>16</v>
      </c>
      <c r="K233" s="3">
        <v>1</v>
      </c>
      <c r="L233" s="4">
        <v>300</v>
      </c>
      <c r="M233">
        <f>K233*L233</f>
        <v>300</v>
      </c>
      <c r="N233" s="12">
        <f>M233*$Q$3</f>
        <v>4.5</v>
      </c>
    </row>
    <row r="234" spans="1:14">
      <c r="A234" s="3">
        <v>236</v>
      </c>
      <c r="B234" s="3">
        <f>DAY(Table1[[#This Row],[Date]])</f>
        <v>28</v>
      </c>
      <c r="C234" s="3">
        <f>MONTH(Table1[[#This Row],[Date]])</f>
        <v>4</v>
      </c>
      <c r="D234" s="3">
        <f>YEAR(Table1[[#This Row],[Date]])</f>
        <v>2023</v>
      </c>
      <c r="E234" s="2">
        <v>45044</v>
      </c>
      <c r="F234" s="3" t="s">
        <v>258</v>
      </c>
      <c r="G234" s="3" t="s">
        <v>19</v>
      </c>
      <c r="H234" s="3">
        <v>54</v>
      </c>
      <c r="I234" s="3" t="str" cm="1">
        <f t="array" ref="I234">_xlfn.IFS(H234&lt;30,"Young Adult",H234&gt;=50,"Senior",H234&gt;=30,"Adult")</f>
        <v>Senior</v>
      </c>
      <c r="J234" s="3" t="s">
        <v>23</v>
      </c>
      <c r="K234" s="3">
        <v>1</v>
      </c>
      <c r="L234" s="4">
        <v>25</v>
      </c>
      <c r="M234">
        <f>K234*L234</f>
        <v>25</v>
      </c>
      <c r="N234" s="12">
        <f>M234*$Q$3</f>
        <v>0.375</v>
      </c>
    </row>
    <row r="235" spans="1:14">
      <c r="A235" s="3">
        <v>230</v>
      </c>
      <c r="B235" s="3">
        <f>DAY(Table1[[#This Row],[Date]])</f>
        <v>23</v>
      </c>
      <c r="C235" s="3">
        <f>MONTH(Table1[[#This Row],[Date]])</f>
        <v>4</v>
      </c>
      <c r="D235" s="3">
        <f>YEAR(Table1[[#This Row],[Date]])</f>
        <v>2023</v>
      </c>
      <c r="E235" s="2">
        <v>45039</v>
      </c>
      <c r="F235" s="3" t="s">
        <v>259</v>
      </c>
      <c r="G235" s="3" t="s">
        <v>15</v>
      </c>
      <c r="H235" s="3">
        <v>54</v>
      </c>
      <c r="I235" s="3" t="str" cm="1">
        <f t="array" ref="I235">_xlfn.IFS(H235&lt;30,"Young Adult",H235&gt;=50,"Senior",H235&gt;=30,"Adult")</f>
        <v>Senior</v>
      </c>
      <c r="J235" s="3" t="s">
        <v>20</v>
      </c>
      <c r="K235" s="3">
        <v>1</v>
      </c>
      <c r="L235" s="4">
        <v>25</v>
      </c>
      <c r="M235">
        <f>K235*L235</f>
        <v>25</v>
      </c>
      <c r="N235" s="12">
        <f>M235*$Q$3</f>
        <v>0.375</v>
      </c>
    </row>
    <row r="236" spans="1:14">
      <c r="A236" s="3">
        <v>562</v>
      </c>
      <c r="B236" s="3">
        <f>DAY(Table1[[#This Row],[Date]])</f>
        <v>18</v>
      </c>
      <c r="C236" s="3">
        <f>MONTH(Table1[[#This Row],[Date]])</f>
        <v>4</v>
      </c>
      <c r="D236" s="3">
        <f>YEAR(Table1[[#This Row],[Date]])</f>
        <v>2023</v>
      </c>
      <c r="E236" s="2">
        <v>45034</v>
      </c>
      <c r="F236" s="3" t="s">
        <v>260</v>
      </c>
      <c r="G236" s="3" t="s">
        <v>15</v>
      </c>
      <c r="H236" s="3">
        <v>54</v>
      </c>
      <c r="I236" s="3" t="str" cm="1">
        <f t="array" ref="I236">_xlfn.IFS(H236&lt;30,"Young Adult",H236&gt;=50,"Senior",H236&gt;=30,"Adult")</f>
        <v>Senior</v>
      </c>
      <c r="J236" s="3" t="s">
        <v>16</v>
      </c>
      <c r="K236" s="3">
        <v>2</v>
      </c>
      <c r="L236" s="4">
        <v>25</v>
      </c>
      <c r="M236">
        <f>K236*L236</f>
        <v>50</v>
      </c>
      <c r="N236" s="12">
        <f>M236*$Q$3</f>
        <v>0.75</v>
      </c>
    </row>
    <row r="237" spans="1:14">
      <c r="A237" s="3">
        <v>745</v>
      </c>
      <c r="B237" s="3">
        <f>DAY(Table1[[#This Row],[Date]])</f>
        <v>13</v>
      </c>
      <c r="C237" s="3">
        <f>MONTH(Table1[[#This Row],[Date]])</f>
        <v>4</v>
      </c>
      <c r="D237" s="3">
        <f>YEAR(Table1[[#This Row],[Date]])</f>
        <v>2023</v>
      </c>
      <c r="E237" s="2">
        <v>45029</v>
      </c>
      <c r="F237" s="3" t="s">
        <v>261</v>
      </c>
      <c r="G237" s="3" t="s">
        <v>15</v>
      </c>
      <c r="H237" s="3">
        <v>54</v>
      </c>
      <c r="I237" s="3" t="str" cm="1">
        <f t="array" ref="I237">_xlfn.IFS(H237&lt;30,"Young Adult",H237&gt;=50,"Senior",H237&gt;=30,"Adult")</f>
        <v>Senior</v>
      </c>
      <c r="J237" s="3" t="s">
        <v>20</v>
      </c>
      <c r="K237" s="3">
        <v>2</v>
      </c>
      <c r="L237" s="4">
        <v>50</v>
      </c>
      <c r="M237">
        <f>K237*L237</f>
        <v>100</v>
      </c>
      <c r="N237" s="12">
        <f>M237*$Q$3</f>
        <v>1.5</v>
      </c>
    </row>
    <row r="238" spans="1:14">
      <c r="A238" s="3">
        <v>607</v>
      </c>
      <c r="B238" s="3">
        <f>DAY(Table1[[#This Row],[Date]])</f>
        <v>17</v>
      </c>
      <c r="C238" s="3">
        <f>MONTH(Table1[[#This Row],[Date]])</f>
        <v>3</v>
      </c>
      <c r="D238" s="3">
        <f>YEAR(Table1[[#This Row],[Date]])</f>
        <v>2023</v>
      </c>
      <c r="E238" s="2">
        <v>45002</v>
      </c>
      <c r="F238" s="3" t="s">
        <v>262</v>
      </c>
      <c r="G238" s="3" t="s">
        <v>15</v>
      </c>
      <c r="H238" s="3">
        <v>54</v>
      </c>
      <c r="I238" s="3" t="str" cm="1">
        <f t="array" ref="I238">_xlfn.IFS(H238&lt;30,"Young Adult",H238&gt;=50,"Senior",H238&gt;=30,"Adult")</f>
        <v>Senior</v>
      </c>
      <c r="J238" s="3" t="s">
        <v>23</v>
      </c>
      <c r="K238" s="3">
        <v>3</v>
      </c>
      <c r="L238" s="4">
        <v>25</v>
      </c>
      <c r="M238">
        <f>K238*L238</f>
        <v>75</v>
      </c>
      <c r="N238" s="12">
        <f>M238*$Q$3</f>
        <v>1.125</v>
      </c>
    </row>
    <row r="239" spans="1:14">
      <c r="A239" s="3">
        <v>198</v>
      </c>
      <c r="B239" s="3">
        <f>DAY(Table1[[#This Row],[Date]])</f>
        <v>7</v>
      </c>
      <c r="C239" s="3">
        <f>MONTH(Table1[[#This Row],[Date]])</f>
        <v>3</v>
      </c>
      <c r="D239" s="3">
        <f>YEAR(Table1[[#This Row],[Date]])</f>
        <v>2023</v>
      </c>
      <c r="E239" s="2">
        <v>44992</v>
      </c>
      <c r="F239" s="3" t="s">
        <v>263</v>
      </c>
      <c r="G239" s="3" t="s">
        <v>19</v>
      </c>
      <c r="H239" s="3">
        <v>54</v>
      </c>
      <c r="I239" s="3" t="str" cm="1">
        <f t="array" ref="I239">_xlfn.IFS(H239&lt;30,"Young Adult",H239&gt;=50,"Senior",H239&gt;=30,"Adult")</f>
        <v>Senior</v>
      </c>
      <c r="J239" s="3" t="s">
        <v>20</v>
      </c>
      <c r="K239" s="3">
        <v>3</v>
      </c>
      <c r="L239" s="4">
        <v>300</v>
      </c>
      <c r="M239">
        <f>K239*L239</f>
        <v>900</v>
      </c>
      <c r="N239" s="12">
        <f>M239*$Q$3</f>
        <v>13.5</v>
      </c>
    </row>
    <row r="240" spans="1:14">
      <c r="A240" s="3">
        <v>287</v>
      </c>
      <c r="B240" s="3">
        <f>DAY(Table1[[#This Row],[Date]])</f>
        <v>20</v>
      </c>
      <c r="C240" s="3">
        <f>MONTH(Table1[[#This Row],[Date]])</f>
        <v>2</v>
      </c>
      <c r="D240" s="3">
        <f>YEAR(Table1[[#This Row],[Date]])</f>
        <v>2023</v>
      </c>
      <c r="E240" s="2">
        <v>44977</v>
      </c>
      <c r="F240" s="3" t="s">
        <v>264</v>
      </c>
      <c r="G240" s="3" t="s">
        <v>15</v>
      </c>
      <c r="H240" s="3">
        <v>54</v>
      </c>
      <c r="I240" s="3" t="str" cm="1">
        <f t="array" ref="I240">_xlfn.IFS(H240&lt;30,"Young Adult",H240&gt;=50,"Senior",H240&gt;=30,"Adult")</f>
        <v>Senior</v>
      </c>
      <c r="J240" s="3" t="s">
        <v>23</v>
      </c>
      <c r="K240" s="3">
        <v>4</v>
      </c>
      <c r="L240" s="4">
        <v>25</v>
      </c>
      <c r="M240">
        <f>K240*L240</f>
        <v>100</v>
      </c>
      <c r="N240" s="12">
        <f>M240*$Q$3</f>
        <v>1.5</v>
      </c>
    </row>
    <row r="241" spans="1:14">
      <c r="A241" s="3">
        <v>333</v>
      </c>
      <c r="B241" s="3">
        <f>DAY(Table1[[#This Row],[Date]])</f>
        <v>5</v>
      </c>
      <c r="C241" s="3">
        <f>MONTH(Table1[[#This Row],[Date]])</f>
        <v>2</v>
      </c>
      <c r="D241" s="3">
        <f>YEAR(Table1[[#This Row],[Date]])</f>
        <v>2023</v>
      </c>
      <c r="E241" s="2">
        <v>44962</v>
      </c>
      <c r="F241" s="3" t="s">
        <v>265</v>
      </c>
      <c r="G241" s="3" t="s">
        <v>19</v>
      </c>
      <c r="H241" s="3">
        <v>54</v>
      </c>
      <c r="I241" s="3" t="str" cm="1">
        <f t="array" ref="I241">_xlfn.IFS(H241&lt;30,"Young Adult",H241&gt;=50,"Senior",H241&gt;=30,"Adult")</f>
        <v>Senior</v>
      </c>
      <c r="J241" s="3" t="s">
        <v>16</v>
      </c>
      <c r="K241" s="3">
        <v>4</v>
      </c>
      <c r="L241" s="4">
        <v>300</v>
      </c>
      <c r="M241">
        <f>K241*L241</f>
        <v>1200</v>
      </c>
      <c r="N241" s="12">
        <f>M241*$Q$3</f>
        <v>18</v>
      </c>
    </row>
    <row r="242" spans="1:14">
      <c r="A242" s="3">
        <v>793</v>
      </c>
      <c r="B242" s="3">
        <f>DAY(Table1[[#This Row],[Date]])</f>
        <v>5</v>
      </c>
      <c r="C242" s="3">
        <f>MONTH(Table1[[#This Row],[Date]])</f>
        <v>2</v>
      </c>
      <c r="D242" s="3">
        <f>YEAR(Table1[[#This Row],[Date]])</f>
        <v>2023</v>
      </c>
      <c r="E242" s="2">
        <v>44962</v>
      </c>
      <c r="F242" s="3" t="s">
        <v>266</v>
      </c>
      <c r="G242" s="3" t="s">
        <v>15</v>
      </c>
      <c r="H242" s="3">
        <v>54</v>
      </c>
      <c r="I242" s="3" t="str" cm="1">
        <f t="array" ref="I242">_xlfn.IFS(H242&lt;30,"Young Adult",H242&gt;=50,"Senior",H242&gt;=30,"Adult")</f>
        <v>Senior</v>
      </c>
      <c r="J242" s="3" t="s">
        <v>20</v>
      </c>
      <c r="K242" s="3">
        <v>1</v>
      </c>
      <c r="L242" s="4">
        <v>30</v>
      </c>
      <c r="M242">
        <f>K242*L242</f>
        <v>30</v>
      </c>
      <c r="N242" s="12">
        <f>M242*$Q$3</f>
        <v>0.44999999999999996</v>
      </c>
    </row>
    <row r="243" spans="1:14">
      <c r="A243" s="3">
        <v>49</v>
      </c>
      <c r="B243" s="3">
        <f>DAY(Table1[[#This Row],[Date]])</f>
        <v>23</v>
      </c>
      <c r="C243" s="3">
        <f>MONTH(Table1[[#This Row],[Date]])</f>
        <v>1</v>
      </c>
      <c r="D243" s="3">
        <f>YEAR(Table1[[#This Row],[Date]])</f>
        <v>2023</v>
      </c>
      <c r="E243" s="2">
        <v>44949</v>
      </c>
      <c r="F243" s="3" t="s">
        <v>267</v>
      </c>
      <c r="G243" s="3" t="s">
        <v>19</v>
      </c>
      <c r="H243" s="3">
        <v>54</v>
      </c>
      <c r="I243" s="3" t="str" cm="1">
        <f t="array" ref="I243">_xlfn.IFS(H243&lt;30,"Young Adult",H243&gt;=50,"Senior",H243&gt;=30,"Adult")</f>
        <v>Senior</v>
      </c>
      <c r="J243" s="3" t="s">
        <v>16</v>
      </c>
      <c r="K243" s="3">
        <v>2</v>
      </c>
      <c r="L243" s="4">
        <v>500</v>
      </c>
      <c r="M243">
        <f>K243*L243</f>
        <v>1000</v>
      </c>
      <c r="N243" s="12">
        <f>M243*$Q$3</f>
        <v>15</v>
      </c>
    </row>
    <row r="244" spans="1:14">
      <c r="A244" s="3">
        <v>448</v>
      </c>
      <c r="B244" s="3">
        <f>DAY(Table1[[#This Row],[Date]])</f>
        <v>21</v>
      </c>
      <c r="C244" s="3">
        <f>MONTH(Table1[[#This Row],[Date]])</f>
        <v>1</v>
      </c>
      <c r="D244" s="3">
        <f>YEAR(Table1[[#This Row],[Date]])</f>
        <v>2023</v>
      </c>
      <c r="E244" s="2">
        <v>44947</v>
      </c>
      <c r="F244" s="3" t="s">
        <v>268</v>
      </c>
      <c r="G244" s="3" t="s">
        <v>19</v>
      </c>
      <c r="H244" s="3">
        <v>54</v>
      </c>
      <c r="I244" s="3" t="str" cm="1">
        <f t="array" ref="I244">_xlfn.IFS(H244&lt;30,"Young Adult",H244&gt;=50,"Senior",H244&gt;=30,"Adult")</f>
        <v>Senior</v>
      </c>
      <c r="J244" s="3" t="s">
        <v>20</v>
      </c>
      <c r="K244" s="3">
        <v>2</v>
      </c>
      <c r="L244" s="4">
        <v>30</v>
      </c>
      <c r="M244">
        <f>K244*L244</f>
        <v>60</v>
      </c>
      <c r="N244" s="12">
        <f>M244*$Q$3</f>
        <v>0.89999999999999991</v>
      </c>
    </row>
    <row r="245" spans="1:14">
      <c r="A245" s="3">
        <v>845</v>
      </c>
      <c r="B245" s="3">
        <f>DAY(Table1[[#This Row],[Date]])</f>
        <v>6</v>
      </c>
      <c r="C245" s="3">
        <f>MONTH(Table1[[#This Row],[Date]])</f>
        <v>1</v>
      </c>
      <c r="D245" s="3">
        <f>YEAR(Table1[[#This Row],[Date]])</f>
        <v>2023</v>
      </c>
      <c r="E245" s="2">
        <v>44932</v>
      </c>
      <c r="F245" s="3" t="s">
        <v>269</v>
      </c>
      <c r="G245" s="3" t="s">
        <v>15</v>
      </c>
      <c r="H245" s="3">
        <v>54</v>
      </c>
      <c r="I245" s="3" t="str" cm="1">
        <f t="array" ref="I245">_xlfn.IFS(H245&lt;30,"Young Adult",H245&gt;=50,"Senior",H245&gt;=30,"Adult")</f>
        <v>Senior</v>
      </c>
      <c r="J245" s="3" t="s">
        <v>23</v>
      </c>
      <c r="K245" s="3">
        <v>1</v>
      </c>
      <c r="L245" s="4">
        <v>500</v>
      </c>
      <c r="M245">
        <f>K245*L245</f>
        <v>500</v>
      </c>
      <c r="N245" s="12">
        <f>M245*$Q$3</f>
        <v>7.5</v>
      </c>
    </row>
    <row r="246" spans="1:14">
      <c r="A246" s="3">
        <v>289</v>
      </c>
      <c r="B246" s="3">
        <f>DAY(Table1[[#This Row],[Date]])</f>
        <v>30</v>
      </c>
      <c r="C246" s="3">
        <f>MONTH(Table1[[#This Row],[Date]])</f>
        <v>11</v>
      </c>
      <c r="D246" s="3">
        <f>YEAR(Table1[[#This Row],[Date]])</f>
        <v>2023</v>
      </c>
      <c r="E246" s="2">
        <v>45260</v>
      </c>
      <c r="F246" s="3" t="s">
        <v>270</v>
      </c>
      <c r="G246" s="3" t="s">
        <v>15</v>
      </c>
      <c r="H246" s="3">
        <v>53</v>
      </c>
      <c r="I246" s="3" t="str" cm="1">
        <f t="array" ref="I246">_xlfn.IFS(H246&lt;30,"Young Adult",H246&gt;=50,"Senior",H246&gt;=30,"Adult")</f>
        <v>Senior</v>
      </c>
      <c r="J246" s="3" t="s">
        <v>16</v>
      </c>
      <c r="K246" s="3">
        <v>2</v>
      </c>
      <c r="L246" s="4">
        <v>30</v>
      </c>
      <c r="M246">
        <f>K246*L246</f>
        <v>60</v>
      </c>
      <c r="N246" s="12">
        <f>M246*$Q$3</f>
        <v>0.89999999999999991</v>
      </c>
    </row>
    <row r="247" spans="1:14">
      <c r="A247" s="3">
        <v>680</v>
      </c>
      <c r="B247" s="3">
        <f>DAY(Table1[[#This Row],[Date]])</f>
        <v>22</v>
      </c>
      <c r="C247" s="3">
        <f>MONTH(Table1[[#This Row],[Date]])</f>
        <v>10</v>
      </c>
      <c r="D247" s="3">
        <f>YEAR(Table1[[#This Row],[Date]])</f>
        <v>2023</v>
      </c>
      <c r="E247" s="2">
        <v>45221</v>
      </c>
      <c r="F247" s="3" t="s">
        <v>271</v>
      </c>
      <c r="G247" s="3" t="s">
        <v>19</v>
      </c>
      <c r="H247" s="3">
        <v>53</v>
      </c>
      <c r="I247" s="3" t="str" cm="1">
        <f t="array" ref="I247">_xlfn.IFS(H247&lt;30,"Young Adult",H247&gt;=50,"Senior",H247&gt;=30,"Adult")</f>
        <v>Senior</v>
      </c>
      <c r="J247" s="3" t="s">
        <v>23</v>
      </c>
      <c r="K247" s="3">
        <v>3</v>
      </c>
      <c r="L247" s="4">
        <v>300</v>
      </c>
      <c r="M247">
        <f>K247*L247</f>
        <v>900</v>
      </c>
      <c r="N247" s="12">
        <f>M247*$Q$3</f>
        <v>13.5</v>
      </c>
    </row>
    <row r="248" spans="1:14">
      <c r="A248" s="3">
        <v>253</v>
      </c>
      <c r="B248" s="3">
        <f>DAY(Table1[[#This Row],[Date]])</f>
        <v>31</v>
      </c>
      <c r="C248" s="3">
        <f>MONTH(Table1[[#This Row],[Date]])</f>
        <v>8</v>
      </c>
      <c r="D248" s="3">
        <f>YEAR(Table1[[#This Row],[Date]])</f>
        <v>2023</v>
      </c>
      <c r="E248" s="2">
        <v>45169</v>
      </c>
      <c r="F248" s="3" t="s">
        <v>272</v>
      </c>
      <c r="G248" s="3" t="s">
        <v>19</v>
      </c>
      <c r="H248" s="3">
        <v>53</v>
      </c>
      <c r="I248" s="3" t="str" cm="1">
        <f t="array" ref="I248">_xlfn.IFS(H248&lt;30,"Young Adult",H248&gt;=50,"Senior",H248&gt;=30,"Adult")</f>
        <v>Senior</v>
      </c>
      <c r="J248" s="3" t="s">
        <v>23</v>
      </c>
      <c r="K248" s="3">
        <v>4</v>
      </c>
      <c r="L248" s="4">
        <v>500</v>
      </c>
      <c r="M248">
        <f>K248*L248</f>
        <v>2000</v>
      </c>
      <c r="N248" s="12">
        <f>M248*$Q$3</f>
        <v>30</v>
      </c>
    </row>
    <row r="249" spans="1:14">
      <c r="A249" s="3">
        <v>219</v>
      </c>
      <c r="B249" s="3">
        <f>DAY(Table1[[#This Row],[Date]])</f>
        <v>20</v>
      </c>
      <c r="C249" s="3">
        <f>MONTH(Table1[[#This Row],[Date]])</f>
        <v>8</v>
      </c>
      <c r="D249" s="3">
        <f>YEAR(Table1[[#This Row],[Date]])</f>
        <v>2023</v>
      </c>
      <c r="E249" s="2">
        <v>45158</v>
      </c>
      <c r="F249" s="3" t="s">
        <v>273</v>
      </c>
      <c r="G249" s="3" t="s">
        <v>19</v>
      </c>
      <c r="H249" s="3">
        <v>53</v>
      </c>
      <c r="I249" s="3" t="str" cm="1">
        <f t="array" ref="I249">_xlfn.IFS(H249&lt;30,"Young Adult",H249&gt;=50,"Senior",H249&gt;=30,"Adult")</f>
        <v>Senior</v>
      </c>
      <c r="J249" s="3" t="s">
        <v>16</v>
      </c>
      <c r="K249" s="3">
        <v>3</v>
      </c>
      <c r="L249" s="4">
        <v>30</v>
      </c>
      <c r="M249">
        <f>K249*L249</f>
        <v>90</v>
      </c>
      <c r="N249" s="12">
        <f>M249*$Q$3</f>
        <v>1.3499999999999999</v>
      </c>
    </row>
    <row r="250" spans="1:14">
      <c r="A250" s="3">
        <v>648</v>
      </c>
      <c r="B250" s="3">
        <f>DAY(Table1[[#This Row],[Date]])</f>
        <v>14</v>
      </c>
      <c r="C250" s="3">
        <f>MONTH(Table1[[#This Row],[Date]])</f>
        <v>8</v>
      </c>
      <c r="D250" s="3">
        <f>YEAR(Table1[[#This Row],[Date]])</f>
        <v>2023</v>
      </c>
      <c r="E250" s="2">
        <v>45152</v>
      </c>
      <c r="F250" s="3" t="s">
        <v>274</v>
      </c>
      <c r="G250" s="3" t="s">
        <v>15</v>
      </c>
      <c r="H250" s="3">
        <v>53</v>
      </c>
      <c r="I250" s="3" t="str" cm="1">
        <f t="array" ref="I250">_xlfn.IFS(H250&lt;30,"Young Adult",H250&gt;=50,"Senior",H250&gt;=30,"Adult")</f>
        <v>Senior</v>
      </c>
      <c r="J250" s="3" t="s">
        <v>20</v>
      </c>
      <c r="K250" s="3">
        <v>4</v>
      </c>
      <c r="L250" s="4">
        <v>300</v>
      </c>
      <c r="M250">
        <f>K250*L250</f>
        <v>1200</v>
      </c>
      <c r="N250" s="12">
        <f>M250*$Q$3</f>
        <v>18</v>
      </c>
    </row>
    <row r="251" spans="1:14">
      <c r="A251" s="3">
        <v>687</v>
      </c>
      <c r="B251" s="3">
        <f>DAY(Table1[[#This Row],[Date]])</f>
        <v>3</v>
      </c>
      <c r="C251" s="3">
        <f>MONTH(Table1[[#This Row],[Date]])</f>
        <v>8</v>
      </c>
      <c r="D251" s="3">
        <f>YEAR(Table1[[#This Row],[Date]])</f>
        <v>2023</v>
      </c>
      <c r="E251" s="2">
        <v>45141</v>
      </c>
      <c r="F251" s="3" t="s">
        <v>275</v>
      </c>
      <c r="G251" s="3" t="s">
        <v>19</v>
      </c>
      <c r="H251" s="3">
        <v>53</v>
      </c>
      <c r="I251" s="3" t="str" cm="1">
        <f t="array" ref="I251">_xlfn.IFS(H251&lt;30,"Young Adult",H251&gt;=50,"Senior",H251&gt;=30,"Adult")</f>
        <v>Senior</v>
      </c>
      <c r="J251" s="3" t="s">
        <v>16</v>
      </c>
      <c r="K251" s="3">
        <v>1</v>
      </c>
      <c r="L251" s="4">
        <v>300</v>
      </c>
      <c r="M251">
        <f>K251*L251</f>
        <v>300</v>
      </c>
      <c r="N251" s="12">
        <f>M251*$Q$3</f>
        <v>4.5</v>
      </c>
    </row>
    <row r="252" spans="1:14">
      <c r="A252" s="3">
        <v>467</v>
      </c>
      <c r="B252" s="3">
        <f>DAY(Table1[[#This Row],[Date]])</f>
        <v>30</v>
      </c>
      <c r="C252" s="3">
        <f>MONTH(Table1[[#This Row],[Date]])</f>
        <v>7</v>
      </c>
      <c r="D252" s="3">
        <f>YEAR(Table1[[#This Row],[Date]])</f>
        <v>2023</v>
      </c>
      <c r="E252" s="2">
        <v>45137</v>
      </c>
      <c r="F252" s="3" t="s">
        <v>276</v>
      </c>
      <c r="G252" s="3" t="s">
        <v>19</v>
      </c>
      <c r="H252" s="3">
        <v>53</v>
      </c>
      <c r="I252" s="3" t="str" cm="1">
        <f t="array" ref="I252">_xlfn.IFS(H252&lt;30,"Young Adult",H252&gt;=50,"Senior",H252&gt;=30,"Adult")</f>
        <v>Senior</v>
      </c>
      <c r="J252" s="3" t="s">
        <v>16</v>
      </c>
      <c r="K252" s="3">
        <v>3</v>
      </c>
      <c r="L252" s="4">
        <v>50</v>
      </c>
      <c r="M252">
        <f>K252*L252</f>
        <v>150</v>
      </c>
      <c r="N252" s="12">
        <f>M252*$Q$3</f>
        <v>2.25</v>
      </c>
    </row>
    <row r="253" spans="1:14">
      <c r="A253" s="3">
        <v>961</v>
      </c>
      <c r="B253" s="3">
        <f>DAY(Table1[[#This Row],[Date]])</f>
        <v>6</v>
      </c>
      <c r="C253" s="3">
        <f>MONTH(Table1[[#This Row],[Date]])</f>
        <v>6</v>
      </c>
      <c r="D253" s="3">
        <f>YEAR(Table1[[#This Row],[Date]])</f>
        <v>2023</v>
      </c>
      <c r="E253" s="2">
        <v>45083</v>
      </c>
      <c r="F253" s="3" t="s">
        <v>277</v>
      </c>
      <c r="G253" s="3" t="s">
        <v>15</v>
      </c>
      <c r="H253" s="3">
        <v>53</v>
      </c>
      <c r="I253" s="3" t="str" cm="1">
        <f t="array" ref="I253">_xlfn.IFS(H253&lt;30,"Young Adult",H253&gt;=50,"Senior",H253&gt;=30,"Adult")</f>
        <v>Senior</v>
      </c>
      <c r="J253" s="3" t="s">
        <v>20</v>
      </c>
      <c r="K253" s="3">
        <v>4</v>
      </c>
      <c r="L253" s="4">
        <v>50</v>
      </c>
      <c r="M253">
        <f>K253*L253</f>
        <v>200</v>
      </c>
      <c r="N253" s="12">
        <f>M253*$Q$3</f>
        <v>3</v>
      </c>
    </row>
    <row r="254" spans="1:14">
      <c r="A254" s="3">
        <v>382</v>
      </c>
      <c r="B254" s="3">
        <f>DAY(Table1[[#This Row],[Date]])</f>
        <v>26</v>
      </c>
      <c r="C254" s="3">
        <f>MONTH(Table1[[#This Row],[Date]])</f>
        <v>5</v>
      </c>
      <c r="D254" s="3">
        <f>YEAR(Table1[[#This Row],[Date]])</f>
        <v>2023</v>
      </c>
      <c r="E254" s="2">
        <v>45072</v>
      </c>
      <c r="F254" s="3" t="s">
        <v>278</v>
      </c>
      <c r="G254" s="3" t="s">
        <v>19</v>
      </c>
      <c r="H254" s="3">
        <v>53</v>
      </c>
      <c r="I254" s="3" t="str" cm="1">
        <f t="array" ref="I254">_xlfn.IFS(H254&lt;30,"Young Adult",H254&gt;=50,"Senior",H254&gt;=30,"Adult")</f>
        <v>Senior</v>
      </c>
      <c r="J254" s="3" t="s">
        <v>23</v>
      </c>
      <c r="K254" s="3">
        <v>2</v>
      </c>
      <c r="L254" s="4">
        <v>500</v>
      </c>
      <c r="M254">
        <f>K254*L254</f>
        <v>1000</v>
      </c>
      <c r="N254" s="12">
        <f>M254*$Q$3</f>
        <v>15</v>
      </c>
    </row>
    <row r="255" spans="1:14">
      <c r="A255" s="3">
        <v>978</v>
      </c>
      <c r="B255" s="3">
        <f>DAY(Table1[[#This Row],[Date]])</f>
        <v>22</v>
      </c>
      <c r="C255" s="3">
        <f>MONTH(Table1[[#This Row],[Date]])</f>
        <v>3</v>
      </c>
      <c r="D255" s="3">
        <f>YEAR(Table1[[#This Row],[Date]])</f>
        <v>2023</v>
      </c>
      <c r="E255" s="2">
        <v>45007</v>
      </c>
      <c r="F255" s="3" t="s">
        <v>279</v>
      </c>
      <c r="G255" s="3" t="s">
        <v>19</v>
      </c>
      <c r="H255" s="3">
        <v>53</v>
      </c>
      <c r="I255" s="3" t="str" cm="1">
        <f t="array" ref="I255">_xlfn.IFS(H255&lt;30,"Young Adult",H255&gt;=50,"Senior",H255&gt;=30,"Adult")</f>
        <v>Senior</v>
      </c>
      <c r="J255" s="3" t="s">
        <v>23</v>
      </c>
      <c r="K255" s="3">
        <v>3</v>
      </c>
      <c r="L255" s="4">
        <v>50</v>
      </c>
      <c r="M255">
        <f>K255*L255</f>
        <v>150</v>
      </c>
      <c r="N255" s="12">
        <f>M255*$Q$3</f>
        <v>2.25</v>
      </c>
    </row>
    <row r="256" spans="1:14">
      <c r="A256" s="3">
        <v>168</v>
      </c>
      <c r="B256" s="3">
        <f>DAY(Table1[[#This Row],[Date]])</f>
        <v>24</v>
      </c>
      <c r="C256" s="3">
        <f>MONTH(Table1[[#This Row],[Date]])</f>
        <v>2</v>
      </c>
      <c r="D256" s="3">
        <f>YEAR(Table1[[#This Row],[Date]])</f>
        <v>2023</v>
      </c>
      <c r="E256" s="2">
        <v>44981</v>
      </c>
      <c r="F256" s="3" t="s">
        <v>280</v>
      </c>
      <c r="G256" s="3" t="s">
        <v>15</v>
      </c>
      <c r="H256" s="3">
        <v>53</v>
      </c>
      <c r="I256" s="3" t="str" cm="1">
        <f t="array" ref="I256">_xlfn.IFS(H256&lt;30,"Young Adult",H256&gt;=50,"Senior",H256&gt;=30,"Adult")</f>
        <v>Senior</v>
      </c>
      <c r="J256" s="3" t="s">
        <v>23</v>
      </c>
      <c r="K256" s="3">
        <v>1</v>
      </c>
      <c r="L256" s="4">
        <v>300</v>
      </c>
      <c r="M256">
        <f>K256*L256</f>
        <v>300</v>
      </c>
      <c r="N256" s="12">
        <f>M256*$Q$3</f>
        <v>4.5</v>
      </c>
    </row>
    <row r="257" spans="1:14">
      <c r="A257" s="3">
        <v>400</v>
      </c>
      <c r="B257" s="3">
        <f>DAY(Table1[[#This Row],[Date]])</f>
        <v>24</v>
      </c>
      <c r="C257" s="3">
        <f>MONTH(Table1[[#This Row],[Date]])</f>
        <v>2</v>
      </c>
      <c r="D257" s="3">
        <f>YEAR(Table1[[#This Row],[Date]])</f>
        <v>2023</v>
      </c>
      <c r="E257" s="2">
        <v>44981</v>
      </c>
      <c r="F257" s="3" t="s">
        <v>281</v>
      </c>
      <c r="G257" s="3" t="s">
        <v>15</v>
      </c>
      <c r="H257" s="3">
        <v>53</v>
      </c>
      <c r="I257" s="3" t="str" cm="1">
        <f t="array" ref="I257">_xlfn.IFS(H257&lt;30,"Young Adult",H257&gt;=50,"Senior",H257&gt;=30,"Adult")</f>
        <v>Senior</v>
      </c>
      <c r="J257" s="3" t="s">
        <v>23</v>
      </c>
      <c r="K257" s="3">
        <v>4</v>
      </c>
      <c r="L257" s="4">
        <v>50</v>
      </c>
      <c r="M257">
        <f>K257*L257</f>
        <v>200</v>
      </c>
      <c r="N257" s="12">
        <f>M257*$Q$3</f>
        <v>3</v>
      </c>
    </row>
    <row r="258" spans="1:14">
      <c r="A258" s="3">
        <v>416</v>
      </c>
      <c r="B258" s="3">
        <f>DAY(Table1[[#This Row],[Date]])</f>
        <v>17</v>
      </c>
      <c r="C258" s="3">
        <f>MONTH(Table1[[#This Row],[Date]])</f>
        <v>2</v>
      </c>
      <c r="D258" s="3">
        <f>YEAR(Table1[[#This Row],[Date]])</f>
        <v>2023</v>
      </c>
      <c r="E258" s="2">
        <v>44974</v>
      </c>
      <c r="F258" s="3" t="s">
        <v>282</v>
      </c>
      <c r="G258" s="3" t="s">
        <v>15</v>
      </c>
      <c r="H258" s="3">
        <v>53</v>
      </c>
      <c r="I258" s="3" t="str" cm="1">
        <f t="array" ref="I258">_xlfn.IFS(H258&lt;30,"Young Adult",H258&gt;=50,"Senior",H258&gt;=30,"Adult")</f>
        <v>Senior</v>
      </c>
      <c r="J258" s="3" t="s">
        <v>16</v>
      </c>
      <c r="K258" s="3">
        <v>4</v>
      </c>
      <c r="L258" s="4">
        <v>500</v>
      </c>
      <c r="M258">
        <f>K258*L258</f>
        <v>2000</v>
      </c>
      <c r="N258" s="12">
        <f>M258*$Q$3</f>
        <v>30</v>
      </c>
    </row>
    <row r="259" spans="1:14">
      <c r="A259" s="3">
        <v>415</v>
      </c>
      <c r="B259" s="3">
        <f>DAY(Table1[[#This Row],[Date]])</f>
        <v>27</v>
      </c>
      <c r="C259" s="3">
        <f>MONTH(Table1[[#This Row],[Date]])</f>
        <v>1</v>
      </c>
      <c r="D259" s="3">
        <f>YEAR(Table1[[#This Row],[Date]])</f>
        <v>2023</v>
      </c>
      <c r="E259" s="2">
        <v>44953</v>
      </c>
      <c r="F259" s="3" t="s">
        <v>283</v>
      </c>
      <c r="G259" s="3" t="s">
        <v>15</v>
      </c>
      <c r="H259" s="3">
        <v>53</v>
      </c>
      <c r="I259" s="3" t="str" cm="1">
        <f t="array" ref="I259">_xlfn.IFS(H259&lt;30,"Young Adult",H259&gt;=50,"Senior",H259&gt;=30,"Adult")</f>
        <v>Senior</v>
      </c>
      <c r="J259" s="3" t="s">
        <v>23</v>
      </c>
      <c r="K259" s="3">
        <v>2</v>
      </c>
      <c r="L259" s="4">
        <v>30</v>
      </c>
      <c r="M259">
        <f>K259*L259</f>
        <v>60</v>
      </c>
      <c r="N259" s="12">
        <f>M259*$Q$3</f>
        <v>0.89999999999999991</v>
      </c>
    </row>
    <row r="260" spans="1:14">
      <c r="A260" s="3">
        <v>445</v>
      </c>
      <c r="B260" s="3">
        <f>DAY(Table1[[#This Row],[Date]])</f>
        <v>22</v>
      </c>
      <c r="C260" s="3">
        <f>MONTH(Table1[[#This Row],[Date]])</f>
        <v>1</v>
      </c>
      <c r="D260" s="3">
        <f>YEAR(Table1[[#This Row],[Date]])</f>
        <v>2023</v>
      </c>
      <c r="E260" s="2">
        <v>44948</v>
      </c>
      <c r="F260" s="3" t="s">
        <v>284</v>
      </c>
      <c r="G260" s="3" t="s">
        <v>19</v>
      </c>
      <c r="H260" s="3">
        <v>53</v>
      </c>
      <c r="I260" s="3" t="str" cm="1">
        <f t="array" ref="I260">_xlfn.IFS(H260&lt;30,"Young Adult",H260&gt;=50,"Senior",H260&gt;=30,"Adult")</f>
        <v>Senior</v>
      </c>
      <c r="J260" s="3" t="s">
        <v>16</v>
      </c>
      <c r="K260" s="3">
        <v>1</v>
      </c>
      <c r="L260" s="4">
        <v>300</v>
      </c>
      <c r="M260">
        <f>K260*L260</f>
        <v>300</v>
      </c>
      <c r="N260" s="12">
        <f>M260*$Q$3</f>
        <v>4.5</v>
      </c>
    </row>
    <row r="261" spans="1:14">
      <c r="A261" s="3">
        <v>697</v>
      </c>
      <c r="B261" s="3">
        <f>DAY(Table1[[#This Row],[Date]])</f>
        <v>15</v>
      </c>
      <c r="C261" s="3">
        <f>MONTH(Table1[[#This Row],[Date]])</f>
        <v>1</v>
      </c>
      <c r="D261" s="3">
        <f>YEAR(Table1[[#This Row],[Date]])</f>
        <v>2023</v>
      </c>
      <c r="E261" s="2">
        <v>44941</v>
      </c>
      <c r="F261" s="3" t="s">
        <v>285</v>
      </c>
      <c r="G261" s="3" t="s">
        <v>15</v>
      </c>
      <c r="H261" s="3">
        <v>53</v>
      </c>
      <c r="I261" s="3" t="str" cm="1">
        <f t="array" ref="I261">_xlfn.IFS(H261&lt;30,"Young Adult",H261&gt;=50,"Senior",H261&gt;=30,"Adult")</f>
        <v>Senior</v>
      </c>
      <c r="J261" s="3" t="s">
        <v>23</v>
      </c>
      <c r="K261" s="3">
        <v>1</v>
      </c>
      <c r="L261" s="4">
        <v>500</v>
      </c>
      <c r="M261">
        <f>K261*L261</f>
        <v>500</v>
      </c>
      <c r="N261" s="12">
        <f>M261*$Q$3</f>
        <v>7.5</v>
      </c>
    </row>
    <row r="262" spans="1:14">
      <c r="A262" s="3">
        <v>591</v>
      </c>
      <c r="B262" s="3">
        <f>DAY(Table1[[#This Row],[Date]])</f>
        <v>13</v>
      </c>
      <c r="C262" s="3">
        <f>MONTH(Table1[[#This Row],[Date]])</f>
        <v>1</v>
      </c>
      <c r="D262" s="3">
        <f>YEAR(Table1[[#This Row],[Date]])</f>
        <v>2023</v>
      </c>
      <c r="E262" s="2">
        <v>44939</v>
      </c>
      <c r="F262" s="3" t="s">
        <v>286</v>
      </c>
      <c r="G262" s="3" t="s">
        <v>15</v>
      </c>
      <c r="H262" s="3">
        <v>53</v>
      </c>
      <c r="I262" s="3" t="str" cm="1">
        <f t="array" ref="I262">_xlfn.IFS(H262&lt;30,"Young Adult",H262&gt;=50,"Senior",H262&gt;=30,"Adult")</f>
        <v>Senior</v>
      </c>
      <c r="J262" s="3" t="s">
        <v>16</v>
      </c>
      <c r="K262" s="3">
        <v>4</v>
      </c>
      <c r="L262" s="4">
        <v>25</v>
      </c>
      <c r="M262">
        <f>K262*L262</f>
        <v>100</v>
      </c>
      <c r="N262" s="12">
        <f>M262*$Q$3</f>
        <v>1.5</v>
      </c>
    </row>
    <row r="263" spans="1:14">
      <c r="A263" s="3">
        <v>701</v>
      </c>
      <c r="B263" s="3">
        <f>DAY(Table1[[#This Row],[Date]])</f>
        <v>14</v>
      </c>
      <c r="C263" s="3">
        <f>MONTH(Table1[[#This Row],[Date]])</f>
        <v>12</v>
      </c>
      <c r="D263" s="3">
        <f>YEAR(Table1[[#This Row],[Date]])</f>
        <v>2023</v>
      </c>
      <c r="E263" s="2">
        <v>45274</v>
      </c>
      <c r="F263" s="3" t="s">
        <v>287</v>
      </c>
      <c r="G263" s="3" t="s">
        <v>19</v>
      </c>
      <c r="H263" s="3">
        <v>52</v>
      </c>
      <c r="I263" s="3" t="str" cm="1">
        <f t="array" ref="I263">_xlfn.IFS(H263&lt;30,"Young Adult",H263&gt;=50,"Senior",H263&gt;=30,"Adult")</f>
        <v>Senior</v>
      </c>
      <c r="J263" s="3" t="s">
        <v>20</v>
      </c>
      <c r="K263" s="3">
        <v>2</v>
      </c>
      <c r="L263" s="4">
        <v>30</v>
      </c>
      <c r="M263">
        <f>K263*L263</f>
        <v>60</v>
      </c>
      <c r="N263" s="12">
        <f>M263*$Q$3</f>
        <v>0.89999999999999991</v>
      </c>
    </row>
    <row r="264" spans="1:14">
      <c r="A264" s="3">
        <v>336</v>
      </c>
      <c r="B264" s="3">
        <f>DAY(Table1[[#This Row],[Date]])</f>
        <v>12</v>
      </c>
      <c r="C264" s="3">
        <f>MONTH(Table1[[#This Row],[Date]])</f>
        <v>12</v>
      </c>
      <c r="D264" s="3">
        <f>YEAR(Table1[[#This Row],[Date]])</f>
        <v>2023</v>
      </c>
      <c r="E264" s="2">
        <v>45272</v>
      </c>
      <c r="F264" s="3" t="s">
        <v>288</v>
      </c>
      <c r="G264" s="3" t="s">
        <v>19</v>
      </c>
      <c r="H264" s="3">
        <v>52</v>
      </c>
      <c r="I264" s="3" t="str" cm="1">
        <f t="array" ref="I264">_xlfn.IFS(H264&lt;30,"Young Adult",H264&gt;=50,"Senior",H264&gt;=30,"Adult")</f>
        <v>Senior</v>
      </c>
      <c r="J264" s="3" t="s">
        <v>20</v>
      </c>
      <c r="K264" s="3">
        <v>3</v>
      </c>
      <c r="L264" s="4">
        <v>50</v>
      </c>
      <c r="M264">
        <f>K264*L264</f>
        <v>150</v>
      </c>
      <c r="N264" s="12">
        <f>M264*$Q$3</f>
        <v>2.25</v>
      </c>
    </row>
    <row r="265" spans="1:14">
      <c r="A265" s="3">
        <v>171</v>
      </c>
      <c r="B265" s="3">
        <f>DAY(Table1[[#This Row],[Date]])</f>
        <v>24</v>
      </c>
      <c r="C265" s="3">
        <f>MONTH(Table1[[#This Row],[Date]])</f>
        <v>11</v>
      </c>
      <c r="D265" s="3">
        <f>YEAR(Table1[[#This Row],[Date]])</f>
        <v>2023</v>
      </c>
      <c r="E265" s="2">
        <v>45254</v>
      </c>
      <c r="F265" s="3" t="s">
        <v>289</v>
      </c>
      <c r="G265" s="3" t="s">
        <v>19</v>
      </c>
      <c r="H265" s="3">
        <v>52</v>
      </c>
      <c r="I265" s="3" t="str" cm="1">
        <f t="array" ref="I265">_xlfn.IFS(H265&lt;30,"Young Adult",H265&gt;=50,"Senior",H265&gt;=30,"Adult")</f>
        <v>Senior</v>
      </c>
      <c r="J265" s="3" t="s">
        <v>23</v>
      </c>
      <c r="K265" s="3">
        <v>3</v>
      </c>
      <c r="L265" s="4">
        <v>300</v>
      </c>
      <c r="M265">
        <f>K265*L265</f>
        <v>900</v>
      </c>
      <c r="N265" s="12">
        <f>M265*$Q$3</f>
        <v>13.5</v>
      </c>
    </row>
    <row r="266" spans="1:14">
      <c r="A266" s="3">
        <v>997</v>
      </c>
      <c r="B266" s="3">
        <f>DAY(Table1[[#This Row],[Date]])</f>
        <v>17</v>
      </c>
      <c r="C266" s="3">
        <f>MONTH(Table1[[#This Row],[Date]])</f>
        <v>11</v>
      </c>
      <c r="D266" s="3">
        <f>YEAR(Table1[[#This Row],[Date]])</f>
        <v>2023</v>
      </c>
      <c r="E266" s="2">
        <v>45247</v>
      </c>
      <c r="F266" s="3" t="s">
        <v>290</v>
      </c>
      <c r="G266" s="3" t="s">
        <v>15</v>
      </c>
      <c r="H266" s="3">
        <v>52</v>
      </c>
      <c r="I266" s="3" t="str" cm="1">
        <f t="array" ref="I266">_xlfn.IFS(H266&lt;30,"Young Adult",H266&gt;=50,"Senior",H266&gt;=30,"Adult")</f>
        <v>Senior</v>
      </c>
      <c r="J266" s="3" t="s">
        <v>20</v>
      </c>
      <c r="K266" s="3">
        <v>3</v>
      </c>
      <c r="L266" s="4">
        <v>30</v>
      </c>
      <c r="M266">
        <f>K266*L266</f>
        <v>90</v>
      </c>
      <c r="N266" s="12">
        <f>M266*$Q$3</f>
        <v>1.3499999999999999</v>
      </c>
    </row>
    <row r="267" spans="1:14">
      <c r="A267" s="3">
        <v>690</v>
      </c>
      <c r="B267" s="3">
        <f>DAY(Table1[[#This Row],[Date]])</f>
        <v>5</v>
      </c>
      <c r="C267" s="3">
        <f>MONTH(Table1[[#This Row],[Date]])</f>
        <v>11</v>
      </c>
      <c r="D267" s="3">
        <f>YEAR(Table1[[#This Row],[Date]])</f>
        <v>2023</v>
      </c>
      <c r="E267" s="2">
        <v>45235</v>
      </c>
      <c r="F267" s="3" t="s">
        <v>291</v>
      </c>
      <c r="G267" s="3" t="s">
        <v>19</v>
      </c>
      <c r="H267" s="3">
        <v>52</v>
      </c>
      <c r="I267" s="3" t="str" cm="1">
        <f t="array" ref="I267">_xlfn.IFS(H267&lt;30,"Young Adult",H267&gt;=50,"Senior",H267&gt;=30,"Adult")</f>
        <v>Senior</v>
      </c>
      <c r="J267" s="3" t="s">
        <v>23</v>
      </c>
      <c r="K267" s="3">
        <v>3</v>
      </c>
      <c r="L267" s="4">
        <v>300</v>
      </c>
      <c r="M267">
        <f>K267*L267</f>
        <v>900</v>
      </c>
      <c r="N267" s="12">
        <f>M267*$Q$3</f>
        <v>13.5</v>
      </c>
    </row>
    <row r="268" spans="1:14">
      <c r="A268" s="3">
        <v>324</v>
      </c>
      <c r="B268" s="3">
        <f>DAY(Table1[[#This Row],[Date]])</f>
        <v>27</v>
      </c>
      <c r="C268" s="3">
        <f>MONTH(Table1[[#This Row],[Date]])</f>
        <v>10</v>
      </c>
      <c r="D268" s="3">
        <f>YEAR(Table1[[#This Row],[Date]])</f>
        <v>2023</v>
      </c>
      <c r="E268" s="2">
        <v>45226</v>
      </c>
      <c r="F268" s="3" t="s">
        <v>292</v>
      </c>
      <c r="G268" s="3" t="s">
        <v>19</v>
      </c>
      <c r="H268" s="3">
        <v>52</v>
      </c>
      <c r="I268" s="3" t="str" cm="1">
        <f t="array" ref="I268">_xlfn.IFS(H268&lt;30,"Young Adult",H268&gt;=50,"Senior",H268&gt;=30,"Adult")</f>
        <v>Senior</v>
      </c>
      <c r="J268" s="3" t="s">
        <v>16</v>
      </c>
      <c r="K268" s="3">
        <v>3</v>
      </c>
      <c r="L268" s="4">
        <v>50</v>
      </c>
      <c r="M268">
        <f>K268*L268</f>
        <v>150</v>
      </c>
      <c r="N268" s="12">
        <f>M268*$Q$3</f>
        <v>2.25</v>
      </c>
    </row>
    <row r="269" spans="1:14">
      <c r="A269" s="3">
        <v>10</v>
      </c>
      <c r="B269" s="3">
        <f>DAY(Table1[[#This Row],[Date]])</f>
        <v>7</v>
      </c>
      <c r="C269" s="3">
        <f>MONTH(Table1[[#This Row],[Date]])</f>
        <v>10</v>
      </c>
      <c r="D269" s="3">
        <f>YEAR(Table1[[#This Row],[Date]])</f>
        <v>2023</v>
      </c>
      <c r="E269" s="2">
        <v>45206</v>
      </c>
      <c r="F269" s="3" t="s">
        <v>293</v>
      </c>
      <c r="G269" s="3" t="s">
        <v>19</v>
      </c>
      <c r="H269" s="3">
        <v>52</v>
      </c>
      <c r="I269" s="3" t="str" cm="1">
        <f t="array" ref="I269">_xlfn.IFS(H269&lt;30,"Young Adult",H269&gt;=50,"Senior",H269&gt;=30,"Adult")</f>
        <v>Senior</v>
      </c>
      <c r="J269" s="3" t="s">
        <v>23</v>
      </c>
      <c r="K269" s="3">
        <v>4</v>
      </c>
      <c r="L269" s="4">
        <v>50</v>
      </c>
      <c r="M269">
        <f>K269*L269</f>
        <v>200</v>
      </c>
      <c r="N269" s="12">
        <f>M269*$Q$3</f>
        <v>3</v>
      </c>
    </row>
    <row r="270" spans="1:14">
      <c r="A270" s="3">
        <v>813</v>
      </c>
      <c r="B270" s="3">
        <f>DAY(Table1[[#This Row],[Date]])</f>
        <v>3</v>
      </c>
      <c r="C270" s="3">
        <f>MONTH(Table1[[#This Row],[Date]])</f>
        <v>10</v>
      </c>
      <c r="D270" s="3">
        <f>YEAR(Table1[[#This Row],[Date]])</f>
        <v>2023</v>
      </c>
      <c r="E270" s="2">
        <v>45202</v>
      </c>
      <c r="F270" s="3" t="s">
        <v>294</v>
      </c>
      <c r="G270" s="3" t="s">
        <v>15</v>
      </c>
      <c r="H270" s="3">
        <v>52</v>
      </c>
      <c r="I270" s="3" t="str" cm="1">
        <f t="array" ref="I270">_xlfn.IFS(H270&lt;30,"Young Adult",H270&gt;=50,"Senior",H270&gt;=30,"Adult")</f>
        <v>Senior</v>
      </c>
      <c r="J270" s="3" t="s">
        <v>16</v>
      </c>
      <c r="K270" s="3">
        <v>3</v>
      </c>
      <c r="L270" s="4">
        <v>50</v>
      </c>
      <c r="M270">
        <f>K270*L270</f>
        <v>150</v>
      </c>
      <c r="N270" s="12">
        <f>M270*$Q$3</f>
        <v>2.25</v>
      </c>
    </row>
    <row r="271" spans="1:14">
      <c r="A271" s="3">
        <v>894</v>
      </c>
      <c r="B271" s="3">
        <f>DAY(Table1[[#This Row],[Date]])</f>
        <v>5</v>
      </c>
      <c r="C271" s="3">
        <f>MONTH(Table1[[#This Row],[Date]])</f>
        <v>9</v>
      </c>
      <c r="D271" s="3">
        <f>YEAR(Table1[[#This Row],[Date]])</f>
        <v>2023</v>
      </c>
      <c r="E271" s="2">
        <v>45174</v>
      </c>
      <c r="F271" s="3" t="s">
        <v>295</v>
      </c>
      <c r="G271" s="3" t="s">
        <v>15</v>
      </c>
      <c r="H271" s="3">
        <v>52</v>
      </c>
      <c r="I271" s="3" t="str" cm="1">
        <f t="array" ref="I271">_xlfn.IFS(H271&lt;30,"Young Adult",H271&gt;=50,"Senior",H271&gt;=30,"Adult")</f>
        <v>Senior</v>
      </c>
      <c r="J271" s="3" t="s">
        <v>16</v>
      </c>
      <c r="K271" s="3">
        <v>1</v>
      </c>
      <c r="L271" s="4">
        <v>30</v>
      </c>
      <c r="M271">
        <f>K271*L271</f>
        <v>30</v>
      </c>
      <c r="N271" s="12">
        <f>M271*$Q$3</f>
        <v>0.44999999999999996</v>
      </c>
    </row>
    <row r="272" spans="1:14">
      <c r="A272" s="3">
        <v>325</v>
      </c>
      <c r="B272" s="3">
        <f>DAY(Table1[[#This Row],[Date]])</f>
        <v>2</v>
      </c>
      <c r="C272" s="3">
        <f>MONTH(Table1[[#This Row],[Date]])</f>
        <v>9</v>
      </c>
      <c r="D272" s="3">
        <f>YEAR(Table1[[#This Row],[Date]])</f>
        <v>2023</v>
      </c>
      <c r="E272" s="2">
        <v>45171</v>
      </c>
      <c r="F272" s="3" t="s">
        <v>296</v>
      </c>
      <c r="G272" s="3" t="s">
        <v>19</v>
      </c>
      <c r="H272" s="3">
        <v>52</v>
      </c>
      <c r="I272" s="3" t="str" cm="1">
        <f t="array" ref="I272">_xlfn.IFS(H272&lt;30,"Young Adult",H272&gt;=50,"Senior",H272&gt;=30,"Adult")</f>
        <v>Senior</v>
      </c>
      <c r="J272" s="3" t="s">
        <v>16</v>
      </c>
      <c r="K272" s="3">
        <v>2</v>
      </c>
      <c r="L272" s="4">
        <v>25</v>
      </c>
      <c r="M272">
        <f>K272*L272</f>
        <v>50</v>
      </c>
      <c r="N272" s="12">
        <f>M272*$Q$3</f>
        <v>0.75</v>
      </c>
    </row>
    <row r="273" spans="1:14">
      <c r="A273" s="3">
        <v>479</v>
      </c>
      <c r="B273" s="3">
        <f>DAY(Table1[[#This Row],[Date]])</f>
        <v>24</v>
      </c>
      <c r="C273" s="3">
        <f>MONTH(Table1[[#This Row],[Date]])</f>
        <v>8</v>
      </c>
      <c r="D273" s="3">
        <f>YEAR(Table1[[#This Row],[Date]])</f>
        <v>2023</v>
      </c>
      <c r="E273" s="2">
        <v>45162</v>
      </c>
      <c r="F273" s="3" t="s">
        <v>297</v>
      </c>
      <c r="G273" s="3" t="s">
        <v>15</v>
      </c>
      <c r="H273" s="3">
        <v>52</v>
      </c>
      <c r="I273" s="3" t="str" cm="1">
        <f t="array" ref="I273">_xlfn.IFS(H273&lt;30,"Young Adult",H273&gt;=50,"Senior",H273&gt;=30,"Adult")</f>
        <v>Senior</v>
      </c>
      <c r="J273" s="3" t="s">
        <v>16</v>
      </c>
      <c r="K273" s="3">
        <v>4</v>
      </c>
      <c r="L273" s="4">
        <v>300</v>
      </c>
      <c r="M273">
        <f>K273*L273</f>
        <v>1200</v>
      </c>
      <c r="N273" s="12">
        <f>M273*$Q$3</f>
        <v>18</v>
      </c>
    </row>
    <row r="274" spans="1:14">
      <c r="A274" s="3">
        <v>569</v>
      </c>
      <c r="B274" s="3">
        <f>DAY(Table1[[#This Row],[Date]])</f>
        <v>15</v>
      </c>
      <c r="C274" s="3">
        <f>MONTH(Table1[[#This Row],[Date]])</f>
        <v>8</v>
      </c>
      <c r="D274" s="3">
        <f>YEAR(Table1[[#This Row],[Date]])</f>
        <v>2023</v>
      </c>
      <c r="E274" s="2">
        <v>45153</v>
      </c>
      <c r="F274" s="3" t="s">
        <v>298</v>
      </c>
      <c r="G274" s="3" t="s">
        <v>15</v>
      </c>
      <c r="H274" s="3">
        <v>52</v>
      </c>
      <c r="I274" s="3" t="str" cm="1">
        <f t="array" ref="I274">_xlfn.IFS(H274&lt;30,"Young Adult",H274&gt;=50,"Senior",H274&gt;=30,"Adult")</f>
        <v>Senior</v>
      </c>
      <c r="J274" s="3" t="s">
        <v>16</v>
      </c>
      <c r="K274" s="3">
        <v>4</v>
      </c>
      <c r="L274" s="4">
        <v>50</v>
      </c>
      <c r="M274">
        <f>K274*L274</f>
        <v>200</v>
      </c>
      <c r="N274" s="12">
        <f>M274*$Q$3</f>
        <v>3</v>
      </c>
    </row>
    <row r="275" spans="1:14">
      <c r="A275" s="3">
        <v>788</v>
      </c>
      <c r="B275" s="3">
        <f>DAY(Table1[[#This Row],[Date]])</f>
        <v>27</v>
      </c>
      <c r="C275" s="3">
        <f>MONTH(Table1[[#This Row],[Date]])</f>
        <v>6</v>
      </c>
      <c r="D275" s="3">
        <f>YEAR(Table1[[#This Row],[Date]])</f>
        <v>2023</v>
      </c>
      <c r="E275" s="2">
        <v>45104</v>
      </c>
      <c r="F275" s="3" t="s">
        <v>299</v>
      </c>
      <c r="G275" s="3" t="s">
        <v>19</v>
      </c>
      <c r="H275" s="3">
        <v>52</v>
      </c>
      <c r="I275" s="3" t="str" cm="1">
        <f t="array" ref="I275">_xlfn.IFS(H275&lt;30,"Young Adult",H275&gt;=50,"Senior",H275&gt;=30,"Adult")</f>
        <v>Senior</v>
      </c>
      <c r="J275" s="3" t="s">
        <v>20</v>
      </c>
      <c r="K275" s="3">
        <v>3</v>
      </c>
      <c r="L275" s="4">
        <v>300</v>
      </c>
      <c r="M275">
        <f>K275*L275</f>
        <v>900</v>
      </c>
      <c r="N275" s="12">
        <f>M275*$Q$3</f>
        <v>13.5</v>
      </c>
    </row>
    <row r="276" spans="1:14">
      <c r="A276" s="3">
        <v>36</v>
      </c>
      <c r="B276" s="3">
        <f>DAY(Table1[[#This Row],[Date]])</f>
        <v>24</v>
      </c>
      <c r="C276" s="3">
        <f>MONTH(Table1[[#This Row],[Date]])</f>
        <v>6</v>
      </c>
      <c r="D276" s="3">
        <f>YEAR(Table1[[#This Row],[Date]])</f>
        <v>2023</v>
      </c>
      <c r="E276" s="2">
        <v>45101</v>
      </c>
      <c r="F276" s="3" t="s">
        <v>300</v>
      </c>
      <c r="G276" s="3" t="s">
        <v>15</v>
      </c>
      <c r="H276" s="3">
        <v>52</v>
      </c>
      <c r="I276" s="3" t="str" cm="1">
        <f t="array" ref="I276">_xlfn.IFS(H276&lt;30,"Young Adult",H276&gt;=50,"Senior",H276&gt;=30,"Adult")</f>
        <v>Senior</v>
      </c>
      <c r="J276" s="3" t="s">
        <v>20</v>
      </c>
      <c r="K276" s="3">
        <v>3</v>
      </c>
      <c r="L276" s="4">
        <v>300</v>
      </c>
      <c r="M276">
        <f>K276*L276</f>
        <v>900</v>
      </c>
      <c r="N276" s="12">
        <f>M276*$Q$3</f>
        <v>13.5</v>
      </c>
    </row>
    <row r="277" spans="1:14">
      <c r="A277" s="3">
        <v>822</v>
      </c>
      <c r="B277" s="3">
        <f>DAY(Table1[[#This Row],[Date]])</f>
        <v>23</v>
      </c>
      <c r="C277" s="3">
        <f>MONTH(Table1[[#This Row],[Date]])</f>
        <v>5</v>
      </c>
      <c r="D277" s="3">
        <f>YEAR(Table1[[#This Row],[Date]])</f>
        <v>2023</v>
      </c>
      <c r="E277" s="2">
        <v>45069</v>
      </c>
      <c r="F277" s="3" t="s">
        <v>301</v>
      </c>
      <c r="G277" s="3" t="s">
        <v>19</v>
      </c>
      <c r="H277" s="3">
        <v>52</v>
      </c>
      <c r="I277" s="3" t="str" cm="1">
        <f t="array" ref="I277">_xlfn.IFS(H277&lt;30,"Young Adult",H277&gt;=50,"Senior",H277&gt;=30,"Adult")</f>
        <v>Senior</v>
      </c>
      <c r="J277" s="3" t="s">
        <v>20</v>
      </c>
      <c r="K277" s="3">
        <v>3</v>
      </c>
      <c r="L277" s="4">
        <v>50</v>
      </c>
      <c r="M277">
        <f>K277*L277</f>
        <v>150</v>
      </c>
      <c r="N277" s="12">
        <f>M277*$Q$3</f>
        <v>2.25</v>
      </c>
    </row>
    <row r="278" spans="1:14">
      <c r="A278" s="3">
        <v>721</v>
      </c>
      <c r="B278" s="3">
        <f>DAY(Table1[[#This Row],[Date]])</f>
        <v>14</v>
      </c>
      <c r="C278" s="3">
        <f>MONTH(Table1[[#This Row],[Date]])</f>
        <v>5</v>
      </c>
      <c r="D278" s="3">
        <f>YEAR(Table1[[#This Row],[Date]])</f>
        <v>2023</v>
      </c>
      <c r="E278" s="2">
        <v>45060</v>
      </c>
      <c r="F278" s="3" t="s">
        <v>302</v>
      </c>
      <c r="G278" s="3" t="s">
        <v>19</v>
      </c>
      <c r="H278" s="3">
        <v>52</v>
      </c>
      <c r="I278" s="3" t="str" cm="1">
        <f t="array" ref="I278">_xlfn.IFS(H278&lt;30,"Young Adult",H278&gt;=50,"Senior",H278&gt;=30,"Adult")</f>
        <v>Senior</v>
      </c>
      <c r="J278" s="3" t="s">
        <v>23</v>
      </c>
      <c r="K278" s="3">
        <v>1</v>
      </c>
      <c r="L278" s="4">
        <v>500</v>
      </c>
      <c r="M278">
        <f>K278*L278</f>
        <v>500</v>
      </c>
      <c r="N278" s="12">
        <f>M278*$Q$3</f>
        <v>7.5</v>
      </c>
    </row>
    <row r="279" spans="1:14">
      <c r="A279" s="3">
        <v>613</v>
      </c>
      <c r="B279" s="3">
        <f>DAY(Table1[[#This Row],[Date]])</f>
        <v>23</v>
      </c>
      <c r="C279" s="3">
        <f>MONTH(Table1[[#This Row],[Date]])</f>
        <v>4</v>
      </c>
      <c r="D279" s="3">
        <f>YEAR(Table1[[#This Row],[Date]])</f>
        <v>2023</v>
      </c>
      <c r="E279" s="2">
        <v>45039</v>
      </c>
      <c r="F279" s="3" t="s">
        <v>303</v>
      </c>
      <c r="G279" s="3" t="s">
        <v>19</v>
      </c>
      <c r="H279" s="3">
        <v>52</v>
      </c>
      <c r="I279" s="3" t="str" cm="1">
        <f t="array" ref="I279">_xlfn.IFS(H279&lt;30,"Young Adult",H279&gt;=50,"Senior",H279&gt;=30,"Adult")</f>
        <v>Senior</v>
      </c>
      <c r="J279" s="3" t="s">
        <v>23</v>
      </c>
      <c r="K279" s="3">
        <v>3</v>
      </c>
      <c r="L279" s="4">
        <v>30</v>
      </c>
      <c r="M279">
        <f>K279*L279</f>
        <v>90</v>
      </c>
      <c r="N279" s="12">
        <f>M279*$Q$3</f>
        <v>1.3499999999999999</v>
      </c>
    </row>
    <row r="280" spans="1:14">
      <c r="A280" s="3">
        <v>314</v>
      </c>
      <c r="B280" s="3">
        <f>DAY(Table1[[#This Row],[Date]])</f>
        <v>8</v>
      </c>
      <c r="C280" s="3">
        <f>MONTH(Table1[[#This Row],[Date]])</f>
        <v>4</v>
      </c>
      <c r="D280" s="3">
        <f>YEAR(Table1[[#This Row],[Date]])</f>
        <v>2023</v>
      </c>
      <c r="E280" s="2">
        <v>45024</v>
      </c>
      <c r="F280" s="3" t="s">
        <v>304</v>
      </c>
      <c r="G280" s="3" t="s">
        <v>15</v>
      </c>
      <c r="H280" s="3">
        <v>52</v>
      </c>
      <c r="I280" s="3" t="str" cm="1">
        <f t="array" ref="I280">_xlfn.IFS(H280&lt;30,"Young Adult",H280&gt;=50,"Senior",H280&gt;=30,"Adult")</f>
        <v>Senior</v>
      </c>
      <c r="J280" s="3" t="s">
        <v>23</v>
      </c>
      <c r="K280" s="3">
        <v>4</v>
      </c>
      <c r="L280" s="4">
        <v>30</v>
      </c>
      <c r="M280">
        <f>K280*L280</f>
        <v>120</v>
      </c>
      <c r="N280" s="12">
        <f>M280*$Q$3</f>
        <v>1.7999999999999998</v>
      </c>
    </row>
    <row r="281" spans="1:14">
      <c r="A281" s="3">
        <v>888</v>
      </c>
      <c r="B281" s="3">
        <f>DAY(Table1[[#This Row],[Date]])</f>
        <v>3</v>
      </c>
      <c r="C281" s="3">
        <f>MONTH(Table1[[#This Row],[Date]])</f>
        <v>3</v>
      </c>
      <c r="D281" s="3">
        <f>YEAR(Table1[[#This Row],[Date]])</f>
        <v>2023</v>
      </c>
      <c r="E281" s="2">
        <v>44988</v>
      </c>
      <c r="F281" s="3" t="s">
        <v>305</v>
      </c>
      <c r="G281" s="3" t="s">
        <v>19</v>
      </c>
      <c r="H281" s="3">
        <v>52</v>
      </c>
      <c r="I281" s="3" t="str" cm="1">
        <f t="array" ref="I281">_xlfn.IFS(H281&lt;30,"Young Adult",H281&gt;=50,"Senior",H281&gt;=30,"Adult")</f>
        <v>Senior</v>
      </c>
      <c r="J281" s="3" t="s">
        <v>16</v>
      </c>
      <c r="K281" s="3">
        <v>4</v>
      </c>
      <c r="L281" s="4">
        <v>25</v>
      </c>
      <c r="M281">
        <f>K281*L281</f>
        <v>100</v>
      </c>
      <c r="N281" s="12">
        <f>M281*$Q$3</f>
        <v>1.5</v>
      </c>
    </row>
    <row r="282" spans="1:14">
      <c r="A282" s="3">
        <v>885</v>
      </c>
      <c r="B282" s="3">
        <f>DAY(Table1[[#This Row],[Date]])</f>
        <v>3</v>
      </c>
      <c r="C282" s="3">
        <f>MONTH(Table1[[#This Row],[Date]])</f>
        <v>3</v>
      </c>
      <c r="D282" s="3">
        <f>YEAR(Table1[[#This Row],[Date]])</f>
        <v>2023</v>
      </c>
      <c r="E282" s="2">
        <v>44988</v>
      </c>
      <c r="F282" s="3" t="s">
        <v>306</v>
      </c>
      <c r="G282" s="3" t="s">
        <v>19</v>
      </c>
      <c r="H282" s="3">
        <v>52</v>
      </c>
      <c r="I282" s="3" t="str" cm="1">
        <f t="array" ref="I282">_xlfn.IFS(H282&lt;30,"Young Adult",H282&gt;=50,"Senior",H282&gt;=30,"Adult")</f>
        <v>Senior</v>
      </c>
      <c r="J282" s="3" t="s">
        <v>23</v>
      </c>
      <c r="K282" s="3">
        <v>4</v>
      </c>
      <c r="L282" s="4">
        <v>30</v>
      </c>
      <c r="M282">
        <f>K282*L282</f>
        <v>120</v>
      </c>
      <c r="N282" s="12">
        <f>M282*$Q$3</f>
        <v>1.7999999999999998</v>
      </c>
    </row>
    <row r="283" spans="1:14">
      <c r="A283" s="3">
        <v>780</v>
      </c>
      <c r="B283" s="3">
        <f>DAY(Table1[[#This Row],[Date]])</f>
        <v>22</v>
      </c>
      <c r="C283" s="3">
        <f>MONTH(Table1[[#This Row],[Date]])</f>
        <v>2</v>
      </c>
      <c r="D283" s="3">
        <f>YEAR(Table1[[#This Row],[Date]])</f>
        <v>2023</v>
      </c>
      <c r="E283" s="2">
        <v>44979</v>
      </c>
      <c r="F283" s="3" t="s">
        <v>307</v>
      </c>
      <c r="G283" s="3" t="s">
        <v>15</v>
      </c>
      <c r="H283" s="3">
        <v>52</v>
      </c>
      <c r="I283" s="3" t="str" cm="1">
        <f t="array" ref="I283">_xlfn.IFS(H283&lt;30,"Young Adult",H283&gt;=50,"Senior",H283&gt;=30,"Adult")</f>
        <v>Senior</v>
      </c>
      <c r="J283" s="3" t="s">
        <v>16</v>
      </c>
      <c r="K283" s="3">
        <v>2</v>
      </c>
      <c r="L283" s="4">
        <v>25</v>
      </c>
      <c r="M283">
        <f>K283*L283</f>
        <v>50</v>
      </c>
      <c r="N283" s="12">
        <f>M283*$Q$3</f>
        <v>0.75</v>
      </c>
    </row>
    <row r="284" spans="1:14">
      <c r="A284" s="3">
        <v>195</v>
      </c>
      <c r="B284" s="3">
        <f>DAY(Table1[[#This Row],[Date]])</f>
        <v>5</v>
      </c>
      <c r="C284" s="3">
        <f>MONTH(Table1[[#This Row],[Date]])</f>
        <v>2</v>
      </c>
      <c r="D284" s="3">
        <f>YEAR(Table1[[#This Row],[Date]])</f>
        <v>2023</v>
      </c>
      <c r="E284" s="2">
        <v>44962</v>
      </c>
      <c r="F284" s="3" t="s">
        <v>308</v>
      </c>
      <c r="G284" s="3" t="s">
        <v>15</v>
      </c>
      <c r="H284" s="3">
        <v>52</v>
      </c>
      <c r="I284" s="3" t="str" cm="1">
        <f t="array" ref="I284">_xlfn.IFS(H284&lt;30,"Young Adult",H284&gt;=50,"Senior",H284&gt;=30,"Adult")</f>
        <v>Senior</v>
      </c>
      <c r="J284" s="3" t="s">
        <v>23</v>
      </c>
      <c r="K284" s="3">
        <v>1</v>
      </c>
      <c r="L284" s="4">
        <v>30</v>
      </c>
      <c r="M284">
        <f>K284*L284</f>
        <v>30</v>
      </c>
      <c r="N284" s="12">
        <f>M284*$Q$3</f>
        <v>0.44999999999999996</v>
      </c>
    </row>
    <row r="285" spans="1:14">
      <c r="A285" s="3">
        <v>233</v>
      </c>
      <c r="B285" s="3">
        <f>DAY(Table1[[#This Row],[Date]])</f>
        <v>29</v>
      </c>
      <c r="C285" s="3">
        <f>MONTH(Table1[[#This Row],[Date]])</f>
        <v>12</v>
      </c>
      <c r="D285" s="3">
        <f>YEAR(Table1[[#This Row],[Date]])</f>
        <v>2023</v>
      </c>
      <c r="E285" s="2">
        <v>45289</v>
      </c>
      <c r="F285" s="3" t="s">
        <v>309</v>
      </c>
      <c r="G285" s="3" t="s">
        <v>19</v>
      </c>
      <c r="H285" s="3">
        <v>51</v>
      </c>
      <c r="I285" s="3" t="str" cm="1">
        <f t="array" ref="I285">_xlfn.IFS(H285&lt;30,"Young Adult",H285&gt;=50,"Senior",H285&gt;=30,"Adult")</f>
        <v>Senior</v>
      </c>
      <c r="J285" s="3" t="s">
        <v>20</v>
      </c>
      <c r="K285" s="3">
        <v>2</v>
      </c>
      <c r="L285" s="4">
        <v>300</v>
      </c>
      <c r="M285">
        <f>K285*L285</f>
        <v>600</v>
      </c>
      <c r="N285" s="12">
        <f>M285*$Q$3</f>
        <v>9</v>
      </c>
    </row>
    <row r="286" spans="1:14">
      <c r="A286" s="3">
        <v>34</v>
      </c>
      <c r="B286" s="3">
        <f>DAY(Table1[[#This Row],[Date]])</f>
        <v>24</v>
      </c>
      <c r="C286" s="3">
        <f>MONTH(Table1[[#This Row],[Date]])</f>
        <v>12</v>
      </c>
      <c r="D286" s="3">
        <f>YEAR(Table1[[#This Row],[Date]])</f>
        <v>2023</v>
      </c>
      <c r="E286" s="2">
        <v>45284</v>
      </c>
      <c r="F286" s="3" t="s">
        <v>310</v>
      </c>
      <c r="G286" s="3" t="s">
        <v>19</v>
      </c>
      <c r="H286" s="3">
        <v>51</v>
      </c>
      <c r="I286" s="3" t="str" cm="1">
        <f t="array" ref="I286">_xlfn.IFS(H286&lt;30,"Young Adult",H286&gt;=50,"Senior",H286&gt;=30,"Adult")</f>
        <v>Senior</v>
      </c>
      <c r="J286" s="3" t="s">
        <v>23</v>
      </c>
      <c r="K286" s="3">
        <v>3</v>
      </c>
      <c r="L286" s="4">
        <v>50</v>
      </c>
      <c r="M286">
        <f>K286*L286</f>
        <v>150</v>
      </c>
      <c r="N286" s="12">
        <f>M286*$Q$3</f>
        <v>2.25</v>
      </c>
    </row>
    <row r="287" spans="1:14">
      <c r="A287" s="3">
        <v>994</v>
      </c>
      <c r="B287" s="3">
        <f>DAY(Table1[[#This Row],[Date]])</f>
        <v>18</v>
      </c>
      <c r="C287" s="3">
        <f>MONTH(Table1[[#This Row],[Date]])</f>
        <v>12</v>
      </c>
      <c r="D287" s="3">
        <f>YEAR(Table1[[#This Row],[Date]])</f>
        <v>2023</v>
      </c>
      <c r="E287" s="2">
        <v>45278</v>
      </c>
      <c r="F287" s="3" t="s">
        <v>311</v>
      </c>
      <c r="G287" s="3" t="s">
        <v>19</v>
      </c>
      <c r="H287" s="3">
        <v>51</v>
      </c>
      <c r="I287" s="3" t="str" cm="1">
        <f t="array" ref="I287">_xlfn.IFS(H287&lt;30,"Young Adult",H287&gt;=50,"Senior",H287&gt;=30,"Adult")</f>
        <v>Senior</v>
      </c>
      <c r="J287" s="3" t="s">
        <v>20</v>
      </c>
      <c r="K287" s="3">
        <v>2</v>
      </c>
      <c r="L287" s="4">
        <v>500</v>
      </c>
      <c r="M287">
        <f>K287*L287</f>
        <v>1000</v>
      </c>
      <c r="N287" s="12">
        <f>M287*$Q$3</f>
        <v>15</v>
      </c>
    </row>
    <row r="288" spans="1:14">
      <c r="A288" s="3">
        <v>65</v>
      </c>
      <c r="B288" s="3">
        <f>DAY(Table1[[#This Row],[Date]])</f>
        <v>5</v>
      </c>
      <c r="C288" s="3">
        <f>MONTH(Table1[[#This Row],[Date]])</f>
        <v>12</v>
      </c>
      <c r="D288" s="3">
        <f>YEAR(Table1[[#This Row],[Date]])</f>
        <v>2023</v>
      </c>
      <c r="E288" s="2">
        <v>45265</v>
      </c>
      <c r="F288" s="3" t="s">
        <v>312</v>
      </c>
      <c r="G288" s="3" t="s">
        <v>15</v>
      </c>
      <c r="H288" s="3">
        <v>51</v>
      </c>
      <c r="I288" s="3" t="str" cm="1">
        <f t="array" ref="I288">_xlfn.IFS(H288&lt;30,"Young Adult",H288&gt;=50,"Senior",H288&gt;=30,"Adult")</f>
        <v>Senior</v>
      </c>
      <c r="J288" s="3" t="s">
        <v>16</v>
      </c>
      <c r="K288" s="3">
        <v>4</v>
      </c>
      <c r="L288" s="4">
        <v>500</v>
      </c>
      <c r="M288">
        <f>K288*L288</f>
        <v>2000</v>
      </c>
      <c r="N288" s="12">
        <f>M288*$Q$3</f>
        <v>30</v>
      </c>
    </row>
    <row r="289" spans="1:14">
      <c r="A289" s="3">
        <v>791</v>
      </c>
      <c r="B289" s="3">
        <f>DAY(Table1[[#This Row],[Date]])</f>
        <v>5</v>
      </c>
      <c r="C289" s="3">
        <f>MONTH(Table1[[#This Row],[Date]])</f>
        <v>12</v>
      </c>
      <c r="D289" s="3">
        <f>YEAR(Table1[[#This Row],[Date]])</f>
        <v>2023</v>
      </c>
      <c r="E289" s="2">
        <v>45265</v>
      </c>
      <c r="F289" s="3" t="s">
        <v>313</v>
      </c>
      <c r="G289" s="3" t="s">
        <v>19</v>
      </c>
      <c r="H289" s="3">
        <v>51</v>
      </c>
      <c r="I289" s="3" t="str" cm="1">
        <f t="array" ref="I289">_xlfn.IFS(H289&lt;30,"Young Adult",H289&gt;=50,"Senior",H289&gt;=30,"Adult")</f>
        <v>Senior</v>
      </c>
      <c r="J289" s="3" t="s">
        <v>20</v>
      </c>
      <c r="K289" s="3">
        <v>1</v>
      </c>
      <c r="L289" s="4">
        <v>25</v>
      </c>
      <c r="M289">
        <f>K289*L289</f>
        <v>25</v>
      </c>
      <c r="N289" s="12">
        <f>M289*$Q$3</f>
        <v>0.375</v>
      </c>
    </row>
    <row r="290" spans="1:14">
      <c r="A290" s="3">
        <v>115</v>
      </c>
      <c r="B290" s="3">
        <f>DAY(Table1[[#This Row],[Date]])</f>
        <v>26</v>
      </c>
      <c r="C290" s="3">
        <f>MONTH(Table1[[#This Row],[Date]])</f>
        <v>11</v>
      </c>
      <c r="D290" s="3">
        <f>YEAR(Table1[[#This Row],[Date]])</f>
        <v>2023</v>
      </c>
      <c r="E290" s="2">
        <v>45256</v>
      </c>
      <c r="F290" s="3" t="s">
        <v>314</v>
      </c>
      <c r="G290" s="3" t="s">
        <v>15</v>
      </c>
      <c r="H290" s="3">
        <v>51</v>
      </c>
      <c r="I290" s="3" t="str" cm="1">
        <f t="array" ref="I290">_xlfn.IFS(H290&lt;30,"Young Adult",H290&gt;=50,"Senior",H290&gt;=30,"Adult")</f>
        <v>Senior</v>
      </c>
      <c r="J290" s="3" t="s">
        <v>23</v>
      </c>
      <c r="K290" s="3">
        <v>3</v>
      </c>
      <c r="L290" s="4">
        <v>500</v>
      </c>
      <c r="M290">
        <f>K290*L290</f>
        <v>1500</v>
      </c>
      <c r="N290" s="12">
        <f>M290*$Q$3</f>
        <v>22.5</v>
      </c>
    </row>
    <row r="291" spans="1:14">
      <c r="A291" s="3">
        <v>706</v>
      </c>
      <c r="B291" s="3">
        <f>DAY(Table1[[#This Row],[Date]])</f>
        <v>15</v>
      </c>
      <c r="C291" s="3">
        <f>MONTH(Table1[[#This Row],[Date]])</f>
        <v>11</v>
      </c>
      <c r="D291" s="3">
        <f>YEAR(Table1[[#This Row],[Date]])</f>
        <v>2023</v>
      </c>
      <c r="E291" s="2">
        <v>45245</v>
      </c>
      <c r="F291" s="3" t="s">
        <v>315</v>
      </c>
      <c r="G291" s="3" t="s">
        <v>15</v>
      </c>
      <c r="H291" s="3">
        <v>51</v>
      </c>
      <c r="I291" s="3" t="str" cm="1">
        <f t="array" ref="I291">_xlfn.IFS(H291&lt;30,"Young Adult",H291&gt;=50,"Senior",H291&gt;=30,"Adult")</f>
        <v>Senior</v>
      </c>
      <c r="J291" s="3" t="s">
        <v>16</v>
      </c>
      <c r="K291" s="3">
        <v>4</v>
      </c>
      <c r="L291" s="4">
        <v>25</v>
      </c>
      <c r="M291">
        <f>K291*L291</f>
        <v>100</v>
      </c>
      <c r="N291" s="12">
        <f>M291*$Q$3</f>
        <v>1.5</v>
      </c>
    </row>
    <row r="292" spans="1:14">
      <c r="A292" s="3">
        <v>97</v>
      </c>
      <c r="B292" s="3">
        <f>DAY(Table1[[#This Row],[Date]])</f>
        <v>13</v>
      </c>
      <c r="C292" s="3">
        <f>MONTH(Table1[[#This Row],[Date]])</f>
        <v>10</v>
      </c>
      <c r="D292" s="3">
        <f>YEAR(Table1[[#This Row],[Date]])</f>
        <v>2023</v>
      </c>
      <c r="E292" s="2">
        <v>45212</v>
      </c>
      <c r="F292" s="3" t="s">
        <v>316</v>
      </c>
      <c r="G292" s="3" t="s">
        <v>19</v>
      </c>
      <c r="H292" s="3">
        <v>51</v>
      </c>
      <c r="I292" s="3" t="str" cm="1">
        <f t="array" ref="I292">_xlfn.IFS(H292&lt;30,"Young Adult",H292&gt;=50,"Senior",H292&gt;=30,"Adult")</f>
        <v>Senior</v>
      </c>
      <c r="J292" s="3" t="s">
        <v>20</v>
      </c>
      <c r="K292" s="3">
        <v>2</v>
      </c>
      <c r="L292" s="4">
        <v>500</v>
      </c>
      <c r="M292">
        <f>K292*L292</f>
        <v>1000</v>
      </c>
      <c r="N292" s="12">
        <f>M292*$Q$3</f>
        <v>15</v>
      </c>
    </row>
    <row r="293" spans="1:14">
      <c r="A293" s="3">
        <v>154</v>
      </c>
      <c r="B293" s="3">
        <f>DAY(Table1[[#This Row],[Date]])</f>
        <v>2</v>
      </c>
      <c r="C293" s="3">
        <f>MONTH(Table1[[#This Row],[Date]])</f>
        <v>10</v>
      </c>
      <c r="D293" s="3">
        <f>YEAR(Table1[[#This Row],[Date]])</f>
        <v>2023</v>
      </c>
      <c r="E293" s="2">
        <v>45201</v>
      </c>
      <c r="F293" s="3" t="s">
        <v>317</v>
      </c>
      <c r="G293" s="3" t="s">
        <v>15</v>
      </c>
      <c r="H293" s="3">
        <v>51</v>
      </c>
      <c r="I293" s="3" t="str" cm="1">
        <f t="array" ref="I293">_xlfn.IFS(H293&lt;30,"Young Adult",H293&gt;=50,"Senior",H293&gt;=30,"Adult")</f>
        <v>Senior</v>
      </c>
      <c r="J293" s="3" t="s">
        <v>16</v>
      </c>
      <c r="K293" s="3">
        <v>3</v>
      </c>
      <c r="L293" s="4">
        <v>300</v>
      </c>
      <c r="M293">
        <f>K293*L293</f>
        <v>900</v>
      </c>
      <c r="N293" s="12">
        <f>M293*$Q$3</f>
        <v>13.5</v>
      </c>
    </row>
    <row r="294" spans="1:14">
      <c r="A294" s="3">
        <v>568</v>
      </c>
      <c r="B294" s="3">
        <f>DAY(Table1[[#This Row],[Date]])</f>
        <v>27</v>
      </c>
      <c r="C294" s="3">
        <f>MONTH(Table1[[#This Row],[Date]])</f>
        <v>8</v>
      </c>
      <c r="D294" s="3">
        <f>YEAR(Table1[[#This Row],[Date]])</f>
        <v>2023</v>
      </c>
      <c r="E294" s="2">
        <v>45165</v>
      </c>
      <c r="F294" s="3" t="s">
        <v>318</v>
      </c>
      <c r="G294" s="3" t="s">
        <v>19</v>
      </c>
      <c r="H294" s="3">
        <v>51</v>
      </c>
      <c r="I294" s="3" t="str" cm="1">
        <f t="array" ref="I294">_xlfn.IFS(H294&lt;30,"Young Adult",H294&gt;=50,"Senior",H294&gt;=30,"Adult")</f>
        <v>Senior</v>
      </c>
      <c r="J294" s="3" t="s">
        <v>16</v>
      </c>
      <c r="K294" s="3">
        <v>1</v>
      </c>
      <c r="L294" s="4">
        <v>300</v>
      </c>
      <c r="M294">
        <f>K294*L294</f>
        <v>300</v>
      </c>
      <c r="N294" s="12">
        <f>M294*$Q$3</f>
        <v>4.5</v>
      </c>
    </row>
    <row r="295" spans="1:14">
      <c r="A295" s="3">
        <v>815</v>
      </c>
      <c r="B295" s="3">
        <f>DAY(Table1[[#This Row],[Date]])</f>
        <v>27</v>
      </c>
      <c r="C295" s="3">
        <f>MONTH(Table1[[#This Row],[Date]])</f>
        <v>8</v>
      </c>
      <c r="D295" s="3">
        <f>YEAR(Table1[[#This Row],[Date]])</f>
        <v>2023</v>
      </c>
      <c r="E295" s="2">
        <v>45165</v>
      </c>
      <c r="F295" s="3" t="s">
        <v>319</v>
      </c>
      <c r="G295" s="3" t="s">
        <v>19</v>
      </c>
      <c r="H295" s="3">
        <v>51</v>
      </c>
      <c r="I295" s="3" t="str" cm="1">
        <f t="array" ref="I295">_xlfn.IFS(H295&lt;30,"Young Adult",H295&gt;=50,"Senior",H295&gt;=30,"Adult")</f>
        <v>Senior</v>
      </c>
      <c r="J295" s="3" t="s">
        <v>23</v>
      </c>
      <c r="K295" s="3">
        <v>3</v>
      </c>
      <c r="L295" s="4">
        <v>25</v>
      </c>
      <c r="M295">
        <f>K295*L295</f>
        <v>75</v>
      </c>
      <c r="N295" s="12">
        <f>M295*$Q$3</f>
        <v>1.125</v>
      </c>
    </row>
    <row r="296" spans="1:14">
      <c r="A296" s="3">
        <v>92</v>
      </c>
      <c r="B296" s="3">
        <f>DAY(Table1[[#This Row],[Date]])</f>
        <v>25</v>
      </c>
      <c r="C296" s="3">
        <f>MONTH(Table1[[#This Row],[Date]])</f>
        <v>8</v>
      </c>
      <c r="D296" s="3">
        <f>YEAR(Table1[[#This Row],[Date]])</f>
        <v>2023</v>
      </c>
      <c r="E296" s="2">
        <v>45163</v>
      </c>
      <c r="F296" s="3" t="s">
        <v>320</v>
      </c>
      <c r="G296" s="3" t="s">
        <v>19</v>
      </c>
      <c r="H296" s="3">
        <v>51</v>
      </c>
      <c r="I296" s="3" t="str" cm="1">
        <f t="array" ref="I296">_xlfn.IFS(H296&lt;30,"Young Adult",H296&gt;=50,"Senior",H296&gt;=30,"Adult")</f>
        <v>Senior</v>
      </c>
      <c r="J296" s="3" t="s">
        <v>16</v>
      </c>
      <c r="K296" s="3">
        <v>4</v>
      </c>
      <c r="L296" s="4">
        <v>30</v>
      </c>
      <c r="M296">
        <f>K296*L296</f>
        <v>120</v>
      </c>
      <c r="N296" s="12">
        <f>M296*$Q$3</f>
        <v>1.7999999999999998</v>
      </c>
    </row>
    <row r="297" spans="1:14">
      <c r="A297" s="3">
        <v>875</v>
      </c>
      <c r="B297" s="3">
        <f>DAY(Table1[[#This Row],[Date]])</f>
        <v>6</v>
      </c>
      <c r="C297" s="3">
        <f>MONTH(Table1[[#This Row],[Date]])</f>
        <v>8</v>
      </c>
      <c r="D297" s="3">
        <f>YEAR(Table1[[#This Row],[Date]])</f>
        <v>2023</v>
      </c>
      <c r="E297" s="2">
        <v>45144</v>
      </c>
      <c r="F297" s="3" t="s">
        <v>321</v>
      </c>
      <c r="G297" s="3" t="s">
        <v>19</v>
      </c>
      <c r="H297" s="3">
        <v>51</v>
      </c>
      <c r="I297" s="3" t="str" cm="1">
        <f t="array" ref="I297">_xlfn.IFS(H297&lt;30,"Young Adult",H297&gt;=50,"Senior",H297&gt;=30,"Adult")</f>
        <v>Senior</v>
      </c>
      <c r="J297" s="3" t="s">
        <v>16</v>
      </c>
      <c r="K297" s="3">
        <v>4</v>
      </c>
      <c r="L297" s="4">
        <v>500</v>
      </c>
      <c r="M297">
        <f>K297*L297</f>
        <v>2000</v>
      </c>
      <c r="N297" s="12">
        <f>M297*$Q$3</f>
        <v>30</v>
      </c>
    </row>
    <row r="298" spans="1:14">
      <c r="A298" s="3">
        <v>864</v>
      </c>
      <c r="B298" s="3">
        <f>DAY(Table1[[#This Row],[Date]])</f>
        <v>27</v>
      </c>
      <c r="C298" s="3">
        <f>MONTH(Table1[[#This Row],[Date]])</f>
        <v>7</v>
      </c>
      <c r="D298" s="3">
        <f>YEAR(Table1[[#This Row],[Date]])</f>
        <v>2023</v>
      </c>
      <c r="E298" s="2">
        <v>45134</v>
      </c>
      <c r="F298" s="3" t="s">
        <v>322</v>
      </c>
      <c r="G298" s="3" t="s">
        <v>19</v>
      </c>
      <c r="H298" s="3">
        <v>51</v>
      </c>
      <c r="I298" s="3" t="str" cm="1">
        <f t="array" ref="I298">_xlfn.IFS(H298&lt;30,"Young Adult",H298&gt;=50,"Senior",H298&gt;=30,"Adult")</f>
        <v>Senior</v>
      </c>
      <c r="J298" s="3" t="s">
        <v>16</v>
      </c>
      <c r="K298" s="3">
        <v>1</v>
      </c>
      <c r="L298" s="4">
        <v>500</v>
      </c>
      <c r="M298">
        <f>K298*L298</f>
        <v>500</v>
      </c>
      <c r="N298" s="12">
        <f>M298*$Q$3</f>
        <v>7.5</v>
      </c>
    </row>
    <row r="299" spans="1:14">
      <c r="A299" s="3">
        <v>728</v>
      </c>
      <c r="B299" s="3">
        <f>DAY(Table1[[#This Row],[Date]])</f>
        <v>14</v>
      </c>
      <c r="C299" s="3">
        <f>MONTH(Table1[[#This Row],[Date]])</f>
        <v>7</v>
      </c>
      <c r="D299" s="3">
        <f>YEAR(Table1[[#This Row],[Date]])</f>
        <v>2023</v>
      </c>
      <c r="E299" s="2">
        <v>45121</v>
      </c>
      <c r="F299" s="3" t="s">
        <v>323</v>
      </c>
      <c r="G299" s="3" t="s">
        <v>15</v>
      </c>
      <c r="H299" s="3">
        <v>51</v>
      </c>
      <c r="I299" s="3" t="str" cm="1">
        <f t="array" ref="I299">_xlfn.IFS(H299&lt;30,"Young Adult",H299&gt;=50,"Senior",H299&gt;=30,"Adult")</f>
        <v>Senior</v>
      </c>
      <c r="J299" s="3" t="s">
        <v>16</v>
      </c>
      <c r="K299" s="3">
        <v>3</v>
      </c>
      <c r="L299" s="4">
        <v>50</v>
      </c>
      <c r="M299">
        <f>K299*L299</f>
        <v>150</v>
      </c>
      <c r="N299" s="12">
        <f>M299*$Q$3</f>
        <v>2.25</v>
      </c>
    </row>
    <row r="300" spans="1:14">
      <c r="A300" s="3">
        <v>71</v>
      </c>
      <c r="B300" s="3">
        <f>DAY(Table1[[#This Row],[Date]])</f>
        <v>14</v>
      </c>
      <c r="C300" s="3">
        <f>MONTH(Table1[[#This Row],[Date]])</f>
        <v>7</v>
      </c>
      <c r="D300" s="3">
        <f>YEAR(Table1[[#This Row],[Date]])</f>
        <v>2023</v>
      </c>
      <c r="E300" s="2">
        <v>45121</v>
      </c>
      <c r="F300" s="3" t="s">
        <v>324</v>
      </c>
      <c r="G300" s="3" t="s">
        <v>19</v>
      </c>
      <c r="H300" s="3">
        <v>51</v>
      </c>
      <c r="I300" s="3" t="str" cm="1">
        <f t="array" ref="I300">_xlfn.IFS(H300&lt;30,"Young Adult",H300&gt;=50,"Senior",H300&gt;=30,"Adult")</f>
        <v>Senior</v>
      </c>
      <c r="J300" s="3" t="s">
        <v>20</v>
      </c>
      <c r="K300" s="3">
        <v>4</v>
      </c>
      <c r="L300" s="4">
        <v>25</v>
      </c>
      <c r="M300">
        <f>K300*L300</f>
        <v>100</v>
      </c>
      <c r="N300" s="12">
        <f>M300*$Q$3</f>
        <v>1.5</v>
      </c>
    </row>
    <row r="301" spans="1:14">
      <c r="A301" s="3">
        <v>488</v>
      </c>
      <c r="B301" s="3">
        <f>DAY(Table1[[#This Row],[Date]])</f>
        <v>18</v>
      </c>
      <c r="C301" s="3">
        <f>MONTH(Table1[[#This Row],[Date]])</f>
        <v>6</v>
      </c>
      <c r="D301" s="3">
        <f>YEAR(Table1[[#This Row],[Date]])</f>
        <v>2023</v>
      </c>
      <c r="E301" s="2">
        <v>45095</v>
      </c>
      <c r="F301" s="3" t="s">
        <v>325</v>
      </c>
      <c r="G301" s="3" t="s">
        <v>19</v>
      </c>
      <c r="H301" s="3">
        <v>51</v>
      </c>
      <c r="I301" s="3" t="str" cm="1">
        <f t="array" ref="I301">_xlfn.IFS(H301&lt;30,"Young Adult",H301&gt;=50,"Senior",H301&gt;=30,"Adult")</f>
        <v>Senior</v>
      </c>
      <c r="J301" s="3" t="s">
        <v>16</v>
      </c>
      <c r="K301" s="3">
        <v>3</v>
      </c>
      <c r="L301" s="4">
        <v>300</v>
      </c>
      <c r="M301">
        <f>K301*L301</f>
        <v>900</v>
      </c>
      <c r="N301" s="12">
        <f>M301*$Q$3</f>
        <v>13.5</v>
      </c>
    </row>
    <row r="302" spans="1:14">
      <c r="A302" s="3">
        <v>651</v>
      </c>
      <c r="B302" s="3">
        <f>DAY(Table1[[#This Row],[Date]])</f>
        <v>27</v>
      </c>
      <c r="C302" s="3">
        <f>MONTH(Table1[[#This Row],[Date]])</f>
        <v>5</v>
      </c>
      <c r="D302" s="3">
        <f>YEAR(Table1[[#This Row],[Date]])</f>
        <v>2023</v>
      </c>
      <c r="E302" s="2">
        <v>45073</v>
      </c>
      <c r="F302" s="3" t="s">
        <v>326</v>
      </c>
      <c r="G302" s="3" t="s">
        <v>15</v>
      </c>
      <c r="H302" s="3">
        <v>51</v>
      </c>
      <c r="I302" s="3" t="str" cm="1">
        <f t="array" ref="I302">_xlfn.IFS(H302&lt;30,"Young Adult",H302&gt;=50,"Senior",H302&gt;=30,"Adult")</f>
        <v>Senior</v>
      </c>
      <c r="J302" s="3" t="s">
        <v>23</v>
      </c>
      <c r="K302" s="3">
        <v>3</v>
      </c>
      <c r="L302" s="4">
        <v>50</v>
      </c>
      <c r="M302">
        <f>K302*L302</f>
        <v>150</v>
      </c>
      <c r="N302" s="12">
        <f>M302*$Q$3</f>
        <v>2.25</v>
      </c>
    </row>
    <row r="303" spans="1:14">
      <c r="A303" s="3">
        <v>640</v>
      </c>
      <c r="B303" s="3">
        <f>DAY(Table1[[#This Row],[Date]])</f>
        <v>7</v>
      </c>
      <c r="C303" s="3">
        <f>MONTH(Table1[[#This Row],[Date]])</f>
        <v>5</v>
      </c>
      <c r="D303" s="3">
        <f>YEAR(Table1[[#This Row],[Date]])</f>
        <v>2023</v>
      </c>
      <c r="E303" s="2">
        <v>45053</v>
      </c>
      <c r="F303" s="3" t="s">
        <v>327</v>
      </c>
      <c r="G303" s="3" t="s">
        <v>19</v>
      </c>
      <c r="H303" s="3">
        <v>51</v>
      </c>
      <c r="I303" s="3" t="str" cm="1">
        <f t="array" ref="I303">_xlfn.IFS(H303&lt;30,"Young Adult",H303&gt;=50,"Senior",H303&gt;=30,"Adult")</f>
        <v>Senior</v>
      </c>
      <c r="J303" s="3" t="s">
        <v>16</v>
      </c>
      <c r="K303" s="3">
        <v>4</v>
      </c>
      <c r="L303" s="4">
        <v>30</v>
      </c>
      <c r="M303">
        <f>K303*L303</f>
        <v>120</v>
      </c>
      <c r="N303" s="12">
        <f>M303*$Q$3</f>
        <v>1.7999999999999998</v>
      </c>
    </row>
    <row r="304" spans="1:14">
      <c r="A304" s="3">
        <v>90</v>
      </c>
      <c r="B304" s="3">
        <f>DAY(Table1[[#This Row],[Date]])</f>
        <v>6</v>
      </c>
      <c r="C304" s="3">
        <f>MONTH(Table1[[#This Row],[Date]])</f>
        <v>5</v>
      </c>
      <c r="D304" s="3">
        <f>YEAR(Table1[[#This Row],[Date]])</f>
        <v>2023</v>
      </c>
      <c r="E304" s="2">
        <v>45052</v>
      </c>
      <c r="F304" s="3" t="s">
        <v>328</v>
      </c>
      <c r="G304" s="3" t="s">
        <v>19</v>
      </c>
      <c r="H304" s="3">
        <v>51</v>
      </c>
      <c r="I304" s="3" t="str" cm="1">
        <f t="array" ref="I304">_xlfn.IFS(H304&lt;30,"Young Adult",H304&gt;=50,"Senior",H304&gt;=30,"Adult")</f>
        <v>Senior</v>
      </c>
      <c r="J304" s="3" t="s">
        <v>16</v>
      </c>
      <c r="K304" s="3">
        <v>1</v>
      </c>
      <c r="L304" s="4">
        <v>30</v>
      </c>
      <c r="M304">
        <f>K304*L304</f>
        <v>30</v>
      </c>
      <c r="N304" s="12">
        <f>M304*$Q$3</f>
        <v>0.44999999999999996</v>
      </c>
    </row>
    <row r="305" spans="1:14">
      <c r="A305" s="3">
        <v>903</v>
      </c>
      <c r="B305" s="3">
        <f>DAY(Table1[[#This Row],[Date]])</f>
        <v>27</v>
      </c>
      <c r="C305" s="3">
        <f>MONTH(Table1[[#This Row],[Date]])</f>
        <v>4</v>
      </c>
      <c r="D305" s="3">
        <f>YEAR(Table1[[#This Row],[Date]])</f>
        <v>2023</v>
      </c>
      <c r="E305" s="2">
        <v>45043</v>
      </c>
      <c r="F305" s="3" t="s">
        <v>329</v>
      </c>
      <c r="G305" s="3" t="s">
        <v>19</v>
      </c>
      <c r="H305" s="3">
        <v>51</v>
      </c>
      <c r="I305" s="3" t="str" cm="1">
        <f t="array" ref="I305">_xlfn.IFS(H305&lt;30,"Young Adult",H305&gt;=50,"Senior",H305&gt;=30,"Adult")</f>
        <v>Senior</v>
      </c>
      <c r="J305" s="3" t="s">
        <v>20</v>
      </c>
      <c r="K305" s="3">
        <v>4</v>
      </c>
      <c r="L305" s="4">
        <v>50</v>
      </c>
      <c r="M305">
        <f>K305*L305</f>
        <v>200</v>
      </c>
      <c r="N305" s="12">
        <f>M305*$Q$3</f>
        <v>3</v>
      </c>
    </row>
    <row r="306" spans="1:14">
      <c r="A306" s="3">
        <v>222</v>
      </c>
      <c r="B306" s="3">
        <f>DAY(Table1[[#This Row],[Date]])</f>
        <v>26</v>
      </c>
      <c r="C306" s="3">
        <f>MONTH(Table1[[#This Row],[Date]])</f>
        <v>4</v>
      </c>
      <c r="D306" s="3">
        <f>YEAR(Table1[[#This Row],[Date]])</f>
        <v>2023</v>
      </c>
      <c r="E306" s="2">
        <v>45042</v>
      </c>
      <c r="F306" s="3" t="s">
        <v>330</v>
      </c>
      <c r="G306" s="3" t="s">
        <v>15</v>
      </c>
      <c r="H306" s="3">
        <v>51</v>
      </c>
      <c r="I306" s="3" t="str" cm="1">
        <f t="array" ref="I306">_xlfn.IFS(H306&lt;30,"Young Adult",H306&gt;=50,"Senior",H306&gt;=30,"Adult")</f>
        <v>Senior</v>
      </c>
      <c r="J306" s="3" t="s">
        <v>23</v>
      </c>
      <c r="K306" s="3">
        <v>4</v>
      </c>
      <c r="L306" s="4">
        <v>30</v>
      </c>
      <c r="M306">
        <f>K306*L306</f>
        <v>120</v>
      </c>
      <c r="N306" s="12">
        <f>M306*$Q$3</f>
        <v>1.7999999999999998</v>
      </c>
    </row>
    <row r="307" spans="1:14">
      <c r="A307" s="3">
        <v>691</v>
      </c>
      <c r="B307" s="3">
        <f>DAY(Table1[[#This Row],[Date]])</f>
        <v>23</v>
      </c>
      <c r="C307" s="3">
        <f>MONTH(Table1[[#This Row],[Date]])</f>
        <v>4</v>
      </c>
      <c r="D307" s="3">
        <f>YEAR(Table1[[#This Row],[Date]])</f>
        <v>2023</v>
      </c>
      <c r="E307" s="2">
        <v>45039</v>
      </c>
      <c r="F307" s="3" t="s">
        <v>331</v>
      </c>
      <c r="G307" s="3" t="s">
        <v>19</v>
      </c>
      <c r="H307" s="3">
        <v>51</v>
      </c>
      <c r="I307" s="3" t="str" cm="1">
        <f t="array" ref="I307">_xlfn.IFS(H307&lt;30,"Young Adult",H307&gt;=50,"Senior",H307&gt;=30,"Adult")</f>
        <v>Senior</v>
      </c>
      <c r="J307" s="3" t="s">
        <v>23</v>
      </c>
      <c r="K307" s="3">
        <v>3</v>
      </c>
      <c r="L307" s="4">
        <v>30</v>
      </c>
      <c r="M307">
        <f>K307*L307</f>
        <v>90</v>
      </c>
      <c r="N307" s="12">
        <f>M307*$Q$3</f>
        <v>1.3499999999999999</v>
      </c>
    </row>
    <row r="308" spans="1:14">
      <c r="A308" s="3">
        <v>548</v>
      </c>
      <c r="B308" s="3">
        <f>DAY(Table1[[#This Row],[Date]])</f>
        <v>9</v>
      </c>
      <c r="C308" s="3">
        <f>MONTH(Table1[[#This Row],[Date]])</f>
        <v>4</v>
      </c>
      <c r="D308" s="3">
        <f>YEAR(Table1[[#This Row],[Date]])</f>
        <v>2023</v>
      </c>
      <c r="E308" s="2">
        <v>45025</v>
      </c>
      <c r="F308" s="3" t="s">
        <v>332</v>
      </c>
      <c r="G308" s="3" t="s">
        <v>19</v>
      </c>
      <c r="H308" s="3">
        <v>51</v>
      </c>
      <c r="I308" s="3" t="str" cm="1">
        <f t="array" ref="I308">_xlfn.IFS(H308&lt;30,"Young Adult",H308&gt;=50,"Senior",H308&gt;=30,"Adult")</f>
        <v>Senior</v>
      </c>
      <c r="J308" s="3" t="s">
        <v>23</v>
      </c>
      <c r="K308" s="3">
        <v>2</v>
      </c>
      <c r="L308" s="4">
        <v>30</v>
      </c>
      <c r="M308">
        <f>K308*L308</f>
        <v>60</v>
      </c>
      <c r="N308" s="12">
        <f>M308*$Q$3</f>
        <v>0.89999999999999991</v>
      </c>
    </row>
    <row r="309" spans="1:14">
      <c r="A309" s="3">
        <v>942</v>
      </c>
      <c r="B309" s="3">
        <f>DAY(Table1[[#This Row],[Date]])</f>
        <v>18</v>
      </c>
      <c r="C309" s="3">
        <f>MONTH(Table1[[#This Row],[Date]])</f>
        <v>3</v>
      </c>
      <c r="D309" s="3">
        <f>YEAR(Table1[[#This Row],[Date]])</f>
        <v>2023</v>
      </c>
      <c r="E309" s="2">
        <v>45003</v>
      </c>
      <c r="F309" s="3" t="s">
        <v>333</v>
      </c>
      <c r="G309" s="3" t="s">
        <v>15</v>
      </c>
      <c r="H309" s="3">
        <v>51</v>
      </c>
      <c r="I309" s="3" t="str" cm="1">
        <f t="array" ref="I309">_xlfn.IFS(H309&lt;30,"Young Adult",H309&gt;=50,"Senior",H309&gt;=30,"Adult")</f>
        <v>Senior</v>
      </c>
      <c r="J309" s="3" t="s">
        <v>23</v>
      </c>
      <c r="K309" s="3">
        <v>3</v>
      </c>
      <c r="L309" s="4">
        <v>500</v>
      </c>
      <c r="M309">
        <f>K309*L309</f>
        <v>1500</v>
      </c>
      <c r="N309" s="12">
        <f>M309*$Q$3</f>
        <v>22.5</v>
      </c>
    </row>
    <row r="310" spans="1:14">
      <c r="A310" s="3">
        <v>611</v>
      </c>
      <c r="B310" s="3">
        <f>DAY(Table1[[#This Row],[Date]])</f>
        <v>24</v>
      </c>
      <c r="C310" s="3">
        <f>MONTH(Table1[[#This Row],[Date]])</f>
        <v>2</v>
      </c>
      <c r="D310" s="3">
        <f>YEAR(Table1[[#This Row],[Date]])</f>
        <v>2023</v>
      </c>
      <c r="E310" s="2">
        <v>44981</v>
      </c>
      <c r="F310" s="3" t="s">
        <v>334</v>
      </c>
      <c r="G310" s="3" t="s">
        <v>15</v>
      </c>
      <c r="H310" s="3">
        <v>51</v>
      </c>
      <c r="I310" s="3" t="str" cm="1">
        <f t="array" ref="I310">_xlfn.IFS(H310&lt;30,"Young Adult",H310&gt;=50,"Senior",H310&gt;=30,"Adult")</f>
        <v>Senior</v>
      </c>
      <c r="J310" s="3" t="s">
        <v>20</v>
      </c>
      <c r="K310" s="3">
        <v>3</v>
      </c>
      <c r="L310" s="4">
        <v>500</v>
      </c>
      <c r="M310">
        <f>K310*L310</f>
        <v>1500</v>
      </c>
      <c r="N310" s="12">
        <f>M310*$Q$3</f>
        <v>22.5</v>
      </c>
    </row>
    <row r="311" spans="1:14">
      <c r="A311" s="3">
        <v>666</v>
      </c>
      <c r="B311" s="3">
        <f>DAY(Table1[[#This Row],[Date]])</f>
        <v>2</v>
      </c>
      <c r="C311" s="3">
        <f>MONTH(Table1[[#This Row],[Date]])</f>
        <v>2</v>
      </c>
      <c r="D311" s="3">
        <f>YEAR(Table1[[#This Row],[Date]])</f>
        <v>2023</v>
      </c>
      <c r="E311" s="2">
        <v>44959</v>
      </c>
      <c r="F311" s="3" t="s">
        <v>335</v>
      </c>
      <c r="G311" s="3" t="s">
        <v>15</v>
      </c>
      <c r="H311" s="3">
        <v>51</v>
      </c>
      <c r="I311" s="3" t="str" cm="1">
        <f t="array" ref="I311">_xlfn.IFS(H311&lt;30,"Young Adult",H311&gt;=50,"Senior",H311&gt;=30,"Adult")</f>
        <v>Senior</v>
      </c>
      <c r="J311" s="3" t="s">
        <v>16</v>
      </c>
      <c r="K311" s="3">
        <v>3</v>
      </c>
      <c r="L311" s="4">
        <v>50</v>
      </c>
      <c r="M311">
        <f>K311*L311</f>
        <v>150</v>
      </c>
      <c r="N311" s="12">
        <f>M311*$Q$3</f>
        <v>2.25</v>
      </c>
    </row>
    <row r="312" spans="1:14">
      <c r="A312" s="3">
        <v>322</v>
      </c>
      <c r="B312" s="3">
        <f>DAY(Table1[[#This Row],[Date]])</f>
        <v>30</v>
      </c>
      <c r="C312" s="3">
        <f>MONTH(Table1[[#This Row],[Date]])</f>
        <v>1</v>
      </c>
      <c r="D312" s="3">
        <f>YEAR(Table1[[#This Row],[Date]])</f>
        <v>2023</v>
      </c>
      <c r="E312" s="2">
        <v>44956</v>
      </c>
      <c r="F312" s="3" t="s">
        <v>336</v>
      </c>
      <c r="G312" s="3" t="s">
        <v>15</v>
      </c>
      <c r="H312" s="3">
        <v>51</v>
      </c>
      <c r="I312" s="3" t="str" cm="1">
        <f t="array" ref="I312">_xlfn.IFS(H312&lt;30,"Young Adult",H312&gt;=50,"Senior",H312&gt;=30,"Adult")</f>
        <v>Senior</v>
      </c>
      <c r="J312" s="3" t="s">
        <v>16</v>
      </c>
      <c r="K312" s="3">
        <v>1</v>
      </c>
      <c r="L312" s="4">
        <v>500</v>
      </c>
      <c r="M312">
        <f>K312*L312</f>
        <v>500</v>
      </c>
      <c r="N312" s="12">
        <f>M312*$Q$3</f>
        <v>7.5</v>
      </c>
    </row>
    <row r="313" spans="1:14">
      <c r="A313" s="3">
        <v>912</v>
      </c>
      <c r="B313" s="3">
        <f>DAY(Table1[[#This Row],[Date]])</f>
        <v>24</v>
      </c>
      <c r="C313" s="3">
        <f>MONTH(Table1[[#This Row],[Date]])</f>
        <v>1</v>
      </c>
      <c r="D313" s="3">
        <f>YEAR(Table1[[#This Row],[Date]])</f>
        <v>2023</v>
      </c>
      <c r="E313" s="2">
        <v>44950</v>
      </c>
      <c r="F313" s="3" t="s">
        <v>337</v>
      </c>
      <c r="G313" s="3" t="s">
        <v>15</v>
      </c>
      <c r="H313" s="3">
        <v>51</v>
      </c>
      <c r="I313" s="3" t="str" cm="1">
        <f t="array" ref="I313">_xlfn.IFS(H313&lt;30,"Young Adult",H313&gt;=50,"Senior",H313&gt;=30,"Adult")</f>
        <v>Senior</v>
      </c>
      <c r="J313" s="3" t="s">
        <v>20</v>
      </c>
      <c r="K313" s="3">
        <v>3</v>
      </c>
      <c r="L313" s="4">
        <v>50</v>
      </c>
      <c r="M313">
        <f>K313*L313</f>
        <v>150</v>
      </c>
      <c r="N313" s="12">
        <f>M313*$Q$3</f>
        <v>2.25</v>
      </c>
    </row>
    <row r="314" spans="1:14">
      <c r="A314" s="3">
        <v>921</v>
      </c>
      <c r="B314" s="3">
        <f>DAY(Table1[[#This Row],[Date]])</f>
        <v>7</v>
      </c>
      <c r="C314" s="3">
        <f>MONTH(Table1[[#This Row],[Date]])</f>
        <v>1</v>
      </c>
      <c r="D314" s="3">
        <f>YEAR(Table1[[#This Row],[Date]])</f>
        <v>2023</v>
      </c>
      <c r="E314" s="2">
        <v>44933</v>
      </c>
      <c r="F314" s="3" t="s">
        <v>338</v>
      </c>
      <c r="G314" s="3" t="s">
        <v>15</v>
      </c>
      <c r="H314" s="3">
        <v>51</v>
      </c>
      <c r="I314" s="3" t="str" cm="1">
        <f t="array" ref="I314">_xlfn.IFS(H314&lt;30,"Young Adult",H314&gt;=50,"Senior",H314&gt;=30,"Adult")</f>
        <v>Senior</v>
      </c>
      <c r="J314" s="3" t="s">
        <v>16</v>
      </c>
      <c r="K314" s="3">
        <v>3</v>
      </c>
      <c r="L314" s="4">
        <v>25</v>
      </c>
      <c r="M314">
        <f>K314*L314</f>
        <v>75</v>
      </c>
      <c r="N314" s="12">
        <f>M314*$Q$3</f>
        <v>1.125</v>
      </c>
    </row>
    <row r="315" spans="1:14">
      <c r="A315" s="3">
        <v>99</v>
      </c>
      <c r="B315" s="3">
        <f>DAY(Table1[[#This Row],[Date]])</f>
        <v>17</v>
      </c>
      <c r="C315" s="3">
        <f>MONTH(Table1[[#This Row],[Date]])</f>
        <v>12</v>
      </c>
      <c r="D315" s="3">
        <f>YEAR(Table1[[#This Row],[Date]])</f>
        <v>2023</v>
      </c>
      <c r="E315" s="2">
        <v>45277</v>
      </c>
      <c r="F315" s="3" t="s">
        <v>339</v>
      </c>
      <c r="G315" s="3" t="s">
        <v>19</v>
      </c>
      <c r="H315" s="3">
        <v>50</v>
      </c>
      <c r="I315" s="3" t="str" cm="1">
        <f t="array" ref="I315">_xlfn.IFS(H315&lt;30,"Young Adult",H315&gt;=50,"Senior",H315&gt;=30,"Adult")</f>
        <v>Senior</v>
      </c>
      <c r="J315" s="3" t="s">
        <v>16</v>
      </c>
      <c r="K315" s="3">
        <v>4</v>
      </c>
      <c r="L315" s="4">
        <v>300</v>
      </c>
      <c r="M315">
        <f>K315*L315</f>
        <v>1200</v>
      </c>
      <c r="N315" s="12">
        <f>M315*$Q$3</f>
        <v>18</v>
      </c>
    </row>
    <row r="316" spans="1:14">
      <c r="A316" s="3">
        <v>586</v>
      </c>
      <c r="B316" s="3">
        <f>DAY(Table1[[#This Row],[Date]])</f>
        <v>11</v>
      </c>
      <c r="C316" s="3">
        <f>MONTH(Table1[[#This Row],[Date]])</f>
        <v>12</v>
      </c>
      <c r="D316" s="3">
        <f>YEAR(Table1[[#This Row],[Date]])</f>
        <v>2023</v>
      </c>
      <c r="E316" s="2">
        <v>45271</v>
      </c>
      <c r="F316" s="3" t="s">
        <v>340</v>
      </c>
      <c r="G316" s="3" t="s">
        <v>15</v>
      </c>
      <c r="H316" s="3">
        <v>50</v>
      </c>
      <c r="I316" s="3" t="str" cm="1">
        <f t="array" ref="I316">_xlfn.IFS(H316&lt;30,"Young Adult",H316&gt;=50,"Senior",H316&gt;=30,"Adult")</f>
        <v>Senior</v>
      </c>
      <c r="J316" s="3" t="s">
        <v>16</v>
      </c>
      <c r="K316" s="3">
        <v>1</v>
      </c>
      <c r="L316" s="4">
        <v>50</v>
      </c>
      <c r="M316">
        <f>K316*L316</f>
        <v>50</v>
      </c>
      <c r="N316" s="12">
        <f>M316*$Q$3</f>
        <v>0.75</v>
      </c>
    </row>
    <row r="317" spans="1:14">
      <c r="A317" s="3">
        <v>395</v>
      </c>
      <c r="B317" s="3">
        <f>DAY(Table1[[#This Row],[Date]])</f>
        <v>6</v>
      </c>
      <c r="C317" s="3">
        <f>MONTH(Table1[[#This Row],[Date]])</f>
        <v>12</v>
      </c>
      <c r="D317" s="3">
        <f>YEAR(Table1[[#This Row],[Date]])</f>
        <v>2023</v>
      </c>
      <c r="E317" s="2">
        <v>45266</v>
      </c>
      <c r="F317" s="3" t="s">
        <v>341</v>
      </c>
      <c r="G317" s="3" t="s">
        <v>15</v>
      </c>
      <c r="H317" s="3">
        <v>50</v>
      </c>
      <c r="I317" s="3" t="str" cm="1">
        <f t="array" ref="I317">_xlfn.IFS(H317&lt;30,"Young Adult",H317&gt;=50,"Senior",H317&gt;=30,"Adult")</f>
        <v>Senior</v>
      </c>
      <c r="J317" s="3" t="s">
        <v>16</v>
      </c>
      <c r="K317" s="3">
        <v>2</v>
      </c>
      <c r="L317" s="4">
        <v>500</v>
      </c>
      <c r="M317">
        <f>K317*L317</f>
        <v>1000</v>
      </c>
      <c r="N317" s="12">
        <f>M317*$Q$3</f>
        <v>15</v>
      </c>
    </row>
    <row r="318" spans="1:14">
      <c r="A318" s="3">
        <v>362</v>
      </c>
      <c r="B318" s="3">
        <f>DAY(Table1[[#This Row],[Date]])</f>
        <v>27</v>
      </c>
      <c r="C318" s="3">
        <f>MONTH(Table1[[#This Row],[Date]])</f>
        <v>11</v>
      </c>
      <c r="D318" s="3">
        <f>YEAR(Table1[[#This Row],[Date]])</f>
        <v>2023</v>
      </c>
      <c r="E318" s="2">
        <v>45257</v>
      </c>
      <c r="F318" s="3" t="s">
        <v>342</v>
      </c>
      <c r="G318" s="3" t="s">
        <v>15</v>
      </c>
      <c r="H318" s="3">
        <v>50</v>
      </c>
      <c r="I318" s="3" t="str" cm="1">
        <f t="array" ref="I318">_xlfn.IFS(H318&lt;30,"Young Adult",H318&gt;=50,"Senior",H318&gt;=30,"Adult")</f>
        <v>Senior</v>
      </c>
      <c r="J318" s="3" t="s">
        <v>23</v>
      </c>
      <c r="K318" s="3">
        <v>1</v>
      </c>
      <c r="L318" s="4">
        <v>25</v>
      </c>
      <c r="M318">
        <f>K318*L318</f>
        <v>25</v>
      </c>
      <c r="N318" s="12">
        <f>M318*$Q$3</f>
        <v>0.375</v>
      </c>
    </row>
    <row r="319" spans="1:14">
      <c r="A319" s="3">
        <v>388</v>
      </c>
      <c r="B319" s="3">
        <f>DAY(Table1[[#This Row],[Date]])</f>
        <v>10</v>
      </c>
      <c r="C319" s="3">
        <f>MONTH(Table1[[#This Row],[Date]])</f>
        <v>11</v>
      </c>
      <c r="D319" s="3">
        <f>YEAR(Table1[[#This Row],[Date]])</f>
        <v>2023</v>
      </c>
      <c r="E319" s="2">
        <v>45240</v>
      </c>
      <c r="F319" s="3" t="s">
        <v>343</v>
      </c>
      <c r="G319" s="3" t="s">
        <v>15</v>
      </c>
      <c r="H319" s="3">
        <v>50</v>
      </c>
      <c r="I319" s="3" t="str" cm="1">
        <f t="array" ref="I319">_xlfn.IFS(H319&lt;30,"Young Adult",H319&gt;=50,"Senior",H319&gt;=30,"Adult")</f>
        <v>Senior</v>
      </c>
      <c r="J319" s="3" t="s">
        <v>16</v>
      </c>
      <c r="K319" s="3">
        <v>1</v>
      </c>
      <c r="L319" s="4">
        <v>25</v>
      </c>
      <c r="M319">
        <f>K319*L319</f>
        <v>25</v>
      </c>
      <c r="N319" s="12">
        <f>M319*$Q$3</f>
        <v>0.375</v>
      </c>
    </row>
    <row r="320" spans="1:14">
      <c r="A320" s="3">
        <v>564</v>
      </c>
      <c r="B320" s="3">
        <f>DAY(Table1[[#This Row],[Date]])</f>
        <v>24</v>
      </c>
      <c r="C320" s="3">
        <f>MONTH(Table1[[#This Row],[Date]])</f>
        <v>10</v>
      </c>
      <c r="D320" s="3">
        <f>YEAR(Table1[[#This Row],[Date]])</f>
        <v>2023</v>
      </c>
      <c r="E320" s="2">
        <v>45223</v>
      </c>
      <c r="F320" s="3" t="s">
        <v>344</v>
      </c>
      <c r="G320" s="3" t="s">
        <v>15</v>
      </c>
      <c r="H320" s="3">
        <v>50</v>
      </c>
      <c r="I320" s="3" t="str" cm="1">
        <f t="array" ref="I320">_xlfn.IFS(H320&lt;30,"Young Adult",H320&gt;=50,"Senior",H320&gt;=30,"Adult")</f>
        <v>Senior</v>
      </c>
      <c r="J320" s="3" t="s">
        <v>16</v>
      </c>
      <c r="K320" s="3">
        <v>2</v>
      </c>
      <c r="L320" s="4">
        <v>50</v>
      </c>
      <c r="M320">
        <f>K320*L320</f>
        <v>100</v>
      </c>
      <c r="N320" s="12">
        <f>M320*$Q$3</f>
        <v>1.5</v>
      </c>
    </row>
    <row r="321" spans="1:14">
      <c r="A321" s="3">
        <v>385</v>
      </c>
      <c r="B321" s="3">
        <f>DAY(Table1[[#This Row],[Date]])</f>
        <v>6</v>
      </c>
      <c r="C321" s="3">
        <f>MONTH(Table1[[#This Row],[Date]])</f>
        <v>10</v>
      </c>
      <c r="D321" s="3">
        <f>YEAR(Table1[[#This Row],[Date]])</f>
        <v>2023</v>
      </c>
      <c r="E321" s="2">
        <v>45205</v>
      </c>
      <c r="F321" s="3" t="s">
        <v>345</v>
      </c>
      <c r="G321" s="3" t="s">
        <v>15</v>
      </c>
      <c r="H321" s="3">
        <v>50</v>
      </c>
      <c r="I321" s="3" t="str" cm="1">
        <f t="array" ref="I321">_xlfn.IFS(H321&lt;30,"Young Adult",H321&gt;=50,"Senior",H321&gt;=30,"Adult")</f>
        <v>Senior</v>
      </c>
      <c r="J321" s="3" t="s">
        <v>16</v>
      </c>
      <c r="K321" s="3">
        <v>3</v>
      </c>
      <c r="L321" s="4">
        <v>500</v>
      </c>
      <c r="M321">
        <f>K321*L321</f>
        <v>1500</v>
      </c>
      <c r="N321" s="12">
        <f>M321*$Q$3</f>
        <v>22.5</v>
      </c>
    </row>
    <row r="322" spans="1:14">
      <c r="A322" s="3">
        <v>954</v>
      </c>
      <c r="B322" s="3">
        <f>DAY(Table1[[#This Row],[Date]])</f>
        <v>25</v>
      </c>
      <c r="C322" s="3">
        <f>MONTH(Table1[[#This Row],[Date]])</f>
        <v>9</v>
      </c>
      <c r="D322" s="3">
        <f>YEAR(Table1[[#This Row],[Date]])</f>
        <v>2023</v>
      </c>
      <c r="E322" s="2">
        <v>45194</v>
      </c>
      <c r="F322" s="3" t="s">
        <v>346</v>
      </c>
      <c r="G322" s="3" t="s">
        <v>19</v>
      </c>
      <c r="H322" s="3">
        <v>50</v>
      </c>
      <c r="I322" s="3" t="str" cm="1">
        <f t="array" ref="I322">_xlfn.IFS(H322&lt;30,"Young Adult",H322&gt;=50,"Senior",H322&gt;=30,"Adult")</f>
        <v>Senior</v>
      </c>
      <c r="J322" s="3" t="s">
        <v>16</v>
      </c>
      <c r="K322" s="3">
        <v>3</v>
      </c>
      <c r="L322" s="4">
        <v>300</v>
      </c>
      <c r="M322">
        <f>K322*L322</f>
        <v>900</v>
      </c>
      <c r="N322" s="12">
        <f>M322*$Q$3</f>
        <v>13.5</v>
      </c>
    </row>
    <row r="323" spans="1:14">
      <c r="A323" s="3">
        <v>696</v>
      </c>
      <c r="B323" s="3">
        <f>DAY(Table1[[#This Row],[Date]])</f>
        <v>6</v>
      </c>
      <c r="C323" s="3">
        <f>MONTH(Table1[[#This Row],[Date]])</f>
        <v>9</v>
      </c>
      <c r="D323" s="3">
        <f>YEAR(Table1[[#This Row],[Date]])</f>
        <v>2023</v>
      </c>
      <c r="E323" s="2">
        <v>45175</v>
      </c>
      <c r="F323" s="3" t="s">
        <v>347</v>
      </c>
      <c r="G323" s="3" t="s">
        <v>19</v>
      </c>
      <c r="H323" s="3">
        <v>50</v>
      </c>
      <c r="I323" s="3" t="str" cm="1">
        <f t="array" ref="I323">_xlfn.IFS(H323&lt;30,"Young Adult",H323&gt;=50,"Senior",H323&gt;=30,"Adult")</f>
        <v>Senior</v>
      </c>
      <c r="J323" s="3" t="s">
        <v>23</v>
      </c>
      <c r="K323" s="3">
        <v>4</v>
      </c>
      <c r="L323" s="4">
        <v>50</v>
      </c>
      <c r="M323">
        <f>K323*L323</f>
        <v>200</v>
      </c>
      <c r="N323" s="12">
        <f>M323*$Q$3</f>
        <v>3</v>
      </c>
    </row>
    <row r="324" spans="1:14">
      <c r="A324" s="3">
        <v>807</v>
      </c>
      <c r="B324" s="3">
        <f>DAY(Table1[[#This Row],[Date]])</f>
        <v>11</v>
      </c>
      <c r="C324" s="3">
        <f>MONTH(Table1[[#This Row],[Date]])</f>
        <v>8</v>
      </c>
      <c r="D324" s="3">
        <f>YEAR(Table1[[#This Row],[Date]])</f>
        <v>2023</v>
      </c>
      <c r="E324" s="2">
        <v>45149</v>
      </c>
      <c r="F324" s="3" t="s">
        <v>348</v>
      </c>
      <c r="G324" s="3" t="s">
        <v>19</v>
      </c>
      <c r="H324" s="3">
        <v>50</v>
      </c>
      <c r="I324" s="3" t="str" cm="1">
        <f t="array" ref="I324">_xlfn.IFS(H324&lt;30,"Young Adult",H324&gt;=50,"Senior",H324&gt;=30,"Adult")</f>
        <v>Senior</v>
      </c>
      <c r="J324" s="3" t="s">
        <v>16</v>
      </c>
      <c r="K324" s="3">
        <v>4</v>
      </c>
      <c r="L324" s="4">
        <v>50</v>
      </c>
      <c r="M324">
        <f>K324*L324</f>
        <v>200</v>
      </c>
      <c r="N324" s="12">
        <f>M324*$Q$3</f>
        <v>3</v>
      </c>
    </row>
    <row r="325" spans="1:14">
      <c r="A325" s="3">
        <v>279</v>
      </c>
      <c r="B325" s="3">
        <f>DAY(Table1[[#This Row],[Date]])</f>
        <v>5</v>
      </c>
      <c r="C325" s="3">
        <f>MONTH(Table1[[#This Row],[Date]])</f>
        <v>8</v>
      </c>
      <c r="D325" s="3">
        <f>YEAR(Table1[[#This Row],[Date]])</f>
        <v>2023</v>
      </c>
      <c r="E325" s="2">
        <v>45143</v>
      </c>
      <c r="F325" s="3" t="s">
        <v>349</v>
      </c>
      <c r="G325" s="3" t="s">
        <v>15</v>
      </c>
      <c r="H325" s="3">
        <v>50</v>
      </c>
      <c r="I325" s="3" t="str" cm="1">
        <f t="array" ref="I325">_xlfn.IFS(H325&lt;30,"Young Adult",H325&gt;=50,"Senior",H325&gt;=30,"Adult")</f>
        <v>Senior</v>
      </c>
      <c r="J325" s="3" t="s">
        <v>23</v>
      </c>
      <c r="K325" s="3">
        <v>1</v>
      </c>
      <c r="L325" s="4">
        <v>500</v>
      </c>
      <c r="M325">
        <f>K325*L325</f>
        <v>500</v>
      </c>
      <c r="N325" s="12">
        <f>M325*$Q$3</f>
        <v>7.5</v>
      </c>
    </row>
    <row r="326" spans="1:14">
      <c r="A326" s="3">
        <v>549</v>
      </c>
      <c r="B326" s="3">
        <f>DAY(Table1[[#This Row],[Date]])</f>
        <v>4</v>
      </c>
      <c r="C326" s="3">
        <f>MONTH(Table1[[#This Row],[Date]])</f>
        <v>8</v>
      </c>
      <c r="D326" s="3">
        <f>YEAR(Table1[[#This Row],[Date]])</f>
        <v>2023</v>
      </c>
      <c r="E326" s="2">
        <v>45142</v>
      </c>
      <c r="F326" s="3" t="s">
        <v>350</v>
      </c>
      <c r="G326" s="3" t="s">
        <v>19</v>
      </c>
      <c r="H326" s="3">
        <v>50</v>
      </c>
      <c r="I326" s="3" t="str" cm="1">
        <f t="array" ref="I326">_xlfn.IFS(H326&lt;30,"Young Adult",H326&gt;=50,"Senior",H326&gt;=30,"Adult")</f>
        <v>Senior</v>
      </c>
      <c r="J326" s="3" t="s">
        <v>20</v>
      </c>
      <c r="K326" s="3">
        <v>2</v>
      </c>
      <c r="L326" s="4">
        <v>50</v>
      </c>
      <c r="M326">
        <f>K326*L326</f>
        <v>100</v>
      </c>
      <c r="N326" s="12">
        <f>M326*$Q$3</f>
        <v>1.5</v>
      </c>
    </row>
    <row r="327" spans="1:14">
      <c r="A327" s="3">
        <v>359</v>
      </c>
      <c r="B327" s="3">
        <f>DAY(Table1[[#This Row],[Date]])</f>
        <v>22</v>
      </c>
      <c r="C327" s="3">
        <f>MONTH(Table1[[#This Row],[Date]])</f>
        <v>7</v>
      </c>
      <c r="D327" s="3">
        <f>YEAR(Table1[[#This Row],[Date]])</f>
        <v>2023</v>
      </c>
      <c r="E327" s="2">
        <v>45129</v>
      </c>
      <c r="F327" s="3" t="s">
        <v>351</v>
      </c>
      <c r="G327" s="3" t="s">
        <v>15</v>
      </c>
      <c r="H327" s="3">
        <v>50</v>
      </c>
      <c r="I327" s="3" t="str" cm="1">
        <f t="array" ref="I327">_xlfn.IFS(H327&lt;30,"Young Adult",H327&gt;=50,"Senior",H327&gt;=30,"Adult")</f>
        <v>Senior</v>
      </c>
      <c r="J327" s="3" t="s">
        <v>23</v>
      </c>
      <c r="K327" s="3">
        <v>1</v>
      </c>
      <c r="L327" s="4">
        <v>50</v>
      </c>
      <c r="M327">
        <f>K327*L327</f>
        <v>50</v>
      </c>
      <c r="N327" s="12">
        <f>M327*$Q$3</f>
        <v>0.75</v>
      </c>
    </row>
    <row r="328" spans="1:14">
      <c r="A328" s="3">
        <v>439</v>
      </c>
      <c r="B328" s="3">
        <f>DAY(Table1[[#This Row],[Date]])</f>
        <v>9</v>
      </c>
      <c r="C328" s="3">
        <f>MONTH(Table1[[#This Row],[Date]])</f>
        <v>7</v>
      </c>
      <c r="D328" s="3">
        <f>YEAR(Table1[[#This Row],[Date]])</f>
        <v>2023</v>
      </c>
      <c r="E328" s="2">
        <v>45116</v>
      </c>
      <c r="F328" s="3" t="s">
        <v>352</v>
      </c>
      <c r="G328" s="3" t="s">
        <v>15</v>
      </c>
      <c r="H328" s="3">
        <v>50</v>
      </c>
      <c r="I328" s="3" t="str" cm="1">
        <f t="array" ref="I328">_xlfn.IFS(H328&lt;30,"Young Adult",H328&gt;=50,"Senior",H328&gt;=30,"Adult")</f>
        <v>Senior</v>
      </c>
      <c r="J328" s="3" t="s">
        <v>23</v>
      </c>
      <c r="K328" s="3">
        <v>3</v>
      </c>
      <c r="L328" s="4">
        <v>25</v>
      </c>
      <c r="M328">
        <f>K328*L328</f>
        <v>75</v>
      </c>
      <c r="N328" s="12">
        <f>M328*$Q$3</f>
        <v>1.125</v>
      </c>
    </row>
    <row r="329" spans="1:14">
      <c r="A329" s="3">
        <v>378</v>
      </c>
      <c r="B329" s="3">
        <f>DAY(Table1[[#This Row],[Date]])</f>
        <v>28</v>
      </c>
      <c r="C329" s="3">
        <f>MONTH(Table1[[#This Row],[Date]])</f>
        <v>6</v>
      </c>
      <c r="D329" s="3">
        <f>YEAR(Table1[[#This Row],[Date]])</f>
        <v>2023</v>
      </c>
      <c r="E329" s="2">
        <v>45105</v>
      </c>
      <c r="F329" s="3" t="s">
        <v>353</v>
      </c>
      <c r="G329" s="3" t="s">
        <v>15</v>
      </c>
      <c r="H329" s="3">
        <v>50</v>
      </c>
      <c r="I329" s="3" t="str" cm="1">
        <f t="array" ref="I329">_xlfn.IFS(H329&lt;30,"Young Adult",H329&gt;=50,"Senior",H329&gt;=30,"Adult")</f>
        <v>Senior</v>
      </c>
      <c r="J329" s="3" t="s">
        <v>20</v>
      </c>
      <c r="K329" s="3">
        <v>1</v>
      </c>
      <c r="L329" s="4">
        <v>300</v>
      </c>
      <c r="M329">
        <f>K329*L329</f>
        <v>300</v>
      </c>
      <c r="N329" s="12">
        <f>M329*$Q$3</f>
        <v>4.5</v>
      </c>
    </row>
    <row r="330" spans="1:14">
      <c r="A330" s="3">
        <v>498</v>
      </c>
      <c r="B330" s="3">
        <f>DAY(Table1[[#This Row],[Date]])</f>
        <v>19</v>
      </c>
      <c r="C330" s="3">
        <f>MONTH(Table1[[#This Row],[Date]])</f>
        <v>6</v>
      </c>
      <c r="D330" s="3">
        <f>YEAR(Table1[[#This Row],[Date]])</f>
        <v>2023</v>
      </c>
      <c r="E330" s="2">
        <v>45096</v>
      </c>
      <c r="F330" s="3" t="s">
        <v>354</v>
      </c>
      <c r="G330" s="3" t="s">
        <v>19</v>
      </c>
      <c r="H330" s="3">
        <v>50</v>
      </c>
      <c r="I330" s="3" t="str" cm="1">
        <f t="array" ref="I330">_xlfn.IFS(H330&lt;30,"Young Adult",H330&gt;=50,"Senior",H330&gt;=30,"Adult")</f>
        <v>Senior</v>
      </c>
      <c r="J330" s="3" t="s">
        <v>23</v>
      </c>
      <c r="K330" s="3">
        <v>4</v>
      </c>
      <c r="L330" s="4">
        <v>25</v>
      </c>
      <c r="M330">
        <f>K330*L330</f>
        <v>100</v>
      </c>
      <c r="N330" s="12">
        <f>M330*$Q$3</f>
        <v>1.5</v>
      </c>
    </row>
    <row r="331" spans="1:14">
      <c r="A331" s="3">
        <v>356</v>
      </c>
      <c r="B331" s="3">
        <f>DAY(Table1[[#This Row],[Date]])</f>
        <v>10</v>
      </c>
      <c r="C331" s="3">
        <f>MONTH(Table1[[#This Row],[Date]])</f>
        <v>6</v>
      </c>
      <c r="D331" s="3">
        <f>YEAR(Table1[[#This Row],[Date]])</f>
        <v>2023</v>
      </c>
      <c r="E331" s="2">
        <v>45087</v>
      </c>
      <c r="F331" s="3" t="s">
        <v>355</v>
      </c>
      <c r="G331" s="3" t="s">
        <v>15</v>
      </c>
      <c r="H331" s="3">
        <v>50</v>
      </c>
      <c r="I331" s="3" t="str" cm="1">
        <f t="array" ref="I331">_xlfn.IFS(H331&lt;30,"Young Adult",H331&gt;=50,"Senior",H331&gt;=30,"Adult")</f>
        <v>Senior</v>
      </c>
      <c r="J331" s="3" t="s">
        <v>16</v>
      </c>
      <c r="K331" s="3">
        <v>3</v>
      </c>
      <c r="L331" s="4">
        <v>500</v>
      </c>
      <c r="M331">
        <f>K331*L331</f>
        <v>1500</v>
      </c>
      <c r="N331" s="12">
        <f>M331*$Q$3</f>
        <v>22.5</v>
      </c>
    </row>
    <row r="332" spans="1:14">
      <c r="A332" s="3">
        <v>293</v>
      </c>
      <c r="B332" s="3">
        <f>DAY(Table1[[#This Row],[Date]])</f>
        <v>2</v>
      </c>
      <c r="C332" s="3">
        <f>MONTH(Table1[[#This Row],[Date]])</f>
        <v>5</v>
      </c>
      <c r="D332" s="3">
        <f>YEAR(Table1[[#This Row],[Date]])</f>
        <v>2023</v>
      </c>
      <c r="E332" s="2">
        <v>45048</v>
      </c>
      <c r="F332" s="3" t="s">
        <v>356</v>
      </c>
      <c r="G332" s="3" t="s">
        <v>15</v>
      </c>
      <c r="H332" s="3">
        <v>50</v>
      </c>
      <c r="I332" s="3" t="str" cm="1">
        <f t="array" ref="I332">_xlfn.IFS(H332&lt;30,"Young Adult",H332&gt;=50,"Senior",H332&gt;=30,"Adult")</f>
        <v>Senior</v>
      </c>
      <c r="J332" s="3" t="s">
        <v>16</v>
      </c>
      <c r="K332" s="3">
        <v>3</v>
      </c>
      <c r="L332" s="4">
        <v>30</v>
      </c>
      <c r="M332">
        <f>K332*L332</f>
        <v>90</v>
      </c>
      <c r="N332" s="12">
        <f>M332*$Q$3</f>
        <v>1.3499999999999999</v>
      </c>
    </row>
    <row r="333" spans="1:14">
      <c r="A333" s="3">
        <v>33</v>
      </c>
      <c r="B333" s="3">
        <f>DAY(Table1[[#This Row],[Date]])</f>
        <v>23</v>
      </c>
      <c r="C333" s="3">
        <f>MONTH(Table1[[#This Row],[Date]])</f>
        <v>3</v>
      </c>
      <c r="D333" s="3">
        <f>YEAR(Table1[[#This Row],[Date]])</f>
        <v>2023</v>
      </c>
      <c r="E333" s="2">
        <v>45008</v>
      </c>
      <c r="F333" s="3" t="s">
        <v>357</v>
      </c>
      <c r="G333" s="3" t="s">
        <v>19</v>
      </c>
      <c r="H333" s="3">
        <v>50</v>
      </c>
      <c r="I333" s="3" t="str" cm="1">
        <f t="array" ref="I333">_xlfn.IFS(H333&lt;30,"Young Adult",H333&gt;=50,"Senior",H333&gt;=30,"Adult")</f>
        <v>Senior</v>
      </c>
      <c r="J333" s="3" t="s">
        <v>16</v>
      </c>
      <c r="K333" s="3">
        <v>2</v>
      </c>
      <c r="L333" s="4">
        <v>50</v>
      </c>
      <c r="M333">
        <f>K333*L333</f>
        <v>100</v>
      </c>
      <c r="N333" s="12">
        <f>M333*$Q$3</f>
        <v>1.5</v>
      </c>
    </row>
    <row r="334" spans="1:14">
      <c r="A334" s="3">
        <v>947</v>
      </c>
      <c r="B334" s="3">
        <f>DAY(Table1[[#This Row],[Date]])</f>
        <v>2</v>
      </c>
      <c r="C334" s="3">
        <f>MONTH(Table1[[#This Row],[Date]])</f>
        <v>3</v>
      </c>
      <c r="D334" s="3">
        <f>YEAR(Table1[[#This Row],[Date]])</f>
        <v>2023</v>
      </c>
      <c r="E334" s="2">
        <v>44987</v>
      </c>
      <c r="F334" s="3" t="s">
        <v>358</v>
      </c>
      <c r="G334" s="3" t="s">
        <v>15</v>
      </c>
      <c r="H334" s="3">
        <v>50</v>
      </c>
      <c r="I334" s="3" t="str" cm="1">
        <f t="array" ref="I334">_xlfn.IFS(H334&lt;30,"Young Adult",H334&gt;=50,"Senior",H334&gt;=30,"Adult")</f>
        <v>Senior</v>
      </c>
      <c r="J334" s="3" t="s">
        <v>20</v>
      </c>
      <c r="K334" s="3">
        <v>1</v>
      </c>
      <c r="L334" s="4">
        <v>300</v>
      </c>
      <c r="M334">
        <f>K334*L334</f>
        <v>300</v>
      </c>
      <c r="N334" s="12">
        <f>M334*$Q$3</f>
        <v>4.5</v>
      </c>
    </row>
    <row r="335" spans="1:14">
      <c r="A335" s="3">
        <v>237</v>
      </c>
      <c r="B335" s="3">
        <f>DAY(Table1[[#This Row],[Date]])</f>
        <v>4</v>
      </c>
      <c r="C335" s="3">
        <f>MONTH(Table1[[#This Row],[Date]])</f>
        <v>2</v>
      </c>
      <c r="D335" s="3">
        <f>YEAR(Table1[[#This Row],[Date]])</f>
        <v>2023</v>
      </c>
      <c r="E335" s="2">
        <v>44961</v>
      </c>
      <c r="F335" s="3" t="s">
        <v>359</v>
      </c>
      <c r="G335" s="3" t="s">
        <v>19</v>
      </c>
      <c r="H335" s="3">
        <v>50</v>
      </c>
      <c r="I335" s="3" t="str" cm="1">
        <f t="array" ref="I335">_xlfn.IFS(H335&lt;30,"Young Adult",H335&gt;=50,"Senior",H335&gt;=30,"Adult")</f>
        <v>Senior</v>
      </c>
      <c r="J335" s="3" t="s">
        <v>20</v>
      </c>
      <c r="K335" s="3">
        <v>2</v>
      </c>
      <c r="L335" s="4">
        <v>500</v>
      </c>
      <c r="M335">
        <f>K335*L335</f>
        <v>1000</v>
      </c>
      <c r="N335" s="12">
        <f>M335*$Q$3</f>
        <v>15</v>
      </c>
    </row>
    <row r="336" spans="1:14">
      <c r="A336" s="3">
        <v>21</v>
      </c>
      <c r="B336" s="3">
        <f>DAY(Table1[[#This Row],[Date]])</f>
        <v>14</v>
      </c>
      <c r="C336" s="3">
        <f>MONTH(Table1[[#This Row],[Date]])</f>
        <v>1</v>
      </c>
      <c r="D336" s="3">
        <f>YEAR(Table1[[#This Row],[Date]])</f>
        <v>2023</v>
      </c>
      <c r="E336" s="2">
        <v>44940</v>
      </c>
      <c r="F336" s="3" t="s">
        <v>360</v>
      </c>
      <c r="G336" s="3" t="s">
        <v>19</v>
      </c>
      <c r="H336" s="3">
        <v>50</v>
      </c>
      <c r="I336" s="3" t="str" cm="1">
        <f t="array" ref="I336">_xlfn.IFS(H336&lt;30,"Young Adult",H336&gt;=50,"Senior",H336&gt;=30,"Adult")</f>
        <v>Senior</v>
      </c>
      <c r="J336" s="3" t="s">
        <v>20</v>
      </c>
      <c r="K336" s="3">
        <v>1</v>
      </c>
      <c r="L336" s="4">
        <v>500</v>
      </c>
      <c r="M336">
        <f>K336*L336</f>
        <v>500</v>
      </c>
      <c r="N336" s="12">
        <f>M336*$Q$3</f>
        <v>7.5</v>
      </c>
    </row>
    <row r="337" spans="1:14">
      <c r="A337" s="3">
        <v>3</v>
      </c>
      <c r="B337" s="3">
        <f>DAY(Table1[[#This Row],[Date]])</f>
        <v>13</v>
      </c>
      <c r="C337" s="3">
        <f>MONTH(Table1[[#This Row],[Date]])</f>
        <v>1</v>
      </c>
      <c r="D337" s="3">
        <f>YEAR(Table1[[#This Row],[Date]])</f>
        <v>2023</v>
      </c>
      <c r="E337" s="2">
        <v>44939</v>
      </c>
      <c r="F337" s="3" t="s">
        <v>361</v>
      </c>
      <c r="G337" s="3" t="s">
        <v>15</v>
      </c>
      <c r="H337" s="3">
        <v>50</v>
      </c>
      <c r="I337" s="3" t="str" cm="1">
        <f t="array" ref="I337">_xlfn.IFS(H337&lt;30,"Young Adult",H337&gt;=50,"Senior",H337&gt;=30,"Adult")</f>
        <v>Senior</v>
      </c>
      <c r="J337" s="3" t="s">
        <v>16</v>
      </c>
      <c r="K337" s="3">
        <v>1</v>
      </c>
      <c r="L337" s="4">
        <v>30</v>
      </c>
      <c r="M337">
        <f>K337*L337</f>
        <v>30</v>
      </c>
      <c r="N337" s="12">
        <f>M337*$Q$3</f>
        <v>0.44999999999999996</v>
      </c>
    </row>
    <row r="338" spans="1:14">
      <c r="A338" s="3">
        <v>520</v>
      </c>
      <c r="B338" s="3">
        <f>DAY(Table1[[#This Row],[Date]])</f>
        <v>29</v>
      </c>
      <c r="C338" s="3">
        <f>MONTH(Table1[[#This Row],[Date]])</f>
        <v>12</v>
      </c>
      <c r="D338" s="3">
        <f>YEAR(Table1[[#This Row],[Date]])</f>
        <v>2023</v>
      </c>
      <c r="E338" s="2">
        <v>45289</v>
      </c>
      <c r="F338" s="3" t="s">
        <v>362</v>
      </c>
      <c r="G338" s="3" t="s">
        <v>19</v>
      </c>
      <c r="H338" s="3">
        <v>49</v>
      </c>
      <c r="I338" s="3" t="str" cm="1">
        <f t="array" ref="I338">_xlfn.IFS(H338&lt;30,"Young Adult",H338&gt;=50,"Senior",H338&gt;=30,"Adult")</f>
        <v>Adult</v>
      </c>
      <c r="J338" s="3" t="s">
        <v>16</v>
      </c>
      <c r="K338" s="3">
        <v>4</v>
      </c>
      <c r="L338" s="4">
        <v>25</v>
      </c>
      <c r="M338">
        <f>K338*L338</f>
        <v>100</v>
      </c>
      <c r="N338" s="12">
        <f>M338*$Q$3</f>
        <v>1.5</v>
      </c>
    </row>
    <row r="339" spans="1:14">
      <c r="A339" s="3">
        <v>552</v>
      </c>
      <c r="B339" s="3">
        <f>DAY(Table1[[#This Row],[Date]])</f>
        <v>13</v>
      </c>
      <c r="C339" s="3">
        <f>MONTH(Table1[[#This Row],[Date]])</f>
        <v>12</v>
      </c>
      <c r="D339" s="3">
        <f>YEAR(Table1[[#This Row],[Date]])</f>
        <v>2023</v>
      </c>
      <c r="E339" s="2">
        <v>45273</v>
      </c>
      <c r="F339" s="3" t="s">
        <v>363</v>
      </c>
      <c r="G339" s="3" t="s">
        <v>19</v>
      </c>
      <c r="H339" s="3">
        <v>49</v>
      </c>
      <c r="I339" s="3" t="str" cm="1">
        <f t="array" ref="I339">_xlfn.IFS(H339&lt;30,"Young Adult",H339&gt;=50,"Senior",H339&gt;=30,"Adult")</f>
        <v>Adult</v>
      </c>
      <c r="J339" s="3" t="s">
        <v>16</v>
      </c>
      <c r="K339" s="3">
        <v>3</v>
      </c>
      <c r="L339" s="4">
        <v>25</v>
      </c>
      <c r="M339">
        <f>K339*L339</f>
        <v>75</v>
      </c>
      <c r="N339" s="12">
        <f>M339*$Q$3</f>
        <v>1.125</v>
      </c>
    </row>
    <row r="340" spans="1:14">
      <c r="A340" s="3">
        <v>24</v>
      </c>
      <c r="B340" s="3">
        <f>DAY(Table1[[#This Row],[Date]])</f>
        <v>29</v>
      </c>
      <c r="C340" s="3">
        <f>MONTH(Table1[[#This Row],[Date]])</f>
        <v>11</v>
      </c>
      <c r="D340" s="3">
        <f>YEAR(Table1[[#This Row],[Date]])</f>
        <v>2023</v>
      </c>
      <c r="E340" s="2">
        <v>45259</v>
      </c>
      <c r="F340" s="3" t="s">
        <v>364</v>
      </c>
      <c r="G340" s="3" t="s">
        <v>19</v>
      </c>
      <c r="H340" s="3">
        <v>49</v>
      </c>
      <c r="I340" s="3" t="str" cm="1">
        <f t="array" ref="I340">_xlfn.IFS(H340&lt;30,"Young Adult",H340&gt;=50,"Senior",H340&gt;=30,"Adult")</f>
        <v>Adult</v>
      </c>
      <c r="J340" s="3" t="s">
        <v>23</v>
      </c>
      <c r="K340" s="3">
        <v>1</v>
      </c>
      <c r="L340" s="4">
        <v>300</v>
      </c>
      <c r="M340">
        <f>K340*L340</f>
        <v>300</v>
      </c>
      <c r="N340" s="12">
        <f>M340*$Q$3</f>
        <v>4.5</v>
      </c>
    </row>
    <row r="341" spans="1:14">
      <c r="A341" s="3">
        <v>938</v>
      </c>
      <c r="B341" s="3">
        <f>DAY(Table1[[#This Row],[Date]])</f>
        <v>19</v>
      </c>
      <c r="C341" s="3">
        <f>MONTH(Table1[[#This Row],[Date]])</f>
        <v>11</v>
      </c>
      <c r="D341" s="3">
        <f>YEAR(Table1[[#This Row],[Date]])</f>
        <v>2023</v>
      </c>
      <c r="E341" s="2">
        <v>45249</v>
      </c>
      <c r="F341" s="3" t="s">
        <v>365</v>
      </c>
      <c r="G341" s="3" t="s">
        <v>15</v>
      </c>
      <c r="H341" s="3">
        <v>49</v>
      </c>
      <c r="I341" s="3" t="str" cm="1">
        <f t="array" ref="I341">_xlfn.IFS(H341&lt;30,"Young Adult",H341&gt;=50,"Senior",H341&gt;=30,"Adult")</f>
        <v>Adult</v>
      </c>
      <c r="J341" s="3" t="s">
        <v>23</v>
      </c>
      <c r="K341" s="3">
        <v>4</v>
      </c>
      <c r="L341" s="4">
        <v>50</v>
      </c>
      <c r="M341">
        <f>K341*L341</f>
        <v>200</v>
      </c>
      <c r="N341" s="12">
        <f>M341*$Q$3</f>
        <v>3</v>
      </c>
    </row>
    <row r="342" spans="1:14">
      <c r="A342" s="3">
        <v>573</v>
      </c>
      <c r="B342" s="3">
        <f>DAY(Table1[[#This Row],[Date]])</f>
        <v>19</v>
      </c>
      <c r="C342" s="3">
        <f>MONTH(Table1[[#This Row],[Date]])</f>
        <v>9</v>
      </c>
      <c r="D342" s="3">
        <f>YEAR(Table1[[#This Row],[Date]])</f>
        <v>2023</v>
      </c>
      <c r="E342" s="2">
        <v>45188</v>
      </c>
      <c r="F342" s="3" t="s">
        <v>366</v>
      </c>
      <c r="G342" s="3" t="s">
        <v>15</v>
      </c>
      <c r="H342" s="3">
        <v>49</v>
      </c>
      <c r="I342" s="3" t="str" cm="1">
        <f t="array" ref="I342">_xlfn.IFS(H342&lt;30,"Young Adult",H342&gt;=50,"Senior",H342&gt;=30,"Adult")</f>
        <v>Adult</v>
      </c>
      <c r="J342" s="3" t="s">
        <v>20</v>
      </c>
      <c r="K342" s="3">
        <v>2</v>
      </c>
      <c r="L342" s="4">
        <v>30</v>
      </c>
      <c r="M342">
        <f>K342*L342</f>
        <v>60</v>
      </c>
      <c r="N342" s="12">
        <f>M342*$Q$3</f>
        <v>0.89999999999999991</v>
      </c>
    </row>
    <row r="343" spans="1:14">
      <c r="A343" s="3">
        <v>622</v>
      </c>
      <c r="B343" s="3">
        <f>DAY(Table1[[#This Row],[Date]])</f>
        <v>22</v>
      </c>
      <c r="C343" s="3">
        <f>MONTH(Table1[[#This Row],[Date]])</f>
        <v>8</v>
      </c>
      <c r="D343" s="3">
        <f>YEAR(Table1[[#This Row],[Date]])</f>
        <v>2023</v>
      </c>
      <c r="E343" s="2">
        <v>45160</v>
      </c>
      <c r="F343" s="3" t="s">
        <v>367</v>
      </c>
      <c r="G343" s="3" t="s">
        <v>19</v>
      </c>
      <c r="H343" s="3">
        <v>49</v>
      </c>
      <c r="I343" s="3" t="str" cm="1">
        <f t="array" ref="I343">_xlfn.IFS(H343&lt;30,"Young Adult",H343&gt;=50,"Senior",H343&gt;=30,"Adult")</f>
        <v>Adult</v>
      </c>
      <c r="J343" s="3" t="s">
        <v>20</v>
      </c>
      <c r="K343" s="3">
        <v>3</v>
      </c>
      <c r="L343" s="4">
        <v>25</v>
      </c>
      <c r="M343">
        <f>K343*L343</f>
        <v>75</v>
      </c>
      <c r="N343" s="12">
        <f>M343*$Q$3</f>
        <v>1.125</v>
      </c>
    </row>
    <row r="344" spans="1:14">
      <c r="A344" s="3">
        <v>570</v>
      </c>
      <c r="B344" s="3">
        <f>DAY(Table1[[#This Row],[Date]])</f>
        <v>15</v>
      </c>
      <c r="C344" s="3">
        <f>MONTH(Table1[[#This Row],[Date]])</f>
        <v>8</v>
      </c>
      <c r="D344" s="3">
        <f>YEAR(Table1[[#This Row],[Date]])</f>
        <v>2023</v>
      </c>
      <c r="E344" s="2">
        <v>45153</v>
      </c>
      <c r="F344" s="3" t="s">
        <v>368</v>
      </c>
      <c r="G344" s="3" t="s">
        <v>15</v>
      </c>
      <c r="H344" s="3">
        <v>49</v>
      </c>
      <c r="I344" s="3" t="str" cm="1">
        <f t="array" ref="I344">_xlfn.IFS(H344&lt;30,"Young Adult",H344&gt;=50,"Senior",H344&gt;=30,"Adult")</f>
        <v>Adult</v>
      </c>
      <c r="J344" s="3" t="s">
        <v>23</v>
      </c>
      <c r="K344" s="3">
        <v>1</v>
      </c>
      <c r="L344" s="4">
        <v>500</v>
      </c>
      <c r="M344">
        <f>K344*L344</f>
        <v>500</v>
      </c>
      <c r="N344" s="12">
        <f>M344*$Q$3</f>
        <v>7.5</v>
      </c>
    </row>
    <row r="345" spans="1:14">
      <c r="A345" s="3">
        <v>543</v>
      </c>
      <c r="B345" s="3">
        <f>DAY(Table1[[#This Row],[Date]])</f>
        <v>26</v>
      </c>
      <c r="C345" s="3">
        <f>MONTH(Table1[[#This Row],[Date]])</f>
        <v>7</v>
      </c>
      <c r="D345" s="3">
        <f>YEAR(Table1[[#This Row],[Date]])</f>
        <v>2023</v>
      </c>
      <c r="E345" s="2">
        <v>45133</v>
      </c>
      <c r="F345" s="3" t="s">
        <v>369</v>
      </c>
      <c r="G345" s="3" t="s">
        <v>15</v>
      </c>
      <c r="H345" s="3">
        <v>49</v>
      </c>
      <c r="I345" s="3" t="str" cm="1">
        <f t="array" ref="I345">_xlfn.IFS(H345&lt;30,"Young Adult",H345&gt;=50,"Senior",H345&gt;=30,"Adult")</f>
        <v>Adult</v>
      </c>
      <c r="J345" s="3" t="s">
        <v>20</v>
      </c>
      <c r="K345" s="3">
        <v>2</v>
      </c>
      <c r="L345" s="4">
        <v>300</v>
      </c>
      <c r="M345">
        <f>K345*L345</f>
        <v>600</v>
      </c>
      <c r="N345" s="12">
        <f>M345*$Q$3</f>
        <v>9</v>
      </c>
    </row>
    <row r="346" spans="1:14">
      <c r="A346" s="3">
        <v>515</v>
      </c>
      <c r="B346" s="3">
        <f>DAY(Table1[[#This Row],[Date]])</f>
        <v>17</v>
      </c>
      <c r="C346" s="3">
        <f>MONTH(Table1[[#This Row],[Date]])</f>
        <v>7</v>
      </c>
      <c r="D346" s="3">
        <f>YEAR(Table1[[#This Row],[Date]])</f>
        <v>2023</v>
      </c>
      <c r="E346" s="2">
        <v>45124</v>
      </c>
      <c r="F346" s="3" t="s">
        <v>370</v>
      </c>
      <c r="G346" s="3" t="s">
        <v>19</v>
      </c>
      <c r="H346" s="3">
        <v>49</v>
      </c>
      <c r="I346" s="3" t="str" cm="1">
        <f t="array" ref="I346">_xlfn.IFS(H346&lt;30,"Young Adult",H346&gt;=50,"Senior",H346&gt;=30,"Adult")</f>
        <v>Adult</v>
      </c>
      <c r="J346" s="3" t="s">
        <v>23</v>
      </c>
      <c r="K346" s="3">
        <v>3</v>
      </c>
      <c r="L346" s="4">
        <v>300</v>
      </c>
      <c r="M346">
        <f>K346*L346</f>
        <v>900</v>
      </c>
      <c r="N346" s="12">
        <f>M346*$Q$3</f>
        <v>13.5</v>
      </c>
    </row>
    <row r="347" spans="1:14">
      <c r="A347" s="3">
        <v>759</v>
      </c>
      <c r="B347" s="3">
        <f>DAY(Table1[[#This Row],[Date]])</f>
        <v>8</v>
      </c>
      <c r="C347" s="3">
        <f>MONTH(Table1[[#This Row],[Date]])</f>
        <v>7</v>
      </c>
      <c r="D347" s="3">
        <f>YEAR(Table1[[#This Row],[Date]])</f>
        <v>2023</v>
      </c>
      <c r="E347" s="2">
        <v>45115</v>
      </c>
      <c r="F347" s="3" t="s">
        <v>371</v>
      </c>
      <c r="G347" s="3" t="s">
        <v>15</v>
      </c>
      <c r="H347" s="3">
        <v>49</v>
      </c>
      <c r="I347" s="3" t="str" cm="1">
        <f t="array" ref="I347">_xlfn.IFS(H347&lt;30,"Young Adult",H347&gt;=50,"Senior",H347&gt;=30,"Adult")</f>
        <v>Adult</v>
      </c>
      <c r="J347" s="3" t="s">
        <v>16</v>
      </c>
      <c r="K347" s="3">
        <v>2</v>
      </c>
      <c r="L347" s="4">
        <v>50</v>
      </c>
      <c r="M347">
        <f>K347*L347</f>
        <v>100</v>
      </c>
      <c r="N347" s="12">
        <f>M347*$Q$3</f>
        <v>1.5</v>
      </c>
    </row>
    <row r="348" spans="1:14">
      <c r="A348" s="3">
        <v>820</v>
      </c>
      <c r="B348" s="3">
        <f>DAY(Table1[[#This Row],[Date]])</f>
        <v>6</v>
      </c>
      <c r="C348" s="3">
        <f>MONTH(Table1[[#This Row],[Date]])</f>
        <v>5</v>
      </c>
      <c r="D348" s="3">
        <f>YEAR(Table1[[#This Row],[Date]])</f>
        <v>2023</v>
      </c>
      <c r="E348" s="2">
        <v>45052</v>
      </c>
      <c r="F348" s="3" t="s">
        <v>372</v>
      </c>
      <c r="G348" s="3" t="s">
        <v>15</v>
      </c>
      <c r="H348" s="3">
        <v>49</v>
      </c>
      <c r="I348" s="3" t="str" cm="1">
        <f t="array" ref="I348">_xlfn.IFS(H348&lt;30,"Young Adult",H348&gt;=50,"Senior",H348&gt;=30,"Adult")</f>
        <v>Adult</v>
      </c>
      <c r="J348" s="3" t="s">
        <v>16</v>
      </c>
      <c r="K348" s="3">
        <v>4</v>
      </c>
      <c r="L348" s="4">
        <v>50</v>
      </c>
      <c r="M348">
        <f>K348*L348</f>
        <v>200</v>
      </c>
      <c r="N348" s="12">
        <f>M348*$Q$3</f>
        <v>3</v>
      </c>
    </row>
    <row r="349" spans="1:14">
      <c r="A349" s="3">
        <v>893</v>
      </c>
      <c r="B349" s="3">
        <f>DAY(Table1[[#This Row],[Date]])</f>
        <v>21</v>
      </c>
      <c r="C349" s="3">
        <f>MONTH(Table1[[#This Row],[Date]])</f>
        <v>4</v>
      </c>
      <c r="D349" s="3">
        <f>YEAR(Table1[[#This Row],[Date]])</f>
        <v>2023</v>
      </c>
      <c r="E349" s="2">
        <v>45037</v>
      </c>
      <c r="F349" s="3" t="s">
        <v>373</v>
      </c>
      <c r="G349" s="3" t="s">
        <v>15</v>
      </c>
      <c r="H349" s="3">
        <v>49</v>
      </c>
      <c r="I349" s="3" t="str" cm="1">
        <f t="array" ref="I349">_xlfn.IFS(H349&lt;30,"Young Adult",H349&gt;=50,"Senior",H349&gt;=30,"Adult")</f>
        <v>Adult</v>
      </c>
      <c r="J349" s="3" t="s">
        <v>16</v>
      </c>
      <c r="K349" s="3">
        <v>1</v>
      </c>
      <c r="L349" s="4">
        <v>50</v>
      </c>
      <c r="M349">
        <f>K349*L349</f>
        <v>50</v>
      </c>
      <c r="N349" s="12">
        <f>M349*$Q$3</f>
        <v>0.75</v>
      </c>
    </row>
    <row r="350" spans="1:14">
      <c r="A350" s="3">
        <v>354</v>
      </c>
      <c r="B350" s="3">
        <f>DAY(Table1[[#This Row],[Date]])</f>
        <v>15</v>
      </c>
      <c r="C350" s="3">
        <f>MONTH(Table1[[#This Row],[Date]])</f>
        <v>4</v>
      </c>
      <c r="D350" s="3">
        <f>YEAR(Table1[[#This Row],[Date]])</f>
        <v>2023</v>
      </c>
      <c r="E350" s="2">
        <v>45031</v>
      </c>
      <c r="F350" s="3" t="s">
        <v>374</v>
      </c>
      <c r="G350" s="3" t="s">
        <v>19</v>
      </c>
      <c r="H350" s="3">
        <v>49</v>
      </c>
      <c r="I350" s="3" t="str" cm="1">
        <f t="array" ref="I350">_xlfn.IFS(H350&lt;30,"Young Adult",H350&gt;=50,"Senior",H350&gt;=30,"Adult")</f>
        <v>Adult</v>
      </c>
      <c r="J350" s="3" t="s">
        <v>20</v>
      </c>
      <c r="K350" s="3">
        <v>4</v>
      </c>
      <c r="L350" s="4">
        <v>50</v>
      </c>
      <c r="M350">
        <f>K350*L350</f>
        <v>200</v>
      </c>
      <c r="N350" s="12">
        <f>M350*$Q$3</f>
        <v>3</v>
      </c>
    </row>
    <row r="351" spans="1:14">
      <c r="A351" s="3">
        <v>138</v>
      </c>
      <c r="B351" s="3">
        <f>DAY(Table1[[#This Row],[Date]])</f>
        <v>23</v>
      </c>
      <c r="C351" s="3">
        <f>MONTH(Table1[[#This Row],[Date]])</f>
        <v>3</v>
      </c>
      <c r="D351" s="3">
        <f>YEAR(Table1[[#This Row],[Date]])</f>
        <v>2023</v>
      </c>
      <c r="E351" s="2">
        <v>45008</v>
      </c>
      <c r="F351" s="3" t="s">
        <v>375</v>
      </c>
      <c r="G351" s="3" t="s">
        <v>15</v>
      </c>
      <c r="H351" s="3">
        <v>49</v>
      </c>
      <c r="I351" s="3" t="str" cm="1">
        <f t="array" ref="I351">_xlfn.IFS(H351&lt;30,"Young Adult",H351&gt;=50,"Senior",H351&gt;=30,"Adult")</f>
        <v>Adult</v>
      </c>
      <c r="J351" s="3" t="s">
        <v>23</v>
      </c>
      <c r="K351" s="3">
        <v>4</v>
      </c>
      <c r="L351" s="4">
        <v>50</v>
      </c>
      <c r="M351">
        <f>K351*L351</f>
        <v>200</v>
      </c>
      <c r="N351" s="12">
        <f>M351*$Q$3</f>
        <v>3</v>
      </c>
    </row>
    <row r="352" spans="1:14">
      <c r="A352" s="3">
        <v>821</v>
      </c>
      <c r="B352" s="3">
        <f>DAY(Table1[[#This Row],[Date]])</f>
        <v>14</v>
      </c>
      <c r="C352" s="3">
        <f>MONTH(Table1[[#This Row],[Date]])</f>
        <v>2</v>
      </c>
      <c r="D352" s="3">
        <f>YEAR(Table1[[#This Row],[Date]])</f>
        <v>2023</v>
      </c>
      <c r="E352" s="2">
        <v>44971</v>
      </c>
      <c r="F352" s="3" t="s">
        <v>376</v>
      </c>
      <c r="G352" s="3" t="s">
        <v>15</v>
      </c>
      <c r="H352" s="3">
        <v>49</v>
      </c>
      <c r="I352" s="3" t="str" cm="1">
        <f t="array" ref="I352">_xlfn.IFS(H352&lt;30,"Young Adult",H352&gt;=50,"Senior",H352&gt;=30,"Adult")</f>
        <v>Adult</v>
      </c>
      <c r="J352" s="3" t="s">
        <v>16</v>
      </c>
      <c r="K352" s="3">
        <v>1</v>
      </c>
      <c r="L352" s="4">
        <v>300</v>
      </c>
      <c r="M352">
        <f>K352*L352</f>
        <v>300</v>
      </c>
      <c r="N352" s="12">
        <f>M352*$Q$3</f>
        <v>4.5</v>
      </c>
    </row>
    <row r="353" spans="1:14">
      <c r="A353" s="3">
        <v>972</v>
      </c>
      <c r="B353" s="3">
        <f>DAY(Table1[[#This Row],[Date]])</f>
        <v>11</v>
      </c>
      <c r="C353" s="3">
        <f>MONTH(Table1[[#This Row],[Date]])</f>
        <v>2</v>
      </c>
      <c r="D353" s="3">
        <f>YEAR(Table1[[#This Row],[Date]])</f>
        <v>2023</v>
      </c>
      <c r="E353" s="2">
        <v>44968</v>
      </c>
      <c r="F353" s="3" t="s">
        <v>377</v>
      </c>
      <c r="G353" s="3" t="s">
        <v>15</v>
      </c>
      <c r="H353" s="3">
        <v>49</v>
      </c>
      <c r="I353" s="3" t="str" cm="1">
        <f t="array" ref="I353">_xlfn.IFS(H353&lt;30,"Young Adult",H353&gt;=50,"Senior",H353&gt;=30,"Adult")</f>
        <v>Adult</v>
      </c>
      <c r="J353" s="3" t="s">
        <v>20</v>
      </c>
      <c r="K353" s="3">
        <v>4</v>
      </c>
      <c r="L353" s="4">
        <v>25</v>
      </c>
      <c r="M353">
        <f>K353*L353</f>
        <v>100</v>
      </c>
      <c r="N353" s="12">
        <f>M353*$Q$3</f>
        <v>1.5</v>
      </c>
    </row>
    <row r="354" spans="1:14">
      <c r="A354" s="3">
        <v>134</v>
      </c>
      <c r="B354" s="3">
        <f>DAY(Table1[[#This Row],[Date]])</f>
        <v>25</v>
      </c>
      <c r="C354" s="3">
        <f>MONTH(Table1[[#This Row],[Date]])</f>
        <v>1</v>
      </c>
      <c r="D354" s="3">
        <f>YEAR(Table1[[#This Row],[Date]])</f>
        <v>2023</v>
      </c>
      <c r="E354" s="2">
        <v>44951</v>
      </c>
      <c r="F354" s="3" t="s">
        <v>378</v>
      </c>
      <c r="G354" s="3" t="s">
        <v>15</v>
      </c>
      <c r="H354" s="3">
        <v>49</v>
      </c>
      <c r="I354" s="3" t="str" cm="1">
        <f t="array" ref="I354">_xlfn.IFS(H354&lt;30,"Young Adult",H354&gt;=50,"Senior",H354&gt;=30,"Adult")</f>
        <v>Adult</v>
      </c>
      <c r="J354" s="3" t="s">
        <v>16</v>
      </c>
      <c r="K354" s="3">
        <v>1</v>
      </c>
      <c r="L354" s="4">
        <v>50</v>
      </c>
      <c r="M354">
        <f>K354*L354</f>
        <v>50</v>
      </c>
      <c r="N354" s="12">
        <f>M354*$Q$3</f>
        <v>0.75</v>
      </c>
    </row>
    <row r="355" spans="1:14">
      <c r="A355" s="3">
        <v>64</v>
      </c>
      <c r="B355" s="3">
        <f>DAY(Table1[[#This Row],[Date]])</f>
        <v>24</v>
      </c>
      <c r="C355" s="3">
        <f>MONTH(Table1[[#This Row],[Date]])</f>
        <v>1</v>
      </c>
      <c r="D355" s="3">
        <f>YEAR(Table1[[#This Row],[Date]])</f>
        <v>2023</v>
      </c>
      <c r="E355" s="2">
        <v>44950</v>
      </c>
      <c r="F355" s="3" t="s">
        <v>379</v>
      </c>
      <c r="G355" s="3" t="s">
        <v>15</v>
      </c>
      <c r="H355" s="3">
        <v>49</v>
      </c>
      <c r="I355" s="3" t="str" cm="1">
        <f t="array" ref="I355">_xlfn.IFS(H355&lt;30,"Young Adult",H355&gt;=50,"Senior",H355&gt;=30,"Adult")</f>
        <v>Adult</v>
      </c>
      <c r="J355" s="3" t="s">
        <v>23</v>
      </c>
      <c r="K355" s="3">
        <v>4</v>
      </c>
      <c r="L355" s="4">
        <v>25</v>
      </c>
      <c r="M355">
        <f>K355*L355</f>
        <v>100</v>
      </c>
      <c r="N355" s="12">
        <f>M355*$Q$3</f>
        <v>1.5</v>
      </c>
    </row>
    <row r="356" spans="1:14">
      <c r="A356" s="3">
        <v>986</v>
      </c>
      <c r="B356" s="3">
        <f>DAY(Table1[[#This Row],[Date]])</f>
        <v>17</v>
      </c>
      <c r="C356" s="3">
        <f>MONTH(Table1[[#This Row],[Date]])</f>
        <v>1</v>
      </c>
      <c r="D356" s="3">
        <f>YEAR(Table1[[#This Row],[Date]])</f>
        <v>2023</v>
      </c>
      <c r="E356" s="2">
        <v>44943</v>
      </c>
      <c r="F356" s="3" t="s">
        <v>380</v>
      </c>
      <c r="G356" s="3" t="s">
        <v>19</v>
      </c>
      <c r="H356" s="3">
        <v>49</v>
      </c>
      <c r="I356" s="3" t="str" cm="1">
        <f t="array" ref="I356">_xlfn.IFS(H356&lt;30,"Young Adult",H356&gt;=50,"Senior",H356&gt;=30,"Adult")</f>
        <v>Adult</v>
      </c>
      <c r="J356" s="3" t="s">
        <v>23</v>
      </c>
      <c r="K356" s="3">
        <v>2</v>
      </c>
      <c r="L356" s="4">
        <v>500</v>
      </c>
      <c r="M356">
        <f>K356*L356</f>
        <v>1000</v>
      </c>
      <c r="N356" s="12">
        <f>M356*$Q$3</f>
        <v>15</v>
      </c>
    </row>
    <row r="357" spans="1:14">
      <c r="A357" s="3">
        <v>662</v>
      </c>
      <c r="B357" s="3">
        <f>DAY(Table1[[#This Row],[Date]])</f>
        <v>22</v>
      </c>
      <c r="C357" s="3">
        <f>MONTH(Table1[[#This Row],[Date]])</f>
        <v>12</v>
      </c>
      <c r="D357" s="3">
        <f>YEAR(Table1[[#This Row],[Date]])</f>
        <v>2023</v>
      </c>
      <c r="E357" s="2">
        <v>45282</v>
      </c>
      <c r="F357" s="3" t="s">
        <v>381</v>
      </c>
      <c r="G357" s="3" t="s">
        <v>15</v>
      </c>
      <c r="H357" s="3">
        <v>48</v>
      </c>
      <c r="I357" s="3" t="str" cm="1">
        <f t="array" ref="I357">_xlfn.IFS(H357&lt;30,"Young Adult",H357&gt;=50,"Senior",H357&gt;=30,"Adult")</f>
        <v>Adult</v>
      </c>
      <c r="J357" s="3" t="s">
        <v>20</v>
      </c>
      <c r="K357" s="3">
        <v>2</v>
      </c>
      <c r="L357" s="4">
        <v>500</v>
      </c>
      <c r="M357">
        <f>K357*L357</f>
        <v>1000</v>
      </c>
      <c r="N357" s="12">
        <f>M357*$Q$3</f>
        <v>15</v>
      </c>
    </row>
    <row r="358" spans="1:14">
      <c r="A358" s="3">
        <v>777</v>
      </c>
      <c r="B358" s="3">
        <f>DAY(Table1[[#This Row],[Date]])</f>
        <v>20</v>
      </c>
      <c r="C358" s="3">
        <f>MONTH(Table1[[#This Row],[Date]])</f>
        <v>12</v>
      </c>
      <c r="D358" s="3">
        <f>YEAR(Table1[[#This Row],[Date]])</f>
        <v>2023</v>
      </c>
      <c r="E358" s="2">
        <v>45280</v>
      </c>
      <c r="F358" s="3" t="s">
        <v>382</v>
      </c>
      <c r="G358" s="3" t="s">
        <v>15</v>
      </c>
      <c r="H358" s="3">
        <v>48</v>
      </c>
      <c r="I358" s="3" t="str" cm="1">
        <f t="array" ref="I358">_xlfn.IFS(H358&lt;30,"Young Adult",H358&gt;=50,"Senior",H358&gt;=30,"Adult")</f>
        <v>Adult</v>
      </c>
      <c r="J358" s="3" t="s">
        <v>16</v>
      </c>
      <c r="K358" s="3">
        <v>3</v>
      </c>
      <c r="L358" s="4">
        <v>50</v>
      </c>
      <c r="M358">
        <f>K358*L358</f>
        <v>150</v>
      </c>
      <c r="N358" s="12">
        <f>M358*$Q$3</f>
        <v>2.25</v>
      </c>
    </row>
    <row r="359" spans="1:14">
      <c r="A359" s="3">
        <v>741</v>
      </c>
      <c r="B359" s="3">
        <f>DAY(Table1[[#This Row],[Date]])</f>
        <v>30</v>
      </c>
      <c r="C359" s="3">
        <f>MONTH(Table1[[#This Row],[Date]])</f>
        <v>11</v>
      </c>
      <c r="D359" s="3">
        <f>YEAR(Table1[[#This Row],[Date]])</f>
        <v>2023</v>
      </c>
      <c r="E359" s="2">
        <v>45260</v>
      </c>
      <c r="F359" s="3" t="s">
        <v>383</v>
      </c>
      <c r="G359" s="3" t="s">
        <v>15</v>
      </c>
      <c r="H359" s="3">
        <v>48</v>
      </c>
      <c r="I359" s="3" t="str" cm="1">
        <f t="array" ref="I359">_xlfn.IFS(H359&lt;30,"Young Adult",H359&gt;=50,"Senior",H359&gt;=30,"Adult")</f>
        <v>Adult</v>
      </c>
      <c r="J359" s="3" t="s">
        <v>23</v>
      </c>
      <c r="K359" s="3">
        <v>1</v>
      </c>
      <c r="L359" s="4">
        <v>300</v>
      </c>
      <c r="M359">
        <f>K359*L359</f>
        <v>300</v>
      </c>
      <c r="N359" s="12">
        <f>M359*$Q$3</f>
        <v>4.5</v>
      </c>
    </row>
    <row r="360" spans="1:14">
      <c r="A360" s="3">
        <v>581</v>
      </c>
      <c r="B360" s="3">
        <f>DAY(Table1[[#This Row],[Date]])</f>
        <v>21</v>
      </c>
      <c r="C360" s="3">
        <f>MONTH(Table1[[#This Row],[Date]])</f>
        <v>11</v>
      </c>
      <c r="D360" s="3">
        <f>YEAR(Table1[[#This Row],[Date]])</f>
        <v>2023</v>
      </c>
      <c r="E360" s="2">
        <v>45251</v>
      </c>
      <c r="F360" s="3" t="s">
        <v>384</v>
      </c>
      <c r="G360" s="3" t="s">
        <v>19</v>
      </c>
      <c r="H360" s="3">
        <v>48</v>
      </c>
      <c r="I360" s="3" t="str" cm="1">
        <f t="array" ref="I360">_xlfn.IFS(H360&lt;30,"Young Adult",H360&gt;=50,"Senior",H360&gt;=30,"Adult")</f>
        <v>Adult</v>
      </c>
      <c r="J360" s="3" t="s">
        <v>20</v>
      </c>
      <c r="K360" s="3">
        <v>2</v>
      </c>
      <c r="L360" s="4">
        <v>30</v>
      </c>
      <c r="M360">
        <f>K360*L360</f>
        <v>60</v>
      </c>
      <c r="N360" s="12">
        <f>M360*$Q$3</f>
        <v>0.89999999999999991</v>
      </c>
    </row>
    <row r="361" spans="1:14">
      <c r="A361" s="3">
        <v>968</v>
      </c>
      <c r="B361" s="3">
        <f>DAY(Table1[[#This Row],[Date]])</f>
        <v>17</v>
      </c>
      <c r="C361" s="3">
        <f>MONTH(Table1[[#This Row],[Date]])</f>
        <v>11</v>
      </c>
      <c r="D361" s="3">
        <f>YEAR(Table1[[#This Row],[Date]])</f>
        <v>2023</v>
      </c>
      <c r="E361" s="2">
        <v>45247</v>
      </c>
      <c r="F361" s="3" t="s">
        <v>385</v>
      </c>
      <c r="G361" s="3" t="s">
        <v>19</v>
      </c>
      <c r="H361" s="3">
        <v>48</v>
      </c>
      <c r="I361" s="3" t="str" cm="1">
        <f t="array" ref="I361">_xlfn.IFS(H361&lt;30,"Young Adult",H361&gt;=50,"Senior",H361&gt;=30,"Adult")</f>
        <v>Adult</v>
      </c>
      <c r="J361" s="3" t="s">
        <v>23</v>
      </c>
      <c r="K361" s="3">
        <v>3</v>
      </c>
      <c r="L361" s="4">
        <v>300</v>
      </c>
      <c r="M361">
        <f>K361*L361</f>
        <v>900</v>
      </c>
      <c r="N361" s="12">
        <f>M361*$Q$3</f>
        <v>13.5</v>
      </c>
    </row>
    <row r="362" spans="1:14">
      <c r="A362" s="3">
        <v>250</v>
      </c>
      <c r="B362" s="3">
        <f>DAY(Table1[[#This Row],[Date]])</f>
        <v>23</v>
      </c>
      <c r="C362" s="3">
        <f>MONTH(Table1[[#This Row],[Date]])</f>
        <v>10</v>
      </c>
      <c r="D362" s="3">
        <f>YEAR(Table1[[#This Row],[Date]])</f>
        <v>2023</v>
      </c>
      <c r="E362" s="2">
        <v>45222</v>
      </c>
      <c r="F362" s="3" t="s">
        <v>386</v>
      </c>
      <c r="G362" s="3" t="s">
        <v>15</v>
      </c>
      <c r="H362" s="3">
        <v>48</v>
      </c>
      <c r="I362" s="3" t="str" cm="1">
        <f t="array" ref="I362">_xlfn.IFS(H362&lt;30,"Young Adult",H362&gt;=50,"Senior",H362&gt;=30,"Adult")</f>
        <v>Adult</v>
      </c>
      <c r="J362" s="3" t="s">
        <v>16</v>
      </c>
      <c r="K362" s="3">
        <v>1</v>
      </c>
      <c r="L362" s="4">
        <v>50</v>
      </c>
      <c r="M362">
        <f>K362*L362</f>
        <v>50</v>
      </c>
      <c r="N362" s="12">
        <f>M362*$Q$3</f>
        <v>0.75</v>
      </c>
    </row>
    <row r="363" spans="1:14">
      <c r="A363" s="3">
        <v>786</v>
      </c>
      <c r="B363" s="3">
        <f>DAY(Table1[[#This Row],[Date]])</f>
        <v>17</v>
      </c>
      <c r="C363" s="3">
        <f>MONTH(Table1[[#This Row],[Date]])</f>
        <v>10</v>
      </c>
      <c r="D363" s="3">
        <f>YEAR(Table1[[#This Row],[Date]])</f>
        <v>2023</v>
      </c>
      <c r="E363" s="2">
        <v>45216</v>
      </c>
      <c r="F363" s="3" t="s">
        <v>387</v>
      </c>
      <c r="G363" s="3" t="s">
        <v>15</v>
      </c>
      <c r="H363" s="3">
        <v>48</v>
      </c>
      <c r="I363" s="3" t="str" cm="1">
        <f t="array" ref="I363">_xlfn.IFS(H363&lt;30,"Young Adult",H363&gt;=50,"Senior",H363&gt;=30,"Adult")</f>
        <v>Adult</v>
      </c>
      <c r="J363" s="3" t="s">
        <v>23</v>
      </c>
      <c r="K363" s="3">
        <v>4</v>
      </c>
      <c r="L363" s="4">
        <v>25</v>
      </c>
      <c r="M363">
        <f>K363*L363</f>
        <v>100</v>
      </c>
      <c r="N363" s="12">
        <f>M363*$Q$3</f>
        <v>1.5</v>
      </c>
    </row>
    <row r="364" spans="1:14">
      <c r="A364" s="3">
        <v>976</v>
      </c>
      <c r="B364" s="3">
        <f>DAY(Table1[[#This Row],[Date]])</f>
        <v>10</v>
      </c>
      <c r="C364" s="3">
        <f>MONTH(Table1[[#This Row],[Date]])</f>
        <v>10</v>
      </c>
      <c r="D364" s="3">
        <f>YEAR(Table1[[#This Row],[Date]])</f>
        <v>2023</v>
      </c>
      <c r="E364" s="2">
        <v>45209</v>
      </c>
      <c r="F364" s="3" t="s">
        <v>388</v>
      </c>
      <c r="G364" s="3" t="s">
        <v>19</v>
      </c>
      <c r="H364" s="3">
        <v>48</v>
      </c>
      <c r="I364" s="3" t="str" cm="1">
        <f t="array" ref="I364">_xlfn.IFS(H364&lt;30,"Young Adult",H364&gt;=50,"Senior",H364&gt;=30,"Adult")</f>
        <v>Adult</v>
      </c>
      <c r="J364" s="3" t="s">
        <v>20</v>
      </c>
      <c r="K364" s="3">
        <v>2</v>
      </c>
      <c r="L364" s="4">
        <v>300</v>
      </c>
      <c r="M364">
        <f>K364*L364</f>
        <v>600</v>
      </c>
      <c r="N364" s="12">
        <f>M364*$Q$3</f>
        <v>9</v>
      </c>
    </row>
    <row r="365" spans="1:14">
      <c r="A365" s="3">
        <v>125</v>
      </c>
      <c r="B365" s="3">
        <f>DAY(Table1[[#This Row],[Date]])</f>
        <v>8</v>
      </c>
      <c r="C365" s="3">
        <f>MONTH(Table1[[#This Row],[Date]])</f>
        <v>8</v>
      </c>
      <c r="D365" s="3">
        <f>YEAR(Table1[[#This Row],[Date]])</f>
        <v>2023</v>
      </c>
      <c r="E365" s="2">
        <v>45146</v>
      </c>
      <c r="F365" s="3" t="s">
        <v>389</v>
      </c>
      <c r="G365" s="3" t="s">
        <v>15</v>
      </c>
      <c r="H365" s="3">
        <v>48</v>
      </c>
      <c r="I365" s="3" t="str" cm="1">
        <f t="array" ref="I365">_xlfn.IFS(H365&lt;30,"Young Adult",H365&gt;=50,"Senior",H365&gt;=30,"Adult")</f>
        <v>Adult</v>
      </c>
      <c r="J365" s="3" t="s">
        <v>23</v>
      </c>
      <c r="K365" s="3">
        <v>2</v>
      </c>
      <c r="L365" s="4">
        <v>50</v>
      </c>
      <c r="M365">
        <f>K365*L365</f>
        <v>100</v>
      </c>
      <c r="N365" s="12">
        <f>M365*$Q$3</f>
        <v>1.5</v>
      </c>
    </row>
    <row r="366" spans="1:14">
      <c r="A366" s="3">
        <v>43</v>
      </c>
      <c r="B366" s="3">
        <f>DAY(Table1[[#This Row],[Date]])</f>
        <v>14</v>
      </c>
      <c r="C366" s="3">
        <f>MONTH(Table1[[#This Row],[Date]])</f>
        <v>7</v>
      </c>
      <c r="D366" s="3">
        <f>YEAR(Table1[[#This Row],[Date]])</f>
        <v>2023</v>
      </c>
      <c r="E366" s="2">
        <v>45121</v>
      </c>
      <c r="F366" s="3" t="s">
        <v>390</v>
      </c>
      <c r="G366" s="3" t="s">
        <v>19</v>
      </c>
      <c r="H366" s="3">
        <v>48</v>
      </c>
      <c r="I366" s="3" t="str" cm="1">
        <f t="array" ref="I366">_xlfn.IFS(H366&lt;30,"Young Adult",H366&gt;=50,"Senior",H366&gt;=30,"Adult")</f>
        <v>Adult</v>
      </c>
      <c r="J366" s="3" t="s">
        <v>23</v>
      </c>
      <c r="K366" s="3">
        <v>1</v>
      </c>
      <c r="L366" s="4">
        <v>300</v>
      </c>
      <c r="M366">
        <f>K366*L366</f>
        <v>300</v>
      </c>
      <c r="N366" s="12">
        <f>M366*$Q$3</f>
        <v>4.5</v>
      </c>
    </row>
    <row r="367" spans="1:14">
      <c r="A367" s="3">
        <v>67</v>
      </c>
      <c r="B367" s="3">
        <f>DAY(Table1[[#This Row],[Date]])</f>
        <v>29</v>
      </c>
      <c r="C367" s="3">
        <f>MONTH(Table1[[#This Row],[Date]])</f>
        <v>5</v>
      </c>
      <c r="D367" s="3">
        <f>YEAR(Table1[[#This Row],[Date]])</f>
        <v>2023</v>
      </c>
      <c r="E367" s="2">
        <v>45075</v>
      </c>
      <c r="F367" s="3" t="s">
        <v>391</v>
      </c>
      <c r="G367" s="3" t="s">
        <v>19</v>
      </c>
      <c r="H367" s="3">
        <v>48</v>
      </c>
      <c r="I367" s="3" t="str" cm="1">
        <f t="array" ref="I367">_xlfn.IFS(H367&lt;30,"Young Adult",H367&gt;=50,"Senior",H367&gt;=30,"Adult")</f>
        <v>Adult</v>
      </c>
      <c r="J367" s="3" t="s">
        <v>20</v>
      </c>
      <c r="K367" s="3">
        <v>4</v>
      </c>
      <c r="L367" s="4">
        <v>300</v>
      </c>
      <c r="M367">
        <f>K367*L367</f>
        <v>1200</v>
      </c>
      <c r="N367" s="12">
        <f>M367*$Q$3</f>
        <v>18</v>
      </c>
    </row>
    <row r="368" spans="1:14">
      <c r="A368" s="3">
        <v>398</v>
      </c>
      <c r="B368" s="3">
        <f>DAY(Table1[[#This Row],[Date]])</f>
        <v>16</v>
      </c>
      <c r="C368" s="3">
        <f>MONTH(Table1[[#This Row],[Date]])</f>
        <v>5</v>
      </c>
      <c r="D368" s="3">
        <f>YEAR(Table1[[#This Row],[Date]])</f>
        <v>2023</v>
      </c>
      <c r="E368" s="2">
        <v>45062</v>
      </c>
      <c r="F368" s="3" t="s">
        <v>392</v>
      </c>
      <c r="G368" s="3" t="s">
        <v>19</v>
      </c>
      <c r="H368" s="3">
        <v>48</v>
      </c>
      <c r="I368" s="3" t="str" cm="1">
        <f t="array" ref="I368">_xlfn.IFS(H368&lt;30,"Young Adult",H368&gt;=50,"Senior",H368&gt;=30,"Adult")</f>
        <v>Adult</v>
      </c>
      <c r="J368" s="3" t="s">
        <v>23</v>
      </c>
      <c r="K368" s="3">
        <v>2</v>
      </c>
      <c r="L368" s="4">
        <v>300</v>
      </c>
      <c r="M368">
        <f>K368*L368</f>
        <v>600</v>
      </c>
      <c r="N368" s="12">
        <f>M368*$Q$3</f>
        <v>9</v>
      </c>
    </row>
    <row r="369" spans="1:14">
      <c r="A369" s="3">
        <v>414</v>
      </c>
      <c r="B369" s="3">
        <f>DAY(Table1[[#This Row],[Date]])</f>
        <v>9</v>
      </c>
      <c r="C369" s="3">
        <f>MONTH(Table1[[#This Row],[Date]])</f>
        <v>5</v>
      </c>
      <c r="D369" s="3">
        <f>YEAR(Table1[[#This Row],[Date]])</f>
        <v>2023</v>
      </c>
      <c r="E369" s="2">
        <v>45055</v>
      </c>
      <c r="F369" s="3" t="s">
        <v>393</v>
      </c>
      <c r="G369" s="3" t="s">
        <v>15</v>
      </c>
      <c r="H369" s="3">
        <v>48</v>
      </c>
      <c r="I369" s="3" t="str" cm="1">
        <f t="array" ref="I369">_xlfn.IFS(H369&lt;30,"Young Adult",H369&gt;=50,"Senior",H369&gt;=30,"Adult")</f>
        <v>Adult</v>
      </c>
      <c r="J369" s="3" t="s">
        <v>20</v>
      </c>
      <c r="K369" s="3">
        <v>4</v>
      </c>
      <c r="L369" s="4">
        <v>25</v>
      </c>
      <c r="M369">
        <f>K369*L369</f>
        <v>100</v>
      </c>
      <c r="N369" s="12">
        <f>M369*$Q$3</f>
        <v>1.5</v>
      </c>
    </row>
    <row r="370" spans="1:14">
      <c r="A370" s="3">
        <v>452</v>
      </c>
      <c r="B370" s="3">
        <f>DAY(Table1[[#This Row],[Date]])</f>
        <v>8</v>
      </c>
      <c r="C370" s="3">
        <f>MONTH(Table1[[#This Row],[Date]])</f>
        <v>5</v>
      </c>
      <c r="D370" s="3">
        <f>YEAR(Table1[[#This Row],[Date]])</f>
        <v>2023</v>
      </c>
      <c r="E370" s="2">
        <v>45054</v>
      </c>
      <c r="F370" s="3" t="s">
        <v>394</v>
      </c>
      <c r="G370" s="3" t="s">
        <v>19</v>
      </c>
      <c r="H370" s="3">
        <v>48</v>
      </c>
      <c r="I370" s="3" t="str" cm="1">
        <f t="array" ref="I370">_xlfn.IFS(H370&lt;30,"Young Adult",H370&gt;=50,"Senior",H370&gt;=30,"Adult")</f>
        <v>Adult</v>
      </c>
      <c r="J370" s="3" t="s">
        <v>23</v>
      </c>
      <c r="K370" s="3">
        <v>3</v>
      </c>
      <c r="L370" s="4">
        <v>500</v>
      </c>
      <c r="M370">
        <f>K370*L370</f>
        <v>1500</v>
      </c>
      <c r="N370" s="12">
        <f>M370*$Q$3</f>
        <v>22.5</v>
      </c>
    </row>
    <row r="371" spans="1:14">
      <c r="A371" s="3">
        <v>316</v>
      </c>
      <c r="B371" s="3">
        <f>DAY(Table1[[#This Row],[Date]])</f>
        <v>22</v>
      </c>
      <c r="C371" s="3">
        <f>MONTH(Table1[[#This Row],[Date]])</f>
        <v>4</v>
      </c>
      <c r="D371" s="3">
        <f>YEAR(Table1[[#This Row],[Date]])</f>
        <v>2023</v>
      </c>
      <c r="E371" s="2">
        <v>45038</v>
      </c>
      <c r="F371" s="3" t="s">
        <v>395</v>
      </c>
      <c r="G371" s="3" t="s">
        <v>19</v>
      </c>
      <c r="H371" s="3">
        <v>48</v>
      </c>
      <c r="I371" s="3" t="str" cm="1">
        <f t="array" ref="I371">_xlfn.IFS(H371&lt;30,"Young Adult",H371&gt;=50,"Senior",H371&gt;=30,"Adult")</f>
        <v>Adult</v>
      </c>
      <c r="J371" s="3" t="s">
        <v>23</v>
      </c>
      <c r="K371" s="3">
        <v>2</v>
      </c>
      <c r="L371" s="4">
        <v>25</v>
      </c>
      <c r="M371">
        <f>K371*L371</f>
        <v>50</v>
      </c>
      <c r="N371" s="12">
        <f>M371*$Q$3</f>
        <v>0.75</v>
      </c>
    </row>
    <row r="372" spans="1:14">
      <c r="A372" s="3">
        <v>246</v>
      </c>
      <c r="B372" s="3">
        <f>DAY(Table1[[#This Row],[Date]])</f>
        <v>20</v>
      </c>
      <c r="C372" s="3">
        <f>MONTH(Table1[[#This Row],[Date]])</f>
        <v>4</v>
      </c>
      <c r="D372" s="3">
        <f>YEAR(Table1[[#This Row],[Date]])</f>
        <v>2023</v>
      </c>
      <c r="E372" s="2">
        <v>45036</v>
      </c>
      <c r="F372" s="3" t="s">
        <v>396</v>
      </c>
      <c r="G372" s="3" t="s">
        <v>19</v>
      </c>
      <c r="H372" s="3">
        <v>48</v>
      </c>
      <c r="I372" s="3" t="str" cm="1">
        <f t="array" ref="I372">_xlfn.IFS(H372&lt;30,"Young Adult",H372&gt;=50,"Senior",H372&gt;=30,"Adult")</f>
        <v>Adult</v>
      </c>
      <c r="J372" s="3" t="s">
        <v>16</v>
      </c>
      <c r="K372" s="3">
        <v>2</v>
      </c>
      <c r="L372" s="4">
        <v>25</v>
      </c>
      <c r="M372">
        <f>K372*L372</f>
        <v>50</v>
      </c>
      <c r="N372" s="12">
        <f>M372*$Q$3</f>
        <v>0.75</v>
      </c>
    </row>
    <row r="373" spans="1:14">
      <c r="A373" s="3">
        <v>255</v>
      </c>
      <c r="B373" s="3">
        <f>DAY(Table1[[#This Row],[Date]])</f>
        <v>8</v>
      </c>
      <c r="C373" s="3">
        <f>MONTH(Table1[[#This Row],[Date]])</f>
        <v>4</v>
      </c>
      <c r="D373" s="3">
        <f>YEAR(Table1[[#This Row],[Date]])</f>
        <v>2023</v>
      </c>
      <c r="E373" s="2">
        <v>45024</v>
      </c>
      <c r="F373" s="3" t="s">
        <v>397</v>
      </c>
      <c r="G373" s="3" t="s">
        <v>15</v>
      </c>
      <c r="H373" s="3">
        <v>48</v>
      </c>
      <c r="I373" s="3" t="str" cm="1">
        <f t="array" ref="I373">_xlfn.IFS(H373&lt;30,"Young Adult",H373&gt;=50,"Senior",H373&gt;=30,"Adult")</f>
        <v>Adult</v>
      </c>
      <c r="J373" s="3" t="s">
        <v>23</v>
      </c>
      <c r="K373" s="3">
        <v>1</v>
      </c>
      <c r="L373" s="4">
        <v>30</v>
      </c>
      <c r="M373">
        <f>K373*L373</f>
        <v>30</v>
      </c>
      <c r="N373" s="12">
        <f>M373*$Q$3</f>
        <v>0.44999999999999996</v>
      </c>
    </row>
    <row r="374" spans="1:14">
      <c r="A374" s="3">
        <v>993</v>
      </c>
      <c r="B374" s="3">
        <f>DAY(Table1[[#This Row],[Date]])</f>
        <v>6</v>
      </c>
      <c r="C374" s="3">
        <f>MONTH(Table1[[#This Row],[Date]])</f>
        <v>2</v>
      </c>
      <c r="D374" s="3">
        <f>YEAR(Table1[[#This Row],[Date]])</f>
        <v>2023</v>
      </c>
      <c r="E374" s="2">
        <v>44963</v>
      </c>
      <c r="F374" s="3" t="s">
        <v>398</v>
      </c>
      <c r="G374" s="3" t="s">
        <v>19</v>
      </c>
      <c r="H374" s="3">
        <v>48</v>
      </c>
      <c r="I374" s="3" t="str" cm="1">
        <f t="array" ref="I374">_xlfn.IFS(H374&lt;30,"Young Adult",H374&gt;=50,"Senior",H374&gt;=30,"Adult")</f>
        <v>Adult</v>
      </c>
      <c r="J374" s="3" t="s">
        <v>16</v>
      </c>
      <c r="K374" s="3">
        <v>3</v>
      </c>
      <c r="L374" s="4">
        <v>50</v>
      </c>
      <c r="M374">
        <f>K374*L374</f>
        <v>150</v>
      </c>
      <c r="N374" s="12">
        <f>M374*$Q$3</f>
        <v>2.25</v>
      </c>
    </row>
    <row r="375" spans="1:14">
      <c r="A375" s="3">
        <v>842</v>
      </c>
      <c r="B375" s="3">
        <f>DAY(Table1[[#This Row],[Date]])</f>
        <v>26</v>
      </c>
      <c r="C375" s="3">
        <f>MONTH(Table1[[#This Row],[Date]])</f>
        <v>12</v>
      </c>
      <c r="D375" s="3">
        <f>YEAR(Table1[[#This Row],[Date]])</f>
        <v>2023</v>
      </c>
      <c r="E375" s="2">
        <v>45286</v>
      </c>
      <c r="F375" s="3" t="s">
        <v>399</v>
      </c>
      <c r="G375" s="3" t="s">
        <v>19</v>
      </c>
      <c r="H375" s="3">
        <v>47</v>
      </c>
      <c r="I375" s="3" t="str" cm="1">
        <f t="array" ref="I375">_xlfn.IFS(H375&lt;30,"Young Adult",H375&gt;=50,"Senior",H375&gt;=30,"Adult")</f>
        <v>Adult</v>
      </c>
      <c r="J375" s="3" t="s">
        <v>23</v>
      </c>
      <c r="K375" s="3">
        <v>2</v>
      </c>
      <c r="L375" s="4">
        <v>300</v>
      </c>
      <c r="M375">
        <f>K375*L375</f>
        <v>600</v>
      </c>
      <c r="N375" s="12">
        <f>M375*$Q$3</f>
        <v>9</v>
      </c>
    </row>
    <row r="376" spans="1:14">
      <c r="A376" s="3">
        <v>609</v>
      </c>
      <c r="B376" s="3">
        <f>DAY(Table1[[#This Row],[Date]])</f>
        <v>19</v>
      </c>
      <c r="C376" s="3">
        <f>MONTH(Table1[[#This Row],[Date]])</f>
        <v>12</v>
      </c>
      <c r="D376" s="3">
        <f>YEAR(Table1[[#This Row],[Date]])</f>
        <v>2023</v>
      </c>
      <c r="E376" s="2">
        <v>45279</v>
      </c>
      <c r="F376" s="3" t="s">
        <v>400</v>
      </c>
      <c r="G376" s="3" t="s">
        <v>19</v>
      </c>
      <c r="H376" s="3">
        <v>47</v>
      </c>
      <c r="I376" s="3" t="str" cm="1">
        <f t="array" ref="I376">_xlfn.IFS(H376&lt;30,"Young Adult",H376&gt;=50,"Senior",H376&gt;=30,"Adult")</f>
        <v>Adult</v>
      </c>
      <c r="J376" s="3" t="s">
        <v>23</v>
      </c>
      <c r="K376" s="3">
        <v>2</v>
      </c>
      <c r="L376" s="4">
        <v>50</v>
      </c>
      <c r="M376">
        <f>K376*L376</f>
        <v>100</v>
      </c>
      <c r="N376" s="12">
        <f>M376*$Q$3</f>
        <v>1.5</v>
      </c>
    </row>
    <row r="377" spans="1:14">
      <c r="A377" s="3">
        <v>525</v>
      </c>
      <c r="B377" s="3">
        <f>DAY(Table1[[#This Row],[Date]])</f>
        <v>18</v>
      </c>
      <c r="C377" s="3">
        <f>MONTH(Table1[[#This Row],[Date]])</f>
        <v>12</v>
      </c>
      <c r="D377" s="3">
        <f>YEAR(Table1[[#This Row],[Date]])</f>
        <v>2023</v>
      </c>
      <c r="E377" s="2">
        <v>45278</v>
      </c>
      <c r="F377" s="3" t="s">
        <v>401</v>
      </c>
      <c r="G377" s="3" t="s">
        <v>19</v>
      </c>
      <c r="H377" s="3">
        <v>47</v>
      </c>
      <c r="I377" s="3" t="str" cm="1">
        <f t="array" ref="I377">_xlfn.IFS(H377&lt;30,"Young Adult",H377&gt;=50,"Senior",H377&gt;=30,"Adult")</f>
        <v>Adult</v>
      </c>
      <c r="J377" s="3" t="s">
        <v>20</v>
      </c>
      <c r="K377" s="3">
        <v>2</v>
      </c>
      <c r="L377" s="4">
        <v>25</v>
      </c>
      <c r="M377">
        <f>K377*L377</f>
        <v>50</v>
      </c>
      <c r="N377" s="12">
        <f>M377*$Q$3</f>
        <v>0.75</v>
      </c>
    </row>
    <row r="378" spans="1:14">
      <c r="A378" s="3">
        <v>535</v>
      </c>
      <c r="B378" s="3">
        <f>DAY(Table1[[#This Row],[Date]])</f>
        <v>6</v>
      </c>
      <c r="C378" s="3">
        <f>MONTH(Table1[[#This Row],[Date]])</f>
        <v>12</v>
      </c>
      <c r="D378" s="3">
        <f>YEAR(Table1[[#This Row],[Date]])</f>
        <v>2023</v>
      </c>
      <c r="E378" s="2">
        <v>45266</v>
      </c>
      <c r="F378" s="3" t="s">
        <v>402</v>
      </c>
      <c r="G378" s="3" t="s">
        <v>15</v>
      </c>
      <c r="H378" s="3">
        <v>47</v>
      </c>
      <c r="I378" s="3" t="str" cm="1">
        <f t="array" ref="I378">_xlfn.IFS(H378&lt;30,"Young Adult",H378&gt;=50,"Senior",H378&gt;=30,"Adult")</f>
        <v>Adult</v>
      </c>
      <c r="J378" s="3" t="s">
        <v>20</v>
      </c>
      <c r="K378" s="3">
        <v>3</v>
      </c>
      <c r="L378" s="4">
        <v>30</v>
      </c>
      <c r="M378">
        <f>K378*L378</f>
        <v>90</v>
      </c>
      <c r="N378" s="12">
        <f>M378*$Q$3</f>
        <v>1.3499999999999999</v>
      </c>
    </row>
    <row r="379" spans="1:14">
      <c r="A379" s="3">
        <v>778</v>
      </c>
      <c r="B379" s="3">
        <f>DAY(Table1[[#This Row],[Date]])</f>
        <v>18</v>
      </c>
      <c r="C379" s="3">
        <f>MONTH(Table1[[#This Row],[Date]])</f>
        <v>11</v>
      </c>
      <c r="D379" s="3">
        <f>YEAR(Table1[[#This Row],[Date]])</f>
        <v>2023</v>
      </c>
      <c r="E379" s="2">
        <v>45248</v>
      </c>
      <c r="F379" s="3" t="s">
        <v>403</v>
      </c>
      <c r="G379" s="3" t="s">
        <v>19</v>
      </c>
      <c r="H379" s="3">
        <v>47</v>
      </c>
      <c r="I379" s="3" t="str" cm="1">
        <f t="array" ref="I379">_xlfn.IFS(H379&lt;30,"Young Adult",H379&gt;=50,"Senior",H379&gt;=30,"Adult")</f>
        <v>Adult</v>
      </c>
      <c r="J379" s="3" t="s">
        <v>20</v>
      </c>
      <c r="K379" s="3">
        <v>4</v>
      </c>
      <c r="L379" s="4">
        <v>25</v>
      </c>
      <c r="M379">
        <f>K379*L379</f>
        <v>100</v>
      </c>
      <c r="N379" s="12">
        <f>M379*$Q$3</f>
        <v>1.5</v>
      </c>
    </row>
    <row r="380" spans="1:14">
      <c r="A380" s="3">
        <v>619</v>
      </c>
      <c r="B380" s="3">
        <f>DAY(Table1[[#This Row],[Date]])</f>
        <v>13</v>
      </c>
      <c r="C380" s="3">
        <f>MONTH(Table1[[#This Row],[Date]])</f>
        <v>10</v>
      </c>
      <c r="D380" s="3">
        <f>YEAR(Table1[[#This Row],[Date]])</f>
        <v>2023</v>
      </c>
      <c r="E380" s="2">
        <v>45212</v>
      </c>
      <c r="F380" s="3" t="s">
        <v>404</v>
      </c>
      <c r="G380" s="3" t="s">
        <v>15</v>
      </c>
      <c r="H380" s="3">
        <v>47</v>
      </c>
      <c r="I380" s="3" t="str" cm="1">
        <f t="array" ref="I380">_xlfn.IFS(H380&lt;30,"Young Adult",H380&gt;=50,"Senior",H380&gt;=30,"Adult")</f>
        <v>Adult</v>
      </c>
      <c r="J380" s="3" t="s">
        <v>16</v>
      </c>
      <c r="K380" s="3">
        <v>4</v>
      </c>
      <c r="L380" s="4">
        <v>25</v>
      </c>
      <c r="M380">
        <f>K380*L380</f>
        <v>100</v>
      </c>
      <c r="N380" s="12">
        <f>M380*$Q$3</f>
        <v>1.5</v>
      </c>
    </row>
    <row r="381" spans="1:14">
      <c r="A381" s="3">
        <v>832</v>
      </c>
      <c r="B381" s="3">
        <f>DAY(Table1[[#This Row],[Date]])</f>
        <v>11</v>
      </c>
      <c r="C381" s="3">
        <f>MONTH(Table1[[#This Row],[Date]])</f>
        <v>9</v>
      </c>
      <c r="D381" s="3">
        <f>YEAR(Table1[[#This Row],[Date]])</f>
        <v>2023</v>
      </c>
      <c r="E381" s="2">
        <v>45180</v>
      </c>
      <c r="F381" s="3" t="s">
        <v>405</v>
      </c>
      <c r="G381" s="3" t="s">
        <v>15</v>
      </c>
      <c r="H381" s="3">
        <v>47</v>
      </c>
      <c r="I381" s="3" t="str" cm="1">
        <f t="array" ref="I381">_xlfn.IFS(H381&lt;30,"Young Adult",H381&gt;=50,"Senior",H381&gt;=30,"Adult")</f>
        <v>Adult</v>
      </c>
      <c r="J381" s="3" t="s">
        <v>20</v>
      </c>
      <c r="K381" s="3">
        <v>4</v>
      </c>
      <c r="L381" s="4">
        <v>500</v>
      </c>
      <c r="M381">
        <f>K381*L381</f>
        <v>2000</v>
      </c>
      <c r="N381" s="12">
        <f>M381*$Q$3</f>
        <v>30</v>
      </c>
    </row>
    <row r="382" spans="1:14">
      <c r="A382" s="3">
        <v>245</v>
      </c>
      <c r="B382" s="3">
        <f>DAY(Table1[[#This Row],[Date]])</f>
        <v>6</v>
      </c>
      <c r="C382" s="3">
        <f>MONTH(Table1[[#This Row],[Date]])</f>
        <v>9</v>
      </c>
      <c r="D382" s="3">
        <f>YEAR(Table1[[#This Row],[Date]])</f>
        <v>2023</v>
      </c>
      <c r="E382" s="2">
        <v>45175</v>
      </c>
      <c r="F382" s="3" t="s">
        <v>406</v>
      </c>
      <c r="G382" s="3" t="s">
        <v>15</v>
      </c>
      <c r="H382" s="3">
        <v>47</v>
      </c>
      <c r="I382" s="3" t="str" cm="1">
        <f t="array" ref="I382">_xlfn.IFS(H382&lt;30,"Young Adult",H382&gt;=50,"Senior",H382&gt;=30,"Adult")</f>
        <v>Adult</v>
      </c>
      <c r="J382" s="3" t="s">
        <v>23</v>
      </c>
      <c r="K382" s="3">
        <v>3</v>
      </c>
      <c r="L382" s="4">
        <v>30</v>
      </c>
      <c r="M382">
        <f>K382*L382</f>
        <v>90</v>
      </c>
      <c r="N382" s="12">
        <f>M382*$Q$3</f>
        <v>1.3499999999999999</v>
      </c>
    </row>
    <row r="383" spans="1:14">
      <c r="A383" s="3">
        <v>521</v>
      </c>
      <c r="B383" s="3">
        <f>DAY(Table1[[#This Row],[Date]])</f>
        <v>12</v>
      </c>
      <c r="C383" s="3">
        <f>MONTH(Table1[[#This Row],[Date]])</f>
        <v>8</v>
      </c>
      <c r="D383" s="3">
        <f>YEAR(Table1[[#This Row],[Date]])</f>
        <v>2023</v>
      </c>
      <c r="E383" s="2">
        <v>45150</v>
      </c>
      <c r="F383" s="3" t="s">
        <v>407</v>
      </c>
      <c r="G383" s="3" t="s">
        <v>19</v>
      </c>
      <c r="H383" s="3">
        <v>47</v>
      </c>
      <c r="I383" s="3" t="str" cm="1">
        <f t="array" ref="I383">_xlfn.IFS(H383&lt;30,"Young Adult",H383&gt;=50,"Senior",H383&gt;=30,"Adult")</f>
        <v>Adult</v>
      </c>
      <c r="J383" s="3" t="s">
        <v>23</v>
      </c>
      <c r="K383" s="3">
        <v>4</v>
      </c>
      <c r="L383" s="4">
        <v>30</v>
      </c>
      <c r="M383">
        <f>K383*L383</f>
        <v>120</v>
      </c>
      <c r="N383" s="12">
        <f>M383*$Q$3</f>
        <v>1.7999999999999998</v>
      </c>
    </row>
    <row r="384" spans="1:14">
      <c r="A384" s="3">
        <v>816</v>
      </c>
      <c r="B384" s="3">
        <f>DAY(Table1[[#This Row],[Date]])</f>
        <v>12</v>
      </c>
      <c r="C384" s="3">
        <f>MONTH(Table1[[#This Row],[Date]])</f>
        <v>8</v>
      </c>
      <c r="D384" s="3">
        <f>YEAR(Table1[[#This Row],[Date]])</f>
        <v>2023</v>
      </c>
      <c r="E384" s="2">
        <v>45150</v>
      </c>
      <c r="F384" s="3" t="s">
        <v>408</v>
      </c>
      <c r="G384" s="3" t="s">
        <v>15</v>
      </c>
      <c r="H384" s="3">
        <v>47</v>
      </c>
      <c r="I384" s="3" t="str" cm="1">
        <f t="array" ref="I384">_xlfn.IFS(H384&lt;30,"Young Adult",H384&gt;=50,"Senior",H384&gt;=30,"Adult")</f>
        <v>Adult</v>
      </c>
      <c r="J384" s="3" t="s">
        <v>20</v>
      </c>
      <c r="K384" s="3">
        <v>2</v>
      </c>
      <c r="L384" s="4">
        <v>500</v>
      </c>
      <c r="M384">
        <f>K384*L384</f>
        <v>1000</v>
      </c>
      <c r="N384" s="12">
        <f>M384*$Q$3</f>
        <v>15</v>
      </c>
    </row>
    <row r="385" spans="1:14">
      <c r="A385" s="3">
        <v>77</v>
      </c>
      <c r="B385" s="3">
        <f>DAY(Table1[[#This Row],[Date]])</f>
        <v>9</v>
      </c>
      <c r="C385" s="3">
        <f>MONTH(Table1[[#This Row],[Date]])</f>
        <v>7</v>
      </c>
      <c r="D385" s="3">
        <f>YEAR(Table1[[#This Row],[Date]])</f>
        <v>2023</v>
      </c>
      <c r="E385" s="2">
        <v>45116</v>
      </c>
      <c r="F385" s="3" t="s">
        <v>409</v>
      </c>
      <c r="G385" s="3" t="s">
        <v>19</v>
      </c>
      <c r="H385" s="3">
        <v>47</v>
      </c>
      <c r="I385" s="3" t="str" cm="1">
        <f t="array" ref="I385">_xlfn.IFS(H385&lt;30,"Young Adult",H385&gt;=50,"Senior",H385&gt;=30,"Adult")</f>
        <v>Adult</v>
      </c>
      <c r="J385" s="3" t="s">
        <v>23</v>
      </c>
      <c r="K385" s="3">
        <v>2</v>
      </c>
      <c r="L385" s="4">
        <v>50</v>
      </c>
      <c r="M385">
        <f>K385*L385</f>
        <v>100</v>
      </c>
      <c r="N385" s="12">
        <f>M385*$Q$3</f>
        <v>1.5</v>
      </c>
    </row>
    <row r="386" spans="1:14">
      <c r="A386" s="3">
        <v>78</v>
      </c>
      <c r="B386" s="3">
        <f>DAY(Table1[[#This Row],[Date]])</f>
        <v>1</v>
      </c>
      <c r="C386" s="3">
        <f>MONTH(Table1[[#This Row],[Date]])</f>
        <v>7</v>
      </c>
      <c r="D386" s="3">
        <f>YEAR(Table1[[#This Row],[Date]])</f>
        <v>2023</v>
      </c>
      <c r="E386" s="2">
        <v>45108</v>
      </c>
      <c r="F386" s="3" t="s">
        <v>410</v>
      </c>
      <c r="G386" s="3" t="s">
        <v>19</v>
      </c>
      <c r="H386" s="3">
        <v>47</v>
      </c>
      <c r="I386" s="3" t="str" cm="1">
        <f t="array" ref="I386">_xlfn.IFS(H386&lt;30,"Young Adult",H386&gt;=50,"Senior",H386&gt;=30,"Adult")</f>
        <v>Adult</v>
      </c>
      <c r="J386" s="3" t="s">
        <v>23</v>
      </c>
      <c r="K386" s="3">
        <v>3</v>
      </c>
      <c r="L386" s="4">
        <v>500</v>
      </c>
      <c r="M386">
        <f>K386*L386</f>
        <v>1500</v>
      </c>
      <c r="N386" s="12">
        <f>M386*$Q$3</f>
        <v>22.5</v>
      </c>
    </row>
    <row r="387" spans="1:14">
      <c r="A387" s="3">
        <v>726</v>
      </c>
      <c r="B387" s="3">
        <f>DAY(Table1[[#This Row],[Date]])</f>
        <v>17</v>
      </c>
      <c r="C387" s="3">
        <f>MONTH(Table1[[#This Row],[Date]])</f>
        <v>6</v>
      </c>
      <c r="D387" s="3">
        <f>YEAR(Table1[[#This Row],[Date]])</f>
        <v>2023</v>
      </c>
      <c r="E387" s="2">
        <v>45094</v>
      </c>
      <c r="F387" s="3" t="s">
        <v>411</v>
      </c>
      <c r="G387" s="3" t="s">
        <v>15</v>
      </c>
      <c r="H387" s="3">
        <v>47</v>
      </c>
      <c r="I387" s="3" t="str" cm="1">
        <f t="array" ref="I387">_xlfn.IFS(H387&lt;30,"Young Adult",H387&gt;=50,"Senior",H387&gt;=30,"Adult")</f>
        <v>Adult</v>
      </c>
      <c r="J387" s="3" t="s">
        <v>23</v>
      </c>
      <c r="K387" s="3">
        <v>4</v>
      </c>
      <c r="L387" s="4">
        <v>300</v>
      </c>
      <c r="M387">
        <f>K387*L387</f>
        <v>1200</v>
      </c>
      <c r="N387" s="12">
        <f>M387*$Q$3</f>
        <v>18</v>
      </c>
    </row>
    <row r="388" spans="1:14">
      <c r="A388" s="3">
        <v>315</v>
      </c>
      <c r="B388" s="3">
        <f>DAY(Table1[[#This Row],[Date]])</f>
        <v>1</v>
      </c>
      <c r="C388" s="3">
        <f>MONTH(Table1[[#This Row],[Date]])</f>
        <v>6</v>
      </c>
      <c r="D388" s="3">
        <f>YEAR(Table1[[#This Row],[Date]])</f>
        <v>2023</v>
      </c>
      <c r="E388" s="2">
        <v>45078</v>
      </c>
      <c r="F388" s="3" t="s">
        <v>412</v>
      </c>
      <c r="G388" s="3" t="s">
        <v>15</v>
      </c>
      <c r="H388" s="3">
        <v>47</v>
      </c>
      <c r="I388" s="3" t="str" cm="1">
        <f t="array" ref="I388">_xlfn.IFS(H388&lt;30,"Young Adult",H388&gt;=50,"Senior",H388&gt;=30,"Adult")</f>
        <v>Adult</v>
      </c>
      <c r="J388" s="3" t="s">
        <v>23</v>
      </c>
      <c r="K388" s="3">
        <v>2</v>
      </c>
      <c r="L388" s="4">
        <v>30</v>
      </c>
      <c r="M388">
        <f>K388*L388</f>
        <v>60</v>
      </c>
      <c r="N388" s="12">
        <f>M388*$Q$3</f>
        <v>0.89999999999999991</v>
      </c>
    </row>
    <row r="389" spans="1:14">
      <c r="A389" s="3">
        <v>243</v>
      </c>
      <c r="B389" s="3">
        <f>DAY(Table1[[#This Row],[Date]])</f>
        <v>23</v>
      </c>
      <c r="C389" s="3">
        <f>MONTH(Table1[[#This Row],[Date]])</f>
        <v>5</v>
      </c>
      <c r="D389" s="3">
        <f>YEAR(Table1[[#This Row],[Date]])</f>
        <v>2023</v>
      </c>
      <c r="E389" s="2">
        <v>45069</v>
      </c>
      <c r="F389" s="3" t="s">
        <v>413</v>
      </c>
      <c r="G389" s="3" t="s">
        <v>19</v>
      </c>
      <c r="H389" s="3">
        <v>47</v>
      </c>
      <c r="I389" s="3" t="str" cm="1">
        <f t="array" ref="I389">_xlfn.IFS(H389&lt;30,"Young Adult",H389&gt;=50,"Senior",H389&gt;=30,"Adult")</f>
        <v>Adult</v>
      </c>
      <c r="J389" s="3" t="s">
        <v>16</v>
      </c>
      <c r="K389" s="3">
        <v>3</v>
      </c>
      <c r="L389" s="4">
        <v>300</v>
      </c>
      <c r="M389">
        <f>K389*L389</f>
        <v>900</v>
      </c>
      <c r="N389" s="12">
        <f>M389*$Q$3</f>
        <v>13.5</v>
      </c>
    </row>
    <row r="390" spans="1:14">
      <c r="A390" s="3">
        <v>94</v>
      </c>
      <c r="B390" s="3">
        <f>DAY(Table1[[#This Row],[Date]])</f>
        <v>19</v>
      </c>
      <c r="C390" s="3">
        <f>MONTH(Table1[[#This Row],[Date]])</f>
        <v>5</v>
      </c>
      <c r="D390" s="3">
        <f>YEAR(Table1[[#This Row],[Date]])</f>
        <v>2023</v>
      </c>
      <c r="E390" s="2">
        <v>45065</v>
      </c>
      <c r="F390" s="3" t="s">
        <v>414</v>
      </c>
      <c r="G390" s="3" t="s">
        <v>19</v>
      </c>
      <c r="H390" s="3">
        <v>47</v>
      </c>
      <c r="I390" s="3" t="str" cm="1">
        <f t="array" ref="I390">_xlfn.IFS(H390&lt;30,"Young Adult",H390&gt;=50,"Senior",H390&gt;=30,"Adult")</f>
        <v>Adult</v>
      </c>
      <c r="J390" s="3" t="s">
        <v>20</v>
      </c>
      <c r="K390" s="3">
        <v>2</v>
      </c>
      <c r="L390" s="4">
        <v>500</v>
      </c>
      <c r="M390">
        <f>K390*L390</f>
        <v>1000</v>
      </c>
      <c r="N390" s="12">
        <f>M390*$Q$3</f>
        <v>15</v>
      </c>
    </row>
    <row r="391" spans="1:14">
      <c r="A391" s="3">
        <v>164</v>
      </c>
      <c r="B391" s="3">
        <f>DAY(Table1[[#This Row],[Date]])</f>
        <v>15</v>
      </c>
      <c r="C391" s="3">
        <f>MONTH(Table1[[#This Row],[Date]])</f>
        <v>5</v>
      </c>
      <c r="D391" s="3">
        <f>YEAR(Table1[[#This Row],[Date]])</f>
        <v>2023</v>
      </c>
      <c r="E391" s="2">
        <v>45061</v>
      </c>
      <c r="F391" s="3" t="s">
        <v>415</v>
      </c>
      <c r="G391" s="3" t="s">
        <v>19</v>
      </c>
      <c r="H391" s="3">
        <v>47</v>
      </c>
      <c r="I391" s="3" t="str" cm="1">
        <f t="array" ref="I391">_xlfn.IFS(H391&lt;30,"Young Adult",H391&gt;=50,"Senior",H391&gt;=30,"Adult")</f>
        <v>Adult</v>
      </c>
      <c r="J391" s="3" t="s">
        <v>20</v>
      </c>
      <c r="K391" s="3">
        <v>3</v>
      </c>
      <c r="L391" s="4">
        <v>500</v>
      </c>
      <c r="M391">
        <f>K391*L391</f>
        <v>1500</v>
      </c>
      <c r="N391" s="12">
        <f>M391*$Q$3</f>
        <v>22.5</v>
      </c>
    </row>
    <row r="392" spans="1:14">
      <c r="A392" s="3">
        <v>838</v>
      </c>
      <c r="B392" s="3">
        <f>DAY(Table1[[#This Row],[Date]])</f>
        <v>13</v>
      </c>
      <c r="C392" s="3">
        <f>MONTH(Table1[[#This Row],[Date]])</f>
        <v>5</v>
      </c>
      <c r="D392" s="3">
        <f>YEAR(Table1[[#This Row],[Date]])</f>
        <v>2023</v>
      </c>
      <c r="E392" s="2">
        <v>45059</v>
      </c>
      <c r="F392" s="3" t="s">
        <v>416</v>
      </c>
      <c r="G392" s="3" t="s">
        <v>15</v>
      </c>
      <c r="H392" s="3">
        <v>47</v>
      </c>
      <c r="I392" s="3" t="str" cm="1">
        <f t="array" ref="I392">_xlfn.IFS(H392&lt;30,"Young Adult",H392&gt;=50,"Senior",H392&gt;=30,"Adult")</f>
        <v>Adult</v>
      </c>
      <c r="J392" s="3" t="s">
        <v>16</v>
      </c>
      <c r="K392" s="3">
        <v>2</v>
      </c>
      <c r="L392" s="4">
        <v>300</v>
      </c>
      <c r="M392">
        <f>K392*L392</f>
        <v>600</v>
      </c>
      <c r="N392" s="12">
        <f>M392*$Q$3</f>
        <v>9</v>
      </c>
    </row>
    <row r="393" spans="1:14">
      <c r="A393" s="3">
        <v>974</v>
      </c>
      <c r="B393" s="3">
        <f>DAY(Table1[[#This Row],[Date]])</f>
        <v>3</v>
      </c>
      <c r="C393" s="3">
        <f>MONTH(Table1[[#This Row],[Date]])</f>
        <v>5</v>
      </c>
      <c r="D393" s="3">
        <f>YEAR(Table1[[#This Row],[Date]])</f>
        <v>2023</v>
      </c>
      <c r="E393" s="2">
        <v>45049</v>
      </c>
      <c r="F393" s="3" t="s">
        <v>417</v>
      </c>
      <c r="G393" s="3" t="s">
        <v>15</v>
      </c>
      <c r="H393" s="3">
        <v>47</v>
      </c>
      <c r="I393" s="3" t="str" cm="1">
        <f t="array" ref="I393">_xlfn.IFS(H393&lt;30,"Young Adult",H393&gt;=50,"Senior",H393&gt;=30,"Adult")</f>
        <v>Adult</v>
      </c>
      <c r="J393" s="3" t="s">
        <v>20</v>
      </c>
      <c r="K393" s="3">
        <v>1</v>
      </c>
      <c r="L393" s="4">
        <v>30</v>
      </c>
      <c r="M393">
        <f>K393*L393</f>
        <v>30</v>
      </c>
      <c r="N393" s="12">
        <f>M393*$Q$3</f>
        <v>0.44999999999999996</v>
      </c>
    </row>
    <row r="394" spans="1:14">
      <c r="A394" s="3">
        <v>18</v>
      </c>
      <c r="B394" s="3">
        <f>DAY(Table1[[#This Row],[Date]])</f>
        <v>30</v>
      </c>
      <c r="C394" s="3">
        <f>MONTH(Table1[[#This Row],[Date]])</f>
        <v>4</v>
      </c>
      <c r="D394" s="3">
        <f>YEAR(Table1[[#This Row],[Date]])</f>
        <v>2023</v>
      </c>
      <c r="E394" s="2">
        <v>45046</v>
      </c>
      <c r="F394" s="3" t="s">
        <v>418</v>
      </c>
      <c r="G394" s="3" t="s">
        <v>19</v>
      </c>
      <c r="H394" s="3">
        <v>47</v>
      </c>
      <c r="I394" s="3" t="str" cm="1">
        <f t="array" ref="I394">_xlfn.IFS(H394&lt;30,"Young Adult",H394&gt;=50,"Senior",H394&gt;=30,"Adult")</f>
        <v>Adult</v>
      </c>
      <c r="J394" s="3" t="s">
        <v>16</v>
      </c>
      <c r="K394" s="3">
        <v>2</v>
      </c>
      <c r="L394" s="4">
        <v>25</v>
      </c>
      <c r="M394">
        <f>K394*L394</f>
        <v>50</v>
      </c>
      <c r="N394" s="12">
        <f>M394*$Q$3</f>
        <v>0.75</v>
      </c>
    </row>
    <row r="395" spans="1:14">
      <c r="A395" s="3">
        <v>102</v>
      </c>
      <c r="B395" s="3">
        <f>DAY(Table1[[#This Row],[Date]])</f>
        <v>28</v>
      </c>
      <c r="C395" s="3">
        <f>MONTH(Table1[[#This Row],[Date]])</f>
        <v>4</v>
      </c>
      <c r="D395" s="3">
        <f>YEAR(Table1[[#This Row],[Date]])</f>
        <v>2023</v>
      </c>
      <c r="E395" s="2">
        <v>45044</v>
      </c>
      <c r="F395" s="3" t="s">
        <v>419</v>
      </c>
      <c r="G395" s="3" t="s">
        <v>19</v>
      </c>
      <c r="H395" s="3">
        <v>47</v>
      </c>
      <c r="I395" s="3" t="str" cm="1">
        <f t="array" ref="I395">_xlfn.IFS(H395&lt;30,"Young Adult",H395&gt;=50,"Senior",H395&gt;=30,"Adult")</f>
        <v>Adult</v>
      </c>
      <c r="J395" s="3" t="s">
        <v>20</v>
      </c>
      <c r="K395" s="3">
        <v>2</v>
      </c>
      <c r="L395" s="4">
        <v>25</v>
      </c>
      <c r="M395">
        <f>K395*L395</f>
        <v>50</v>
      </c>
      <c r="N395" s="12">
        <f>M395*$Q$3</f>
        <v>0.75</v>
      </c>
    </row>
    <row r="396" spans="1:14">
      <c r="A396" s="3">
        <v>1000</v>
      </c>
      <c r="B396" s="3">
        <f>DAY(Table1[[#This Row],[Date]])</f>
        <v>12</v>
      </c>
      <c r="C396" s="3">
        <f>MONTH(Table1[[#This Row],[Date]])</f>
        <v>4</v>
      </c>
      <c r="D396" s="3">
        <f>YEAR(Table1[[#This Row],[Date]])</f>
        <v>2023</v>
      </c>
      <c r="E396" s="2">
        <v>45028</v>
      </c>
      <c r="F396" s="3" t="s">
        <v>420</v>
      </c>
      <c r="G396" s="3" t="s">
        <v>15</v>
      </c>
      <c r="H396" s="3">
        <v>47</v>
      </c>
      <c r="I396" s="3" t="str" cm="1">
        <f t="array" ref="I396">_xlfn.IFS(H396&lt;30,"Young Adult",H396&gt;=50,"Senior",H396&gt;=30,"Adult")</f>
        <v>Adult</v>
      </c>
      <c r="J396" s="3" t="s">
        <v>16</v>
      </c>
      <c r="K396" s="3">
        <v>4</v>
      </c>
      <c r="L396" s="4">
        <v>30</v>
      </c>
      <c r="M396">
        <f>K396*L396</f>
        <v>120</v>
      </c>
      <c r="N396" s="12">
        <f>M396*$Q$3</f>
        <v>1.7999999999999998</v>
      </c>
    </row>
    <row r="397" spans="1:14">
      <c r="A397" s="3">
        <v>517</v>
      </c>
      <c r="B397" s="3">
        <f>DAY(Table1[[#This Row],[Date]])</f>
        <v>8</v>
      </c>
      <c r="C397" s="3">
        <f>MONTH(Table1[[#This Row],[Date]])</f>
        <v>4</v>
      </c>
      <c r="D397" s="3">
        <f>YEAR(Table1[[#This Row],[Date]])</f>
        <v>2023</v>
      </c>
      <c r="E397" s="2">
        <v>45024</v>
      </c>
      <c r="F397" s="3" t="s">
        <v>421</v>
      </c>
      <c r="G397" s="3" t="s">
        <v>19</v>
      </c>
      <c r="H397" s="3">
        <v>47</v>
      </c>
      <c r="I397" s="3" t="str" cm="1">
        <f t="array" ref="I397">_xlfn.IFS(H397&lt;30,"Young Adult",H397&gt;=50,"Senior",H397&gt;=30,"Adult")</f>
        <v>Adult</v>
      </c>
      <c r="J397" s="3" t="s">
        <v>23</v>
      </c>
      <c r="K397" s="3">
        <v>4</v>
      </c>
      <c r="L397" s="4">
        <v>25</v>
      </c>
      <c r="M397">
        <f>K397*L397</f>
        <v>100</v>
      </c>
      <c r="N397" s="12">
        <f>M397*$Q$3</f>
        <v>1.5</v>
      </c>
    </row>
    <row r="398" spans="1:14">
      <c r="A398" s="3">
        <v>379</v>
      </c>
      <c r="B398" s="3">
        <f>DAY(Table1[[#This Row],[Date]])</f>
        <v>5</v>
      </c>
      <c r="C398" s="3">
        <f>MONTH(Table1[[#This Row],[Date]])</f>
        <v>2</v>
      </c>
      <c r="D398" s="3">
        <f>YEAR(Table1[[#This Row],[Date]])</f>
        <v>2023</v>
      </c>
      <c r="E398" s="2">
        <v>44962</v>
      </c>
      <c r="F398" s="3" t="s">
        <v>422</v>
      </c>
      <c r="G398" s="3" t="s">
        <v>19</v>
      </c>
      <c r="H398" s="3">
        <v>47</v>
      </c>
      <c r="I398" s="3" t="str" cm="1">
        <f t="array" ref="I398">_xlfn.IFS(H398&lt;30,"Young Adult",H398&gt;=50,"Senior",H398&gt;=30,"Adult")</f>
        <v>Adult</v>
      </c>
      <c r="J398" s="3" t="s">
        <v>23</v>
      </c>
      <c r="K398" s="3">
        <v>1</v>
      </c>
      <c r="L398" s="4">
        <v>25</v>
      </c>
      <c r="M398">
        <f>K398*L398</f>
        <v>25</v>
      </c>
      <c r="N398" s="12">
        <f>M398*$Q$3</f>
        <v>0.375</v>
      </c>
    </row>
    <row r="399" spans="1:14">
      <c r="A399" s="3">
        <v>335</v>
      </c>
      <c r="B399" s="3">
        <f>DAY(Table1[[#This Row],[Date]])</f>
        <v>4</v>
      </c>
      <c r="C399" s="3">
        <f>MONTH(Table1[[#This Row],[Date]])</f>
        <v>2</v>
      </c>
      <c r="D399" s="3">
        <f>YEAR(Table1[[#This Row],[Date]])</f>
        <v>2023</v>
      </c>
      <c r="E399" s="2">
        <v>44961</v>
      </c>
      <c r="F399" s="3" t="s">
        <v>423</v>
      </c>
      <c r="G399" s="3" t="s">
        <v>19</v>
      </c>
      <c r="H399" s="3">
        <v>47</v>
      </c>
      <c r="I399" s="3" t="str" cm="1">
        <f t="array" ref="I399">_xlfn.IFS(H399&lt;30,"Young Adult",H399&gt;=50,"Senior",H399&gt;=30,"Adult")</f>
        <v>Adult</v>
      </c>
      <c r="J399" s="3" t="s">
        <v>20</v>
      </c>
      <c r="K399" s="3">
        <v>4</v>
      </c>
      <c r="L399" s="4">
        <v>30</v>
      </c>
      <c r="M399">
        <f>K399*L399</f>
        <v>120</v>
      </c>
      <c r="N399" s="12">
        <f>M399*$Q$3</f>
        <v>1.7999999999999998</v>
      </c>
    </row>
    <row r="400" spans="1:14">
      <c r="A400" s="3">
        <v>264</v>
      </c>
      <c r="B400" s="3">
        <f>DAY(Table1[[#This Row],[Date]])</f>
        <v>28</v>
      </c>
      <c r="C400" s="3">
        <f>MONTH(Table1[[#This Row],[Date]])</f>
        <v>1</v>
      </c>
      <c r="D400" s="3">
        <f>YEAR(Table1[[#This Row],[Date]])</f>
        <v>2023</v>
      </c>
      <c r="E400" s="2">
        <v>44954</v>
      </c>
      <c r="F400" s="3" t="s">
        <v>424</v>
      </c>
      <c r="G400" s="3" t="s">
        <v>15</v>
      </c>
      <c r="H400" s="3">
        <v>47</v>
      </c>
      <c r="I400" s="3" t="str" cm="1">
        <f t="array" ref="I400">_xlfn.IFS(H400&lt;30,"Young Adult",H400&gt;=50,"Senior",H400&gt;=30,"Adult")</f>
        <v>Adult</v>
      </c>
      <c r="J400" s="3" t="s">
        <v>23</v>
      </c>
      <c r="K400" s="3">
        <v>3</v>
      </c>
      <c r="L400" s="4">
        <v>300</v>
      </c>
      <c r="M400">
        <f>K400*L400</f>
        <v>900</v>
      </c>
      <c r="N400" s="12">
        <f>M400*$Q$3</f>
        <v>13.5</v>
      </c>
    </row>
    <row r="401" spans="1:14">
      <c r="A401" s="3">
        <v>908</v>
      </c>
      <c r="B401" s="3">
        <f>DAY(Table1[[#This Row],[Date]])</f>
        <v>29</v>
      </c>
      <c r="C401" s="3">
        <f>MONTH(Table1[[#This Row],[Date]])</f>
        <v>12</v>
      </c>
      <c r="D401" s="3">
        <f>YEAR(Table1[[#This Row],[Date]])</f>
        <v>2023</v>
      </c>
      <c r="E401" s="2">
        <v>45289</v>
      </c>
      <c r="F401" s="3" t="s">
        <v>425</v>
      </c>
      <c r="G401" s="3" t="s">
        <v>15</v>
      </c>
      <c r="H401" s="3">
        <v>46</v>
      </c>
      <c r="I401" s="3" t="str" cm="1">
        <f t="array" ref="I401">_xlfn.IFS(H401&lt;30,"Young Adult",H401&gt;=50,"Senior",H401&gt;=30,"Adult")</f>
        <v>Adult</v>
      </c>
      <c r="J401" s="3" t="s">
        <v>20</v>
      </c>
      <c r="K401" s="3">
        <v>4</v>
      </c>
      <c r="L401" s="4">
        <v>300</v>
      </c>
      <c r="M401">
        <f>K401*L401</f>
        <v>1200</v>
      </c>
      <c r="N401" s="12">
        <f>M401*$Q$3</f>
        <v>18</v>
      </c>
    </row>
    <row r="402" spans="1:14">
      <c r="A402" s="3">
        <v>982</v>
      </c>
      <c r="B402" s="3">
        <f>DAY(Table1[[#This Row],[Date]])</f>
        <v>19</v>
      </c>
      <c r="C402" s="3">
        <f>MONTH(Table1[[#This Row],[Date]])</f>
        <v>12</v>
      </c>
      <c r="D402" s="3">
        <f>YEAR(Table1[[#This Row],[Date]])</f>
        <v>2023</v>
      </c>
      <c r="E402" s="2">
        <v>45279</v>
      </c>
      <c r="F402" s="3" t="s">
        <v>426</v>
      </c>
      <c r="G402" s="3" t="s">
        <v>19</v>
      </c>
      <c r="H402" s="3">
        <v>46</v>
      </c>
      <c r="I402" s="3" t="str" cm="1">
        <f t="array" ref="I402">_xlfn.IFS(H402&lt;30,"Young Adult",H402&gt;=50,"Senior",H402&gt;=30,"Adult")</f>
        <v>Adult</v>
      </c>
      <c r="J402" s="3" t="s">
        <v>20</v>
      </c>
      <c r="K402" s="3">
        <v>3</v>
      </c>
      <c r="L402" s="4">
        <v>30</v>
      </c>
      <c r="M402">
        <f>K402*L402</f>
        <v>90</v>
      </c>
      <c r="N402" s="12">
        <f>M402*$Q$3</f>
        <v>1.3499999999999999</v>
      </c>
    </row>
    <row r="403" spans="1:14">
      <c r="A403" s="3">
        <v>939</v>
      </c>
      <c r="B403" s="3">
        <f>DAY(Table1[[#This Row],[Date]])</f>
        <v>18</v>
      </c>
      <c r="C403" s="3">
        <f>MONTH(Table1[[#This Row],[Date]])</f>
        <v>12</v>
      </c>
      <c r="D403" s="3">
        <f>YEAR(Table1[[#This Row],[Date]])</f>
        <v>2023</v>
      </c>
      <c r="E403" s="2">
        <v>45278</v>
      </c>
      <c r="F403" s="3" t="s">
        <v>427</v>
      </c>
      <c r="G403" s="3" t="s">
        <v>19</v>
      </c>
      <c r="H403" s="3">
        <v>46</v>
      </c>
      <c r="I403" s="3" t="str" cm="1">
        <f t="array" ref="I403">_xlfn.IFS(H403&lt;30,"Young Adult",H403&gt;=50,"Senior",H403&gt;=30,"Adult")</f>
        <v>Adult</v>
      </c>
      <c r="J403" s="3" t="s">
        <v>16</v>
      </c>
      <c r="K403" s="3">
        <v>1</v>
      </c>
      <c r="L403" s="4">
        <v>300</v>
      </c>
      <c r="M403">
        <f>K403*L403</f>
        <v>300</v>
      </c>
      <c r="N403" s="12">
        <f>M403*$Q$3</f>
        <v>4.5</v>
      </c>
    </row>
    <row r="404" spans="1:14">
      <c r="A404" s="3">
        <v>540</v>
      </c>
      <c r="B404" s="3">
        <f>DAY(Table1[[#This Row],[Date]])</f>
        <v>8</v>
      </c>
      <c r="C404" s="3">
        <f>MONTH(Table1[[#This Row],[Date]])</f>
        <v>12</v>
      </c>
      <c r="D404" s="3">
        <f>YEAR(Table1[[#This Row],[Date]])</f>
        <v>2023</v>
      </c>
      <c r="E404" s="2">
        <v>45268</v>
      </c>
      <c r="F404" s="3" t="s">
        <v>428</v>
      </c>
      <c r="G404" s="3" t="s">
        <v>19</v>
      </c>
      <c r="H404" s="3">
        <v>46</v>
      </c>
      <c r="I404" s="3" t="str" cm="1">
        <f t="array" ref="I404">_xlfn.IFS(H404&lt;30,"Young Adult",H404&gt;=50,"Senior",H404&gt;=30,"Adult")</f>
        <v>Adult</v>
      </c>
      <c r="J404" s="3" t="s">
        <v>16</v>
      </c>
      <c r="K404" s="3">
        <v>3</v>
      </c>
      <c r="L404" s="4">
        <v>300</v>
      </c>
      <c r="M404">
        <f>K404*L404</f>
        <v>900</v>
      </c>
      <c r="N404" s="12">
        <f>M404*$Q$3</f>
        <v>13.5</v>
      </c>
    </row>
    <row r="405" spans="1:14">
      <c r="A405" s="3">
        <v>137</v>
      </c>
      <c r="B405" s="3">
        <f>DAY(Table1[[#This Row],[Date]])</f>
        <v>18</v>
      </c>
      <c r="C405" s="3">
        <f>MONTH(Table1[[#This Row],[Date]])</f>
        <v>11</v>
      </c>
      <c r="D405" s="3">
        <f>YEAR(Table1[[#This Row],[Date]])</f>
        <v>2023</v>
      </c>
      <c r="E405" s="2">
        <v>45248</v>
      </c>
      <c r="F405" s="3" t="s">
        <v>429</v>
      </c>
      <c r="G405" s="3" t="s">
        <v>15</v>
      </c>
      <c r="H405" s="3">
        <v>46</v>
      </c>
      <c r="I405" s="3" t="str" cm="1">
        <f t="array" ref="I405">_xlfn.IFS(H405&lt;30,"Young Adult",H405&gt;=50,"Senior",H405&gt;=30,"Adult")</f>
        <v>Adult</v>
      </c>
      <c r="J405" s="3" t="s">
        <v>20</v>
      </c>
      <c r="K405" s="3">
        <v>2</v>
      </c>
      <c r="L405" s="4">
        <v>500</v>
      </c>
      <c r="M405">
        <f>K405*L405</f>
        <v>1000</v>
      </c>
      <c r="N405" s="12">
        <f>M405*$Q$3</f>
        <v>15</v>
      </c>
    </row>
    <row r="406" spans="1:14">
      <c r="A406" s="3">
        <v>554</v>
      </c>
      <c r="B406" s="3">
        <f>DAY(Table1[[#This Row],[Date]])</f>
        <v>12</v>
      </c>
      <c r="C406" s="3">
        <f>MONTH(Table1[[#This Row],[Date]])</f>
        <v>11</v>
      </c>
      <c r="D406" s="3">
        <f>YEAR(Table1[[#This Row],[Date]])</f>
        <v>2023</v>
      </c>
      <c r="E406" s="2">
        <v>45242</v>
      </c>
      <c r="F406" s="3" t="s">
        <v>430</v>
      </c>
      <c r="G406" s="3" t="s">
        <v>19</v>
      </c>
      <c r="H406" s="3">
        <v>46</v>
      </c>
      <c r="I406" s="3" t="str" cm="1">
        <f t="array" ref="I406">_xlfn.IFS(H406&lt;30,"Young Adult",H406&gt;=50,"Senior",H406&gt;=30,"Adult")</f>
        <v>Adult</v>
      </c>
      <c r="J406" s="3" t="s">
        <v>20</v>
      </c>
      <c r="K406" s="3">
        <v>3</v>
      </c>
      <c r="L406" s="4">
        <v>50</v>
      </c>
      <c r="M406">
        <f>K406*L406</f>
        <v>150</v>
      </c>
      <c r="N406" s="12">
        <f>M406*$Q$3</f>
        <v>2.25</v>
      </c>
    </row>
    <row r="407" spans="1:14">
      <c r="A407" s="3">
        <v>826</v>
      </c>
      <c r="B407" s="3">
        <f>DAY(Table1[[#This Row],[Date]])</f>
        <v>19</v>
      </c>
      <c r="C407" s="3">
        <f>MONTH(Table1[[#This Row],[Date]])</f>
        <v>10</v>
      </c>
      <c r="D407" s="3">
        <f>YEAR(Table1[[#This Row],[Date]])</f>
        <v>2023</v>
      </c>
      <c r="E407" s="2">
        <v>45218</v>
      </c>
      <c r="F407" s="3" t="s">
        <v>431</v>
      </c>
      <c r="G407" s="3" t="s">
        <v>19</v>
      </c>
      <c r="H407" s="3">
        <v>46</v>
      </c>
      <c r="I407" s="3" t="str" cm="1">
        <f t="array" ref="I407">_xlfn.IFS(H407&lt;30,"Young Adult",H407&gt;=50,"Senior",H407&gt;=30,"Adult")</f>
        <v>Adult</v>
      </c>
      <c r="J407" s="3" t="s">
        <v>23</v>
      </c>
      <c r="K407" s="3">
        <v>1</v>
      </c>
      <c r="L407" s="4">
        <v>300</v>
      </c>
      <c r="M407">
        <f>K407*L407</f>
        <v>300</v>
      </c>
      <c r="N407" s="12">
        <f>M407*$Q$3</f>
        <v>4.5</v>
      </c>
    </row>
    <row r="408" spans="1:14">
      <c r="A408" s="3">
        <v>524</v>
      </c>
      <c r="B408" s="3">
        <f>DAY(Table1[[#This Row],[Date]])</f>
        <v>3</v>
      </c>
      <c r="C408" s="3">
        <f>MONTH(Table1[[#This Row],[Date]])</f>
        <v>10</v>
      </c>
      <c r="D408" s="3">
        <f>YEAR(Table1[[#This Row],[Date]])</f>
        <v>2023</v>
      </c>
      <c r="E408" s="2">
        <v>45202</v>
      </c>
      <c r="F408" s="3" t="s">
        <v>432</v>
      </c>
      <c r="G408" s="3" t="s">
        <v>15</v>
      </c>
      <c r="H408" s="3">
        <v>46</v>
      </c>
      <c r="I408" s="3" t="str" cm="1">
        <f t="array" ref="I408">_xlfn.IFS(H408&lt;30,"Young Adult",H408&gt;=50,"Senior",H408&gt;=30,"Adult")</f>
        <v>Adult</v>
      </c>
      <c r="J408" s="3" t="s">
        <v>20</v>
      </c>
      <c r="K408" s="3">
        <v>4</v>
      </c>
      <c r="L408" s="4">
        <v>300</v>
      </c>
      <c r="M408">
        <f>K408*L408</f>
        <v>1200</v>
      </c>
      <c r="N408" s="12">
        <f>M408*$Q$3</f>
        <v>18</v>
      </c>
    </row>
    <row r="409" spans="1:14">
      <c r="A409" s="3">
        <v>682</v>
      </c>
      <c r="B409" s="3">
        <f>DAY(Table1[[#This Row],[Date]])</f>
        <v>2</v>
      </c>
      <c r="C409" s="3">
        <f>MONTH(Table1[[#This Row],[Date]])</f>
        <v>9</v>
      </c>
      <c r="D409" s="3">
        <f>YEAR(Table1[[#This Row],[Date]])</f>
        <v>2023</v>
      </c>
      <c r="E409" s="2">
        <v>45171</v>
      </c>
      <c r="F409" s="3" t="s">
        <v>433</v>
      </c>
      <c r="G409" s="3" t="s">
        <v>15</v>
      </c>
      <c r="H409" s="3">
        <v>46</v>
      </c>
      <c r="I409" s="3" t="str" cm="1">
        <f t="array" ref="I409">_xlfn.IFS(H409&lt;30,"Young Adult",H409&gt;=50,"Senior",H409&gt;=30,"Adult")</f>
        <v>Adult</v>
      </c>
      <c r="J409" s="3" t="s">
        <v>20</v>
      </c>
      <c r="K409" s="3">
        <v>4</v>
      </c>
      <c r="L409" s="4">
        <v>300</v>
      </c>
      <c r="M409">
        <f>K409*L409</f>
        <v>1200</v>
      </c>
      <c r="N409" s="12">
        <f>M409*$Q$3</f>
        <v>18</v>
      </c>
    </row>
    <row r="410" spans="1:14">
      <c r="A410" s="3">
        <v>825</v>
      </c>
      <c r="B410" s="3">
        <f>DAY(Table1[[#This Row],[Date]])</f>
        <v>26</v>
      </c>
      <c r="C410" s="3">
        <f>MONTH(Table1[[#This Row],[Date]])</f>
        <v>8</v>
      </c>
      <c r="D410" s="3">
        <f>YEAR(Table1[[#This Row],[Date]])</f>
        <v>2023</v>
      </c>
      <c r="E410" s="2">
        <v>45164</v>
      </c>
      <c r="F410" s="3" t="s">
        <v>434</v>
      </c>
      <c r="G410" s="3" t="s">
        <v>19</v>
      </c>
      <c r="H410" s="3">
        <v>46</v>
      </c>
      <c r="I410" s="3" t="str" cm="1">
        <f t="array" ref="I410">_xlfn.IFS(H410&lt;30,"Young Adult",H410&gt;=50,"Senior",H410&gt;=30,"Adult")</f>
        <v>Adult</v>
      </c>
      <c r="J410" s="3" t="s">
        <v>20</v>
      </c>
      <c r="K410" s="3">
        <v>1</v>
      </c>
      <c r="L410" s="4">
        <v>25</v>
      </c>
      <c r="M410">
        <f>K410*L410</f>
        <v>25</v>
      </c>
      <c r="N410" s="12">
        <f>M410*$Q$3</f>
        <v>0.375</v>
      </c>
    </row>
    <row r="411" spans="1:14">
      <c r="A411" s="3">
        <v>638</v>
      </c>
      <c r="B411" s="3">
        <f>DAY(Table1[[#This Row],[Date]])</f>
        <v>19</v>
      </c>
      <c r="C411" s="3">
        <f>MONTH(Table1[[#This Row],[Date]])</f>
        <v>8</v>
      </c>
      <c r="D411" s="3">
        <f>YEAR(Table1[[#This Row],[Date]])</f>
        <v>2023</v>
      </c>
      <c r="E411" s="2">
        <v>45157</v>
      </c>
      <c r="F411" s="3" t="s">
        <v>435</v>
      </c>
      <c r="G411" s="3" t="s">
        <v>15</v>
      </c>
      <c r="H411" s="3">
        <v>46</v>
      </c>
      <c r="I411" s="3" t="str" cm="1">
        <f t="array" ref="I411">_xlfn.IFS(H411&lt;30,"Young Adult",H411&gt;=50,"Senior",H411&gt;=30,"Adult")</f>
        <v>Adult</v>
      </c>
      <c r="J411" s="3" t="s">
        <v>16</v>
      </c>
      <c r="K411" s="3">
        <v>1</v>
      </c>
      <c r="L411" s="4">
        <v>500</v>
      </c>
      <c r="M411">
        <f>K411*L411</f>
        <v>500</v>
      </c>
      <c r="N411" s="12">
        <f>M411*$Q$3</f>
        <v>7.5</v>
      </c>
    </row>
    <row r="412" spans="1:14">
      <c r="A412" s="3">
        <v>870</v>
      </c>
      <c r="B412" s="3">
        <f>DAY(Table1[[#This Row],[Date]])</f>
        <v>8</v>
      </c>
      <c r="C412" s="3">
        <f>MONTH(Table1[[#This Row],[Date]])</f>
        <v>7</v>
      </c>
      <c r="D412" s="3">
        <f>YEAR(Table1[[#This Row],[Date]])</f>
        <v>2023</v>
      </c>
      <c r="E412" s="2">
        <v>45115</v>
      </c>
      <c r="F412" s="3" t="s">
        <v>436</v>
      </c>
      <c r="G412" s="3" t="s">
        <v>19</v>
      </c>
      <c r="H412" s="3">
        <v>46</v>
      </c>
      <c r="I412" s="3" t="str" cm="1">
        <f t="array" ref="I412">_xlfn.IFS(H412&lt;30,"Young Adult",H412&gt;=50,"Senior",H412&gt;=30,"Adult")</f>
        <v>Adult</v>
      </c>
      <c r="J412" s="3" t="s">
        <v>16</v>
      </c>
      <c r="K412" s="3">
        <v>4</v>
      </c>
      <c r="L412" s="4">
        <v>30</v>
      </c>
      <c r="M412">
        <f>K412*L412</f>
        <v>120</v>
      </c>
      <c r="N412" s="12">
        <f>M412*$Q$3</f>
        <v>1.7999999999999998</v>
      </c>
    </row>
    <row r="413" spans="1:14">
      <c r="A413" s="3">
        <v>802</v>
      </c>
      <c r="B413" s="3">
        <f>DAY(Table1[[#This Row],[Date]])</f>
        <v>5</v>
      </c>
      <c r="C413" s="3">
        <f>MONTH(Table1[[#This Row],[Date]])</f>
        <v>7</v>
      </c>
      <c r="D413" s="3">
        <f>YEAR(Table1[[#This Row],[Date]])</f>
        <v>2023</v>
      </c>
      <c r="E413" s="2">
        <v>45112</v>
      </c>
      <c r="F413" s="3" t="s">
        <v>437</v>
      </c>
      <c r="G413" s="3" t="s">
        <v>19</v>
      </c>
      <c r="H413" s="3">
        <v>46</v>
      </c>
      <c r="I413" s="3" t="str" cm="1">
        <f t="array" ref="I413">_xlfn.IFS(H413&lt;30,"Young Adult",H413&gt;=50,"Senior",H413&gt;=30,"Adult")</f>
        <v>Adult</v>
      </c>
      <c r="J413" s="3" t="s">
        <v>20</v>
      </c>
      <c r="K413" s="3">
        <v>1</v>
      </c>
      <c r="L413" s="4">
        <v>30</v>
      </c>
      <c r="M413">
        <f>K413*L413</f>
        <v>30</v>
      </c>
      <c r="N413" s="12">
        <f>M413*$Q$3</f>
        <v>0.44999999999999996</v>
      </c>
    </row>
    <row r="414" spans="1:14">
      <c r="A414" s="3">
        <v>407</v>
      </c>
      <c r="B414" s="3">
        <f>DAY(Table1[[#This Row],[Date]])</f>
        <v>25</v>
      </c>
      <c r="C414" s="3">
        <f>MONTH(Table1[[#This Row],[Date]])</f>
        <v>6</v>
      </c>
      <c r="D414" s="3">
        <f>YEAR(Table1[[#This Row],[Date]])</f>
        <v>2023</v>
      </c>
      <c r="E414" s="2">
        <v>45102</v>
      </c>
      <c r="F414" s="3" t="s">
        <v>438</v>
      </c>
      <c r="G414" s="3" t="s">
        <v>19</v>
      </c>
      <c r="H414" s="3">
        <v>46</v>
      </c>
      <c r="I414" s="3" t="str" cm="1">
        <f t="array" ref="I414">_xlfn.IFS(H414&lt;30,"Young Adult",H414&gt;=50,"Senior",H414&gt;=30,"Adult")</f>
        <v>Adult</v>
      </c>
      <c r="J414" s="3" t="s">
        <v>16</v>
      </c>
      <c r="K414" s="3">
        <v>3</v>
      </c>
      <c r="L414" s="4">
        <v>300</v>
      </c>
      <c r="M414">
        <f>K414*L414</f>
        <v>900</v>
      </c>
      <c r="N414" s="12">
        <f>M414*$Q$3</f>
        <v>13.5</v>
      </c>
    </row>
    <row r="415" spans="1:14">
      <c r="A415" s="3">
        <v>404</v>
      </c>
      <c r="B415" s="3">
        <f>DAY(Table1[[#This Row],[Date]])</f>
        <v>25</v>
      </c>
      <c r="C415" s="3">
        <f>MONTH(Table1[[#This Row],[Date]])</f>
        <v>5</v>
      </c>
      <c r="D415" s="3">
        <f>YEAR(Table1[[#This Row],[Date]])</f>
        <v>2023</v>
      </c>
      <c r="E415" s="2">
        <v>45071</v>
      </c>
      <c r="F415" s="3" t="s">
        <v>439</v>
      </c>
      <c r="G415" s="3" t="s">
        <v>15</v>
      </c>
      <c r="H415" s="3">
        <v>46</v>
      </c>
      <c r="I415" s="3" t="str" cm="1">
        <f t="array" ref="I415">_xlfn.IFS(H415&lt;30,"Young Adult",H415&gt;=50,"Senior",H415&gt;=30,"Adult")</f>
        <v>Adult</v>
      </c>
      <c r="J415" s="3" t="s">
        <v>16</v>
      </c>
      <c r="K415" s="3">
        <v>2</v>
      </c>
      <c r="L415" s="4">
        <v>500</v>
      </c>
      <c r="M415">
        <f>K415*L415</f>
        <v>1000</v>
      </c>
      <c r="N415" s="12">
        <f>M415*$Q$3</f>
        <v>15</v>
      </c>
    </row>
    <row r="416" spans="1:14">
      <c r="A416" s="3">
        <v>106</v>
      </c>
      <c r="B416" s="3">
        <f>DAY(Table1[[#This Row],[Date]])</f>
        <v>18</v>
      </c>
      <c r="C416" s="3">
        <f>MONTH(Table1[[#This Row],[Date]])</f>
        <v>5</v>
      </c>
      <c r="D416" s="3">
        <f>YEAR(Table1[[#This Row],[Date]])</f>
        <v>2023</v>
      </c>
      <c r="E416" s="2">
        <v>45064</v>
      </c>
      <c r="F416" s="3" t="s">
        <v>440</v>
      </c>
      <c r="G416" s="3" t="s">
        <v>19</v>
      </c>
      <c r="H416" s="3">
        <v>46</v>
      </c>
      <c r="I416" s="3" t="str" cm="1">
        <f t="array" ref="I416">_xlfn.IFS(H416&lt;30,"Young Adult",H416&gt;=50,"Senior",H416&gt;=30,"Adult")</f>
        <v>Adult</v>
      </c>
      <c r="J416" s="3" t="s">
        <v>23</v>
      </c>
      <c r="K416" s="3">
        <v>1</v>
      </c>
      <c r="L416" s="4">
        <v>50</v>
      </c>
      <c r="M416">
        <f>K416*L416</f>
        <v>50</v>
      </c>
      <c r="N416" s="12">
        <f>M416*$Q$3</f>
        <v>0.75</v>
      </c>
    </row>
    <row r="417" spans="1:14">
      <c r="A417" s="3">
        <v>383</v>
      </c>
      <c r="B417" s="3">
        <f>DAY(Table1[[#This Row],[Date]])</f>
        <v>22</v>
      </c>
      <c r="C417" s="3">
        <f>MONTH(Table1[[#This Row],[Date]])</f>
        <v>3</v>
      </c>
      <c r="D417" s="3">
        <f>YEAR(Table1[[#This Row],[Date]])</f>
        <v>2023</v>
      </c>
      <c r="E417" s="2">
        <v>45007</v>
      </c>
      <c r="F417" s="3" t="s">
        <v>441</v>
      </c>
      <c r="G417" s="3" t="s">
        <v>19</v>
      </c>
      <c r="H417" s="3">
        <v>46</v>
      </c>
      <c r="I417" s="3" t="str" cm="1">
        <f t="array" ref="I417">_xlfn.IFS(H417&lt;30,"Young Adult",H417&gt;=50,"Senior",H417&gt;=30,"Adult")</f>
        <v>Adult</v>
      </c>
      <c r="J417" s="3" t="s">
        <v>20</v>
      </c>
      <c r="K417" s="3">
        <v>3</v>
      </c>
      <c r="L417" s="4">
        <v>30</v>
      </c>
      <c r="M417">
        <f>K417*L417</f>
        <v>90</v>
      </c>
      <c r="N417" s="12">
        <f>M417*$Q$3</f>
        <v>1.3499999999999999</v>
      </c>
    </row>
    <row r="418" spans="1:14">
      <c r="A418" s="3">
        <v>7</v>
      </c>
      <c r="B418" s="3">
        <f>DAY(Table1[[#This Row],[Date]])</f>
        <v>13</v>
      </c>
      <c r="C418" s="3">
        <f>MONTH(Table1[[#This Row],[Date]])</f>
        <v>3</v>
      </c>
      <c r="D418" s="3">
        <f>YEAR(Table1[[#This Row],[Date]])</f>
        <v>2023</v>
      </c>
      <c r="E418" s="2">
        <v>44998</v>
      </c>
      <c r="F418" s="3" t="s">
        <v>442</v>
      </c>
      <c r="G418" s="3" t="s">
        <v>15</v>
      </c>
      <c r="H418" s="3">
        <v>46</v>
      </c>
      <c r="I418" s="3" t="str" cm="1">
        <f t="array" ref="I418">_xlfn.IFS(H418&lt;30,"Young Adult",H418&gt;=50,"Senior",H418&gt;=30,"Adult")</f>
        <v>Adult</v>
      </c>
      <c r="J418" s="3" t="s">
        <v>23</v>
      </c>
      <c r="K418" s="3">
        <v>2</v>
      </c>
      <c r="L418" s="4">
        <v>25</v>
      </c>
      <c r="M418">
        <f>K418*L418</f>
        <v>50</v>
      </c>
      <c r="N418" s="12">
        <f>M418*$Q$3</f>
        <v>0.75</v>
      </c>
    </row>
    <row r="419" spans="1:14">
      <c r="A419" s="3">
        <v>377</v>
      </c>
      <c r="B419" s="3">
        <f>DAY(Table1[[#This Row],[Date]])</f>
        <v>9</v>
      </c>
      <c r="C419" s="3">
        <f>MONTH(Table1[[#This Row],[Date]])</f>
        <v>3</v>
      </c>
      <c r="D419" s="3">
        <f>YEAR(Table1[[#This Row],[Date]])</f>
        <v>2023</v>
      </c>
      <c r="E419" s="2">
        <v>44994</v>
      </c>
      <c r="F419" s="3" t="s">
        <v>443</v>
      </c>
      <c r="G419" s="3" t="s">
        <v>19</v>
      </c>
      <c r="H419" s="3">
        <v>46</v>
      </c>
      <c r="I419" s="3" t="str" cm="1">
        <f t="array" ref="I419">_xlfn.IFS(H419&lt;30,"Young Adult",H419&gt;=50,"Senior",H419&gt;=30,"Adult")</f>
        <v>Adult</v>
      </c>
      <c r="J419" s="3" t="s">
        <v>23</v>
      </c>
      <c r="K419" s="3">
        <v>4</v>
      </c>
      <c r="L419" s="4">
        <v>50</v>
      </c>
      <c r="M419">
        <f>K419*L419</f>
        <v>200</v>
      </c>
      <c r="N419" s="12">
        <f>M419*$Q$3</f>
        <v>3</v>
      </c>
    </row>
    <row r="420" spans="1:14">
      <c r="A420" s="3">
        <v>454</v>
      </c>
      <c r="B420" s="3">
        <f>DAY(Table1[[#This Row],[Date]])</f>
        <v>22</v>
      </c>
      <c r="C420" s="3">
        <f>MONTH(Table1[[#This Row],[Date]])</f>
        <v>2</v>
      </c>
      <c r="D420" s="3">
        <f>YEAR(Table1[[#This Row],[Date]])</f>
        <v>2023</v>
      </c>
      <c r="E420" s="2">
        <v>44979</v>
      </c>
      <c r="F420" s="3" t="s">
        <v>444</v>
      </c>
      <c r="G420" s="3" t="s">
        <v>19</v>
      </c>
      <c r="H420" s="3">
        <v>46</v>
      </c>
      <c r="I420" s="3" t="str" cm="1">
        <f t="array" ref="I420">_xlfn.IFS(H420&lt;30,"Young Adult",H420&gt;=50,"Senior",H420&gt;=30,"Adult")</f>
        <v>Adult</v>
      </c>
      <c r="J420" s="3" t="s">
        <v>20</v>
      </c>
      <c r="K420" s="3">
        <v>1</v>
      </c>
      <c r="L420" s="4">
        <v>25</v>
      </c>
      <c r="M420">
        <f>K420*L420</f>
        <v>25</v>
      </c>
      <c r="N420" s="12">
        <f>M420*$Q$3</f>
        <v>0.375</v>
      </c>
    </row>
    <row r="421" spans="1:14">
      <c r="A421" s="3">
        <v>775</v>
      </c>
      <c r="B421" s="3">
        <f>DAY(Table1[[#This Row],[Date]])</f>
        <v>8</v>
      </c>
      <c r="C421" s="3">
        <f>MONTH(Table1[[#This Row],[Date]])</f>
        <v>2</v>
      </c>
      <c r="D421" s="3">
        <f>YEAR(Table1[[#This Row],[Date]])</f>
        <v>2023</v>
      </c>
      <c r="E421" s="2">
        <v>44965</v>
      </c>
      <c r="F421" s="3" t="s">
        <v>445</v>
      </c>
      <c r="G421" s="3" t="s">
        <v>19</v>
      </c>
      <c r="H421" s="3">
        <v>46</v>
      </c>
      <c r="I421" s="3" t="str" cm="1">
        <f t="array" ref="I421">_xlfn.IFS(H421&lt;30,"Young Adult",H421&gt;=50,"Senior",H421&gt;=30,"Adult")</f>
        <v>Adult</v>
      </c>
      <c r="J421" s="3" t="s">
        <v>16</v>
      </c>
      <c r="K421" s="3">
        <v>4</v>
      </c>
      <c r="L421" s="4">
        <v>25</v>
      </c>
      <c r="M421">
        <f>K421*L421</f>
        <v>100</v>
      </c>
      <c r="N421" s="12">
        <f>M421*$Q$3</f>
        <v>1.5</v>
      </c>
    </row>
    <row r="422" spans="1:14">
      <c r="A422" s="3">
        <v>329</v>
      </c>
      <c r="B422" s="3">
        <f>DAY(Table1[[#This Row],[Date]])</f>
        <v>30</v>
      </c>
      <c r="C422" s="3">
        <f>MONTH(Table1[[#This Row],[Date]])</f>
        <v>1</v>
      </c>
      <c r="D422" s="3">
        <f>YEAR(Table1[[#This Row],[Date]])</f>
        <v>2023</v>
      </c>
      <c r="E422" s="2">
        <v>44956</v>
      </c>
      <c r="F422" s="3" t="s">
        <v>446</v>
      </c>
      <c r="G422" s="3" t="s">
        <v>19</v>
      </c>
      <c r="H422" s="3">
        <v>46</v>
      </c>
      <c r="I422" s="3" t="str" cm="1">
        <f t="array" ref="I422">_xlfn.IFS(H422&lt;30,"Young Adult",H422&gt;=50,"Senior",H422&gt;=30,"Adult")</f>
        <v>Adult</v>
      </c>
      <c r="J422" s="3" t="s">
        <v>16</v>
      </c>
      <c r="K422" s="3">
        <v>4</v>
      </c>
      <c r="L422" s="4">
        <v>25</v>
      </c>
      <c r="M422">
        <f>K422*L422</f>
        <v>100</v>
      </c>
      <c r="N422" s="12">
        <f>M422*$Q$3</f>
        <v>1.5</v>
      </c>
    </row>
    <row r="423" spans="1:14">
      <c r="A423" s="3">
        <v>592</v>
      </c>
      <c r="B423" s="3">
        <f>DAY(Table1[[#This Row],[Date]])</f>
        <v>24</v>
      </c>
      <c r="C423" s="3">
        <f>MONTH(Table1[[#This Row],[Date]])</f>
        <v>1</v>
      </c>
      <c r="D423" s="3">
        <f>YEAR(Table1[[#This Row],[Date]])</f>
        <v>2023</v>
      </c>
      <c r="E423" s="2">
        <v>44950</v>
      </c>
      <c r="F423" s="3" t="s">
        <v>447</v>
      </c>
      <c r="G423" s="3" t="s">
        <v>19</v>
      </c>
      <c r="H423" s="3">
        <v>46</v>
      </c>
      <c r="I423" s="3" t="str" cm="1">
        <f t="array" ref="I423">_xlfn.IFS(H423&lt;30,"Young Adult",H423&gt;=50,"Senior",H423&gt;=30,"Adult")</f>
        <v>Adult</v>
      </c>
      <c r="J423" s="3" t="s">
        <v>20</v>
      </c>
      <c r="K423" s="3">
        <v>4</v>
      </c>
      <c r="L423" s="4">
        <v>500</v>
      </c>
      <c r="M423">
        <f>K423*L423</f>
        <v>2000</v>
      </c>
      <c r="N423" s="12">
        <f>M423*$Q$3</f>
        <v>30</v>
      </c>
    </row>
    <row r="424" spans="1:14">
      <c r="A424" s="3">
        <v>499</v>
      </c>
      <c r="B424" s="3">
        <f>DAY(Table1[[#This Row],[Date]])</f>
        <v>15</v>
      </c>
      <c r="C424" s="3">
        <f>MONTH(Table1[[#This Row],[Date]])</f>
        <v>1</v>
      </c>
      <c r="D424" s="3">
        <f>YEAR(Table1[[#This Row],[Date]])</f>
        <v>2023</v>
      </c>
      <c r="E424" s="2">
        <v>44941</v>
      </c>
      <c r="F424" s="3" t="s">
        <v>448</v>
      </c>
      <c r="G424" s="3" t="s">
        <v>15</v>
      </c>
      <c r="H424" s="3">
        <v>46</v>
      </c>
      <c r="I424" s="3" t="str" cm="1">
        <f t="array" ref="I424">_xlfn.IFS(H424&lt;30,"Young Adult",H424&gt;=50,"Senior",H424&gt;=30,"Adult")</f>
        <v>Adult</v>
      </c>
      <c r="J424" s="3" t="s">
        <v>20</v>
      </c>
      <c r="K424" s="3">
        <v>2</v>
      </c>
      <c r="L424" s="4">
        <v>30</v>
      </c>
      <c r="M424">
        <f>K424*L424</f>
        <v>60</v>
      </c>
      <c r="N424" s="12">
        <f>M424*$Q$3</f>
        <v>0.89999999999999991</v>
      </c>
    </row>
    <row r="425" spans="1:14">
      <c r="A425" s="3">
        <v>522</v>
      </c>
      <c r="B425" s="3">
        <f>DAY(Table1[[#This Row],[Date]])</f>
        <v>1</v>
      </c>
      <c r="C425" s="3">
        <f>MONTH(Table1[[#This Row],[Date]])</f>
        <v>1</v>
      </c>
      <c r="D425" s="3">
        <f>YEAR(Table1[[#This Row],[Date]])</f>
        <v>2023</v>
      </c>
      <c r="E425" s="2">
        <v>44927</v>
      </c>
      <c r="F425" s="3" t="s">
        <v>449</v>
      </c>
      <c r="G425" s="3" t="s">
        <v>15</v>
      </c>
      <c r="H425" s="3">
        <v>46</v>
      </c>
      <c r="I425" s="3" t="str" cm="1">
        <f t="array" ref="I425">_xlfn.IFS(H425&lt;30,"Young Adult",H425&gt;=50,"Senior",H425&gt;=30,"Adult")</f>
        <v>Adult</v>
      </c>
      <c r="J425" s="3" t="s">
        <v>20</v>
      </c>
      <c r="K425" s="3">
        <v>3</v>
      </c>
      <c r="L425" s="4">
        <v>500</v>
      </c>
      <c r="M425">
        <f>K425*L425</f>
        <v>1500</v>
      </c>
      <c r="N425" s="12">
        <f>M425*$Q$3</f>
        <v>22.5</v>
      </c>
    </row>
    <row r="426" spans="1:14">
      <c r="A426" s="3">
        <v>451</v>
      </c>
      <c r="B426" s="3">
        <f>DAY(Table1[[#This Row],[Date]])</f>
        <v>16</v>
      </c>
      <c r="C426" s="3">
        <f>MONTH(Table1[[#This Row],[Date]])</f>
        <v>12</v>
      </c>
      <c r="D426" s="3">
        <f>YEAR(Table1[[#This Row],[Date]])</f>
        <v>2023</v>
      </c>
      <c r="E426" s="2">
        <v>45276</v>
      </c>
      <c r="F426" s="3" t="s">
        <v>450</v>
      </c>
      <c r="G426" s="3" t="s">
        <v>19</v>
      </c>
      <c r="H426" s="3">
        <v>45</v>
      </c>
      <c r="I426" s="3" t="str" cm="1">
        <f t="array" ref="I426">_xlfn.IFS(H426&lt;30,"Young Adult",H426&gt;=50,"Senior",H426&gt;=30,"Adult")</f>
        <v>Adult</v>
      </c>
      <c r="J426" s="3" t="s">
        <v>16</v>
      </c>
      <c r="K426" s="3">
        <v>1</v>
      </c>
      <c r="L426" s="4">
        <v>30</v>
      </c>
      <c r="M426">
        <f>K426*L426</f>
        <v>30</v>
      </c>
      <c r="N426" s="12">
        <f>M426*$Q$3</f>
        <v>0.44999999999999996</v>
      </c>
    </row>
    <row r="427" spans="1:14">
      <c r="A427" s="3">
        <v>199</v>
      </c>
      <c r="B427" s="3">
        <f>DAY(Table1[[#This Row],[Date]])</f>
        <v>4</v>
      </c>
      <c r="C427" s="3">
        <f>MONTH(Table1[[#This Row],[Date]])</f>
        <v>12</v>
      </c>
      <c r="D427" s="3">
        <f>YEAR(Table1[[#This Row],[Date]])</f>
        <v>2023</v>
      </c>
      <c r="E427" s="2">
        <v>45264</v>
      </c>
      <c r="F427" s="3" t="s">
        <v>451</v>
      </c>
      <c r="G427" s="3" t="s">
        <v>15</v>
      </c>
      <c r="H427" s="3">
        <v>45</v>
      </c>
      <c r="I427" s="3" t="str" cm="1">
        <f t="array" ref="I427">_xlfn.IFS(H427&lt;30,"Young Adult",H427&gt;=50,"Senior",H427&gt;=30,"Adult")</f>
        <v>Adult</v>
      </c>
      <c r="J427" s="3" t="s">
        <v>20</v>
      </c>
      <c r="K427" s="3">
        <v>3</v>
      </c>
      <c r="L427" s="4">
        <v>500</v>
      </c>
      <c r="M427">
        <f>K427*L427</f>
        <v>1500</v>
      </c>
      <c r="N427" s="12">
        <f>M427*$Q$3</f>
        <v>22.5</v>
      </c>
    </row>
    <row r="428" spans="1:14">
      <c r="A428" s="3">
        <v>565</v>
      </c>
      <c r="B428" s="3">
        <f>DAY(Table1[[#This Row],[Date]])</f>
        <v>7</v>
      </c>
      <c r="C428" s="3">
        <f>MONTH(Table1[[#This Row],[Date]])</f>
        <v>11</v>
      </c>
      <c r="D428" s="3">
        <f>YEAR(Table1[[#This Row],[Date]])</f>
        <v>2023</v>
      </c>
      <c r="E428" s="2">
        <v>45237</v>
      </c>
      <c r="F428" s="3" t="s">
        <v>452</v>
      </c>
      <c r="G428" s="3" t="s">
        <v>19</v>
      </c>
      <c r="H428" s="3">
        <v>45</v>
      </c>
      <c r="I428" s="3" t="str" cm="1">
        <f t="array" ref="I428">_xlfn.IFS(H428&lt;30,"Young Adult",H428&gt;=50,"Senior",H428&gt;=30,"Adult")</f>
        <v>Adult</v>
      </c>
      <c r="J428" s="3" t="s">
        <v>20</v>
      </c>
      <c r="K428" s="3">
        <v>2</v>
      </c>
      <c r="L428" s="4">
        <v>30</v>
      </c>
      <c r="M428">
        <f>K428*L428</f>
        <v>60</v>
      </c>
      <c r="N428" s="12">
        <f>M428*$Q$3</f>
        <v>0.89999999999999991</v>
      </c>
    </row>
    <row r="429" spans="1:14">
      <c r="A429" s="3">
        <v>503</v>
      </c>
      <c r="B429" s="3">
        <f>DAY(Table1[[#This Row],[Date]])</f>
        <v>25</v>
      </c>
      <c r="C429" s="3">
        <f>MONTH(Table1[[#This Row],[Date]])</f>
        <v>10</v>
      </c>
      <c r="D429" s="3">
        <f>YEAR(Table1[[#This Row],[Date]])</f>
        <v>2023</v>
      </c>
      <c r="E429" s="2">
        <v>45224</v>
      </c>
      <c r="F429" s="3" t="s">
        <v>453</v>
      </c>
      <c r="G429" s="3" t="s">
        <v>15</v>
      </c>
      <c r="H429" s="3">
        <v>45</v>
      </c>
      <c r="I429" s="3" t="str" cm="1">
        <f t="array" ref="I429">_xlfn.IFS(H429&lt;30,"Young Adult",H429&gt;=50,"Senior",H429&gt;=30,"Adult")</f>
        <v>Adult</v>
      </c>
      <c r="J429" s="3" t="s">
        <v>20</v>
      </c>
      <c r="K429" s="3">
        <v>4</v>
      </c>
      <c r="L429" s="4">
        <v>500</v>
      </c>
      <c r="M429">
        <f>K429*L429</f>
        <v>2000</v>
      </c>
      <c r="N429" s="12">
        <f>M429*$Q$3</f>
        <v>30</v>
      </c>
    </row>
    <row r="430" spans="1:14">
      <c r="A430" s="3">
        <v>511</v>
      </c>
      <c r="B430" s="3">
        <f>DAY(Table1[[#This Row],[Date]])</f>
        <v>12</v>
      </c>
      <c r="C430" s="3">
        <f>MONTH(Table1[[#This Row],[Date]])</f>
        <v>8</v>
      </c>
      <c r="D430" s="3">
        <f>YEAR(Table1[[#This Row],[Date]])</f>
        <v>2023</v>
      </c>
      <c r="E430" s="2">
        <v>45150</v>
      </c>
      <c r="F430" s="3" t="s">
        <v>454</v>
      </c>
      <c r="G430" s="3" t="s">
        <v>15</v>
      </c>
      <c r="H430" s="3">
        <v>45</v>
      </c>
      <c r="I430" s="3" t="str" cm="1">
        <f t="array" ref="I430">_xlfn.IFS(H430&lt;30,"Young Adult",H430&gt;=50,"Senior",H430&gt;=30,"Adult")</f>
        <v>Adult</v>
      </c>
      <c r="J430" s="3" t="s">
        <v>20</v>
      </c>
      <c r="K430" s="3">
        <v>2</v>
      </c>
      <c r="L430" s="4">
        <v>50</v>
      </c>
      <c r="M430">
        <f>K430*L430</f>
        <v>100</v>
      </c>
      <c r="N430" s="12">
        <f>M430*$Q$3</f>
        <v>1.5</v>
      </c>
    </row>
    <row r="431" spans="1:14">
      <c r="A431" s="3">
        <v>259</v>
      </c>
      <c r="B431" s="3">
        <f>DAY(Table1[[#This Row],[Date]])</f>
        <v>9</v>
      </c>
      <c r="C431" s="3">
        <f>MONTH(Table1[[#This Row],[Date]])</f>
        <v>8</v>
      </c>
      <c r="D431" s="3">
        <f>YEAR(Table1[[#This Row],[Date]])</f>
        <v>2023</v>
      </c>
      <c r="E431" s="2">
        <v>45147</v>
      </c>
      <c r="F431" s="3" t="s">
        <v>455</v>
      </c>
      <c r="G431" s="3" t="s">
        <v>19</v>
      </c>
      <c r="H431" s="3">
        <v>45</v>
      </c>
      <c r="I431" s="3" t="str" cm="1">
        <f t="array" ref="I431">_xlfn.IFS(H431&lt;30,"Young Adult",H431&gt;=50,"Senior",H431&gt;=30,"Adult")</f>
        <v>Adult</v>
      </c>
      <c r="J431" s="3" t="s">
        <v>23</v>
      </c>
      <c r="K431" s="3">
        <v>4</v>
      </c>
      <c r="L431" s="4">
        <v>50</v>
      </c>
      <c r="M431">
        <f>K431*L431</f>
        <v>200</v>
      </c>
      <c r="N431" s="12">
        <f>M431*$Q$3</f>
        <v>3</v>
      </c>
    </row>
    <row r="432" spans="1:14">
      <c r="A432" s="3">
        <v>675</v>
      </c>
      <c r="B432" s="3">
        <f>DAY(Table1[[#This Row],[Date]])</f>
        <v>4</v>
      </c>
      <c r="C432" s="3">
        <f>MONTH(Table1[[#This Row],[Date]])</f>
        <v>8</v>
      </c>
      <c r="D432" s="3">
        <f>YEAR(Table1[[#This Row],[Date]])</f>
        <v>2023</v>
      </c>
      <c r="E432" s="2">
        <v>45142</v>
      </c>
      <c r="F432" s="3" t="s">
        <v>456</v>
      </c>
      <c r="G432" s="3" t="s">
        <v>19</v>
      </c>
      <c r="H432" s="3">
        <v>45</v>
      </c>
      <c r="I432" s="3" t="str" cm="1">
        <f t="array" ref="I432">_xlfn.IFS(H432&lt;30,"Young Adult",H432&gt;=50,"Senior",H432&gt;=30,"Adult")</f>
        <v>Adult</v>
      </c>
      <c r="J432" s="3" t="s">
        <v>23</v>
      </c>
      <c r="K432" s="3">
        <v>2</v>
      </c>
      <c r="L432" s="4">
        <v>30</v>
      </c>
      <c r="M432">
        <f>K432*L432</f>
        <v>60</v>
      </c>
      <c r="N432" s="12">
        <f>M432*$Q$3</f>
        <v>0.89999999999999991</v>
      </c>
    </row>
    <row r="433" spans="1:14">
      <c r="A433" s="3">
        <v>143</v>
      </c>
      <c r="B433" s="3">
        <f>DAY(Table1[[#This Row],[Date]])</f>
        <v>17</v>
      </c>
      <c r="C433" s="3">
        <f>MONTH(Table1[[#This Row],[Date]])</f>
        <v>7</v>
      </c>
      <c r="D433" s="3">
        <f>YEAR(Table1[[#This Row],[Date]])</f>
        <v>2023</v>
      </c>
      <c r="E433" s="2">
        <v>45124</v>
      </c>
      <c r="F433" s="3" t="s">
        <v>457</v>
      </c>
      <c r="G433" s="3" t="s">
        <v>19</v>
      </c>
      <c r="H433" s="3">
        <v>45</v>
      </c>
      <c r="I433" s="3" t="str" cm="1">
        <f t="array" ref="I433">_xlfn.IFS(H433&lt;30,"Young Adult",H433&gt;=50,"Senior",H433&gt;=30,"Adult")</f>
        <v>Adult</v>
      </c>
      <c r="J433" s="3" t="s">
        <v>23</v>
      </c>
      <c r="K433" s="3">
        <v>1</v>
      </c>
      <c r="L433" s="4">
        <v>50</v>
      </c>
      <c r="M433">
        <f>K433*L433</f>
        <v>50</v>
      </c>
      <c r="N433" s="12">
        <f>M433*$Q$3</f>
        <v>0.75</v>
      </c>
    </row>
    <row r="434" spans="1:14">
      <c r="A434" s="3">
        <v>551</v>
      </c>
      <c r="B434" s="3">
        <f>DAY(Table1[[#This Row],[Date]])</f>
        <v>14</v>
      </c>
      <c r="C434" s="3">
        <f>MONTH(Table1[[#This Row],[Date]])</f>
        <v>7</v>
      </c>
      <c r="D434" s="3">
        <f>YEAR(Table1[[#This Row],[Date]])</f>
        <v>2023</v>
      </c>
      <c r="E434" s="2">
        <v>45121</v>
      </c>
      <c r="F434" s="3" t="s">
        <v>458</v>
      </c>
      <c r="G434" s="3" t="s">
        <v>15</v>
      </c>
      <c r="H434" s="3">
        <v>45</v>
      </c>
      <c r="I434" s="3" t="str" cm="1">
        <f t="array" ref="I434">_xlfn.IFS(H434&lt;30,"Young Adult",H434&gt;=50,"Senior",H434&gt;=30,"Adult")</f>
        <v>Adult</v>
      </c>
      <c r="J434" s="3" t="s">
        <v>16</v>
      </c>
      <c r="K434" s="3">
        <v>3</v>
      </c>
      <c r="L434" s="4">
        <v>300</v>
      </c>
      <c r="M434">
        <f>K434*L434</f>
        <v>900</v>
      </c>
      <c r="N434" s="12">
        <f>M434*$Q$3</f>
        <v>13.5</v>
      </c>
    </row>
    <row r="435" spans="1:14">
      <c r="A435" s="3">
        <v>40</v>
      </c>
      <c r="B435" s="3">
        <f>DAY(Table1[[#This Row],[Date]])</f>
        <v>22</v>
      </c>
      <c r="C435" s="3">
        <f>MONTH(Table1[[#This Row],[Date]])</f>
        <v>6</v>
      </c>
      <c r="D435" s="3">
        <f>YEAR(Table1[[#This Row],[Date]])</f>
        <v>2023</v>
      </c>
      <c r="E435" s="2">
        <v>45099</v>
      </c>
      <c r="F435" s="3" t="s">
        <v>459</v>
      </c>
      <c r="G435" s="3" t="s">
        <v>15</v>
      </c>
      <c r="H435" s="3">
        <v>45</v>
      </c>
      <c r="I435" s="3" t="str" cm="1">
        <f t="array" ref="I435">_xlfn.IFS(H435&lt;30,"Young Adult",H435&gt;=50,"Senior",H435&gt;=30,"Adult")</f>
        <v>Adult</v>
      </c>
      <c r="J435" s="3" t="s">
        <v>20</v>
      </c>
      <c r="K435" s="3">
        <v>1</v>
      </c>
      <c r="L435" s="4">
        <v>50</v>
      </c>
      <c r="M435">
        <f>K435*L435</f>
        <v>50</v>
      </c>
      <c r="N435" s="12">
        <f>M435*$Q$3</f>
        <v>0.75</v>
      </c>
    </row>
    <row r="436" spans="1:14">
      <c r="A436" s="3">
        <v>534</v>
      </c>
      <c r="B436" s="3">
        <f>DAY(Table1[[#This Row],[Date]])</f>
        <v>10</v>
      </c>
      <c r="C436" s="3">
        <f>MONTH(Table1[[#This Row],[Date]])</f>
        <v>6</v>
      </c>
      <c r="D436" s="3">
        <f>YEAR(Table1[[#This Row],[Date]])</f>
        <v>2023</v>
      </c>
      <c r="E436" s="2">
        <v>45087</v>
      </c>
      <c r="F436" s="3" t="s">
        <v>460</v>
      </c>
      <c r="G436" s="3" t="s">
        <v>15</v>
      </c>
      <c r="H436" s="3">
        <v>45</v>
      </c>
      <c r="I436" s="3" t="str" cm="1">
        <f t="array" ref="I436">_xlfn.IFS(H436&lt;30,"Young Adult",H436&gt;=50,"Senior",H436&gt;=30,"Adult")</f>
        <v>Adult</v>
      </c>
      <c r="J436" s="3" t="s">
        <v>23</v>
      </c>
      <c r="K436" s="3">
        <v>2</v>
      </c>
      <c r="L436" s="4">
        <v>500</v>
      </c>
      <c r="M436">
        <f>K436*L436</f>
        <v>1000</v>
      </c>
      <c r="N436" s="12">
        <f>M436*$Q$3</f>
        <v>15</v>
      </c>
    </row>
    <row r="437" spans="1:14">
      <c r="A437" s="3">
        <v>66</v>
      </c>
      <c r="B437" s="3">
        <f>DAY(Table1[[#This Row],[Date]])</f>
        <v>27</v>
      </c>
      <c r="C437" s="3">
        <f>MONTH(Table1[[#This Row],[Date]])</f>
        <v>4</v>
      </c>
      <c r="D437" s="3">
        <f>YEAR(Table1[[#This Row],[Date]])</f>
        <v>2023</v>
      </c>
      <c r="E437" s="2">
        <v>45043</v>
      </c>
      <c r="F437" s="3" t="s">
        <v>461</v>
      </c>
      <c r="G437" s="3" t="s">
        <v>19</v>
      </c>
      <c r="H437" s="3">
        <v>45</v>
      </c>
      <c r="I437" s="3" t="str" cm="1">
        <f t="array" ref="I437">_xlfn.IFS(H437&lt;30,"Young Adult",H437&gt;=50,"Senior",H437&gt;=30,"Adult")</f>
        <v>Adult</v>
      </c>
      <c r="J437" s="3" t="s">
        <v>16</v>
      </c>
      <c r="K437" s="3">
        <v>1</v>
      </c>
      <c r="L437" s="4">
        <v>30</v>
      </c>
      <c r="M437">
        <f>K437*L437</f>
        <v>30</v>
      </c>
      <c r="N437" s="12">
        <f>M437*$Q$3</f>
        <v>0.44999999999999996</v>
      </c>
    </row>
    <row r="438" spans="1:14">
      <c r="A438" s="3">
        <v>953</v>
      </c>
      <c r="B438" s="3">
        <f>DAY(Table1[[#This Row],[Date]])</f>
        <v>26</v>
      </c>
      <c r="C438" s="3">
        <f>MONTH(Table1[[#This Row],[Date]])</f>
        <v>4</v>
      </c>
      <c r="D438" s="3">
        <f>YEAR(Table1[[#This Row],[Date]])</f>
        <v>2023</v>
      </c>
      <c r="E438" s="2">
        <v>45042</v>
      </c>
      <c r="F438" s="3" t="s">
        <v>462</v>
      </c>
      <c r="G438" s="3" t="s">
        <v>15</v>
      </c>
      <c r="H438" s="3">
        <v>45</v>
      </c>
      <c r="I438" s="3" t="str" cm="1">
        <f t="array" ref="I438">_xlfn.IFS(H438&lt;30,"Young Adult",H438&gt;=50,"Senior",H438&gt;=30,"Adult")</f>
        <v>Adult</v>
      </c>
      <c r="J438" s="3" t="s">
        <v>20</v>
      </c>
      <c r="K438" s="3">
        <v>3</v>
      </c>
      <c r="L438" s="4">
        <v>30</v>
      </c>
      <c r="M438">
        <f>K438*L438</f>
        <v>90</v>
      </c>
      <c r="N438" s="12">
        <f>M438*$Q$3</f>
        <v>1.3499999999999999</v>
      </c>
    </row>
    <row r="439" spans="1:14">
      <c r="A439" s="3">
        <v>6</v>
      </c>
      <c r="B439" s="3">
        <f>DAY(Table1[[#This Row],[Date]])</f>
        <v>25</v>
      </c>
      <c r="C439" s="3">
        <f>MONTH(Table1[[#This Row],[Date]])</f>
        <v>4</v>
      </c>
      <c r="D439" s="3">
        <f>YEAR(Table1[[#This Row],[Date]])</f>
        <v>2023</v>
      </c>
      <c r="E439" s="2">
        <v>45041</v>
      </c>
      <c r="F439" s="3" t="s">
        <v>463</v>
      </c>
      <c r="G439" s="3" t="s">
        <v>19</v>
      </c>
      <c r="H439" s="3">
        <v>45</v>
      </c>
      <c r="I439" s="3" t="str" cm="1">
        <f t="array" ref="I439">_xlfn.IFS(H439&lt;30,"Young Adult",H439&gt;=50,"Senior",H439&gt;=30,"Adult")</f>
        <v>Adult</v>
      </c>
      <c r="J439" s="3" t="s">
        <v>20</v>
      </c>
      <c r="K439" s="3">
        <v>1</v>
      </c>
      <c r="L439" s="4">
        <v>30</v>
      </c>
      <c r="M439">
        <f>K439*L439</f>
        <v>30</v>
      </c>
      <c r="N439" s="12">
        <f>M439*$Q$3</f>
        <v>0.44999999999999996</v>
      </c>
    </row>
    <row r="440" spans="1:14">
      <c r="A440" s="3">
        <v>177</v>
      </c>
      <c r="B440" s="3">
        <f>DAY(Table1[[#This Row],[Date]])</f>
        <v>24</v>
      </c>
      <c r="C440" s="3">
        <f>MONTH(Table1[[#This Row],[Date]])</f>
        <v>3</v>
      </c>
      <c r="D440" s="3">
        <f>YEAR(Table1[[#This Row],[Date]])</f>
        <v>2023</v>
      </c>
      <c r="E440" s="2">
        <v>45009</v>
      </c>
      <c r="F440" s="3" t="s">
        <v>464</v>
      </c>
      <c r="G440" s="3" t="s">
        <v>15</v>
      </c>
      <c r="H440" s="3">
        <v>45</v>
      </c>
      <c r="I440" s="3" t="str" cm="1">
        <f t="array" ref="I440">_xlfn.IFS(H440&lt;30,"Young Adult",H440&gt;=50,"Senior",H440&gt;=30,"Adult")</f>
        <v>Adult</v>
      </c>
      <c r="J440" s="3" t="s">
        <v>20</v>
      </c>
      <c r="K440" s="3">
        <v>2</v>
      </c>
      <c r="L440" s="4">
        <v>50</v>
      </c>
      <c r="M440">
        <f>K440*L440</f>
        <v>100</v>
      </c>
      <c r="N440" s="12">
        <f>M440*$Q$3</f>
        <v>1.5</v>
      </c>
    </row>
    <row r="441" spans="1:14">
      <c r="A441" s="3">
        <v>932</v>
      </c>
      <c r="B441" s="3">
        <f>DAY(Table1[[#This Row],[Date]])</f>
        <v>28</v>
      </c>
      <c r="C441" s="3">
        <f>MONTH(Table1[[#This Row],[Date]])</f>
        <v>2</v>
      </c>
      <c r="D441" s="3">
        <f>YEAR(Table1[[#This Row],[Date]])</f>
        <v>2023</v>
      </c>
      <c r="E441" s="2">
        <v>44985</v>
      </c>
      <c r="F441" s="3" t="s">
        <v>465</v>
      </c>
      <c r="G441" s="3" t="s">
        <v>19</v>
      </c>
      <c r="H441" s="3">
        <v>45</v>
      </c>
      <c r="I441" s="3" t="str" cm="1">
        <f t="array" ref="I441">_xlfn.IFS(H441&lt;30,"Young Adult",H441&gt;=50,"Senior",H441&gt;=30,"Adult")</f>
        <v>Adult</v>
      </c>
      <c r="J441" s="3" t="s">
        <v>20</v>
      </c>
      <c r="K441" s="3">
        <v>4</v>
      </c>
      <c r="L441" s="4">
        <v>25</v>
      </c>
      <c r="M441">
        <f>K441*L441</f>
        <v>100</v>
      </c>
      <c r="N441" s="12">
        <f>M441*$Q$3</f>
        <v>1.5</v>
      </c>
    </row>
    <row r="442" spans="1:14">
      <c r="A442" s="3">
        <v>907</v>
      </c>
      <c r="B442" s="3">
        <f>DAY(Table1[[#This Row],[Date]])</f>
        <v>8</v>
      </c>
      <c r="C442" s="3">
        <f>MONTH(Table1[[#This Row],[Date]])</f>
        <v>1</v>
      </c>
      <c r="D442" s="3">
        <f>YEAR(Table1[[#This Row],[Date]])</f>
        <v>2023</v>
      </c>
      <c r="E442" s="2">
        <v>44934</v>
      </c>
      <c r="F442" s="3" t="s">
        <v>466</v>
      </c>
      <c r="G442" s="3" t="s">
        <v>19</v>
      </c>
      <c r="H442" s="3">
        <v>45</v>
      </c>
      <c r="I442" s="3" t="str" cm="1">
        <f t="array" ref="I442">_xlfn.IFS(H442&lt;30,"Young Adult",H442&gt;=50,"Senior",H442&gt;=30,"Adult")</f>
        <v>Adult</v>
      </c>
      <c r="J442" s="3" t="s">
        <v>16</v>
      </c>
      <c r="K442" s="3">
        <v>1</v>
      </c>
      <c r="L442" s="4">
        <v>25</v>
      </c>
      <c r="M442">
        <f>K442*L442</f>
        <v>25</v>
      </c>
      <c r="N442" s="12">
        <f>M442*$Q$3</f>
        <v>0.375</v>
      </c>
    </row>
    <row r="443" spans="1:14">
      <c r="A443" s="3">
        <v>989</v>
      </c>
      <c r="B443" s="3">
        <f>DAY(Table1[[#This Row],[Date]])</f>
        <v>28</v>
      </c>
      <c r="C443" s="3">
        <f>MONTH(Table1[[#This Row],[Date]])</f>
        <v>12</v>
      </c>
      <c r="D443" s="3">
        <f>YEAR(Table1[[#This Row],[Date]])</f>
        <v>2023</v>
      </c>
      <c r="E443" s="2">
        <v>45288</v>
      </c>
      <c r="F443" s="3" t="s">
        <v>467</v>
      </c>
      <c r="G443" s="3" t="s">
        <v>19</v>
      </c>
      <c r="H443" s="3">
        <v>44</v>
      </c>
      <c r="I443" s="3" t="str" cm="1">
        <f t="array" ref="I443">_xlfn.IFS(H443&lt;30,"Young Adult",H443&gt;=50,"Senior",H443&gt;=30,"Adult")</f>
        <v>Adult</v>
      </c>
      <c r="J443" s="3" t="s">
        <v>16</v>
      </c>
      <c r="K443" s="3">
        <v>1</v>
      </c>
      <c r="L443" s="4">
        <v>25</v>
      </c>
      <c r="M443">
        <f>K443*L443</f>
        <v>25</v>
      </c>
      <c r="N443" s="12">
        <f>M443*$Q$3</f>
        <v>0.375</v>
      </c>
    </row>
    <row r="444" spans="1:14">
      <c r="A444" s="3">
        <v>664</v>
      </c>
      <c r="B444" s="3">
        <f>DAY(Table1[[#This Row],[Date]])</f>
        <v>28</v>
      </c>
      <c r="C444" s="3">
        <f>MONTH(Table1[[#This Row],[Date]])</f>
        <v>12</v>
      </c>
      <c r="D444" s="3">
        <f>YEAR(Table1[[#This Row],[Date]])</f>
        <v>2023</v>
      </c>
      <c r="E444" s="2">
        <v>45288</v>
      </c>
      <c r="F444" s="3" t="s">
        <v>468</v>
      </c>
      <c r="G444" s="3" t="s">
        <v>19</v>
      </c>
      <c r="H444" s="3">
        <v>44</v>
      </c>
      <c r="I444" s="3" t="str" cm="1">
        <f t="array" ref="I444">_xlfn.IFS(H444&lt;30,"Young Adult",H444&gt;=50,"Senior",H444&gt;=30,"Adult")</f>
        <v>Adult</v>
      </c>
      <c r="J444" s="3" t="s">
        <v>23</v>
      </c>
      <c r="K444" s="3">
        <v>4</v>
      </c>
      <c r="L444" s="4">
        <v>500</v>
      </c>
      <c r="M444">
        <f>K444*L444</f>
        <v>2000</v>
      </c>
      <c r="N444" s="12">
        <f>M444*$Q$3</f>
        <v>30</v>
      </c>
    </row>
    <row r="445" spans="1:14">
      <c r="A445" s="3">
        <v>96</v>
      </c>
      <c r="B445" s="3">
        <f>DAY(Table1[[#This Row],[Date]])</f>
        <v>19</v>
      </c>
      <c r="C445" s="3">
        <f>MONTH(Table1[[#This Row],[Date]])</f>
        <v>12</v>
      </c>
      <c r="D445" s="3">
        <f>YEAR(Table1[[#This Row],[Date]])</f>
        <v>2023</v>
      </c>
      <c r="E445" s="2">
        <v>45279</v>
      </c>
      <c r="F445" s="3" t="s">
        <v>469</v>
      </c>
      <c r="G445" s="3" t="s">
        <v>19</v>
      </c>
      <c r="H445" s="3">
        <v>44</v>
      </c>
      <c r="I445" s="3" t="str" cm="1">
        <f t="array" ref="I445">_xlfn.IFS(H445&lt;30,"Young Adult",H445&gt;=50,"Senior",H445&gt;=30,"Adult")</f>
        <v>Adult</v>
      </c>
      <c r="J445" s="3" t="s">
        <v>23</v>
      </c>
      <c r="K445" s="3">
        <v>2</v>
      </c>
      <c r="L445" s="4">
        <v>300</v>
      </c>
      <c r="M445">
        <f>K445*L445</f>
        <v>600</v>
      </c>
      <c r="N445" s="12">
        <f>M445*$Q$3</f>
        <v>9</v>
      </c>
    </row>
    <row r="446" spans="1:14">
      <c r="A446" s="3">
        <v>962</v>
      </c>
      <c r="B446" s="3">
        <f>DAY(Table1[[#This Row],[Date]])</f>
        <v>19</v>
      </c>
      <c r="C446" s="3">
        <f>MONTH(Table1[[#This Row],[Date]])</f>
        <v>10</v>
      </c>
      <c r="D446" s="3">
        <f>YEAR(Table1[[#This Row],[Date]])</f>
        <v>2023</v>
      </c>
      <c r="E446" s="2">
        <v>45218</v>
      </c>
      <c r="F446" s="3" t="s">
        <v>470</v>
      </c>
      <c r="G446" s="3" t="s">
        <v>15</v>
      </c>
      <c r="H446" s="3">
        <v>44</v>
      </c>
      <c r="I446" s="3" t="str" cm="1">
        <f t="array" ref="I446">_xlfn.IFS(H446&lt;30,"Young Adult",H446&gt;=50,"Senior",H446&gt;=30,"Adult")</f>
        <v>Adult</v>
      </c>
      <c r="J446" s="3" t="s">
        <v>23</v>
      </c>
      <c r="K446" s="3">
        <v>2</v>
      </c>
      <c r="L446" s="4">
        <v>30</v>
      </c>
      <c r="M446">
        <f>K446*L446</f>
        <v>60</v>
      </c>
      <c r="N446" s="12">
        <f>M446*$Q$3</f>
        <v>0.89999999999999991</v>
      </c>
    </row>
    <row r="447" spans="1:14">
      <c r="A447" s="3">
        <v>413</v>
      </c>
      <c r="B447" s="3">
        <f>DAY(Table1[[#This Row],[Date]])</f>
        <v>8</v>
      </c>
      <c r="C447" s="3">
        <f>MONTH(Table1[[#This Row],[Date]])</f>
        <v>9</v>
      </c>
      <c r="D447" s="3">
        <f>YEAR(Table1[[#This Row],[Date]])</f>
        <v>2023</v>
      </c>
      <c r="E447" s="2">
        <v>45177</v>
      </c>
      <c r="F447" s="3" t="s">
        <v>471</v>
      </c>
      <c r="G447" s="3" t="s">
        <v>19</v>
      </c>
      <c r="H447" s="3">
        <v>44</v>
      </c>
      <c r="I447" s="3" t="str" cm="1">
        <f t="array" ref="I447">_xlfn.IFS(H447&lt;30,"Young Adult",H447&gt;=50,"Senior",H447&gt;=30,"Adult")</f>
        <v>Adult</v>
      </c>
      <c r="J447" s="3" t="s">
        <v>20</v>
      </c>
      <c r="K447" s="3">
        <v>3</v>
      </c>
      <c r="L447" s="4">
        <v>25</v>
      </c>
      <c r="M447">
        <f>K447*L447</f>
        <v>75</v>
      </c>
      <c r="N447" s="12">
        <f>M447*$Q$3</f>
        <v>1.125</v>
      </c>
    </row>
    <row r="448" spans="1:14">
      <c r="A448" s="3">
        <v>487</v>
      </c>
      <c r="B448" s="3">
        <f>DAY(Table1[[#This Row],[Date]])</f>
        <v>24</v>
      </c>
      <c r="C448" s="3">
        <f>MONTH(Table1[[#This Row],[Date]])</f>
        <v>7</v>
      </c>
      <c r="D448" s="3">
        <f>YEAR(Table1[[#This Row],[Date]])</f>
        <v>2023</v>
      </c>
      <c r="E448" s="2">
        <v>45131</v>
      </c>
      <c r="F448" s="3" t="s">
        <v>472</v>
      </c>
      <c r="G448" s="3" t="s">
        <v>15</v>
      </c>
      <c r="H448" s="3">
        <v>44</v>
      </c>
      <c r="I448" s="3" t="str" cm="1">
        <f t="array" ref="I448">_xlfn.IFS(H448&lt;30,"Young Adult",H448&gt;=50,"Senior",H448&gt;=30,"Adult")</f>
        <v>Adult</v>
      </c>
      <c r="J448" s="3" t="s">
        <v>23</v>
      </c>
      <c r="K448" s="3">
        <v>4</v>
      </c>
      <c r="L448" s="4">
        <v>500</v>
      </c>
      <c r="M448">
        <f>K448*L448</f>
        <v>2000</v>
      </c>
      <c r="N448" s="12">
        <f>M448*$Q$3</f>
        <v>30</v>
      </c>
    </row>
    <row r="449" spans="1:14">
      <c r="A449" s="3">
        <v>661</v>
      </c>
      <c r="B449" s="3">
        <f>DAY(Table1[[#This Row],[Date]])</f>
        <v>16</v>
      </c>
      <c r="C449" s="3">
        <f>MONTH(Table1[[#This Row],[Date]])</f>
        <v>7</v>
      </c>
      <c r="D449" s="3">
        <f>YEAR(Table1[[#This Row],[Date]])</f>
        <v>2023</v>
      </c>
      <c r="E449" s="2">
        <v>45123</v>
      </c>
      <c r="F449" s="3" t="s">
        <v>473</v>
      </c>
      <c r="G449" s="3" t="s">
        <v>19</v>
      </c>
      <c r="H449" s="3">
        <v>44</v>
      </c>
      <c r="I449" s="3" t="str" cm="1">
        <f t="array" ref="I449">_xlfn.IFS(H449&lt;30,"Young Adult",H449&gt;=50,"Senior",H449&gt;=30,"Adult")</f>
        <v>Adult</v>
      </c>
      <c r="J449" s="3" t="s">
        <v>23</v>
      </c>
      <c r="K449" s="3">
        <v>4</v>
      </c>
      <c r="L449" s="4">
        <v>25</v>
      </c>
      <c r="M449">
        <f>K449*L449</f>
        <v>100</v>
      </c>
      <c r="N449" s="12">
        <f>M449*$Q$3</f>
        <v>1.5</v>
      </c>
    </row>
    <row r="450" spans="1:14">
      <c r="A450" s="3">
        <v>381</v>
      </c>
      <c r="B450" s="3">
        <f>DAY(Table1[[#This Row],[Date]])</f>
        <v>9</v>
      </c>
      <c r="C450" s="3">
        <f>MONTH(Table1[[#This Row],[Date]])</f>
        <v>7</v>
      </c>
      <c r="D450" s="3">
        <f>YEAR(Table1[[#This Row],[Date]])</f>
        <v>2023</v>
      </c>
      <c r="E450" s="2">
        <v>45116</v>
      </c>
      <c r="F450" s="3" t="s">
        <v>474</v>
      </c>
      <c r="G450" s="3" t="s">
        <v>19</v>
      </c>
      <c r="H450" s="3">
        <v>44</v>
      </c>
      <c r="I450" s="3" t="str" cm="1">
        <f t="array" ref="I450">_xlfn.IFS(H450&lt;30,"Young Adult",H450&gt;=50,"Senior",H450&gt;=30,"Adult")</f>
        <v>Adult</v>
      </c>
      <c r="J450" s="3" t="s">
        <v>23</v>
      </c>
      <c r="K450" s="3">
        <v>4</v>
      </c>
      <c r="L450" s="4">
        <v>25</v>
      </c>
      <c r="M450">
        <f>K450*L450</f>
        <v>100</v>
      </c>
      <c r="N450" s="12">
        <f>M450*$Q$3</f>
        <v>1.5</v>
      </c>
    </row>
    <row r="451" spans="1:14">
      <c r="A451" s="3">
        <v>944</v>
      </c>
      <c r="B451" s="3">
        <f>DAY(Table1[[#This Row],[Date]])</f>
        <v>5</v>
      </c>
      <c r="C451" s="3">
        <f>MONTH(Table1[[#This Row],[Date]])</f>
        <v>6</v>
      </c>
      <c r="D451" s="3">
        <f>YEAR(Table1[[#This Row],[Date]])</f>
        <v>2023</v>
      </c>
      <c r="E451" s="2">
        <v>45082</v>
      </c>
      <c r="F451" s="3" t="s">
        <v>475</v>
      </c>
      <c r="G451" s="3" t="s">
        <v>15</v>
      </c>
      <c r="H451" s="3">
        <v>44</v>
      </c>
      <c r="I451" s="3" t="str" cm="1">
        <f t="array" ref="I451">_xlfn.IFS(H451&lt;30,"Young Adult",H451&gt;=50,"Senior",H451&gt;=30,"Adult")</f>
        <v>Adult</v>
      </c>
      <c r="J451" s="3" t="s">
        <v>23</v>
      </c>
      <c r="K451" s="3">
        <v>2</v>
      </c>
      <c r="L451" s="4">
        <v>25</v>
      </c>
      <c r="M451">
        <f>K451*L451</f>
        <v>50</v>
      </c>
      <c r="N451" s="12">
        <f>M451*$Q$3</f>
        <v>0.75</v>
      </c>
    </row>
    <row r="452" spans="1:14">
      <c r="A452" s="3">
        <v>387</v>
      </c>
      <c r="B452" s="3">
        <f>DAY(Table1[[#This Row],[Date]])</f>
        <v>4</v>
      </c>
      <c r="C452" s="3">
        <f>MONTH(Table1[[#This Row],[Date]])</f>
        <v>6</v>
      </c>
      <c r="D452" s="3">
        <f>YEAR(Table1[[#This Row],[Date]])</f>
        <v>2023</v>
      </c>
      <c r="E452" s="2">
        <v>45081</v>
      </c>
      <c r="F452" s="3" t="s">
        <v>476</v>
      </c>
      <c r="G452" s="3" t="s">
        <v>15</v>
      </c>
      <c r="H452" s="3">
        <v>44</v>
      </c>
      <c r="I452" s="3" t="str" cm="1">
        <f t="array" ref="I452">_xlfn.IFS(H452&lt;30,"Young Adult",H452&gt;=50,"Senior",H452&gt;=30,"Adult")</f>
        <v>Adult</v>
      </c>
      <c r="J452" s="3" t="s">
        <v>20</v>
      </c>
      <c r="K452" s="3">
        <v>1</v>
      </c>
      <c r="L452" s="4">
        <v>30</v>
      </c>
      <c r="M452">
        <f>K452*L452</f>
        <v>30</v>
      </c>
      <c r="N452" s="12">
        <f>M452*$Q$3</f>
        <v>0.44999999999999996</v>
      </c>
    </row>
    <row r="453" spans="1:14">
      <c r="A453" s="3">
        <v>31</v>
      </c>
      <c r="B453" s="3">
        <f>DAY(Table1[[#This Row],[Date]])</f>
        <v>23</v>
      </c>
      <c r="C453" s="3">
        <f>MONTH(Table1[[#This Row],[Date]])</f>
        <v>5</v>
      </c>
      <c r="D453" s="3">
        <f>YEAR(Table1[[#This Row],[Date]])</f>
        <v>2023</v>
      </c>
      <c r="E453" s="2">
        <v>45069</v>
      </c>
      <c r="F453" s="3" t="s">
        <v>477</v>
      </c>
      <c r="G453" s="3" t="s">
        <v>15</v>
      </c>
      <c r="H453" s="3">
        <v>44</v>
      </c>
      <c r="I453" s="3" t="str" cm="1">
        <f t="array" ref="I453">_xlfn.IFS(H453&lt;30,"Young Adult",H453&gt;=50,"Senior",H453&gt;=30,"Adult")</f>
        <v>Adult</v>
      </c>
      <c r="J453" s="3" t="s">
        <v>16</v>
      </c>
      <c r="K453" s="3">
        <v>4</v>
      </c>
      <c r="L453" s="4">
        <v>300</v>
      </c>
      <c r="M453">
        <f>K453*L453</f>
        <v>1200</v>
      </c>
      <c r="N453" s="12">
        <f>M453*$Q$3</f>
        <v>18</v>
      </c>
    </row>
    <row r="454" spans="1:14">
      <c r="A454" s="3">
        <v>489</v>
      </c>
      <c r="B454" s="3">
        <f>DAY(Table1[[#This Row],[Date]])</f>
        <v>23</v>
      </c>
      <c r="C454" s="3">
        <f>MONTH(Table1[[#This Row],[Date]])</f>
        <v>5</v>
      </c>
      <c r="D454" s="3">
        <f>YEAR(Table1[[#This Row],[Date]])</f>
        <v>2023</v>
      </c>
      <c r="E454" s="2">
        <v>45069</v>
      </c>
      <c r="F454" s="3" t="s">
        <v>478</v>
      </c>
      <c r="G454" s="3" t="s">
        <v>15</v>
      </c>
      <c r="H454" s="3">
        <v>44</v>
      </c>
      <c r="I454" s="3" t="str" cm="1">
        <f t="array" ref="I454">_xlfn.IFS(H454&lt;30,"Young Adult",H454&gt;=50,"Senior",H454&gt;=30,"Adult")</f>
        <v>Adult</v>
      </c>
      <c r="J454" s="3" t="s">
        <v>16</v>
      </c>
      <c r="K454" s="3">
        <v>1</v>
      </c>
      <c r="L454" s="4">
        <v>30</v>
      </c>
      <c r="M454">
        <f>K454*L454</f>
        <v>30</v>
      </c>
      <c r="N454" s="12">
        <f>M454*$Q$3</f>
        <v>0.44999999999999996</v>
      </c>
    </row>
    <row r="455" spans="1:14">
      <c r="A455" s="3">
        <v>419</v>
      </c>
      <c r="B455" s="3">
        <f>DAY(Table1[[#This Row],[Date]])</f>
        <v>22</v>
      </c>
      <c r="C455" s="3">
        <f>MONTH(Table1[[#This Row],[Date]])</f>
        <v>5</v>
      </c>
      <c r="D455" s="3">
        <f>YEAR(Table1[[#This Row],[Date]])</f>
        <v>2023</v>
      </c>
      <c r="E455" s="2">
        <v>45068</v>
      </c>
      <c r="F455" s="3" t="s">
        <v>479</v>
      </c>
      <c r="G455" s="3" t="s">
        <v>19</v>
      </c>
      <c r="H455" s="3">
        <v>44</v>
      </c>
      <c r="I455" s="3" t="str" cm="1">
        <f t="array" ref="I455">_xlfn.IFS(H455&lt;30,"Young Adult",H455&gt;=50,"Senior",H455&gt;=30,"Adult")</f>
        <v>Adult</v>
      </c>
      <c r="J455" s="3" t="s">
        <v>23</v>
      </c>
      <c r="K455" s="3">
        <v>3</v>
      </c>
      <c r="L455" s="4">
        <v>30</v>
      </c>
      <c r="M455">
        <f>K455*L455</f>
        <v>90</v>
      </c>
      <c r="N455" s="12">
        <f>M455*$Q$3</f>
        <v>1.3499999999999999</v>
      </c>
    </row>
    <row r="456" spans="1:14">
      <c r="A456" s="3">
        <v>136</v>
      </c>
      <c r="B456" s="3">
        <f>DAY(Table1[[#This Row],[Date]])</f>
        <v>20</v>
      </c>
      <c r="C456" s="3">
        <f>MONTH(Table1[[#This Row],[Date]])</f>
        <v>3</v>
      </c>
      <c r="D456" s="3">
        <f>YEAR(Table1[[#This Row],[Date]])</f>
        <v>2023</v>
      </c>
      <c r="E456" s="2">
        <v>45005</v>
      </c>
      <c r="F456" s="3" t="s">
        <v>480</v>
      </c>
      <c r="G456" s="3" t="s">
        <v>15</v>
      </c>
      <c r="H456" s="3">
        <v>44</v>
      </c>
      <c r="I456" s="3" t="str" cm="1">
        <f t="array" ref="I456">_xlfn.IFS(H456&lt;30,"Young Adult",H456&gt;=50,"Senior",H456&gt;=30,"Adult")</f>
        <v>Adult</v>
      </c>
      <c r="J456" s="3" t="s">
        <v>16</v>
      </c>
      <c r="K456" s="3">
        <v>2</v>
      </c>
      <c r="L456" s="4">
        <v>300</v>
      </c>
      <c r="M456">
        <f>K456*L456</f>
        <v>600</v>
      </c>
      <c r="N456" s="12">
        <f>M456*$Q$3</f>
        <v>9</v>
      </c>
    </row>
    <row r="457" spans="1:14">
      <c r="A457" s="3">
        <v>158</v>
      </c>
      <c r="B457" s="3">
        <f>DAY(Table1[[#This Row],[Date]])</f>
        <v>27</v>
      </c>
      <c r="C457" s="3">
        <f>MONTH(Table1[[#This Row],[Date]])</f>
        <v>2</v>
      </c>
      <c r="D457" s="3">
        <f>YEAR(Table1[[#This Row],[Date]])</f>
        <v>2023</v>
      </c>
      <c r="E457" s="2">
        <v>44984</v>
      </c>
      <c r="F457" s="3" t="s">
        <v>481</v>
      </c>
      <c r="G457" s="3" t="s">
        <v>19</v>
      </c>
      <c r="H457" s="3">
        <v>44</v>
      </c>
      <c r="I457" s="3" t="str" cm="1">
        <f t="array" ref="I457">_xlfn.IFS(H457&lt;30,"Young Adult",H457&gt;=50,"Senior",H457&gt;=30,"Adult")</f>
        <v>Adult</v>
      </c>
      <c r="J457" s="3" t="s">
        <v>16</v>
      </c>
      <c r="K457" s="3">
        <v>2</v>
      </c>
      <c r="L457" s="4">
        <v>300</v>
      </c>
      <c r="M457">
        <f>K457*L457</f>
        <v>600</v>
      </c>
      <c r="N457" s="12">
        <f>M457*$Q$3</f>
        <v>9</v>
      </c>
    </row>
    <row r="458" spans="1:14">
      <c r="A458" s="3">
        <v>757</v>
      </c>
      <c r="B458" s="3">
        <f>DAY(Table1[[#This Row],[Date]])</f>
        <v>25</v>
      </c>
      <c r="C458" s="3">
        <f>MONTH(Table1[[#This Row],[Date]])</f>
        <v>12</v>
      </c>
      <c r="D458" s="3">
        <f>YEAR(Table1[[#This Row],[Date]])</f>
        <v>2023</v>
      </c>
      <c r="E458" s="2">
        <v>45285</v>
      </c>
      <c r="F458" s="3" t="s">
        <v>482</v>
      </c>
      <c r="G458" s="3" t="s">
        <v>19</v>
      </c>
      <c r="H458" s="3">
        <v>43</v>
      </c>
      <c r="I458" s="3" t="str" cm="1">
        <f t="array" ref="I458">_xlfn.IFS(H458&lt;30,"Young Adult",H458&gt;=50,"Senior",H458&gt;=30,"Adult")</f>
        <v>Adult</v>
      </c>
      <c r="J458" s="3" t="s">
        <v>16</v>
      </c>
      <c r="K458" s="3">
        <v>4</v>
      </c>
      <c r="L458" s="4">
        <v>300</v>
      </c>
      <c r="M458">
        <f>K458*L458</f>
        <v>1200</v>
      </c>
      <c r="N458" s="12">
        <f>M458*$Q$3</f>
        <v>18</v>
      </c>
    </row>
    <row r="459" spans="1:14">
      <c r="A459" s="3">
        <v>156</v>
      </c>
      <c r="B459" s="3">
        <f>DAY(Table1[[#This Row],[Date]])</f>
        <v>25</v>
      </c>
      <c r="C459" s="3">
        <f>MONTH(Table1[[#This Row],[Date]])</f>
        <v>11</v>
      </c>
      <c r="D459" s="3">
        <f>YEAR(Table1[[#This Row],[Date]])</f>
        <v>2023</v>
      </c>
      <c r="E459" s="2">
        <v>45255</v>
      </c>
      <c r="F459" s="3" t="s">
        <v>483</v>
      </c>
      <c r="G459" s="3" t="s">
        <v>19</v>
      </c>
      <c r="H459" s="3">
        <v>43</v>
      </c>
      <c r="I459" s="3" t="str" cm="1">
        <f t="array" ref="I459">_xlfn.IFS(H459&lt;30,"Young Adult",H459&gt;=50,"Senior",H459&gt;=30,"Adult")</f>
        <v>Adult</v>
      </c>
      <c r="J459" s="3" t="s">
        <v>23</v>
      </c>
      <c r="K459" s="3">
        <v>4</v>
      </c>
      <c r="L459" s="4">
        <v>25</v>
      </c>
      <c r="M459">
        <f>K459*L459</f>
        <v>100</v>
      </c>
      <c r="N459" s="12">
        <f>M459*$Q$3</f>
        <v>1.5</v>
      </c>
    </row>
    <row r="460" spans="1:14">
      <c r="A460" s="3">
        <v>417</v>
      </c>
      <c r="B460" s="3">
        <f>DAY(Table1[[#This Row],[Date]])</f>
        <v>21</v>
      </c>
      <c r="C460" s="3">
        <f>MONTH(Table1[[#This Row],[Date]])</f>
        <v>11</v>
      </c>
      <c r="D460" s="3">
        <f>YEAR(Table1[[#This Row],[Date]])</f>
        <v>2023</v>
      </c>
      <c r="E460" s="2">
        <v>45251</v>
      </c>
      <c r="F460" s="3" t="s">
        <v>484</v>
      </c>
      <c r="G460" s="3" t="s">
        <v>15</v>
      </c>
      <c r="H460" s="3">
        <v>43</v>
      </c>
      <c r="I460" s="3" t="str" cm="1">
        <f t="array" ref="I460">_xlfn.IFS(H460&lt;30,"Young Adult",H460&gt;=50,"Senior",H460&gt;=30,"Adult")</f>
        <v>Adult</v>
      </c>
      <c r="J460" s="3" t="s">
        <v>16</v>
      </c>
      <c r="K460" s="3">
        <v>3</v>
      </c>
      <c r="L460" s="4">
        <v>300</v>
      </c>
      <c r="M460">
        <f>K460*L460</f>
        <v>900</v>
      </c>
      <c r="N460" s="12">
        <f>M460*$Q$3</f>
        <v>13.5</v>
      </c>
    </row>
    <row r="461" spans="1:14">
      <c r="A461" s="3">
        <v>205</v>
      </c>
      <c r="B461" s="3">
        <f>DAY(Table1[[#This Row],[Date]])</f>
        <v>7</v>
      </c>
      <c r="C461" s="3">
        <f>MONTH(Table1[[#This Row],[Date]])</f>
        <v>11</v>
      </c>
      <c r="D461" s="3">
        <f>YEAR(Table1[[#This Row],[Date]])</f>
        <v>2023</v>
      </c>
      <c r="E461" s="2">
        <v>45237</v>
      </c>
      <c r="F461" s="3" t="s">
        <v>485</v>
      </c>
      <c r="G461" s="3" t="s">
        <v>19</v>
      </c>
      <c r="H461" s="3">
        <v>43</v>
      </c>
      <c r="I461" s="3" t="str" cm="1">
        <f t="array" ref="I461">_xlfn.IFS(H461&lt;30,"Young Adult",H461&gt;=50,"Senior",H461&gt;=30,"Adult")</f>
        <v>Adult</v>
      </c>
      <c r="J461" s="3" t="s">
        <v>23</v>
      </c>
      <c r="K461" s="3">
        <v>1</v>
      </c>
      <c r="L461" s="4">
        <v>25</v>
      </c>
      <c r="M461">
        <f>K461*L461</f>
        <v>25</v>
      </c>
      <c r="N461" s="12">
        <f>M461*$Q$3</f>
        <v>0.375</v>
      </c>
    </row>
    <row r="462" spans="1:14">
      <c r="A462" s="3">
        <v>342</v>
      </c>
      <c r="B462" s="3">
        <f>DAY(Table1[[#This Row],[Date]])</f>
        <v>24</v>
      </c>
      <c r="C462" s="3">
        <f>MONTH(Table1[[#This Row],[Date]])</f>
        <v>10</v>
      </c>
      <c r="D462" s="3">
        <f>YEAR(Table1[[#This Row],[Date]])</f>
        <v>2023</v>
      </c>
      <c r="E462" s="2">
        <v>45223</v>
      </c>
      <c r="F462" s="3" t="s">
        <v>486</v>
      </c>
      <c r="G462" s="3" t="s">
        <v>19</v>
      </c>
      <c r="H462" s="3">
        <v>43</v>
      </c>
      <c r="I462" s="3" t="str" cm="1">
        <f t="array" ref="I462">_xlfn.IFS(H462&lt;30,"Young Adult",H462&gt;=50,"Senior",H462&gt;=30,"Adult")</f>
        <v>Adult</v>
      </c>
      <c r="J462" s="3" t="s">
        <v>23</v>
      </c>
      <c r="K462" s="3">
        <v>4</v>
      </c>
      <c r="L462" s="4">
        <v>500</v>
      </c>
      <c r="M462">
        <f>K462*L462</f>
        <v>2000</v>
      </c>
      <c r="N462" s="12">
        <f>M462*$Q$3</f>
        <v>30</v>
      </c>
    </row>
    <row r="463" spans="1:14">
      <c r="A463" s="3">
        <v>754</v>
      </c>
      <c r="B463" s="3">
        <f>DAY(Table1[[#This Row],[Date]])</f>
        <v>16</v>
      </c>
      <c r="C463" s="3">
        <f>MONTH(Table1[[#This Row],[Date]])</f>
        <v>10</v>
      </c>
      <c r="D463" s="3">
        <f>YEAR(Table1[[#This Row],[Date]])</f>
        <v>2023</v>
      </c>
      <c r="E463" s="2">
        <v>45215</v>
      </c>
      <c r="F463" s="3" t="s">
        <v>487</v>
      </c>
      <c r="G463" s="3" t="s">
        <v>19</v>
      </c>
      <c r="H463" s="3">
        <v>43</v>
      </c>
      <c r="I463" s="3" t="str" cm="1">
        <f t="array" ref="I463">_xlfn.IFS(H463&lt;30,"Young Adult",H463&gt;=50,"Senior",H463&gt;=30,"Adult")</f>
        <v>Adult</v>
      </c>
      <c r="J463" s="3" t="s">
        <v>16</v>
      </c>
      <c r="K463" s="3">
        <v>4</v>
      </c>
      <c r="L463" s="4">
        <v>25</v>
      </c>
      <c r="M463">
        <f>K463*L463</f>
        <v>100</v>
      </c>
      <c r="N463" s="12">
        <f>M463*$Q$3</f>
        <v>1.5</v>
      </c>
    </row>
    <row r="464" spans="1:14">
      <c r="A464" s="3">
        <v>876</v>
      </c>
      <c r="B464" s="3">
        <f>DAY(Table1[[#This Row],[Date]])</f>
        <v>9</v>
      </c>
      <c r="C464" s="3">
        <f>MONTH(Table1[[#This Row],[Date]])</f>
        <v>10</v>
      </c>
      <c r="D464" s="3">
        <f>YEAR(Table1[[#This Row],[Date]])</f>
        <v>2023</v>
      </c>
      <c r="E464" s="2">
        <v>45208</v>
      </c>
      <c r="F464" s="3" t="s">
        <v>488</v>
      </c>
      <c r="G464" s="3" t="s">
        <v>15</v>
      </c>
      <c r="H464" s="3">
        <v>43</v>
      </c>
      <c r="I464" s="3" t="str" cm="1">
        <f t="array" ref="I464">_xlfn.IFS(H464&lt;30,"Young Adult",H464&gt;=50,"Senior",H464&gt;=30,"Adult")</f>
        <v>Adult</v>
      </c>
      <c r="J464" s="3" t="s">
        <v>23</v>
      </c>
      <c r="K464" s="3">
        <v>4</v>
      </c>
      <c r="L464" s="4">
        <v>30</v>
      </c>
      <c r="M464">
        <f>K464*L464</f>
        <v>120</v>
      </c>
      <c r="N464" s="12">
        <f>M464*$Q$3</f>
        <v>1.7999999999999998</v>
      </c>
    </row>
    <row r="465" spans="1:14">
      <c r="A465" s="3">
        <v>167</v>
      </c>
      <c r="B465" s="3">
        <f>DAY(Table1[[#This Row],[Date]])</f>
        <v>17</v>
      </c>
      <c r="C465" s="3">
        <f>MONTH(Table1[[#This Row],[Date]])</f>
        <v>9</v>
      </c>
      <c r="D465" s="3">
        <f>YEAR(Table1[[#This Row],[Date]])</f>
        <v>2023</v>
      </c>
      <c r="E465" s="2">
        <v>45186</v>
      </c>
      <c r="F465" s="3" t="s">
        <v>489</v>
      </c>
      <c r="G465" s="3" t="s">
        <v>19</v>
      </c>
      <c r="H465" s="3">
        <v>43</v>
      </c>
      <c r="I465" s="3" t="str" cm="1">
        <f t="array" ref="I465">_xlfn.IFS(H465&lt;30,"Young Adult",H465&gt;=50,"Senior",H465&gt;=30,"Adult")</f>
        <v>Adult</v>
      </c>
      <c r="J465" s="3" t="s">
        <v>23</v>
      </c>
      <c r="K465" s="3">
        <v>3</v>
      </c>
      <c r="L465" s="4">
        <v>50</v>
      </c>
      <c r="M465">
        <f>K465*L465</f>
        <v>150</v>
      </c>
      <c r="N465" s="12">
        <f>M465*$Q$3</f>
        <v>2.25</v>
      </c>
    </row>
    <row r="466" spans="1:14">
      <c r="A466" s="3">
        <v>183</v>
      </c>
      <c r="B466" s="3">
        <f>DAY(Table1[[#This Row],[Date]])</f>
        <v>8</v>
      </c>
      <c r="C466" s="3">
        <f>MONTH(Table1[[#This Row],[Date]])</f>
        <v>9</v>
      </c>
      <c r="D466" s="3">
        <f>YEAR(Table1[[#This Row],[Date]])</f>
        <v>2023</v>
      </c>
      <c r="E466" s="2">
        <v>45177</v>
      </c>
      <c r="F466" s="3" t="s">
        <v>490</v>
      </c>
      <c r="G466" s="3" t="s">
        <v>19</v>
      </c>
      <c r="H466" s="3">
        <v>43</v>
      </c>
      <c r="I466" s="3" t="str" cm="1">
        <f t="array" ref="I466">_xlfn.IFS(H466&lt;30,"Young Adult",H466&gt;=50,"Senior",H466&gt;=30,"Adult")</f>
        <v>Adult</v>
      </c>
      <c r="J466" s="3" t="s">
        <v>20</v>
      </c>
      <c r="K466" s="3">
        <v>3</v>
      </c>
      <c r="L466" s="4">
        <v>300</v>
      </c>
      <c r="M466">
        <f>K466*L466</f>
        <v>900</v>
      </c>
      <c r="N466" s="12">
        <f>M466*$Q$3</f>
        <v>13.5</v>
      </c>
    </row>
    <row r="467" spans="1:14">
      <c r="A467" s="3">
        <v>637</v>
      </c>
      <c r="B467" s="3">
        <f>DAY(Table1[[#This Row],[Date]])</f>
        <v>1</v>
      </c>
      <c r="C467" s="3">
        <f>MONTH(Table1[[#This Row],[Date]])</f>
        <v>9</v>
      </c>
      <c r="D467" s="3">
        <f>YEAR(Table1[[#This Row],[Date]])</f>
        <v>2023</v>
      </c>
      <c r="E467" s="2">
        <v>45170</v>
      </c>
      <c r="F467" s="3" t="s">
        <v>491</v>
      </c>
      <c r="G467" s="3" t="s">
        <v>15</v>
      </c>
      <c r="H467" s="3">
        <v>43</v>
      </c>
      <c r="I467" s="3" t="str" cm="1">
        <f t="array" ref="I467">_xlfn.IFS(H467&lt;30,"Young Adult",H467&gt;=50,"Senior",H467&gt;=30,"Adult")</f>
        <v>Adult</v>
      </c>
      <c r="J467" s="3" t="s">
        <v>23</v>
      </c>
      <c r="K467" s="3">
        <v>2</v>
      </c>
      <c r="L467" s="4">
        <v>300</v>
      </c>
      <c r="M467">
        <f>K467*L467</f>
        <v>600</v>
      </c>
      <c r="N467" s="12">
        <f>M467*$Q$3</f>
        <v>9</v>
      </c>
    </row>
    <row r="468" spans="1:14">
      <c r="A468" s="3">
        <v>160</v>
      </c>
      <c r="B468" s="3">
        <f>DAY(Table1[[#This Row],[Date]])</f>
        <v>11</v>
      </c>
      <c r="C468" s="3">
        <f>MONTH(Table1[[#This Row],[Date]])</f>
        <v>8</v>
      </c>
      <c r="D468" s="3">
        <f>YEAR(Table1[[#This Row],[Date]])</f>
        <v>2023</v>
      </c>
      <c r="E468" s="2">
        <v>45149</v>
      </c>
      <c r="F468" s="3" t="s">
        <v>492</v>
      </c>
      <c r="G468" s="3" t="s">
        <v>19</v>
      </c>
      <c r="H468" s="3">
        <v>43</v>
      </c>
      <c r="I468" s="3" t="str" cm="1">
        <f t="array" ref="I468">_xlfn.IFS(H468&lt;30,"Young Adult",H468&gt;=50,"Senior",H468&gt;=30,"Adult")</f>
        <v>Adult</v>
      </c>
      <c r="J468" s="3" t="s">
        <v>23</v>
      </c>
      <c r="K468" s="3">
        <v>2</v>
      </c>
      <c r="L468" s="4">
        <v>50</v>
      </c>
      <c r="M468">
        <f>K468*L468</f>
        <v>100</v>
      </c>
      <c r="N468" s="12">
        <f>M468*$Q$3</f>
        <v>1.5</v>
      </c>
    </row>
    <row r="469" spans="1:14">
      <c r="A469" s="3">
        <v>430</v>
      </c>
      <c r="B469" s="3">
        <f>DAY(Table1[[#This Row],[Date]])</f>
        <v>7</v>
      </c>
      <c r="C469" s="3">
        <f>MONTH(Table1[[#This Row],[Date]])</f>
        <v>8</v>
      </c>
      <c r="D469" s="3">
        <f>YEAR(Table1[[#This Row],[Date]])</f>
        <v>2023</v>
      </c>
      <c r="E469" s="2">
        <v>45145</v>
      </c>
      <c r="F469" s="3" t="s">
        <v>493</v>
      </c>
      <c r="G469" s="3" t="s">
        <v>19</v>
      </c>
      <c r="H469" s="3">
        <v>43</v>
      </c>
      <c r="I469" s="3" t="str" cm="1">
        <f t="array" ref="I469">_xlfn.IFS(H469&lt;30,"Young Adult",H469&gt;=50,"Senior",H469&gt;=30,"Adult")</f>
        <v>Adult</v>
      </c>
      <c r="J469" s="3" t="s">
        <v>16</v>
      </c>
      <c r="K469" s="3">
        <v>3</v>
      </c>
      <c r="L469" s="4">
        <v>300</v>
      </c>
      <c r="M469">
        <f>K469*L469</f>
        <v>900</v>
      </c>
      <c r="N469" s="12">
        <f>M469*$Q$3</f>
        <v>13.5</v>
      </c>
    </row>
    <row r="470" spans="1:14">
      <c r="A470" s="3">
        <v>270</v>
      </c>
      <c r="B470" s="3">
        <f>DAY(Table1[[#This Row],[Date]])</f>
        <v>26</v>
      </c>
      <c r="C470" s="3">
        <f>MONTH(Table1[[#This Row],[Date]])</f>
        <v>7</v>
      </c>
      <c r="D470" s="3">
        <f>YEAR(Table1[[#This Row],[Date]])</f>
        <v>2023</v>
      </c>
      <c r="E470" s="2">
        <v>45133</v>
      </c>
      <c r="F470" s="3" t="s">
        <v>494</v>
      </c>
      <c r="G470" s="3" t="s">
        <v>15</v>
      </c>
      <c r="H470" s="3">
        <v>43</v>
      </c>
      <c r="I470" s="3" t="str" cm="1">
        <f t="array" ref="I470">_xlfn.IFS(H470&lt;30,"Young Adult",H470&gt;=50,"Senior",H470&gt;=30,"Adult")</f>
        <v>Adult</v>
      </c>
      <c r="J470" s="3" t="s">
        <v>16</v>
      </c>
      <c r="K470" s="3">
        <v>1</v>
      </c>
      <c r="L470" s="4">
        <v>300</v>
      </c>
      <c r="M470">
        <f>K470*L470</f>
        <v>300</v>
      </c>
      <c r="N470" s="12">
        <f>M470*$Q$3</f>
        <v>4.5</v>
      </c>
    </row>
    <row r="471" spans="1:14">
      <c r="A471" s="3">
        <v>681</v>
      </c>
      <c r="B471" s="3">
        <f>DAY(Table1[[#This Row],[Date]])</f>
        <v>14</v>
      </c>
      <c r="C471" s="3">
        <f>MONTH(Table1[[#This Row],[Date]])</f>
        <v>7</v>
      </c>
      <c r="D471" s="3">
        <f>YEAR(Table1[[#This Row],[Date]])</f>
        <v>2023</v>
      </c>
      <c r="E471" s="2">
        <v>45121</v>
      </c>
      <c r="F471" s="3" t="s">
        <v>495</v>
      </c>
      <c r="G471" s="3" t="s">
        <v>19</v>
      </c>
      <c r="H471" s="3">
        <v>43</v>
      </c>
      <c r="I471" s="3" t="str" cm="1">
        <f t="array" ref="I471">_xlfn.IFS(H471&lt;30,"Young Adult",H471&gt;=50,"Senior",H471&gt;=30,"Adult")</f>
        <v>Adult</v>
      </c>
      <c r="J471" s="3" t="s">
        <v>16</v>
      </c>
      <c r="K471" s="3">
        <v>2</v>
      </c>
      <c r="L471" s="4">
        <v>30</v>
      </c>
      <c r="M471">
        <f>K471*L471</f>
        <v>60</v>
      </c>
      <c r="N471" s="12">
        <f>M471*$Q$3</f>
        <v>0.89999999999999991</v>
      </c>
    </row>
    <row r="472" spans="1:14">
      <c r="A472" s="3">
        <v>176</v>
      </c>
      <c r="B472" s="3">
        <f>DAY(Table1[[#This Row],[Date]])</f>
        <v>11</v>
      </c>
      <c r="C472" s="3">
        <f>MONTH(Table1[[#This Row],[Date]])</f>
        <v>7</v>
      </c>
      <c r="D472" s="3">
        <f>YEAR(Table1[[#This Row],[Date]])</f>
        <v>2023</v>
      </c>
      <c r="E472" s="2">
        <v>45118</v>
      </c>
      <c r="F472" s="3" t="s">
        <v>496</v>
      </c>
      <c r="G472" s="3" t="s">
        <v>19</v>
      </c>
      <c r="H472" s="3">
        <v>43</v>
      </c>
      <c r="I472" s="3" t="str" cm="1">
        <f t="array" ref="I472">_xlfn.IFS(H472&lt;30,"Young Adult",H472&gt;=50,"Senior",H472&gt;=30,"Adult")</f>
        <v>Adult</v>
      </c>
      <c r="J472" s="3" t="s">
        <v>20</v>
      </c>
      <c r="K472" s="3">
        <v>2</v>
      </c>
      <c r="L472" s="4">
        <v>50</v>
      </c>
      <c r="M472">
        <f>K472*L472</f>
        <v>100</v>
      </c>
      <c r="N472" s="12">
        <f>M472*$Q$3</f>
        <v>1.5</v>
      </c>
    </row>
    <row r="473" spans="1:14">
      <c r="A473" s="3">
        <v>927</v>
      </c>
      <c r="B473" s="3">
        <f>DAY(Table1[[#This Row],[Date]])</f>
        <v>24</v>
      </c>
      <c r="C473" s="3">
        <f>MONTH(Table1[[#This Row],[Date]])</f>
        <v>6</v>
      </c>
      <c r="D473" s="3">
        <f>YEAR(Table1[[#This Row],[Date]])</f>
        <v>2023</v>
      </c>
      <c r="E473" s="2">
        <v>45101</v>
      </c>
      <c r="F473" s="3" t="s">
        <v>497</v>
      </c>
      <c r="G473" s="3" t="s">
        <v>15</v>
      </c>
      <c r="H473" s="3">
        <v>43</v>
      </c>
      <c r="I473" s="3" t="str" cm="1">
        <f t="array" ref="I473">_xlfn.IFS(H473&lt;30,"Young Adult",H473&gt;=50,"Senior",H473&gt;=30,"Adult")</f>
        <v>Adult</v>
      </c>
      <c r="J473" s="3" t="s">
        <v>16</v>
      </c>
      <c r="K473" s="3">
        <v>4</v>
      </c>
      <c r="L473" s="4">
        <v>500</v>
      </c>
      <c r="M473">
        <f>K473*L473</f>
        <v>2000</v>
      </c>
      <c r="N473" s="12">
        <f>M473*$Q$3</f>
        <v>30</v>
      </c>
    </row>
    <row r="474" spans="1:14">
      <c r="A474" s="3">
        <v>796</v>
      </c>
      <c r="B474" s="3">
        <f>DAY(Table1[[#This Row],[Date]])</f>
        <v>24</v>
      </c>
      <c r="C474" s="3">
        <f>MONTH(Table1[[#This Row],[Date]])</f>
        <v>6</v>
      </c>
      <c r="D474" s="3">
        <f>YEAR(Table1[[#This Row],[Date]])</f>
        <v>2023</v>
      </c>
      <c r="E474" s="2">
        <v>45101</v>
      </c>
      <c r="F474" s="3" t="s">
        <v>498</v>
      </c>
      <c r="G474" s="3" t="s">
        <v>15</v>
      </c>
      <c r="H474" s="3">
        <v>43</v>
      </c>
      <c r="I474" s="3" t="str" cm="1">
        <f t="array" ref="I474">_xlfn.IFS(H474&lt;30,"Young Adult",H474&gt;=50,"Senior",H474&gt;=30,"Adult")</f>
        <v>Adult</v>
      </c>
      <c r="J474" s="3" t="s">
        <v>20</v>
      </c>
      <c r="K474" s="3">
        <v>4</v>
      </c>
      <c r="L474" s="4">
        <v>30</v>
      </c>
      <c r="M474">
        <f>K474*L474</f>
        <v>120</v>
      </c>
      <c r="N474" s="12">
        <f>M474*$Q$3</f>
        <v>1.7999999999999998</v>
      </c>
    </row>
    <row r="475" spans="1:14">
      <c r="A475" s="3">
        <v>765</v>
      </c>
      <c r="B475" s="3">
        <f>DAY(Table1[[#This Row],[Date]])</f>
        <v>9</v>
      </c>
      <c r="C475" s="3">
        <f>MONTH(Table1[[#This Row],[Date]])</f>
        <v>6</v>
      </c>
      <c r="D475" s="3">
        <f>YEAR(Table1[[#This Row],[Date]])</f>
        <v>2023</v>
      </c>
      <c r="E475" s="2">
        <v>45086</v>
      </c>
      <c r="F475" s="3" t="s">
        <v>499</v>
      </c>
      <c r="G475" s="3" t="s">
        <v>15</v>
      </c>
      <c r="H475" s="3">
        <v>43</v>
      </c>
      <c r="I475" s="3" t="str" cm="1">
        <f t="array" ref="I475">_xlfn.IFS(H475&lt;30,"Young Adult",H475&gt;=50,"Senior",H475&gt;=30,"Adult")</f>
        <v>Adult</v>
      </c>
      <c r="J475" s="3" t="s">
        <v>23</v>
      </c>
      <c r="K475" s="3">
        <v>4</v>
      </c>
      <c r="L475" s="4">
        <v>50</v>
      </c>
      <c r="M475">
        <f>K475*L475</f>
        <v>200</v>
      </c>
      <c r="N475" s="12">
        <f>M475*$Q$3</f>
        <v>3</v>
      </c>
    </row>
    <row r="476" spans="1:14">
      <c r="A476" s="3">
        <v>481</v>
      </c>
      <c r="B476" s="3">
        <f>DAY(Table1[[#This Row],[Date]])</f>
        <v>6</v>
      </c>
      <c r="C476" s="3">
        <f>MONTH(Table1[[#This Row],[Date]])</f>
        <v>6</v>
      </c>
      <c r="D476" s="3">
        <f>YEAR(Table1[[#This Row],[Date]])</f>
        <v>2023</v>
      </c>
      <c r="E476" s="2">
        <v>45083</v>
      </c>
      <c r="F476" s="3" t="s">
        <v>500</v>
      </c>
      <c r="G476" s="3" t="s">
        <v>19</v>
      </c>
      <c r="H476" s="3">
        <v>43</v>
      </c>
      <c r="I476" s="3" t="str" cm="1">
        <f t="array" ref="I476">_xlfn.IFS(H476&lt;30,"Young Adult",H476&gt;=50,"Senior",H476&gt;=30,"Adult")</f>
        <v>Adult</v>
      </c>
      <c r="J476" s="3" t="s">
        <v>16</v>
      </c>
      <c r="K476" s="3">
        <v>4</v>
      </c>
      <c r="L476" s="4">
        <v>300</v>
      </c>
      <c r="M476">
        <f>K476*L476</f>
        <v>1200</v>
      </c>
      <c r="N476" s="12">
        <f>M476*$Q$3</f>
        <v>18</v>
      </c>
    </row>
    <row r="477" spans="1:14">
      <c r="A477" s="3">
        <v>477</v>
      </c>
      <c r="B477" s="3">
        <f>DAY(Table1[[#This Row],[Date]])</f>
        <v>24</v>
      </c>
      <c r="C477" s="3">
        <f>MONTH(Table1[[#This Row],[Date]])</f>
        <v>4</v>
      </c>
      <c r="D477" s="3">
        <f>YEAR(Table1[[#This Row],[Date]])</f>
        <v>2023</v>
      </c>
      <c r="E477" s="2">
        <v>45040</v>
      </c>
      <c r="F477" s="3" t="s">
        <v>501</v>
      </c>
      <c r="G477" s="3" t="s">
        <v>15</v>
      </c>
      <c r="H477" s="3">
        <v>43</v>
      </c>
      <c r="I477" s="3" t="str" cm="1">
        <f t="array" ref="I477">_xlfn.IFS(H477&lt;30,"Young Adult",H477&gt;=50,"Senior",H477&gt;=30,"Adult")</f>
        <v>Adult</v>
      </c>
      <c r="J477" s="3" t="s">
        <v>23</v>
      </c>
      <c r="K477" s="3">
        <v>4</v>
      </c>
      <c r="L477" s="4">
        <v>30</v>
      </c>
      <c r="M477">
        <f>K477*L477</f>
        <v>120</v>
      </c>
      <c r="N477" s="12">
        <f>M477*$Q$3</f>
        <v>1.7999999999999998</v>
      </c>
    </row>
    <row r="478" spans="1:14">
      <c r="A478" s="3">
        <v>28</v>
      </c>
      <c r="B478" s="3">
        <f>DAY(Table1[[#This Row],[Date]])</f>
        <v>23</v>
      </c>
      <c r="C478" s="3">
        <f>MONTH(Table1[[#This Row],[Date]])</f>
        <v>4</v>
      </c>
      <c r="D478" s="3">
        <f>YEAR(Table1[[#This Row],[Date]])</f>
        <v>2023</v>
      </c>
      <c r="E478" s="2">
        <v>45039</v>
      </c>
      <c r="F478" s="3" t="s">
        <v>502</v>
      </c>
      <c r="G478" s="3" t="s">
        <v>19</v>
      </c>
      <c r="H478" s="3">
        <v>43</v>
      </c>
      <c r="I478" s="3" t="str" cm="1">
        <f t="array" ref="I478">_xlfn.IFS(H478&lt;30,"Young Adult",H478&gt;=50,"Senior",H478&gt;=30,"Adult")</f>
        <v>Adult</v>
      </c>
      <c r="J478" s="3" t="s">
        <v>20</v>
      </c>
      <c r="K478" s="3">
        <v>1</v>
      </c>
      <c r="L478" s="4">
        <v>500</v>
      </c>
      <c r="M478">
        <f>K478*L478</f>
        <v>500</v>
      </c>
      <c r="N478" s="12">
        <f>M478*$Q$3</f>
        <v>7.5</v>
      </c>
    </row>
    <row r="479" spans="1:14">
      <c r="A479" s="3">
        <v>275</v>
      </c>
      <c r="B479" s="3">
        <f>DAY(Table1[[#This Row],[Date]])</f>
        <v>8</v>
      </c>
      <c r="C479" s="3">
        <f>MONTH(Table1[[#This Row],[Date]])</f>
        <v>4</v>
      </c>
      <c r="D479" s="3">
        <f>YEAR(Table1[[#This Row],[Date]])</f>
        <v>2023</v>
      </c>
      <c r="E479" s="2">
        <v>45024</v>
      </c>
      <c r="F479" s="3" t="s">
        <v>503</v>
      </c>
      <c r="G479" s="3" t="s">
        <v>15</v>
      </c>
      <c r="H479" s="3">
        <v>43</v>
      </c>
      <c r="I479" s="3" t="str" cm="1">
        <f t="array" ref="I479">_xlfn.IFS(H479&lt;30,"Young Adult",H479&gt;=50,"Senior",H479&gt;=30,"Adult")</f>
        <v>Adult</v>
      </c>
      <c r="J479" s="3" t="s">
        <v>23</v>
      </c>
      <c r="K479" s="3">
        <v>2</v>
      </c>
      <c r="L479" s="4">
        <v>500</v>
      </c>
      <c r="M479">
        <f>K479*L479</f>
        <v>1000</v>
      </c>
      <c r="N479" s="12">
        <f>M479*$Q$3</f>
        <v>15</v>
      </c>
    </row>
    <row r="480" spans="1:14">
      <c r="A480" s="3">
        <v>465</v>
      </c>
      <c r="B480" s="3">
        <f>DAY(Table1[[#This Row],[Date]])</f>
        <v>2</v>
      </c>
      <c r="C480" s="3">
        <f>MONTH(Table1[[#This Row],[Date]])</f>
        <v>4</v>
      </c>
      <c r="D480" s="3">
        <f>YEAR(Table1[[#This Row],[Date]])</f>
        <v>2023</v>
      </c>
      <c r="E480" s="2">
        <v>45018</v>
      </c>
      <c r="F480" s="3" t="s">
        <v>504</v>
      </c>
      <c r="G480" s="3" t="s">
        <v>19</v>
      </c>
      <c r="H480" s="3">
        <v>43</v>
      </c>
      <c r="I480" s="3" t="str" cm="1">
        <f t="array" ref="I480">_xlfn.IFS(H480&lt;30,"Young Adult",H480&gt;=50,"Senior",H480&gt;=30,"Adult")</f>
        <v>Adult</v>
      </c>
      <c r="J480" s="3" t="s">
        <v>16</v>
      </c>
      <c r="K480" s="3">
        <v>3</v>
      </c>
      <c r="L480" s="4">
        <v>50</v>
      </c>
      <c r="M480">
        <f>K480*L480</f>
        <v>150</v>
      </c>
      <c r="N480" s="12">
        <f>M480*$Q$3</f>
        <v>2.25</v>
      </c>
    </row>
    <row r="481" spans="1:14">
      <c r="A481" s="3">
        <v>502</v>
      </c>
      <c r="B481" s="3">
        <f>DAY(Table1[[#This Row],[Date]])</f>
        <v>2</v>
      </c>
      <c r="C481" s="3">
        <f>MONTH(Table1[[#This Row],[Date]])</f>
        <v>4</v>
      </c>
      <c r="D481" s="3">
        <f>YEAR(Table1[[#This Row],[Date]])</f>
        <v>2023</v>
      </c>
      <c r="E481" s="2">
        <v>45018</v>
      </c>
      <c r="F481" s="3" t="s">
        <v>505</v>
      </c>
      <c r="G481" s="3" t="s">
        <v>15</v>
      </c>
      <c r="H481" s="3">
        <v>43</v>
      </c>
      <c r="I481" s="3" t="str" cm="1">
        <f t="array" ref="I481">_xlfn.IFS(H481&lt;30,"Young Adult",H481&gt;=50,"Senior",H481&gt;=30,"Adult")</f>
        <v>Adult</v>
      </c>
      <c r="J481" s="3" t="s">
        <v>16</v>
      </c>
      <c r="K481" s="3">
        <v>3</v>
      </c>
      <c r="L481" s="4">
        <v>50</v>
      </c>
      <c r="M481">
        <f>K481*L481</f>
        <v>150</v>
      </c>
      <c r="N481" s="12">
        <f>M481*$Q$3</f>
        <v>2.25</v>
      </c>
    </row>
    <row r="482" spans="1:14">
      <c r="A482" s="3">
        <v>152</v>
      </c>
      <c r="B482" s="3">
        <f>DAY(Table1[[#This Row],[Date]])</f>
        <v>28</v>
      </c>
      <c r="C482" s="3">
        <f>MONTH(Table1[[#This Row],[Date]])</f>
        <v>2</v>
      </c>
      <c r="D482" s="3">
        <f>YEAR(Table1[[#This Row],[Date]])</f>
        <v>2023</v>
      </c>
      <c r="E482" s="2">
        <v>44985</v>
      </c>
      <c r="F482" s="3" t="s">
        <v>506</v>
      </c>
      <c r="G482" s="3" t="s">
        <v>15</v>
      </c>
      <c r="H482" s="3">
        <v>43</v>
      </c>
      <c r="I482" s="3" t="str" cm="1">
        <f t="array" ref="I482">_xlfn.IFS(H482&lt;30,"Young Adult",H482&gt;=50,"Senior",H482&gt;=30,"Adult")</f>
        <v>Adult</v>
      </c>
      <c r="J482" s="3" t="s">
        <v>16</v>
      </c>
      <c r="K482" s="3">
        <v>4</v>
      </c>
      <c r="L482" s="4">
        <v>500</v>
      </c>
      <c r="M482">
        <f>K482*L482</f>
        <v>2000</v>
      </c>
      <c r="N482" s="12">
        <f>M482*$Q$3</f>
        <v>30</v>
      </c>
    </row>
    <row r="483" spans="1:14">
      <c r="A483" s="3">
        <v>70</v>
      </c>
      <c r="B483" s="3">
        <f>DAY(Table1[[#This Row],[Date]])</f>
        <v>21</v>
      </c>
      <c r="C483" s="3">
        <f>MONTH(Table1[[#This Row],[Date]])</f>
        <v>2</v>
      </c>
      <c r="D483" s="3">
        <f>YEAR(Table1[[#This Row],[Date]])</f>
        <v>2023</v>
      </c>
      <c r="E483" s="2">
        <v>44978</v>
      </c>
      <c r="F483" s="3" t="s">
        <v>507</v>
      </c>
      <c r="G483" s="3" t="s">
        <v>19</v>
      </c>
      <c r="H483" s="3">
        <v>43</v>
      </c>
      <c r="I483" s="3" t="str" cm="1">
        <f t="array" ref="I483">_xlfn.IFS(H483&lt;30,"Young Adult",H483&gt;=50,"Senior",H483&gt;=30,"Adult")</f>
        <v>Adult</v>
      </c>
      <c r="J483" s="3" t="s">
        <v>23</v>
      </c>
      <c r="K483" s="3">
        <v>1</v>
      </c>
      <c r="L483" s="4">
        <v>300</v>
      </c>
      <c r="M483">
        <f>K483*L483</f>
        <v>300</v>
      </c>
      <c r="N483" s="12">
        <f>M483*$Q$3</f>
        <v>4.5</v>
      </c>
    </row>
    <row r="484" spans="1:14">
      <c r="A484" s="3">
        <v>434</v>
      </c>
      <c r="B484" s="3">
        <f>DAY(Table1[[#This Row],[Date]])</f>
        <v>8</v>
      </c>
      <c r="C484" s="3">
        <f>MONTH(Table1[[#This Row],[Date]])</f>
        <v>2</v>
      </c>
      <c r="D484" s="3">
        <f>YEAR(Table1[[#This Row],[Date]])</f>
        <v>2023</v>
      </c>
      <c r="E484" s="2">
        <v>44965</v>
      </c>
      <c r="F484" s="3" t="s">
        <v>508</v>
      </c>
      <c r="G484" s="3" t="s">
        <v>19</v>
      </c>
      <c r="H484" s="3">
        <v>43</v>
      </c>
      <c r="I484" s="3" t="str" cm="1">
        <f t="array" ref="I484">_xlfn.IFS(H484&lt;30,"Young Adult",H484&gt;=50,"Senior",H484&gt;=30,"Adult")</f>
        <v>Adult</v>
      </c>
      <c r="J484" s="3" t="s">
        <v>16</v>
      </c>
      <c r="K484" s="3">
        <v>2</v>
      </c>
      <c r="L484" s="4">
        <v>25</v>
      </c>
      <c r="M484">
        <f>K484*L484</f>
        <v>50</v>
      </c>
      <c r="N484" s="12">
        <f>M484*$Q$3</f>
        <v>0.75</v>
      </c>
    </row>
    <row r="485" spans="1:14">
      <c r="A485" s="3">
        <v>284</v>
      </c>
      <c r="B485" s="3">
        <f>DAY(Table1[[#This Row],[Date]])</f>
        <v>8</v>
      </c>
      <c r="C485" s="3">
        <f>MONTH(Table1[[#This Row],[Date]])</f>
        <v>2</v>
      </c>
      <c r="D485" s="3">
        <f>YEAR(Table1[[#This Row],[Date]])</f>
        <v>2023</v>
      </c>
      <c r="E485" s="2">
        <v>44965</v>
      </c>
      <c r="F485" s="3" t="s">
        <v>509</v>
      </c>
      <c r="G485" s="3" t="s">
        <v>15</v>
      </c>
      <c r="H485" s="3">
        <v>43</v>
      </c>
      <c r="I485" s="3" t="str" cm="1">
        <f t="array" ref="I485">_xlfn.IFS(H485&lt;30,"Young Adult",H485&gt;=50,"Senior",H485&gt;=30,"Adult")</f>
        <v>Adult</v>
      </c>
      <c r="J485" s="3" t="s">
        <v>23</v>
      </c>
      <c r="K485" s="3">
        <v>4</v>
      </c>
      <c r="L485" s="4">
        <v>50</v>
      </c>
      <c r="M485">
        <f>K485*L485</f>
        <v>200</v>
      </c>
      <c r="N485" s="12">
        <f>M485*$Q$3</f>
        <v>3</v>
      </c>
    </row>
    <row r="486" spans="1:14">
      <c r="A486" s="3">
        <v>232</v>
      </c>
      <c r="B486" s="3">
        <f>DAY(Table1[[#This Row],[Date]])</f>
        <v>6</v>
      </c>
      <c r="C486" s="3">
        <f>MONTH(Table1[[#This Row],[Date]])</f>
        <v>2</v>
      </c>
      <c r="D486" s="3">
        <f>YEAR(Table1[[#This Row],[Date]])</f>
        <v>2023</v>
      </c>
      <c r="E486" s="2">
        <v>44963</v>
      </c>
      <c r="F486" s="3" t="s">
        <v>510</v>
      </c>
      <c r="G486" s="3" t="s">
        <v>19</v>
      </c>
      <c r="H486" s="3">
        <v>43</v>
      </c>
      <c r="I486" s="3" t="str" cm="1">
        <f t="array" ref="I486">_xlfn.IFS(H486&lt;30,"Young Adult",H486&gt;=50,"Senior",H486&gt;=30,"Adult")</f>
        <v>Adult</v>
      </c>
      <c r="J486" s="3" t="s">
        <v>20</v>
      </c>
      <c r="K486" s="3">
        <v>1</v>
      </c>
      <c r="L486" s="4">
        <v>25</v>
      </c>
      <c r="M486">
        <f>K486*L486</f>
        <v>25</v>
      </c>
      <c r="N486" s="12">
        <f>M486*$Q$3</f>
        <v>0.375</v>
      </c>
    </row>
    <row r="487" spans="1:14">
      <c r="A487" s="3">
        <v>673</v>
      </c>
      <c r="B487" s="3">
        <f>DAY(Table1[[#This Row],[Date]])</f>
        <v>1</v>
      </c>
      <c r="C487" s="3">
        <f>MONTH(Table1[[#This Row],[Date]])</f>
        <v>2</v>
      </c>
      <c r="D487" s="3">
        <f>YEAR(Table1[[#This Row],[Date]])</f>
        <v>2023</v>
      </c>
      <c r="E487" s="2">
        <v>44958</v>
      </c>
      <c r="F487" s="3" t="s">
        <v>511</v>
      </c>
      <c r="G487" s="3" t="s">
        <v>19</v>
      </c>
      <c r="H487" s="3">
        <v>43</v>
      </c>
      <c r="I487" s="3" t="str" cm="1">
        <f t="array" ref="I487">_xlfn.IFS(H487&lt;30,"Young Adult",H487&gt;=50,"Senior",H487&gt;=30,"Adult")</f>
        <v>Adult</v>
      </c>
      <c r="J487" s="3" t="s">
        <v>23</v>
      </c>
      <c r="K487" s="3">
        <v>3</v>
      </c>
      <c r="L487" s="4">
        <v>500</v>
      </c>
      <c r="M487">
        <f>K487*L487</f>
        <v>1500</v>
      </c>
      <c r="N487" s="12">
        <f>M487*$Q$3</f>
        <v>22.5</v>
      </c>
    </row>
    <row r="488" spans="1:14">
      <c r="A488" s="3">
        <v>708</v>
      </c>
      <c r="B488" s="3">
        <f>DAY(Table1[[#This Row],[Date]])</f>
        <v>14</v>
      </c>
      <c r="C488" s="3">
        <f>MONTH(Table1[[#This Row],[Date]])</f>
        <v>1</v>
      </c>
      <c r="D488" s="3">
        <f>YEAR(Table1[[#This Row],[Date]])</f>
        <v>2023</v>
      </c>
      <c r="E488" s="2">
        <v>44940</v>
      </c>
      <c r="F488" s="3" t="s">
        <v>512</v>
      </c>
      <c r="G488" s="3" t="s">
        <v>19</v>
      </c>
      <c r="H488" s="3">
        <v>43</v>
      </c>
      <c r="I488" s="3" t="str" cm="1">
        <f t="array" ref="I488">_xlfn.IFS(H488&lt;30,"Young Adult",H488&gt;=50,"Senior",H488&gt;=30,"Adult")</f>
        <v>Adult</v>
      </c>
      <c r="J488" s="3" t="s">
        <v>20</v>
      </c>
      <c r="K488" s="3">
        <v>3</v>
      </c>
      <c r="L488" s="4">
        <v>300</v>
      </c>
      <c r="M488">
        <f>K488*L488</f>
        <v>900</v>
      </c>
      <c r="N488" s="12">
        <f>M488*$Q$3</f>
        <v>13.5</v>
      </c>
    </row>
    <row r="489" spans="1:14">
      <c r="A489" s="3">
        <v>211</v>
      </c>
      <c r="B489" s="3">
        <f>DAY(Table1[[#This Row],[Date]])</f>
        <v>1</v>
      </c>
      <c r="C489" s="3">
        <f>MONTH(Table1[[#This Row],[Date]])</f>
        <v>1</v>
      </c>
      <c r="D489" s="3">
        <f>YEAR(Table1[[#This Row],[Date]])</f>
        <v>2024</v>
      </c>
      <c r="E489" s="2">
        <v>45292</v>
      </c>
      <c r="F489" s="3" t="s">
        <v>513</v>
      </c>
      <c r="G489" s="3" t="s">
        <v>15</v>
      </c>
      <c r="H489" s="3">
        <v>42</v>
      </c>
      <c r="I489" s="3" t="str" cm="1">
        <f t="array" ref="I489">_xlfn.IFS(H489&lt;30,"Young Adult",H489&gt;=50,"Senior",H489&gt;=30,"Adult")</f>
        <v>Adult</v>
      </c>
      <c r="J489" s="3" t="s">
        <v>20</v>
      </c>
      <c r="K489" s="3">
        <v>3</v>
      </c>
      <c r="L489" s="4">
        <v>500</v>
      </c>
      <c r="M489">
        <f>K489*L489</f>
        <v>1500</v>
      </c>
      <c r="N489" s="12">
        <f>M489*$Q$3</f>
        <v>22.5</v>
      </c>
    </row>
    <row r="490" spans="1:14">
      <c r="A490" s="3">
        <v>865</v>
      </c>
      <c r="B490" s="3">
        <f>DAY(Table1[[#This Row],[Date]])</f>
        <v>21</v>
      </c>
      <c r="C490" s="3">
        <f>MONTH(Table1[[#This Row],[Date]])</f>
        <v>12</v>
      </c>
      <c r="D490" s="3">
        <f>YEAR(Table1[[#This Row],[Date]])</f>
        <v>2023</v>
      </c>
      <c r="E490" s="2">
        <v>45281</v>
      </c>
      <c r="F490" s="3" t="s">
        <v>514</v>
      </c>
      <c r="G490" s="3" t="s">
        <v>19</v>
      </c>
      <c r="H490" s="3">
        <v>42</v>
      </c>
      <c r="I490" s="3" t="str" cm="1">
        <f t="array" ref="I490">_xlfn.IFS(H490&lt;30,"Young Adult",H490&gt;=50,"Senior",H490&gt;=30,"Adult")</f>
        <v>Adult</v>
      </c>
      <c r="J490" s="3" t="s">
        <v>23</v>
      </c>
      <c r="K490" s="3">
        <v>1</v>
      </c>
      <c r="L490" s="4">
        <v>300</v>
      </c>
      <c r="M490">
        <f>K490*L490</f>
        <v>300</v>
      </c>
      <c r="N490" s="12">
        <f>M490*$Q$3</f>
        <v>4.5</v>
      </c>
    </row>
    <row r="491" spans="1:14">
      <c r="A491" s="3">
        <v>715</v>
      </c>
      <c r="B491" s="3">
        <f>DAY(Table1[[#This Row],[Date]])</f>
        <v>26</v>
      </c>
      <c r="C491" s="3">
        <f>MONTH(Table1[[#This Row],[Date]])</f>
        <v>11</v>
      </c>
      <c r="D491" s="3">
        <f>YEAR(Table1[[#This Row],[Date]])</f>
        <v>2023</v>
      </c>
      <c r="E491" s="2">
        <v>45256</v>
      </c>
      <c r="F491" s="3" t="s">
        <v>515</v>
      </c>
      <c r="G491" s="3" t="s">
        <v>19</v>
      </c>
      <c r="H491" s="3">
        <v>42</v>
      </c>
      <c r="I491" s="3" t="str" cm="1">
        <f t="array" ref="I491">_xlfn.IFS(H491&lt;30,"Young Adult",H491&gt;=50,"Senior",H491&gt;=30,"Adult")</f>
        <v>Adult</v>
      </c>
      <c r="J491" s="3" t="s">
        <v>20</v>
      </c>
      <c r="K491" s="3">
        <v>4</v>
      </c>
      <c r="L491" s="4">
        <v>25</v>
      </c>
      <c r="M491">
        <f>K491*L491</f>
        <v>100</v>
      </c>
      <c r="N491" s="12">
        <f>M491*$Q$3</f>
        <v>1.5</v>
      </c>
    </row>
    <row r="492" spans="1:14">
      <c r="A492" s="3">
        <v>918</v>
      </c>
      <c r="B492" s="3">
        <f>DAY(Table1[[#This Row],[Date]])</f>
        <v>23</v>
      </c>
      <c r="C492" s="3">
        <f>MONTH(Table1[[#This Row],[Date]])</f>
        <v>11</v>
      </c>
      <c r="D492" s="3">
        <f>YEAR(Table1[[#This Row],[Date]])</f>
        <v>2023</v>
      </c>
      <c r="E492" s="2">
        <v>45253</v>
      </c>
      <c r="F492" s="3" t="s">
        <v>516</v>
      </c>
      <c r="G492" s="3" t="s">
        <v>19</v>
      </c>
      <c r="H492" s="3">
        <v>42</v>
      </c>
      <c r="I492" s="3" t="str" cm="1">
        <f t="array" ref="I492">_xlfn.IFS(H492&lt;30,"Young Adult",H492&gt;=50,"Senior",H492&gt;=30,"Adult")</f>
        <v>Adult</v>
      </c>
      <c r="J492" s="3" t="s">
        <v>16</v>
      </c>
      <c r="K492" s="3">
        <v>3</v>
      </c>
      <c r="L492" s="4">
        <v>30</v>
      </c>
      <c r="M492">
        <f>K492*L492</f>
        <v>90</v>
      </c>
      <c r="N492" s="12">
        <f>M492*$Q$3</f>
        <v>1.3499999999999999</v>
      </c>
    </row>
    <row r="493" spans="1:14">
      <c r="A493" s="3">
        <v>898</v>
      </c>
      <c r="B493" s="3">
        <f>DAY(Table1[[#This Row],[Date]])</f>
        <v>2</v>
      </c>
      <c r="C493" s="3">
        <f>MONTH(Table1[[#This Row],[Date]])</f>
        <v>11</v>
      </c>
      <c r="D493" s="3">
        <f>YEAR(Table1[[#This Row],[Date]])</f>
        <v>2023</v>
      </c>
      <c r="E493" s="2">
        <v>45232</v>
      </c>
      <c r="F493" s="3" t="s">
        <v>517</v>
      </c>
      <c r="G493" s="3" t="s">
        <v>19</v>
      </c>
      <c r="H493" s="3">
        <v>42</v>
      </c>
      <c r="I493" s="3" t="str" cm="1">
        <f t="array" ref="I493">_xlfn.IFS(H493&lt;30,"Young Adult",H493&gt;=50,"Senior",H493&gt;=30,"Adult")</f>
        <v>Adult</v>
      </c>
      <c r="J493" s="3" t="s">
        <v>23</v>
      </c>
      <c r="K493" s="3">
        <v>3</v>
      </c>
      <c r="L493" s="4">
        <v>30</v>
      </c>
      <c r="M493">
        <f>K493*L493</f>
        <v>90</v>
      </c>
      <c r="N493" s="12">
        <f>M493*$Q$3</f>
        <v>1.3499999999999999</v>
      </c>
    </row>
    <row r="494" spans="1:14">
      <c r="A494" s="3">
        <v>959</v>
      </c>
      <c r="B494" s="3">
        <f>DAY(Table1[[#This Row],[Date]])</f>
        <v>29</v>
      </c>
      <c r="C494" s="3">
        <f>MONTH(Table1[[#This Row],[Date]])</f>
        <v>10</v>
      </c>
      <c r="D494" s="3">
        <f>YEAR(Table1[[#This Row],[Date]])</f>
        <v>2023</v>
      </c>
      <c r="E494" s="2">
        <v>45228</v>
      </c>
      <c r="F494" s="3" t="s">
        <v>518</v>
      </c>
      <c r="G494" s="3" t="s">
        <v>19</v>
      </c>
      <c r="H494" s="3">
        <v>42</v>
      </c>
      <c r="I494" s="3" t="str" cm="1">
        <f t="array" ref="I494">_xlfn.IFS(H494&lt;30,"Young Adult",H494&gt;=50,"Senior",H494&gt;=30,"Adult")</f>
        <v>Adult</v>
      </c>
      <c r="J494" s="3" t="s">
        <v>16</v>
      </c>
      <c r="K494" s="3">
        <v>2</v>
      </c>
      <c r="L494" s="4">
        <v>30</v>
      </c>
      <c r="M494">
        <f>K494*L494</f>
        <v>60</v>
      </c>
      <c r="N494" s="12">
        <f>M494*$Q$3</f>
        <v>0.89999999999999991</v>
      </c>
    </row>
    <row r="495" spans="1:14">
      <c r="A495" s="3">
        <v>846</v>
      </c>
      <c r="B495" s="3">
        <f>DAY(Table1[[#This Row],[Date]])</f>
        <v>22</v>
      </c>
      <c r="C495" s="3">
        <f>MONTH(Table1[[#This Row],[Date]])</f>
        <v>9</v>
      </c>
      <c r="D495" s="3">
        <f>YEAR(Table1[[#This Row],[Date]])</f>
        <v>2023</v>
      </c>
      <c r="E495" s="2">
        <v>45191</v>
      </c>
      <c r="F495" s="3" t="s">
        <v>519</v>
      </c>
      <c r="G495" s="3" t="s">
        <v>15</v>
      </c>
      <c r="H495" s="3">
        <v>42</v>
      </c>
      <c r="I495" s="3" t="str" cm="1">
        <f t="array" ref="I495">_xlfn.IFS(H495&lt;30,"Young Adult",H495&gt;=50,"Senior",H495&gt;=30,"Adult")</f>
        <v>Adult</v>
      </c>
      <c r="J495" s="3" t="s">
        <v>20</v>
      </c>
      <c r="K495" s="3">
        <v>1</v>
      </c>
      <c r="L495" s="4">
        <v>50</v>
      </c>
      <c r="M495">
        <f>K495*L495</f>
        <v>50</v>
      </c>
      <c r="N495" s="12">
        <f>M495*$Q$3</f>
        <v>0.75</v>
      </c>
    </row>
    <row r="496" spans="1:14">
      <c r="A496" s="3">
        <v>494</v>
      </c>
      <c r="B496" s="3">
        <f>DAY(Table1[[#This Row],[Date]])</f>
        <v>18</v>
      </c>
      <c r="C496" s="3">
        <f>MONTH(Table1[[#This Row],[Date]])</f>
        <v>9</v>
      </c>
      <c r="D496" s="3">
        <f>YEAR(Table1[[#This Row],[Date]])</f>
        <v>2023</v>
      </c>
      <c r="E496" s="2">
        <v>45187</v>
      </c>
      <c r="F496" s="3" t="s">
        <v>520</v>
      </c>
      <c r="G496" s="3" t="s">
        <v>19</v>
      </c>
      <c r="H496" s="3">
        <v>42</v>
      </c>
      <c r="I496" s="3" t="str" cm="1">
        <f t="array" ref="I496">_xlfn.IFS(H496&lt;30,"Young Adult",H496&gt;=50,"Senior",H496&gt;=30,"Adult")</f>
        <v>Adult</v>
      </c>
      <c r="J496" s="3" t="s">
        <v>20</v>
      </c>
      <c r="K496" s="3">
        <v>4</v>
      </c>
      <c r="L496" s="4">
        <v>50</v>
      </c>
      <c r="M496">
        <f>K496*L496</f>
        <v>200</v>
      </c>
      <c r="N496" s="12">
        <f>M496*$Q$3</f>
        <v>3</v>
      </c>
    </row>
    <row r="497" spans="1:14">
      <c r="A497" s="3">
        <v>132</v>
      </c>
      <c r="B497" s="3">
        <f>DAY(Table1[[#This Row],[Date]])</f>
        <v>10</v>
      </c>
      <c r="C497" s="3">
        <f>MONTH(Table1[[#This Row],[Date]])</f>
        <v>9</v>
      </c>
      <c r="D497" s="3">
        <f>YEAR(Table1[[#This Row],[Date]])</f>
        <v>2023</v>
      </c>
      <c r="E497" s="2">
        <v>45179</v>
      </c>
      <c r="F497" s="3" t="s">
        <v>521</v>
      </c>
      <c r="G497" s="3" t="s">
        <v>15</v>
      </c>
      <c r="H497" s="3">
        <v>42</v>
      </c>
      <c r="I497" s="3" t="str" cm="1">
        <f t="array" ref="I497">_xlfn.IFS(H497&lt;30,"Young Adult",H497&gt;=50,"Senior",H497&gt;=30,"Adult")</f>
        <v>Adult</v>
      </c>
      <c r="J497" s="3" t="s">
        <v>16</v>
      </c>
      <c r="K497" s="3">
        <v>4</v>
      </c>
      <c r="L497" s="4">
        <v>50</v>
      </c>
      <c r="M497">
        <f>K497*L497</f>
        <v>200</v>
      </c>
      <c r="N497" s="12">
        <f>M497*$Q$3</f>
        <v>3</v>
      </c>
    </row>
    <row r="498" spans="1:14">
      <c r="A498" s="3">
        <v>751</v>
      </c>
      <c r="B498" s="3">
        <f>DAY(Table1[[#This Row],[Date]])</f>
        <v>31</v>
      </c>
      <c r="C498" s="3">
        <f>MONTH(Table1[[#This Row],[Date]])</f>
        <v>8</v>
      </c>
      <c r="D498" s="3">
        <f>YEAR(Table1[[#This Row],[Date]])</f>
        <v>2023</v>
      </c>
      <c r="E498" s="2">
        <v>45169</v>
      </c>
      <c r="F498" s="3" t="s">
        <v>522</v>
      </c>
      <c r="G498" s="3" t="s">
        <v>19</v>
      </c>
      <c r="H498" s="3">
        <v>42</v>
      </c>
      <c r="I498" s="3" t="str" cm="1">
        <f t="array" ref="I498">_xlfn.IFS(H498&lt;30,"Young Adult",H498&gt;=50,"Senior",H498&gt;=30,"Adult")</f>
        <v>Adult</v>
      </c>
      <c r="J498" s="3" t="s">
        <v>23</v>
      </c>
      <c r="K498" s="3">
        <v>2</v>
      </c>
      <c r="L498" s="4">
        <v>25</v>
      </c>
      <c r="M498">
        <f>K498*L498</f>
        <v>50</v>
      </c>
      <c r="N498" s="12">
        <f>M498*$Q$3</f>
        <v>0.75</v>
      </c>
    </row>
    <row r="499" spans="1:14">
      <c r="A499" s="3">
        <v>804</v>
      </c>
      <c r="B499" s="3">
        <f>DAY(Table1[[#This Row],[Date]])</f>
        <v>24</v>
      </c>
      <c r="C499" s="3">
        <f>MONTH(Table1[[#This Row],[Date]])</f>
        <v>8</v>
      </c>
      <c r="D499" s="3">
        <f>YEAR(Table1[[#This Row],[Date]])</f>
        <v>2023</v>
      </c>
      <c r="E499" s="2">
        <v>45162</v>
      </c>
      <c r="F499" s="3" t="s">
        <v>523</v>
      </c>
      <c r="G499" s="3" t="s">
        <v>15</v>
      </c>
      <c r="H499" s="3">
        <v>42</v>
      </c>
      <c r="I499" s="3" t="str" cm="1">
        <f t="array" ref="I499">_xlfn.IFS(H499&lt;30,"Young Adult",H499&gt;=50,"Senior",H499&gt;=30,"Adult")</f>
        <v>Adult</v>
      </c>
      <c r="J499" s="3" t="s">
        <v>16</v>
      </c>
      <c r="K499" s="3">
        <v>1</v>
      </c>
      <c r="L499" s="4">
        <v>30</v>
      </c>
      <c r="M499">
        <f>K499*L499</f>
        <v>30</v>
      </c>
      <c r="N499" s="12">
        <f>M499*$Q$3</f>
        <v>0.44999999999999996</v>
      </c>
    </row>
    <row r="500" spans="1:14">
      <c r="A500" s="3">
        <v>29</v>
      </c>
      <c r="B500" s="3">
        <f>DAY(Table1[[#This Row],[Date]])</f>
        <v>18</v>
      </c>
      <c r="C500" s="3">
        <f>MONTH(Table1[[#This Row],[Date]])</f>
        <v>8</v>
      </c>
      <c r="D500" s="3">
        <f>YEAR(Table1[[#This Row],[Date]])</f>
        <v>2023</v>
      </c>
      <c r="E500" s="2">
        <v>45156</v>
      </c>
      <c r="F500" s="3" t="s">
        <v>524</v>
      </c>
      <c r="G500" s="3" t="s">
        <v>19</v>
      </c>
      <c r="H500" s="3">
        <v>42</v>
      </c>
      <c r="I500" s="3" t="str" cm="1">
        <f t="array" ref="I500">_xlfn.IFS(H500&lt;30,"Young Adult",H500&gt;=50,"Senior",H500&gt;=30,"Adult")</f>
        <v>Adult</v>
      </c>
      <c r="J500" s="3" t="s">
        <v>16</v>
      </c>
      <c r="K500" s="3">
        <v>1</v>
      </c>
      <c r="L500" s="4">
        <v>30</v>
      </c>
      <c r="M500">
        <f>K500*L500</f>
        <v>30</v>
      </c>
      <c r="N500" s="12">
        <f>M500*$Q$3</f>
        <v>0.44999999999999996</v>
      </c>
    </row>
    <row r="501" spans="1:14">
      <c r="A501" s="3">
        <v>630</v>
      </c>
      <c r="B501" s="3">
        <f>DAY(Table1[[#This Row],[Date]])</f>
        <v>15</v>
      </c>
      <c r="C501" s="3">
        <f>MONTH(Table1[[#This Row],[Date]])</f>
        <v>8</v>
      </c>
      <c r="D501" s="3">
        <f>YEAR(Table1[[#This Row],[Date]])</f>
        <v>2023</v>
      </c>
      <c r="E501" s="2">
        <v>45153</v>
      </c>
      <c r="F501" s="3" t="s">
        <v>525</v>
      </c>
      <c r="G501" s="3" t="s">
        <v>15</v>
      </c>
      <c r="H501" s="3">
        <v>42</v>
      </c>
      <c r="I501" s="3" t="str" cm="1">
        <f t="array" ref="I501">_xlfn.IFS(H501&lt;30,"Young Adult",H501&gt;=50,"Senior",H501&gt;=30,"Adult")</f>
        <v>Adult</v>
      </c>
      <c r="J501" s="3" t="s">
        <v>23</v>
      </c>
      <c r="K501" s="3">
        <v>2</v>
      </c>
      <c r="L501" s="4">
        <v>50</v>
      </c>
      <c r="M501">
        <f>K501*L501</f>
        <v>100</v>
      </c>
      <c r="N501" s="12">
        <f>M501*$Q$3</f>
        <v>1.5</v>
      </c>
    </row>
    <row r="502" spans="1:14">
      <c r="A502" s="3">
        <v>347</v>
      </c>
      <c r="B502" s="3">
        <f>DAY(Table1[[#This Row],[Date]])</f>
        <v>3</v>
      </c>
      <c r="C502" s="3">
        <f>MONTH(Table1[[#This Row],[Date]])</f>
        <v>8</v>
      </c>
      <c r="D502" s="3">
        <f>YEAR(Table1[[#This Row],[Date]])</f>
        <v>2023</v>
      </c>
      <c r="E502" s="2">
        <v>45141</v>
      </c>
      <c r="F502" s="3" t="s">
        <v>526</v>
      </c>
      <c r="G502" s="3" t="s">
        <v>15</v>
      </c>
      <c r="H502" s="3">
        <v>42</v>
      </c>
      <c r="I502" s="3" t="str" cm="1">
        <f t="array" ref="I502">_xlfn.IFS(H502&lt;30,"Young Adult",H502&gt;=50,"Senior",H502&gt;=30,"Adult")</f>
        <v>Adult</v>
      </c>
      <c r="J502" s="3" t="s">
        <v>16</v>
      </c>
      <c r="K502" s="3">
        <v>1</v>
      </c>
      <c r="L502" s="4">
        <v>25</v>
      </c>
      <c r="M502">
        <f>K502*L502</f>
        <v>25</v>
      </c>
      <c r="N502" s="12">
        <f>M502*$Q$3</f>
        <v>0.375</v>
      </c>
    </row>
    <row r="503" spans="1:14">
      <c r="A503" s="3">
        <v>480</v>
      </c>
      <c r="B503" s="3">
        <f>DAY(Table1[[#This Row],[Date]])</f>
        <v>29</v>
      </c>
      <c r="C503" s="3">
        <f>MONTH(Table1[[#This Row],[Date]])</f>
        <v>6</v>
      </c>
      <c r="D503" s="3">
        <f>YEAR(Table1[[#This Row],[Date]])</f>
        <v>2023</v>
      </c>
      <c r="E503" s="2">
        <v>45106</v>
      </c>
      <c r="F503" s="3" t="s">
        <v>527</v>
      </c>
      <c r="G503" s="3" t="s">
        <v>19</v>
      </c>
      <c r="H503" s="3">
        <v>42</v>
      </c>
      <c r="I503" s="3" t="str" cm="1">
        <f t="array" ref="I503">_xlfn.IFS(H503&lt;30,"Young Adult",H503&gt;=50,"Senior",H503&gt;=30,"Adult")</f>
        <v>Adult</v>
      </c>
      <c r="J503" s="3" t="s">
        <v>20</v>
      </c>
      <c r="K503" s="3">
        <v>4</v>
      </c>
      <c r="L503" s="4">
        <v>500</v>
      </c>
      <c r="M503">
        <f>K503*L503</f>
        <v>2000</v>
      </c>
      <c r="N503" s="12">
        <f>M503*$Q$3</f>
        <v>30</v>
      </c>
    </row>
    <row r="504" spans="1:14">
      <c r="A504" s="3">
        <v>654</v>
      </c>
      <c r="B504" s="3">
        <f>DAY(Table1[[#This Row],[Date]])</f>
        <v>21</v>
      </c>
      <c r="C504" s="3">
        <f>MONTH(Table1[[#This Row],[Date]])</f>
        <v>6</v>
      </c>
      <c r="D504" s="3">
        <f>YEAR(Table1[[#This Row],[Date]])</f>
        <v>2023</v>
      </c>
      <c r="E504" s="2">
        <v>45098</v>
      </c>
      <c r="F504" s="3" t="s">
        <v>528</v>
      </c>
      <c r="G504" s="3" t="s">
        <v>15</v>
      </c>
      <c r="H504" s="3">
        <v>42</v>
      </c>
      <c r="I504" s="3" t="str" cm="1">
        <f t="array" ref="I504">_xlfn.IFS(H504&lt;30,"Young Adult",H504&gt;=50,"Senior",H504&gt;=30,"Adult")</f>
        <v>Adult</v>
      </c>
      <c r="J504" s="3" t="s">
        <v>23</v>
      </c>
      <c r="K504" s="3">
        <v>3</v>
      </c>
      <c r="L504" s="4">
        <v>25</v>
      </c>
      <c r="M504">
        <f>K504*L504</f>
        <v>75</v>
      </c>
      <c r="N504" s="12">
        <f>M504*$Q$3</f>
        <v>1.125</v>
      </c>
    </row>
    <row r="505" spans="1:14">
      <c r="A505" s="3">
        <v>833</v>
      </c>
      <c r="B505" s="3">
        <f>DAY(Table1[[#This Row],[Date]])</f>
        <v>16</v>
      </c>
      <c r="C505" s="3">
        <f>MONTH(Table1[[#This Row],[Date]])</f>
        <v>6</v>
      </c>
      <c r="D505" s="3">
        <f>YEAR(Table1[[#This Row],[Date]])</f>
        <v>2023</v>
      </c>
      <c r="E505" s="2">
        <v>45093</v>
      </c>
      <c r="F505" s="3" t="s">
        <v>529</v>
      </c>
      <c r="G505" s="3" t="s">
        <v>15</v>
      </c>
      <c r="H505" s="3">
        <v>42</v>
      </c>
      <c r="I505" s="3" t="str" cm="1">
        <f t="array" ref="I505">_xlfn.IFS(H505&lt;30,"Young Adult",H505&gt;=50,"Senior",H505&gt;=30,"Adult")</f>
        <v>Adult</v>
      </c>
      <c r="J505" s="3" t="s">
        <v>20</v>
      </c>
      <c r="K505" s="3">
        <v>4</v>
      </c>
      <c r="L505" s="4">
        <v>50</v>
      </c>
      <c r="M505">
        <f>K505*L505</f>
        <v>200</v>
      </c>
      <c r="N505" s="12">
        <f>M505*$Q$3</f>
        <v>3</v>
      </c>
    </row>
    <row r="506" spans="1:14">
      <c r="A506" s="3">
        <v>911</v>
      </c>
      <c r="B506" s="3">
        <f>DAY(Table1[[#This Row],[Date]])</f>
        <v>21</v>
      </c>
      <c r="C506" s="3">
        <f>MONTH(Table1[[#This Row],[Date]])</f>
        <v>5</v>
      </c>
      <c r="D506" s="3">
        <f>YEAR(Table1[[#This Row],[Date]])</f>
        <v>2023</v>
      </c>
      <c r="E506" s="2">
        <v>45067</v>
      </c>
      <c r="F506" s="3" t="s">
        <v>530</v>
      </c>
      <c r="G506" s="3" t="s">
        <v>15</v>
      </c>
      <c r="H506" s="3">
        <v>42</v>
      </c>
      <c r="I506" s="3" t="str" cm="1">
        <f t="array" ref="I506">_xlfn.IFS(H506&lt;30,"Young Adult",H506&gt;=50,"Senior",H506&gt;=30,"Adult")</f>
        <v>Adult</v>
      </c>
      <c r="J506" s="3" t="s">
        <v>16</v>
      </c>
      <c r="K506" s="3">
        <v>3</v>
      </c>
      <c r="L506" s="4">
        <v>300</v>
      </c>
      <c r="M506">
        <f>K506*L506</f>
        <v>900</v>
      </c>
      <c r="N506" s="12">
        <f>M506*$Q$3</f>
        <v>13.5</v>
      </c>
    </row>
    <row r="507" spans="1:14">
      <c r="A507" s="3">
        <v>749</v>
      </c>
      <c r="B507" s="3">
        <f>DAY(Table1[[#This Row],[Date]])</f>
        <v>3</v>
      </c>
      <c r="C507" s="3">
        <f>MONTH(Table1[[#This Row],[Date]])</f>
        <v>5</v>
      </c>
      <c r="D507" s="3">
        <f>YEAR(Table1[[#This Row],[Date]])</f>
        <v>2023</v>
      </c>
      <c r="E507" s="2">
        <v>45049</v>
      </c>
      <c r="F507" s="3" t="s">
        <v>531</v>
      </c>
      <c r="G507" s="3" t="s">
        <v>15</v>
      </c>
      <c r="H507" s="3">
        <v>42</v>
      </c>
      <c r="I507" s="3" t="str" cm="1">
        <f t="array" ref="I507">_xlfn.IFS(H507&lt;30,"Young Adult",H507&gt;=50,"Senior",H507&gt;=30,"Adult")</f>
        <v>Adult</v>
      </c>
      <c r="J507" s="3" t="s">
        <v>20</v>
      </c>
      <c r="K507" s="3">
        <v>1</v>
      </c>
      <c r="L507" s="4">
        <v>30</v>
      </c>
      <c r="M507">
        <f>K507*L507</f>
        <v>30</v>
      </c>
      <c r="N507" s="12">
        <f>M507*$Q$3</f>
        <v>0.44999999999999996</v>
      </c>
    </row>
    <row r="508" spans="1:14">
      <c r="A508" s="3">
        <v>207</v>
      </c>
      <c r="B508" s="3">
        <f>DAY(Table1[[#This Row],[Date]])</f>
        <v>19</v>
      </c>
      <c r="C508" s="3">
        <f>MONTH(Table1[[#This Row],[Date]])</f>
        <v>4</v>
      </c>
      <c r="D508" s="3">
        <f>YEAR(Table1[[#This Row],[Date]])</f>
        <v>2023</v>
      </c>
      <c r="E508" s="2">
        <v>45035</v>
      </c>
      <c r="F508" s="3" t="s">
        <v>532</v>
      </c>
      <c r="G508" s="3" t="s">
        <v>19</v>
      </c>
      <c r="H508" s="3">
        <v>42</v>
      </c>
      <c r="I508" s="3" t="str" cm="1">
        <f t="array" ref="I508">_xlfn.IFS(H508&lt;30,"Young Adult",H508&gt;=50,"Senior",H508&gt;=30,"Adult")</f>
        <v>Adult</v>
      </c>
      <c r="J508" s="3" t="s">
        <v>20</v>
      </c>
      <c r="K508" s="3">
        <v>2</v>
      </c>
      <c r="L508" s="4">
        <v>25</v>
      </c>
      <c r="M508">
        <f>K508*L508</f>
        <v>50</v>
      </c>
      <c r="N508" s="12">
        <f>M508*$Q$3</f>
        <v>0.75</v>
      </c>
    </row>
    <row r="509" spans="1:14">
      <c r="A509" s="3">
        <v>719</v>
      </c>
      <c r="B509" s="3">
        <f>DAY(Table1[[#This Row],[Date]])</f>
        <v>4</v>
      </c>
      <c r="C509" s="3">
        <f>MONTH(Table1[[#This Row],[Date]])</f>
        <v>4</v>
      </c>
      <c r="D509" s="3">
        <f>YEAR(Table1[[#This Row],[Date]])</f>
        <v>2023</v>
      </c>
      <c r="E509" s="2">
        <v>45020</v>
      </c>
      <c r="F509" s="3" t="s">
        <v>533</v>
      </c>
      <c r="G509" s="3" t="s">
        <v>19</v>
      </c>
      <c r="H509" s="3">
        <v>42</v>
      </c>
      <c r="I509" s="3" t="str" cm="1">
        <f t="array" ref="I509">_xlfn.IFS(H509&lt;30,"Young Adult",H509&gt;=50,"Senior",H509&gt;=30,"Adult")</f>
        <v>Adult</v>
      </c>
      <c r="J509" s="3" t="s">
        <v>23</v>
      </c>
      <c r="K509" s="3">
        <v>2</v>
      </c>
      <c r="L509" s="4">
        <v>30</v>
      </c>
      <c r="M509">
        <f>K509*L509</f>
        <v>60</v>
      </c>
      <c r="N509" s="12">
        <f>M509*$Q$3</f>
        <v>0.89999999999999991</v>
      </c>
    </row>
    <row r="510" spans="1:14">
      <c r="A510" s="3">
        <v>360</v>
      </c>
      <c r="B510" s="3">
        <f>DAY(Table1[[#This Row],[Date]])</f>
        <v>9</v>
      </c>
      <c r="C510" s="3">
        <f>MONTH(Table1[[#This Row],[Date]])</f>
        <v>3</v>
      </c>
      <c r="D510" s="3">
        <f>YEAR(Table1[[#This Row],[Date]])</f>
        <v>2023</v>
      </c>
      <c r="E510" s="2">
        <v>44994</v>
      </c>
      <c r="F510" s="3" t="s">
        <v>534</v>
      </c>
      <c r="G510" s="3" t="s">
        <v>15</v>
      </c>
      <c r="H510" s="3">
        <v>42</v>
      </c>
      <c r="I510" s="3" t="str" cm="1">
        <f t="array" ref="I510">_xlfn.IFS(H510&lt;30,"Young Adult",H510&gt;=50,"Senior",H510&gt;=30,"Adult")</f>
        <v>Adult</v>
      </c>
      <c r="J510" s="3" t="s">
        <v>23</v>
      </c>
      <c r="K510" s="3">
        <v>4</v>
      </c>
      <c r="L510" s="4">
        <v>25</v>
      </c>
      <c r="M510">
        <f>K510*L510</f>
        <v>100</v>
      </c>
      <c r="N510" s="12">
        <f>M510*$Q$3</f>
        <v>1.5</v>
      </c>
    </row>
    <row r="511" spans="1:14">
      <c r="A511" s="3">
        <v>197</v>
      </c>
      <c r="B511" s="3">
        <f>DAY(Table1[[#This Row],[Date]])</f>
        <v>6</v>
      </c>
      <c r="C511" s="3">
        <f>MONTH(Table1[[#This Row],[Date]])</f>
        <v>3</v>
      </c>
      <c r="D511" s="3">
        <f>YEAR(Table1[[#This Row],[Date]])</f>
        <v>2023</v>
      </c>
      <c r="E511" s="2">
        <v>44991</v>
      </c>
      <c r="F511" s="3" t="s">
        <v>535</v>
      </c>
      <c r="G511" s="3" t="s">
        <v>19</v>
      </c>
      <c r="H511" s="3">
        <v>42</v>
      </c>
      <c r="I511" s="3" t="str" cm="1">
        <f t="array" ref="I511">_xlfn.IFS(H511&lt;30,"Young Adult",H511&gt;=50,"Senior",H511&gt;=30,"Adult")</f>
        <v>Adult</v>
      </c>
      <c r="J511" s="3" t="s">
        <v>23</v>
      </c>
      <c r="K511" s="3">
        <v>4</v>
      </c>
      <c r="L511" s="4">
        <v>50</v>
      </c>
      <c r="M511">
        <f>K511*L511</f>
        <v>200</v>
      </c>
      <c r="N511" s="12">
        <f>M511*$Q$3</f>
        <v>3</v>
      </c>
    </row>
    <row r="512" spans="1:14">
      <c r="A512" s="3">
        <v>344</v>
      </c>
      <c r="B512" s="3">
        <f>DAY(Table1[[#This Row],[Date]])</f>
        <v>21</v>
      </c>
      <c r="C512" s="3">
        <f>MONTH(Table1[[#This Row],[Date]])</f>
        <v>1</v>
      </c>
      <c r="D512" s="3">
        <f>YEAR(Table1[[#This Row],[Date]])</f>
        <v>2023</v>
      </c>
      <c r="E512" s="2">
        <v>44947</v>
      </c>
      <c r="F512" s="3" t="s">
        <v>536</v>
      </c>
      <c r="G512" s="3" t="s">
        <v>19</v>
      </c>
      <c r="H512" s="3">
        <v>42</v>
      </c>
      <c r="I512" s="3" t="str" cm="1">
        <f t="array" ref="I512">_xlfn.IFS(H512&lt;30,"Young Adult",H512&gt;=50,"Senior",H512&gt;=30,"Adult")</f>
        <v>Adult</v>
      </c>
      <c r="J512" s="3" t="s">
        <v>20</v>
      </c>
      <c r="K512" s="3">
        <v>1</v>
      </c>
      <c r="L512" s="4">
        <v>30</v>
      </c>
      <c r="M512">
        <f>K512*L512</f>
        <v>30</v>
      </c>
      <c r="N512" s="12">
        <f>M512*$Q$3</f>
        <v>0.44999999999999996</v>
      </c>
    </row>
    <row r="513" spans="1:14">
      <c r="A513" s="3">
        <v>438</v>
      </c>
      <c r="B513" s="3">
        <f>DAY(Table1[[#This Row],[Date]])</f>
        <v>19</v>
      </c>
      <c r="C513" s="3">
        <f>MONTH(Table1[[#This Row],[Date]])</f>
        <v>1</v>
      </c>
      <c r="D513" s="3">
        <f>YEAR(Table1[[#This Row],[Date]])</f>
        <v>2023</v>
      </c>
      <c r="E513" s="2">
        <v>44945</v>
      </c>
      <c r="F513" s="3" t="s">
        <v>537</v>
      </c>
      <c r="G513" s="3" t="s">
        <v>19</v>
      </c>
      <c r="H513" s="3">
        <v>42</v>
      </c>
      <c r="I513" s="3" t="str" cm="1">
        <f t="array" ref="I513">_xlfn.IFS(H513&lt;30,"Young Adult",H513&gt;=50,"Senior",H513&gt;=30,"Adult")</f>
        <v>Adult</v>
      </c>
      <c r="J513" s="3" t="s">
        <v>23</v>
      </c>
      <c r="K513" s="3">
        <v>1</v>
      </c>
      <c r="L513" s="4">
        <v>30</v>
      </c>
      <c r="M513">
        <f>K513*L513</f>
        <v>30</v>
      </c>
      <c r="N513" s="12">
        <f>M513*$Q$3</f>
        <v>0.44999999999999996</v>
      </c>
    </row>
    <row r="514" spans="1:14">
      <c r="A514" s="3">
        <v>15</v>
      </c>
      <c r="B514" s="3">
        <f>DAY(Table1[[#This Row],[Date]])</f>
        <v>16</v>
      </c>
      <c r="C514" s="3">
        <f>MONTH(Table1[[#This Row],[Date]])</f>
        <v>1</v>
      </c>
      <c r="D514" s="3">
        <f>YEAR(Table1[[#This Row],[Date]])</f>
        <v>2023</v>
      </c>
      <c r="E514" s="2">
        <v>44942</v>
      </c>
      <c r="F514" s="3" t="s">
        <v>538</v>
      </c>
      <c r="G514" s="3" t="s">
        <v>19</v>
      </c>
      <c r="H514" s="3">
        <v>42</v>
      </c>
      <c r="I514" s="3" t="str" cm="1">
        <f t="array" ref="I514">_xlfn.IFS(H514&lt;30,"Young Adult",H514&gt;=50,"Senior",H514&gt;=30,"Adult")</f>
        <v>Adult</v>
      </c>
      <c r="J514" s="3" t="s">
        <v>16</v>
      </c>
      <c r="K514" s="3">
        <v>4</v>
      </c>
      <c r="L514" s="4">
        <v>500</v>
      </c>
      <c r="M514">
        <f>K514*L514</f>
        <v>2000</v>
      </c>
      <c r="N514" s="12">
        <f>M514*$Q$3</f>
        <v>30</v>
      </c>
    </row>
    <row r="515" spans="1:14">
      <c r="A515" s="3">
        <v>571</v>
      </c>
      <c r="B515" s="3">
        <f>DAY(Table1[[#This Row],[Date]])</f>
        <v>12</v>
      </c>
      <c r="C515" s="3">
        <f>MONTH(Table1[[#This Row],[Date]])</f>
        <v>12</v>
      </c>
      <c r="D515" s="3">
        <f>YEAR(Table1[[#This Row],[Date]])</f>
        <v>2023</v>
      </c>
      <c r="E515" s="2">
        <v>45272</v>
      </c>
      <c r="F515" s="3" t="s">
        <v>539</v>
      </c>
      <c r="G515" s="3" t="s">
        <v>19</v>
      </c>
      <c r="H515" s="3">
        <v>41</v>
      </c>
      <c r="I515" s="3" t="str" cm="1">
        <f t="array" ref="I515">_xlfn.IFS(H515&lt;30,"Young Adult",H515&gt;=50,"Senior",H515&gt;=30,"Adult")</f>
        <v>Adult</v>
      </c>
      <c r="J515" s="3" t="s">
        <v>16</v>
      </c>
      <c r="K515" s="3">
        <v>1</v>
      </c>
      <c r="L515" s="4">
        <v>50</v>
      </c>
      <c r="M515">
        <f>K515*L515</f>
        <v>50</v>
      </c>
      <c r="N515" s="12">
        <f>M515*$Q$3</f>
        <v>0.75</v>
      </c>
    </row>
    <row r="516" spans="1:14">
      <c r="A516" s="3">
        <v>493</v>
      </c>
      <c r="B516" s="3">
        <f>DAY(Table1[[#This Row],[Date]])</f>
        <v>25</v>
      </c>
      <c r="C516" s="3">
        <f>MONTH(Table1[[#This Row],[Date]])</f>
        <v>11</v>
      </c>
      <c r="D516" s="3">
        <f>YEAR(Table1[[#This Row],[Date]])</f>
        <v>2023</v>
      </c>
      <c r="E516" s="2">
        <v>45255</v>
      </c>
      <c r="F516" s="3" t="s">
        <v>540</v>
      </c>
      <c r="G516" s="3" t="s">
        <v>15</v>
      </c>
      <c r="H516" s="3">
        <v>41</v>
      </c>
      <c r="I516" s="3" t="str" cm="1">
        <f t="array" ref="I516">_xlfn.IFS(H516&lt;30,"Young Adult",H516&gt;=50,"Senior",H516&gt;=30,"Adult")</f>
        <v>Adult</v>
      </c>
      <c r="J516" s="3" t="s">
        <v>20</v>
      </c>
      <c r="K516" s="3">
        <v>2</v>
      </c>
      <c r="L516" s="4">
        <v>25</v>
      </c>
      <c r="M516">
        <f>K516*L516</f>
        <v>50</v>
      </c>
      <c r="N516" s="12">
        <f>M516*$Q$3</f>
        <v>0.75</v>
      </c>
    </row>
    <row r="517" spans="1:14">
      <c r="A517" s="3">
        <v>922</v>
      </c>
      <c r="B517" s="3">
        <f>DAY(Table1[[#This Row],[Date]])</f>
        <v>21</v>
      </c>
      <c r="C517" s="3">
        <f>MONTH(Table1[[#This Row],[Date]])</f>
        <v>10</v>
      </c>
      <c r="D517" s="3">
        <f>YEAR(Table1[[#This Row],[Date]])</f>
        <v>2023</v>
      </c>
      <c r="E517" s="2">
        <v>45220</v>
      </c>
      <c r="F517" s="3" t="s">
        <v>541</v>
      </c>
      <c r="G517" s="3" t="s">
        <v>15</v>
      </c>
      <c r="H517" s="3">
        <v>41</v>
      </c>
      <c r="I517" s="3" t="str" cm="1">
        <f t="array" ref="I517">_xlfn.IFS(H517&lt;30,"Young Adult",H517&gt;=50,"Senior",H517&gt;=30,"Adult")</f>
        <v>Adult</v>
      </c>
      <c r="J517" s="3" t="s">
        <v>16</v>
      </c>
      <c r="K517" s="3">
        <v>1</v>
      </c>
      <c r="L517" s="4">
        <v>50</v>
      </c>
      <c r="M517">
        <f>K517*L517</f>
        <v>50</v>
      </c>
      <c r="N517" s="12">
        <f>M517*$Q$3</f>
        <v>0.75</v>
      </c>
    </row>
    <row r="518" spans="1:14">
      <c r="A518" s="3">
        <v>852</v>
      </c>
      <c r="B518" s="3">
        <f>DAY(Table1[[#This Row],[Date]])</f>
        <v>12</v>
      </c>
      <c r="C518" s="3">
        <f>MONTH(Table1[[#This Row],[Date]])</f>
        <v>10</v>
      </c>
      <c r="D518" s="3">
        <f>YEAR(Table1[[#This Row],[Date]])</f>
        <v>2023</v>
      </c>
      <c r="E518" s="2">
        <v>45211</v>
      </c>
      <c r="F518" s="3" t="s">
        <v>542</v>
      </c>
      <c r="G518" s="3" t="s">
        <v>19</v>
      </c>
      <c r="H518" s="3">
        <v>41</v>
      </c>
      <c r="I518" s="3" t="str" cm="1">
        <f t="array" ref="I518">_xlfn.IFS(H518&lt;30,"Young Adult",H518&gt;=50,"Senior",H518&gt;=30,"Adult")</f>
        <v>Adult</v>
      </c>
      <c r="J518" s="3" t="s">
        <v>23</v>
      </c>
      <c r="K518" s="3">
        <v>1</v>
      </c>
      <c r="L518" s="4">
        <v>300</v>
      </c>
      <c r="M518">
        <f>K518*L518</f>
        <v>300</v>
      </c>
      <c r="N518" s="12">
        <f>M518*$Q$3</f>
        <v>4.5</v>
      </c>
    </row>
    <row r="519" spans="1:14">
      <c r="A519" s="3">
        <v>558</v>
      </c>
      <c r="B519" s="3">
        <f>DAY(Table1[[#This Row],[Date]])</f>
        <v>8</v>
      </c>
      <c r="C519" s="3">
        <f>MONTH(Table1[[#This Row],[Date]])</f>
        <v>10</v>
      </c>
      <c r="D519" s="3">
        <f>YEAR(Table1[[#This Row],[Date]])</f>
        <v>2023</v>
      </c>
      <c r="E519" s="2">
        <v>45207</v>
      </c>
      <c r="F519" s="3" t="s">
        <v>543</v>
      </c>
      <c r="G519" s="3" t="s">
        <v>19</v>
      </c>
      <c r="H519" s="3">
        <v>41</v>
      </c>
      <c r="I519" s="3" t="str" cm="1">
        <f t="array" ref="I519">_xlfn.IFS(H519&lt;30,"Young Adult",H519&gt;=50,"Senior",H519&gt;=30,"Adult")</f>
        <v>Adult</v>
      </c>
      <c r="J519" s="3" t="s">
        <v>23</v>
      </c>
      <c r="K519" s="3">
        <v>1</v>
      </c>
      <c r="L519" s="4">
        <v>25</v>
      </c>
      <c r="M519">
        <f>K519*L519</f>
        <v>25</v>
      </c>
      <c r="N519" s="12">
        <f>M519*$Q$3</f>
        <v>0.375</v>
      </c>
    </row>
    <row r="520" spans="1:14">
      <c r="A520" s="3">
        <v>247</v>
      </c>
      <c r="B520" s="3">
        <f>DAY(Table1[[#This Row],[Date]])</f>
        <v>4</v>
      </c>
      <c r="C520" s="3">
        <f>MONTH(Table1[[#This Row],[Date]])</f>
        <v>10</v>
      </c>
      <c r="D520" s="3">
        <f>YEAR(Table1[[#This Row],[Date]])</f>
        <v>2023</v>
      </c>
      <c r="E520" s="2">
        <v>45203</v>
      </c>
      <c r="F520" s="3" t="s">
        <v>544</v>
      </c>
      <c r="G520" s="3" t="s">
        <v>15</v>
      </c>
      <c r="H520" s="3">
        <v>41</v>
      </c>
      <c r="I520" s="3" t="str" cm="1">
        <f t="array" ref="I520">_xlfn.IFS(H520&lt;30,"Young Adult",H520&gt;=50,"Senior",H520&gt;=30,"Adult")</f>
        <v>Adult</v>
      </c>
      <c r="J520" s="3" t="s">
        <v>16</v>
      </c>
      <c r="K520" s="3">
        <v>2</v>
      </c>
      <c r="L520" s="4">
        <v>30</v>
      </c>
      <c r="M520">
        <f>K520*L520</f>
        <v>60</v>
      </c>
      <c r="N520" s="12">
        <f>M520*$Q$3</f>
        <v>0.89999999999999991</v>
      </c>
    </row>
    <row r="521" spans="1:14">
      <c r="A521" s="3">
        <v>497</v>
      </c>
      <c r="B521" s="3">
        <f>DAY(Table1[[#This Row],[Date]])</f>
        <v>2</v>
      </c>
      <c r="C521" s="3">
        <f>MONTH(Table1[[#This Row],[Date]])</f>
        <v>10</v>
      </c>
      <c r="D521" s="3">
        <f>YEAR(Table1[[#This Row],[Date]])</f>
        <v>2023</v>
      </c>
      <c r="E521" s="2">
        <v>45201</v>
      </c>
      <c r="F521" s="3" t="s">
        <v>545</v>
      </c>
      <c r="G521" s="3" t="s">
        <v>15</v>
      </c>
      <c r="H521" s="3">
        <v>41</v>
      </c>
      <c r="I521" s="3" t="str" cm="1">
        <f t="array" ref="I521">_xlfn.IFS(H521&lt;30,"Young Adult",H521&gt;=50,"Senior",H521&gt;=30,"Adult")</f>
        <v>Adult</v>
      </c>
      <c r="J521" s="3" t="s">
        <v>23</v>
      </c>
      <c r="K521" s="3">
        <v>4</v>
      </c>
      <c r="L521" s="4">
        <v>30</v>
      </c>
      <c r="M521">
        <f>K521*L521</f>
        <v>120</v>
      </c>
      <c r="N521" s="12">
        <f>M521*$Q$3</f>
        <v>1.7999999999999998</v>
      </c>
    </row>
    <row r="522" spans="1:14">
      <c r="A522" s="3">
        <v>616</v>
      </c>
      <c r="B522" s="3">
        <f>DAY(Table1[[#This Row],[Date]])</f>
        <v>23</v>
      </c>
      <c r="C522" s="3">
        <f>MONTH(Table1[[#This Row],[Date]])</f>
        <v>9</v>
      </c>
      <c r="D522" s="3">
        <f>YEAR(Table1[[#This Row],[Date]])</f>
        <v>2023</v>
      </c>
      <c r="E522" s="2">
        <v>45192</v>
      </c>
      <c r="F522" s="3" t="s">
        <v>546</v>
      </c>
      <c r="G522" s="3" t="s">
        <v>15</v>
      </c>
      <c r="H522" s="3">
        <v>41</v>
      </c>
      <c r="I522" s="3" t="str" cm="1">
        <f t="array" ref="I522">_xlfn.IFS(H522&lt;30,"Young Adult",H522&gt;=50,"Senior",H522&gt;=30,"Adult")</f>
        <v>Adult</v>
      </c>
      <c r="J522" s="3" t="s">
        <v>23</v>
      </c>
      <c r="K522" s="3">
        <v>2</v>
      </c>
      <c r="L522" s="4">
        <v>50</v>
      </c>
      <c r="M522">
        <f>K522*L522</f>
        <v>100</v>
      </c>
      <c r="N522" s="12">
        <f>M522*$Q$3</f>
        <v>1.5</v>
      </c>
    </row>
    <row r="523" spans="1:14">
      <c r="A523" s="3">
        <v>113</v>
      </c>
      <c r="B523" s="3">
        <f>DAY(Table1[[#This Row],[Date]])</f>
        <v>13</v>
      </c>
      <c r="C523" s="3">
        <f>MONTH(Table1[[#This Row],[Date]])</f>
        <v>9</v>
      </c>
      <c r="D523" s="3">
        <f>YEAR(Table1[[#This Row],[Date]])</f>
        <v>2023</v>
      </c>
      <c r="E523" s="2">
        <v>45182</v>
      </c>
      <c r="F523" s="3" t="s">
        <v>547</v>
      </c>
      <c r="G523" s="3" t="s">
        <v>19</v>
      </c>
      <c r="H523" s="3">
        <v>41</v>
      </c>
      <c r="I523" s="3" t="str" cm="1">
        <f t="array" ref="I523">_xlfn.IFS(H523&lt;30,"Young Adult",H523&gt;=50,"Senior",H523&gt;=30,"Adult")</f>
        <v>Adult</v>
      </c>
      <c r="J523" s="3" t="s">
        <v>16</v>
      </c>
      <c r="K523" s="3">
        <v>2</v>
      </c>
      <c r="L523" s="4">
        <v>25</v>
      </c>
      <c r="M523">
        <f>K523*L523</f>
        <v>50</v>
      </c>
      <c r="N523" s="12">
        <f>M523*$Q$3</f>
        <v>0.75</v>
      </c>
    </row>
    <row r="524" spans="1:14">
      <c r="A524" s="3">
        <v>312</v>
      </c>
      <c r="B524" s="3">
        <f>DAY(Table1[[#This Row],[Date]])</f>
        <v>7</v>
      </c>
      <c r="C524" s="3">
        <f>MONTH(Table1[[#This Row],[Date]])</f>
        <v>9</v>
      </c>
      <c r="D524" s="3">
        <f>YEAR(Table1[[#This Row],[Date]])</f>
        <v>2023</v>
      </c>
      <c r="E524" s="2">
        <v>45176</v>
      </c>
      <c r="F524" s="3" t="s">
        <v>548</v>
      </c>
      <c r="G524" s="3" t="s">
        <v>15</v>
      </c>
      <c r="H524" s="3">
        <v>41</v>
      </c>
      <c r="I524" s="3" t="str" cm="1">
        <f t="array" ref="I524">_xlfn.IFS(H524&lt;30,"Young Adult",H524&gt;=50,"Senior",H524&gt;=30,"Adult")</f>
        <v>Adult</v>
      </c>
      <c r="J524" s="3" t="s">
        <v>23</v>
      </c>
      <c r="K524" s="3">
        <v>4</v>
      </c>
      <c r="L524" s="4">
        <v>30</v>
      </c>
      <c r="M524">
        <f>K524*L524</f>
        <v>120</v>
      </c>
      <c r="N524" s="12">
        <f>M524*$Q$3</f>
        <v>1.7999999999999998</v>
      </c>
    </row>
    <row r="525" spans="1:14">
      <c r="A525" s="3">
        <v>949</v>
      </c>
      <c r="B525" s="3">
        <f>DAY(Table1[[#This Row],[Date]])</f>
        <v>2</v>
      </c>
      <c r="C525" s="3">
        <f>MONTH(Table1[[#This Row],[Date]])</f>
        <v>8</v>
      </c>
      <c r="D525" s="3">
        <f>YEAR(Table1[[#This Row],[Date]])</f>
        <v>2023</v>
      </c>
      <c r="E525" s="2">
        <v>45140</v>
      </c>
      <c r="F525" s="3" t="s">
        <v>549</v>
      </c>
      <c r="G525" s="3" t="s">
        <v>19</v>
      </c>
      <c r="H525" s="3">
        <v>41</v>
      </c>
      <c r="I525" s="3" t="str" cm="1">
        <f t="array" ref="I525">_xlfn.IFS(H525&lt;30,"Young Adult",H525&gt;=50,"Senior",H525&gt;=30,"Adult")</f>
        <v>Adult</v>
      </c>
      <c r="J525" s="3" t="s">
        <v>16</v>
      </c>
      <c r="K525" s="3">
        <v>2</v>
      </c>
      <c r="L525" s="4">
        <v>25</v>
      </c>
      <c r="M525">
        <f>K525*L525</f>
        <v>50</v>
      </c>
      <c r="N525" s="12">
        <f>M525*$Q$3</f>
        <v>0.75</v>
      </c>
    </row>
    <row r="526" spans="1:14">
      <c r="A526" s="3">
        <v>254</v>
      </c>
      <c r="B526" s="3">
        <f>DAY(Table1[[#This Row],[Date]])</f>
        <v>28</v>
      </c>
      <c r="C526" s="3">
        <f>MONTH(Table1[[#This Row],[Date]])</f>
        <v>7</v>
      </c>
      <c r="D526" s="3">
        <f>YEAR(Table1[[#This Row],[Date]])</f>
        <v>2023</v>
      </c>
      <c r="E526" s="2">
        <v>45135</v>
      </c>
      <c r="F526" s="3" t="s">
        <v>550</v>
      </c>
      <c r="G526" s="3" t="s">
        <v>15</v>
      </c>
      <c r="H526" s="3">
        <v>41</v>
      </c>
      <c r="I526" s="3" t="str" cm="1">
        <f t="array" ref="I526">_xlfn.IFS(H526&lt;30,"Young Adult",H526&gt;=50,"Senior",H526&gt;=30,"Adult")</f>
        <v>Adult</v>
      </c>
      <c r="J526" s="3" t="s">
        <v>16</v>
      </c>
      <c r="K526" s="3">
        <v>1</v>
      </c>
      <c r="L526" s="4">
        <v>500</v>
      </c>
      <c r="M526">
        <f>K526*L526</f>
        <v>500</v>
      </c>
      <c r="N526" s="12">
        <f>M526*$Q$3</f>
        <v>7.5</v>
      </c>
    </row>
    <row r="527" spans="1:14">
      <c r="A527" s="3">
        <v>100</v>
      </c>
      <c r="B527" s="3">
        <f>DAY(Table1[[#This Row],[Date]])</f>
        <v>16</v>
      </c>
      <c r="C527" s="3">
        <f>MONTH(Table1[[#This Row],[Date]])</f>
        <v>6</v>
      </c>
      <c r="D527" s="3">
        <f>YEAR(Table1[[#This Row],[Date]])</f>
        <v>2023</v>
      </c>
      <c r="E527" s="2">
        <v>45093</v>
      </c>
      <c r="F527" s="3" t="s">
        <v>551</v>
      </c>
      <c r="G527" s="3" t="s">
        <v>15</v>
      </c>
      <c r="H527" s="3">
        <v>41</v>
      </c>
      <c r="I527" s="3" t="str" cm="1">
        <f t="array" ref="I527">_xlfn.IFS(H527&lt;30,"Young Adult",H527&gt;=50,"Senior",H527&gt;=30,"Adult")</f>
        <v>Adult</v>
      </c>
      <c r="J527" s="3" t="s">
        <v>16</v>
      </c>
      <c r="K527" s="3">
        <v>1</v>
      </c>
      <c r="L527" s="4">
        <v>30</v>
      </c>
      <c r="M527">
        <f>K527*L527</f>
        <v>30</v>
      </c>
      <c r="N527" s="12">
        <f>M527*$Q$3</f>
        <v>0.44999999999999996</v>
      </c>
    </row>
    <row r="528" spans="1:14">
      <c r="A528" s="3">
        <v>995</v>
      </c>
      <c r="B528" s="3">
        <f>DAY(Table1[[#This Row],[Date]])</f>
        <v>30</v>
      </c>
      <c r="C528" s="3">
        <f>MONTH(Table1[[#This Row],[Date]])</f>
        <v>4</v>
      </c>
      <c r="D528" s="3">
        <f>YEAR(Table1[[#This Row],[Date]])</f>
        <v>2023</v>
      </c>
      <c r="E528" s="2">
        <v>45046</v>
      </c>
      <c r="F528" s="3" t="s">
        <v>552</v>
      </c>
      <c r="G528" s="3" t="s">
        <v>19</v>
      </c>
      <c r="H528" s="3">
        <v>41</v>
      </c>
      <c r="I528" s="3" t="str" cm="1">
        <f t="array" ref="I528">_xlfn.IFS(H528&lt;30,"Young Adult",H528&gt;=50,"Senior",H528&gt;=30,"Adult")</f>
        <v>Adult</v>
      </c>
      <c r="J528" s="3" t="s">
        <v>23</v>
      </c>
      <c r="K528" s="3">
        <v>1</v>
      </c>
      <c r="L528" s="4">
        <v>30</v>
      </c>
      <c r="M528">
        <f>K528*L528</f>
        <v>30</v>
      </c>
      <c r="N528" s="12">
        <f>M528*$Q$3</f>
        <v>0.44999999999999996</v>
      </c>
    </row>
    <row r="529" spans="1:14">
      <c r="A529" s="3">
        <v>738</v>
      </c>
      <c r="B529" s="3">
        <f>DAY(Table1[[#This Row],[Date]])</f>
        <v>25</v>
      </c>
      <c r="C529" s="3">
        <f>MONTH(Table1[[#This Row],[Date]])</f>
        <v>4</v>
      </c>
      <c r="D529" s="3">
        <f>YEAR(Table1[[#This Row],[Date]])</f>
        <v>2023</v>
      </c>
      <c r="E529" s="2">
        <v>45041</v>
      </c>
      <c r="F529" s="3" t="s">
        <v>553</v>
      </c>
      <c r="G529" s="3" t="s">
        <v>15</v>
      </c>
      <c r="H529" s="3">
        <v>41</v>
      </c>
      <c r="I529" s="3" t="str" cm="1">
        <f t="array" ref="I529">_xlfn.IFS(H529&lt;30,"Young Adult",H529&gt;=50,"Senior",H529&gt;=30,"Adult")</f>
        <v>Adult</v>
      </c>
      <c r="J529" s="3" t="s">
        <v>23</v>
      </c>
      <c r="K529" s="3">
        <v>2</v>
      </c>
      <c r="L529" s="4">
        <v>50</v>
      </c>
      <c r="M529">
        <f>K529*L529</f>
        <v>100</v>
      </c>
      <c r="N529" s="12">
        <f>M529*$Q$3</f>
        <v>1.5</v>
      </c>
    </row>
    <row r="530" spans="1:14">
      <c r="A530" s="3">
        <v>693</v>
      </c>
      <c r="B530" s="3">
        <f>DAY(Table1[[#This Row],[Date]])</f>
        <v>23</v>
      </c>
      <c r="C530" s="3">
        <f>MONTH(Table1[[#This Row],[Date]])</f>
        <v>4</v>
      </c>
      <c r="D530" s="3">
        <f>YEAR(Table1[[#This Row],[Date]])</f>
        <v>2023</v>
      </c>
      <c r="E530" s="2">
        <v>45039</v>
      </c>
      <c r="F530" s="3" t="s">
        <v>554</v>
      </c>
      <c r="G530" s="3" t="s">
        <v>15</v>
      </c>
      <c r="H530" s="3">
        <v>41</v>
      </c>
      <c r="I530" s="3" t="str" cm="1">
        <f t="array" ref="I530">_xlfn.IFS(H530&lt;30,"Young Adult",H530&gt;=50,"Senior",H530&gt;=30,"Adult")</f>
        <v>Adult</v>
      </c>
      <c r="J530" s="3" t="s">
        <v>20</v>
      </c>
      <c r="K530" s="3">
        <v>3</v>
      </c>
      <c r="L530" s="4">
        <v>500</v>
      </c>
      <c r="M530">
        <f>K530*L530</f>
        <v>1500</v>
      </c>
      <c r="N530" s="12">
        <f>M530*$Q$3</f>
        <v>22.5</v>
      </c>
    </row>
    <row r="531" spans="1:14">
      <c r="A531" s="3">
        <v>891</v>
      </c>
      <c r="B531" s="3">
        <f>DAY(Table1[[#This Row],[Date]])</f>
        <v>5</v>
      </c>
      <c r="C531" s="3">
        <f>MONTH(Table1[[#This Row],[Date]])</f>
        <v>4</v>
      </c>
      <c r="D531" s="3">
        <f>YEAR(Table1[[#This Row],[Date]])</f>
        <v>2023</v>
      </c>
      <c r="E531" s="2">
        <v>45021</v>
      </c>
      <c r="F531" s="3" t="s">
        <v>555</v>
      </c>
      <c r="G531" s="3" t="s">
        <v>15</v>
      </c>
      <c r="H531" s="3">
        <v>41</v>
      </c>
      <c r="I531" s="3" t="str" cm="1">
        <f t="array" ref="I531">_xlfn.IFS(H531&lt;30,"Young Adult",H531&gt;=50,"Senior",H531&gt;=30,"Adult")</f>
        <v>Adult</v>
      </c>
      <c r="J531" s="3" t="s">
        <v>16</v>
      </c>
      <c r="K531" s="3">
        <v>3</v>
      </c>
      <c r="L531" s="4">
        <v>300</v>
      </c>
      <c r="M531">
        <f>K531*L531</f>
        <v>900</v>
      </c>
      <c r="N531" s="12">
        <f>M531*$Q$3</f>
        <v>13.5</v>
      </c>
    </row>
    <row r="532" spans="1:14">
      <c r="A532" s="3">
        <v>402</v>
      </c>
      <c r="B532" s="3">
        <f>DAY(Table1[[#This Row],[Date]])</f>
        <v>21</v>
      </c>
      <c r="C532" s="3">
        <f>MONTH(Table1[[#This Row],[Date]])</f>
        <v>3</v>
      </c>
      <c r="D532" s="3">
        <f>YEAR(Table1[[#This Row],[Date]])</f>
        <v>2023</v>
      </c>
      <c r="E532" s="2">
        <v>45006</v>
      </c>
      <c r="F532" s="3" t="s">
        <v>556</v>
      </c>
      <c r="G532" s="3" t="s">
        <v>19</v>
      </c>
      <c r="H532" s="3">
        <v>41</v>
      </c>
      <c r="I532" s="3" t="str" cm="1">
        <f t="array" ref="I532">_xlfn.IFS(H532&lt;30,"Young Adult",H532&gt;=50,"Senior",H532&gt;=30,"Adult")</f>
        <v>Adult</v>
      </c>
      <c r="J532" s="3" t="s">
        <v>23</v>
      </c>
      <c r="K532" s="3">
        <v>2</v>
      </c>
      <c r="L532" s="4">
        <v>300</v>
      </c>
      <c r="M532">
        <f>K532*L532</f>
        <v>600</v>
      </c>
      <c r="N532" s="12">
        <f>M532*$Q$3</f>
        <v>9</v>
      </c>
    </row>
    <row r="533" spans="1:14">
      <c r="A533" s="3">
        <v>861</v>
      </c>
      <c r="B533" s="3">
        <f>DAY(Table1[[#This Row],[Date]])</f>
        <v>17</v>
      </c>
      <c r="C533" s="3">
        <f>MONTH(Table1[[#This Row],[Date]])</f>
        <v>2</v>
      </c>
      <c r="D533" s="3">
        <f>YEAR(Table1[[#This Row],[Date]])</f>
        <v>2023</v>
      </c>
      <c r="E533" s="2">
        <v>44974</v>
      </c>
      <c r="F533" s="3" t="s">
        <v>557</v>
      </c>
      <c r="G533" s="3" t="s">
        <v>19</v>
      </c>
      <c r="H533" s="3">
        <v>41</v>
      </c>
      <c r="I533" s="3" t="str" cm="1">
        <f t="array" ref="I533">_xlfn.IFS(H533&lt;30,"Young Adult",H533&gt;=50,"Senior",H533&gt;=30,"Adult")</f>
        <v>Adult</v>
      </c>
      <c r="J533" s="3" t="s">
        <v>23</v>
      </c>
      <c r="K533" s="3">
        <v>3</v>
      </c>
      <c r="L533" s="4">
        <v>30</v>
      </c>
      <c r="M533">
        <f>K533*L533</f>
        <v>90</v>
      </c>
      <c r="N533" s="12">
        <f>M533*$Q$3</f>
        <v>1.3499999999999999</v>
      </c>
    </row>
    <row r="534" spans="1:14">
      <c r="A534" s="3">
        <v>787</v>
      </c>
      <c r="B534" s="3">
        <f>DAY(Table1[[#This Row],[Date]])</f>
        <v>22</v>
      </c>
      <c r="C534" s="3">
        <f>MONTH(Table1[[#This Row],[Date]])</f>
        <v>1</v>
      </c>
      <c r="D534" s="3">
        <f>YEAR(Table1[[#This Row],[Date]])</f>
        <v>2023</v>
      </c>
      <c r="E534" s="2">
        <v>44948</v>
      </c>
      <c r="F534" s="3" t="s">
        <v>558</v>
      </c>
      <c r="G534" s="3" t="s">
        <v>15</v>
      </c>
      <c r="H534" s="3">
        <v>41</v>
      </c>
      <c r="I534" s="3" t="str" cm="1">
        <f t="array" ref="I534">_xlfn.IFS(H534&lt;30,"Young Adult",H534&gt;=50,"Senior",H534&gt;=30,"Adult")</f>
        <v>Adult</v>
      </c>
      <c r="J534" s="3" t="s">
        <v>16</v>
      </c>
      <c r="K534" s="3">
        <v>1</v>
      </c>
      <c r="L534" s="4">
        <v>25</v>
      </c>
      <c r="M534">
        <f>K534*L534</f>
        <v>25</v>
      </c>
      <c r="N534" s="12">
        <f>M534*$Q$3</f>
        <v>0.375</v>
      </c>
    </row>
    <row r="535" spans="1:14">
      <c r="A535" s="3">
        <v>180</v>
      </c>
      <c r="B535" s="3">
        <f>DAY(Table1[[#This Row],[Date]])</f>
        <v>1</v>
      </c>
      <c r="C535" s="3">
        <f>MONTH(Table1[[#This Row],[Date]])</f>
        <v>1</v>
      </c>
      <c r="D535" s="3">
        <f>YEAR(Table1[[#This Row],[Date]])</f>
        <v>2023</v>
      </c>
      <c r="E535" s="2">
        <v>44927</v>
      </c>
      <c r="F535" s="3" t="s">
        <v>559</v>
      </c>
      <c r="G535" s="3" t="s">
        <v>15</v>
      </c>
      <c r="H535" s="3">
        <v>41</v>
      </c>
      <c r="I535" s="3" t="str" cm="1">
        <f t="array" ref="I535">_xlfn.IFS(H535&lt;30,"Young Adult",H535&gt;=50,"Senior",H535&gt;=30,"Adult")</f>
        <v>Adult</v>
      </c>
      <c r="J535" s="3" t="s">
        <v>23</v>
      </c>
      <c r="K535" s="3">
        <v>3</v>
      </c>
      <c r="L535" s="4">
        <v>300</v>
      </c>
      <c r="M535">
        <f>K535*L535</f>
        <v>900</v>
      </c>
      <c r="N535" s="12">
        <f>M535*$Q$3</f>
        <v>13.5</v>
      </c>
    </row>
    <row r="536" spans="1:14">
      <c r="A536" s="3">
        <v>468</v>
      </c>
      <c r="B536" s="3">
        <f>DAY(Table1[[#This Row],[Date]])</f>
        <v>9</v>
      </c>
      <c r="C536" s="3">
        <f>MONTH(Table1[[#This Row],[Date]])</f>
        <v>12</v>
      </c>
      <c r="D536" s="3">
        <f>YEAR(Table1[[#This Row],[Date]])</f>
        <v>2023</v>
      </c>
      <c r="E536" s="2">
        <v>45269</v>
      </c>
      <c r="F536" s="3" t="s">
        <v>560</v>
      </c>
      <c r="G536" s="3" t="s">
        <v>15</v>
      </c>
      <c r="H536" s="3">
        <v>40</v>
      </c>
      <c r="I536" s="3" t="str" cm="1">
        <f t="array" ref="I536">_xlfn.IFS(H536&lt;30,"Young Adult",H536&gt;=50,"Senior",H536&gt;=30,"Adult")</f>
        <v>Adult</v>
      </c>
      <c r="J536" s="3" t="s">
        <v>16</v>
      </c>
      <c r="K536" s="3">
        <v>1</v>
      </c>
      <c r="L536" s="4">
        <v>25</v>
      </c>
      <c r="M536">
        <f>K536*L536</f>
        <v>25</v>
      </c>
      <c r="N536" s="12">
        <f>M536*$Q$3</f>
        <v>0.375</v>
      </c>
    </row>
    <row r="537" spans="1:14">
      <c r="A537" s="3">
        <v>550</v>
      </c>
      <c r="B537" s="3">
        <f>DAY(Table1[[#This Row],[Date]])</f>
        <v>7</v>
      </c>
      <c r="C537" s="3">
        <f>MONTH(Table1[[#This Row],[Date]])</f>
        <v>12</v>
      </c>
      <c r="D537" s="3">
        <f>YEAR(Table1[[#This Row],[Date]])</f>
        <v>2023</v>
      </c>
      <c r="E537" s="2">
        <v>45267</v>
      </c>
      <c r="F537" s="3" t="s">
        <v>561</v>
      </c>
      <c r="G537" s="3" t="s">
        <v>15</v>
      </c>
      <c r="H537" s="3">
        <v>40</v>
      </c>
      <c r="I537" s="3" t="str" cm="1">
        <f t="array" ref="I537">_xlfn.IFS(H537&lt;30,"Young Adult",H537&gt;=50,"Senior",H537&gt;=30,"Adult")</f>
        <v>Adult</v>
      </c>
      <c r="J537" s="3" t="s">
        <v>23</v>
      </c>
      <c r="K537" s="3">
        <v>3</v>
      </c>
      <c r="L537" s="4">
        <v>300</v>
      </c>
      <c r="M537">
        <f>K537*L537</f>
        <v>900</v>
      </c>
      <c r="N537" s="12">
        <f>M537*$Q$3</f>
        <v>13.5</v>
      </c>
    </row>
    <row r="538" spans="1:14">
      <c r="A538" s="3">
        <v>641</v>
      </c>
      <c r="B538" s="3">
        <f>DAY(Table1[[#This Row],[Date]])</f>
        <v>23</v>
      </c>
      <c r="C538" s="3">
        <f>MONTH(Table1[[#This Row],[Date]])</f>
        <v>11</v>
      </c>
      <c r="D538" s="3">
        <f>YEAR(Table1[[#This Row],[Date]])</f>
        <v>2023</v>
      </c>
      <c r="E538" s="2">
        <v>45253</v>
      </c>
      <c r="F538" s="3" t="s">
        <v>562</v>
      </c>
      <c r="G538" s="3" t="s">
        <v>19</v>
      </c>
      <c r="H538" s="3">
        <v>40</v>
      </c>
      <c r="I538" s="3" t="str" cm="1">
        <f t="array" ref="I538">_xlfn.IFS(H538&lt;30,"Young Adult",H538&gt;=50,"Senior",H538&gt;=30,"Adult")</f>
        <v>Adult</v>
      </c>
      <c r="J538" s="3" t="s">
        <v>16</v>
      </c>
      <c r="K538" s="3">
        <v>1</v>
      </c>
      <c r="L538" s="4">
        <v>300</v>
      </c>
      <c r="M538">
        <f>K538*L538</f>
        <v>300</v>
      </c>
      <c r="N538" s="12">
        <f>M538*$Q$3</f>
        <v>4.5</v>
      </c>
    </row>
    <row r="539" spans="1:14">
      <c r="A539" s="3">
        <v>47</v>
      </c>
      <c r="B539" s="3">
        <f>DAY(Table1[[#This Row],[Date]])</f>
        <v>6</v>
      </c>
      <c r="C539" s="3">
        <f>MONTH(Table1[[#This Row],[Date]])</f>
        <v>11</v>
      </c>
      <c r="D539" s="3">
        <f>YEAR(Table1[[#This Row],[Date]])</f>
        <v>2023</v>
      </c>
      <c r="E539" s="2">
        <v>45236</v>
      </c>
      <c r="F539" s="3" t="s">
        <v>563</v>
      </c>
      <c r="G539" s="3" t="s">
        <v>19</v>
      </c>
      <c r="H539" s="3">
        <v>40</v>
      </c>
      <c r="I539" s="3" t="str" cm="1">
        <f t="array" ref="I539">_xlfn.IFS(H539&lt;30,"Young Adult",H539&gt;=50,"Senior",H539&gt;=30,"Adult")</f>
        <v>Adult</v>
      </c>
      <c r="J539" s="3" t="s">
        <v>20</v>
      </c>
      <c r="K539" s="3">
        <v>3</v>
      </c>
      <c r="L539" s="4">
        <v>500</v>
      </c>
      <c r="M539">
        <f>K539*L539</f>
        <v>1500</v>
      </c>
      <c r="N539" s="12">
        <f>M539*$Q$3</f>
        <v>22.5</v>
      </c>
    </row>
    <row r="540" spans="1:14">
      <c r="A540" s="3">
        <v>428</v>
      </c>
      <c r="B540" s="3">
        <f>DAY(Table1[[#This Row],[Date]])</f>
        <v>10</v>
      </c>
      <c r="C540" s="3">
        <f>MONTH(Table1[[#This Row],[Date]])</f>
        <v>10</v>
      </c>
      <c r="D540" s="3">
        <f>YEAR(Table1[[#This Row],[Date]])</f>
        <v>2023</v>
      </c>
      <c r="E540" s="2">
        <v>45209</v>
      </c>
      <c r="F540" s="3" t="s">
        <v>564</v>
      </c>
      <c r="G540" s="3" t="s">
        <v>19</v>
      </c>
      <c r="H540" s="3">
        <v>40</v>
      </c>
      <c r="I540" s="3" t="str" cm="1">
        <f t="array" ref="I540">_xlfn.IFS(H540&lt;30,"Young Adult",H540&gt;=50,"Senior",H540&gt;=30,"Adult")</f>
        <v>Adult</v>
      </c>
      <c r="J540" s="3" t="s">
        <v>16</v>
      </c>
      <c r="K540" s="3">
        <v>4</v>
      </c>
      <c r="L540" s="4">
        <v>50</v>
      </c>
      <c r="M540">
        <f>K540*L540</f>
        <v>200</v>
      </c>
      <c r="N540" s="12">
        <f>M540*$Q$3</f>
        <v>3</v>
      </c>
    </row>
    <row r="541" spans="1:14">
      <c r="A541" s="3">
        <v>178</v>
      </c>
      <c r="B541" s="3">
        <f>DAY(Table1[[#This Row],[Date]])</f>
        <v>4</v>
      </c>
      <c r="C541" s="3">
        <f>MONTH(Table1[[#This Row],[Date]])</f>
        <v>10</v>
      </c>
      <c r="D541" s="3">
        <f>YEAR(Table1[[#This Row],[Date]])</f>
        <v>2023</v>
      </c>
      <c r="E541" s="2">
        <v>45203</v>
      </c>
      <c r="F541" s="3" t="s">
        <v>565</v>
      </c>
      <c r="G541" s="3" t="s">
        <v>15</v>
      </c>
      <c r="H541" s="3">
        <v>40</v>
      </c>
      <c r="I541" s="3" t="str" cm="1">
        <f t="array" ref="I541">_xlfn.IFS(H541&lt;30,"Young Adult",H541&gt;=50,"Senior",H541&gt;=30,"Adult")</f>
        <v>Adult</v>
      </c>
      <c r="J541" s="3" t="s">
        <v>23</v>
      </c>
      <c r="K541" s="3">
        <v>2</v>
      </c>
      <c r="L541" s="4">
        <v>30</v>
      </c>
      <c r="M541">
        <f>K541*L541</f>
        <v>60</v>
      </c>
      <c r="N541" s="12">
        <f>M541*$Q$3</f>
        <v>0.89999999999999991</v>
      </c>
    </row>
    <row r="542" spans="1:14">
      <c r="A542" s="3">
        <v>297</v>
      </c>
      <c r="B542" s="3">
        <f>DAY(Table1[[#This Row],[Date]])</f>
        <v>4</v>
      </c>
      <c r="C542" s="3">
        <f>MONTH(Table1[[#This Row],[Date]])</f>
        <v>9</v>
      </c>
      <c r="D542" s="3">
        <f>YEAR(Table1[[#This Row],[Date]])</f>
        <v>2023</v>
      </c>
      <c r="E542" s="2">
        <v>45173</v>
      </c>
      <c r="F542" s="3" t="s">
        <v>566</v>
      </c>
      <c r="G542" s="3" t="s">
        <v>19</v>
      </c>
      <c r="H542" s="3">
        <v>40</v>
      </c>
      <c r="I542" s="3" t="str" cm="1">
        <f t="array" ref="I542">_xlfn.IFS(H542&lt;30,"Young Adult",H542&gt;=50,"Senior",H542&gt;=30,"Adult")</f>
        <v>Adult</v>
      </c>
      <c r="J542" s="3" t="s">
        <v>16</v>
      </c>
      <c r="K542" s="3">
        <v>2</v>
      </c>
      <c r="L542" s="4">
        <v>500</v>
      </c>
      <c r="M542">
        <f>K542*L542</f>
        <v>1000</v>
      </c>
      <c r="N542" s="12">
        <f>M542*$Q$3</f>
        <v>15</v>
      </c>
    </row>
    <row r="543" spans="1:14">
      <c r="A543" s="3">
        <v>603</v>
      </c>
      <c r="B543" s="3">
        <f>DAY(Table1[[#This Row],[Date]])</f>
        <v>16</v>
      </c>
      <c r="C543" s="3">
        <f>MONTH(Table1[[#This Row],[Date]])</f>
        <v>7</v>
      </c>
      <c r="D543" s="3">
        <f>YEAR(Table1[[#This Row],[Date]])</f>
        <v>2023</v>
      </c>
      <c r="E543" s="2">
        <v>45123</v>
      </c>
      <c r="F543" s="3" t="s">
        <v>567</v>
      </c>
      <c r="G543" s="3" t="s">
        <v>19</v>
      </c>
      <c r="H543" s="3">
        <v>40</v>
      </c>
      <c r="I543" s="3" t="str" cm="1">
        <f t="array" ref="I543">_xlfn.IFS(H543&lt;30,"Young Adult",H543&gt;=50,"Senior",H543&gt;=30,"Adult")</f>
        <v>Adult</v>
      </c>
      <c r="J543" s="3" t="s">
        <v>23</v>
      </c>
      <c r="K543" s="3">
        <v>3</v>
      </c>
      <c r="L543" s="4">
        <v>30</v>
      </c>
      <c r="M543">
        <f>K543*L543</f>
        <v>90</v>
      </c>
      <c r="N543" s="12">
        <f>M543*$Q$3</f>
        <v>1.3499999999999999</v>
      </c>
    </row>
    <row r="544" spans="1:14">
      <c r="A544" s="3">
        <v>587</v>
      </c>
      <c r="B544" s="3">
        <f>DAY(Table1[[#This Row],[Date]])</f>
        <v>8</v>
      </c>
      <c r="C544" s="3">
        <f>MONTH(Table1[[#This Row],[Date]])</f>
        <v>6</v>
      </c>
      <c r="D544" s="3">
        <f>YEAR(Table1[[#This Row],[Date]])</f>
        <v>2023</v>
      </c>
      <c r="E544" s="2">
        <v>45085</v>
      </c>
      <c r="F544" s="3" t="s">
        <v>568</v>
      </c>
      <c r="G544" s="3" t="s">
        <v>19</v>
      </c>
      <c r="H544" s="3">
        <v>40</v>
      </c>
      <c r="I544" s="3" t="str" cm="1">
        <f t="array" ref="I544">_xlfn.IFS(H544&lt;30,"Young Adult",H544&gt;=50,"Senior",H544&gt;=30,"Adult")</f>
        <v>Adult</v>
      </c>
      <c r="J544" s="3" t="s">
        <v>20</v>
      </c>
      <c r="K544" s="3">
        <v>4</v>
      </c>
      <c r="L544" s="4">
        <v>300</v>
      </c>
      <c r="M544">
        <f>K544*L544</f>
        <v>1200</v>
      </c>
      <c r="N544" s="12">
        <f>M544*$Q$3</f>
        <v>18</v>
      </c>
    </row>
    <row r="545" spans="1:14">
      <c r="A545" s="3">
        <v>81</v>
      </c>
      <c r="B545" s="3">
        <f>DAY(Table1[[#This Row],[Date]])</f>
        <v>17</v>
      </c>
      <c r="C545" s="3">
        <f>MONTH(Table1[[#This Row],[Date]])</f>
        <v>5</v>
      </c>
      <c r="D545" s="3">
        <f>YEAR(Table1[[#This Row],[Date]])</f>
        <v>2023</v>
      </c>
      <c r="E545" s="2">
        <v>45063</v>
      </c>
      <c r="F545" s="3" t="s">
        <v>569</v>
      </c>
      <c r="G545" s="3" t="s">
        <v>15</v>
      </c>
      <c r="H545" s="3">
        <v>40</v>
      </c>
      <c r="I545" s="3" t="str" cm="1">
        <f t="array" ref="I545">_xlfn.IFS(H545&lt;30,"Young Adult",H545&gt;=50,"Senior",H545&gt;=30,"Adult")</f>
        <v>Adult</v>
      </c>
      <c r="J545" s="3" t="s">
        <v>16</v>
      </c>
      <c r="K545" s="3">
        <v>1</v>
      </c>
      <c r="L545" s="4">
        <v>50</v>
      </c>
      <c r="M545">
        <f>K545*L545</f>
        <v>50</v>
      </c>
      <c r="N545" s="12">
        <f>M545*$Q$3</f>
        <v>0.75</v>
      </c>
    </row>
    <row r="546" spans="1:14">
      <c r="A546" s="3">
        <v>123</v>
      </c>
      <c r="B546" s="3">
        <f>DAY(Table1[[#This Row],[Date]])</f>
        <v>15</v>
      </c>
      <c r="C546" s="3">
        <f>MONTH(Table1[[#This Row],[Date]])</f>
        <v>5</v>
      </c>
      <c r="D546" s="3">
        <f>YEAR(Table1[[#This Row],[Date]])</f>
        <v>2023</v>
      </c>
      <c r="E546" s="2">
        <v>45061</v>
      </c>
      <c r="F546" s="3" t="s">
        <v>570</v>
      </c>
      <c r="G546" s="3" t="s">
        <v>19</v>
      </c>
      <c r="H546" s="3">
        <v>40</v>
      </c>
      <c r="I546" s="3" t="str" cm="1">
        <f t="array" ref="I546">_xlfn.IFS(H546&lt;30,"Young Adult",H546&gt;=50,"Senior",H546&gt;=30,"Adult")</f>
        <v>Adult</v>
      </c>
      <c r="J546" s="3" t="s">
        <v>16</v>
      </c>
      <c r="K546" s="3">
        <v>2</v>
      </c>
      <c r="L546" s="4">
        <v>30</v>
      </c>
      <c r="M546">
        <f>K546*L546</f>
        <v>60</v>
      </c>
      <c r="N546" s="12">
        <f>M546*$Q$3</f>
        <v>0.89999999999999991</v>
      </c>
    </row>
    <row r="547" spans="1:14">
      <c r="A547" s="3">
        <v>518</v>
      </c>
      <c r="B547" s="3">
        <f>DAY(Table1[[#This Row],[Date]])</f>
        <v>11</v>
      </c>
      <c r="C547" s="3">
        <f>MONTH(Table1[[#This Row],[Date]])</f>
        <v>5</v>
      </c>
      <c r="D547" s="3">
        <f>YEAR(Table1[[#This Row],[Date]])</f>
        <v>2023</v>
      </c>
      <c r="E547" s="2">
        <v>45057</v>
      </c>
      <c r="F547" s="3" t="s">
        <v>571</v>
      </c>
      <c r="G547" s="3" t="s">
        <v>19</v>
      </c>
      <c r="H547" s="3">
        <v>40</v>
      </c>
      <c r="I547" s="3" t="str" cm="1">
        <f t="array" ref="I547">_xlfn.IFS(H547&lt;30,"Young Adult",H547&gt;=50,"Senior",H547&gt;=30,"Adult")</f>
        <v>Adult</v>
      </c>
      <c r="J547" s="3" t="s">
        <v>23</v>
      </c>
      <c r="K547" s="3">
        <v>1</v>
      </c>
      <c r="L547" s="4">
        <v>30</v>
      </c>
      <c r="M547">
        <f>K547*L547</f>
        <v>30</v>
      </c>
      <c r="N547" s="12">
        <f>M547*$Q$3</f>
        <v>0.44999999999999996</v>
      </c>
    </row>
    <row r="548" spans="1:14">
      <c r="A548" s="3">
        <v>883</v>
      </c>
      <c r="B548" s="3">
        <f>DAY(Table1[[#This Row],[Date]])</f>
        <v>9</v>
      </c>
      <c r="C548" s="3">
        <f>MONTH(Table1[[#This Row],[Date]])</f>
        <v>5</v>
      </c>
      <c r="D548" s="3">
        <f>YEAR(Table1[[#This Row],[Date]])</f>
        <v>2023</v>
      </c>
      <c r="E548" s="2">
        <v>45055</v>
      </c>
      <c r="F548" s="3" t="s">
        <v>572</v>
      </c>
      <c r="G548" s="3" t="s">
        <v>15</v>
      </c>
      <c r="H548" s="3">
        <v>40</v>
      </c>
      <c r="I548" s="3" t="str" cm="1">
        <f t="array" ref="I548">_xlfn.IFS(H548&lt;30,"Young Adult",H548&gt;=50,"Senior",H548&gt;=30,"Adult")</f>
        <v>Adult</v>
      </c>
      <c r="J548" s="3" t="s">
        <v>16</v>
      </c>
      <c r="K548" s="3">
        <v>1</v>
      </c>
      <c r="L548" s="4">
        <v>500</v>
      </c>
      <c r="M548">
        <f>K548*L548</f>
        <v>500</v>
      </c>
      <c r="N548" s="12">
        <f>M548*$Q$3</f>
        <v>7.5</v>
      </c>
    </row>
    <row r="549" spans="1:14">
      <c r="A549" s="3">
        <v>744</v>
      </c>
      <c r="B549" s="3">
        <f>DAY(Table1[[#This Row],[Date]])</f>
        <v>7</v>
      </c>
      <c r="C549" s="3">
        <f>MONTH(Table1[[#This Row],[Date]])</f>
        <v>5</v>
      </c>
      <c r="D549" s="3">
        <f>YEAR(Table1[[#This Row],[Date]])</f>
        <v>2023</v>
      </c>
      <c r="E549" s="2">
        <v>45053</v>
      </c>
      <c r="F549" s="3" t="s">
        <v>573</v>
      </c>
      <c r="G549" s="3" t="s">
        <v>15</v>
      </c>
      <c r="H549" s="3">
        <v>40</v>
      </c>
      <c r="I549" s="3" t="str" cm="1">
        <f t="array" ref="I549">_xlfn.IFS(H549&lt;30,"Young Adult",H549&gt;=50,"Senior",H549&gt;=30,"Adult")</f>
        <v>Adult</v>
      </c>
      <c r="J549" s="3" t="s">
        <v>16</v>
      </c>
      <c r="K549" s="3">
        <v>1</v>
      </c>
      <c r="L549" s="4">
        <v>25</v>
      </c>
      <c r="M549">
        <f>K549*L549</f>
        <v>25</v>
      </c>
      <c r="N549" s="12">
        <f>M549*$Q$3</f>
        <v>0.375</v>
      </c>
    </row>
    <row r="550" spans="1:14">
      <c r="A550" s="3">
        <v>357</v>
      </c>
      <c r="B550" s="3">
        <f>DAY(Table1[[#This Row],[Date]])</f>
        <v>3</v>
      </c>
      <c r="C550" s="3">
        <f>MONTH(Table1[[#This Row],[Date]])</f>
        <v>5</v>
      </c>
      <c r="D550" s="3">
        <f>YEAR(Table1[[#This Row],[Date]])</f>
        <v>2023</v>
      </c>
      <c r="E550" s="2">
        <v>45049</v>
      </c>
      <c r="F550" s="3" t="s">
        <v>574</v>
      </c>
      <c r="G550" s="3" t="s">
        <v>19</v>
      </c>
      <c r="H550" s="3">
        <v>40</v>
      </c>
      <c r="I550" s="3" t="str" cm="1">
        <f t="array" ref="I550">_xlfn.IFS(H550&lt;30,"Young Adult",H550&gt;=50,"Senior",H550&gt;=30,"Adult")</f>
        <v>Adult</v>
      </c>
      <c r="J550" s="3" t="s">
        <v>16</v>
      </c>
      <c r="K550" s="3">
        <v>3</v>
      </c>
      <c r="L550" s="4">
        <v>25</v>
      </c>
      <c r="M550">
        <f>K550*L550</f>
        <v>75</v>
      </c>
      <c r="N550" s="12">
        <f>M550*$Q$3</f>
        <v>1.125</v>
      </c>
    </row>
    <row r="551" spans="1:14">
      <c r="A551" s="3">
        <v>188</v>
      </c>
      <c r="B551" s="3">
        <f>DAY(Table1[[#This Row],[Date]])</f>
        <v>3</v>
      </c>
      <c r="C551" s="3">
        <f>MONTH(Table1[[#This Row],[Date]])</f>
        <v>5</v>
      </c>
      <c r="D551" s="3">
        <f>YEAR(Table1[[#This Row],[Date]])</f>
        <v>2023</v>
      </c>
      <c r="E551" s="2">
        <v>45049</v>
      </c>
      <c r="F551" s="3" t="s">
        <v>575</v>
      </c>
      <c r="G551" s="3" t="s">
        <v>15</v>
      </c>
      <c r="H551" s="3">
        <v>40</v>
      </c>
      <c r="I551" s="3" t="str" cm="1">
        <f t="array" ref="I551">_xlfn.IFS(H551&lt;30,"Young Adult",H551&gt;=50,"Senior",H551&gt;=30,"Adult")</f>
        <v>Adult</v>
      </c>
      <c r="J551" s="3" t="s">
        <v>23</v>
      </c>
      <c r="K551" s="3">
        <v>3</v>
      </c>
      <c r="L551" s="4">
        <v>25</v>
      </c>
      <c r="M551">
        <f>K551*L551</f>
        <v>75</v>
      </c>
      <c r="N551" s="12">
        <f>M551*$Q$3</f>
        <v>1.125</v>
      </c>
    </row>
    <row r="552" spans="1:14">
      <c r="A552" s="3">
        <v>460</v>
      </c>
      <c r="B552" s="3">
        <f>DAY(Table1[[#This Row],[Date]])</f>
        <v>2</v>
      </c>
      <c r="C552" s="3">
        <f>MONTH(Table1[[#This Row],[Date]])</f>
        <v>5</v>
      </c>
      <c r="D552" s="3">
        <f>YEAR(Table1[[#This Row],[Date]])</f>
        <v>2023</v>
      </c>
      <c r="E552" s="2">
        <v>45048</v>
      </c>
      <c r="F552" s="3" t="s">
        <v>576</v>
      </c>
      <c r="G552" s="3" t="s">
        <v>15</v>
      </c>
      <c r="H552" s="3">
        <v>40</v>
      </c>
      <c r="I552" s="3" t="str" cm="1">
        <f t="array" ref="I552">_xlfn.IFS(H552&lt;30,"Young Adult",H552&gt;=50,"Senior",H552&gt;=30,"Adult")</f>
        <v>Adult</v>
      </c>
      <c r="J552" s="3" t="s">
        <v>20</v>
      </c>
      <c r="K552" s="3">
        <v>1</v>
      </c>
      <c r="L552" s="4">
        <v>50</v>
      </c>
      <c r="M552">
        <f>K552*L552</f>
        <v>50</v>
      </c>
      <c r="N552" s="12">
        <f>M552*$Q$3</f>
        <v>0.75</v>
      </c>
    </row>
    <row r="553" spans="1:14">
      <c r="A553" s="3">
        <v>969</v>
      </c>
      <c r="B553" s="3">
        <f>DAY(Table1[[#This Row],[Date]])</f>
        <v>19</v>
      </c>
      <c r="C553" s="3">
        <f>MONTH(Table1[[#This Row],[Date]])</f>
        <v>4</v>
      </c>
      <c r="D553" s="3">
        <f>YEAR(Table1[[#This Row],[Date]])</f>
        <v>2023</v>
      </c>
      <c r="E553" s="2">
        <v>45035</v>
      </c>
      <c r="F553" s="3" t="s">
        <v>577</v>
      </c>
      <c r="G553" s="3" t="s">
        <v>19</v>
      </c>
      <c r="H553" s="3">
        <v>40</v>
      </c>
      <c r="I553" s="3" t="str" cm="1">
        <f t="array" ref="I553">_xlfn.IFS(H553&lt;30,"Young Adult",H553&gt;=50,"Senior",H553&gt;=30,"Adult")</f>
        <v>Adult</v>
      </c>
      <c r="J553" s="3" t="s">
        <v>23</v>
      </c>
      <c r="K553" s="3">
        <v>3</v>
      </c>
      <c r="L553" s="4">
        <v>300</v>
      </c>
      <c r="M553">
        <f>K553*L553</f>
        <v>900</v>
      </c>
      <c r="N553" s="12">
        <f>M553*$Q$3</f>
        <v>13.5</v>
      </c>
    </row>
    <row r="554" spans="1:14">
      <c r="A554" s="3">
        <v>774</v>
      </c>
      <c r="B554" s="3">
        <f>DAY(Table1[[#This Row],[Date]])</f>
        <v>12</v>
      </c>
      <c r="C554" s="3">
        <f>MONTH(Table1[[#This Row],[Date]])</f>
        <v>4</v>
      </c>
      <c r="D554" s="3">
        <f>YEAR(Table1[[#This Row],[Date]])</f>
        <v>2023</v>
      </c>
      <c r="E554" s="2">
        <v>45028</v>
      </c>
      <c r="F554" s="3" t="s">
        <v>578</v>
      </c>
      <c r="G554" s="3" t="s">
        <v>19</v>
      </c>
      <c r="H554" s="3">
        <v>40</v>
      </c>
      <c r="I554" s="3" t="str" cm="1">
        <f t="array" ref="I554">_xlfn.IFS(H554&lt;30,"Young Adult",H554&gt;=50,"Senior",H554&gt;=30,"Adult")</f>
        <v>Adult</v>
      </c>
      <c r="J554" s="3" t="s">
        <v>23</v>
      </c>
      <c r="K554" s="3">
        <v>2</v>
      </c>
      <c r="L554" s="4">
        <v>25</v>
      </c>
      <c r="M554">
        <f>K554*L554</f>
        <v>50</v>
      </c>
      <c r="N554" s="12">
        <f>M554*$Q$3</f>
        <v>0.75</v>
      </c>
    </row>
    <row r="555" spans="1:14">
      <c r="A555" s="3">
        <v>764</v>
      </c>
      <c r="B555" s="3">
        <f>DAY(Table1[[#This Row],[Date]])</f>
        <v>25</v>
      </c>
      <c r="C555" s="3">
        <f>MONTH(Table1[[#This Row],[Date]])</f>
        <v>3</v>
      </c>
      <c r="D555" s="3">
        <f>YEAR(Table1[[#This Row],[Date]])</f>
        <v>2023</v>
      </c>
      <c r="E555" s="2">
        <v>45010</v>
      </c>
      <c r="F555" s="3" t="s">
        <v>579</v>
      </c>
      <c r="G555" s="3" t="s">
        <v>19</v>
      </c>
      <c r="H555" s="3">
        <v>40</v>
      </c>
      <c r="I555" s="3" t="str" cm="1">
        <f t="array" ref="I555">_xlfn.IFS(H555&lt;30,"Young Adult",H555&gt;=50,"Senior",H555&gt;=30,"Adult")</f>
        <v>Adult</v>
      </c>
      <c r="J555" s="3" t="s">
        <v>23</v>
      </c>
      <c r="K555" s="3">
        <v>1</v>
      </c>
      <c r="L555" s="4">
        <v>25</v>
      </c>
      <c r="M555">
        <f>K555*L555</f>
        <v>25</v>
      </c>
      <c r="N555" s="12">
        <f>M555*$Q$3</f>
        <v>0.375</v>
      </c>
    </row>
    <row r="556" spans="1:14">
      <c r="A556" s="3">
        <v>621</v>
      </c>
      <c r="B556" s="3">
        <f>DAY(Table1[[#This Row],[Date]])</f>
        <v>4</v>
      </c>
      <c r="C556" s="3">
        <f>MONTH(Table1[[#This Row],[Date]])</f>
        <v>3</v>
      </c>
      <c r="D556" s="3">
        <f>YEAR(Table1[[#This Row],[Date]])</f>
        <v>2023</v>
      </c>
      <c r="E556" s="2">
        <v>44989</v>
      </c>
      <c r="F556" s="3" t="s">
        <v>580</v>
      </c>
      <c r="G556" s="3" t="s">
        <v>19</v>
      </c>
      <c r="H556" s="3">
        <v>40</v>
      </c>
      <c r="I556" s="3" t="str" cm="1">
        <f t="array" ref="I556">_xlfn.IFS(H556&lt;30,"Young Adult",H556&gt;=50,"Senior",H556&gt;=30,"Adult")</f>
        <v>Adult</v>
      </c>
      <c r="J556" s="3" t="s">
        <v>20</v>
      </c>
      <c r="K556" s="3">
        <v>2</v>
      </c>
      <c r="L556" s="4">
        <v>500</v>
      </c>
      <c r="M556">
        <f>K556*L556</f>
        <v>1000</v>
      </c>
      <c r="N556" s="12">
        <f>M556*$Q$3</f>
        <v>15</v>
      </c>
    </row>
    <row r="557" spans="1:14">
      <c r="A557" s="3">
        <v>657</v>
      </c>
      <c r="B557" s="3">
        <f>DAY(Table1[[#This Row],[Date]])</f>
        <v>11</v>
      </c>
      <c r="C557" s="3">
        <f>MONTH(Table1[[#This Row],[Date]])</f>
        <v>2</v>
      </c>
      <c r="D557" s="3">
        <f>YEAR(Table1[[#This Row],[Date]])</f>
        <v>2023</v>
      </c>
      <c r="E557" s="2">
        <v>44968</v>
      </c>
      <c r="F557" s="3" t="s">
        <v>581</v>
      </c>
      <c r="G557" s="3" t="s">
        <v>15</v>
      </c>
      <c r="H557" s="3">
        <v>40</v>
      </c>
      <c r="I557" s="3" t="str" cm="1">
        <f t="array" ref="I557">_xlfn.IFS(H557&lt;30,"Young Adult",H557&gt;=50,"Senior",H557&gt;=30,"Adult")</f>
        <v>Adult</v>
      </c>
      <c r="J557" s="3" t="s">
        <v>23</v>
      </c>
      <c r="K557" s="3">
        <v>1</v>
      </c>
      <c r="L557" s="4">
        <v>25</v>
      </c>
      <c r="M557">
        <f>K557*L557</f>
        <v>25</v>
      </c>
      <c r="N557" s="12">
        <f>M557*$Q$3</f>
        <v>0.375</v>
      </c>
    </row>
    <row r="558" spans="1:14">
      <c r="A558" s="3">
        <v>797</v>
      </c>
      <c r="B558" s="3">
        <f>DAY(Table1[[#This Row],[Date]])</f>
        <v>7</v>
      </c>
      <c r="C558" s="3">
        <f>MONTH(Table1[[#This Row],[Date]])</f>
        <v>1</v>
      </c>
      <c r="D558" s="3">
        <f>YEAR(Table1[[#This Row],[Date]])</f>
        <v>2023</v>
      </c>
      <c r="E558" s="2">
        <v>44933</v>
      </c>
      <c r="F558" s="3" t="s">
        <v>582</v>
      </c>
      <c r="G558" s="3" t="s">
        <v>15</v>
      </c>
      <c r="H558" s="3">
        <v>40</v>
      </c>
      <c r="I558" s="3" t="str" cm="1">
        <f t="array" ref="I558">_xlfn.IFS(H558&lt;30,"Young Adult",H558&gt;=50,"Senior",H558&gt;=30,"Adult")</f>
        <v>Adult</v>
      </c>
      <c r="J558" s="3" t="s">
        <v>23</v>
      </c>
      <c r="K558" s="3">
        <v>3</v>
      </c>
      <c r="L558" s="4">
        <v>25</v>
      </c>
      <c r="M558">
        <f>K558*L558</f>
        <v>75</v>
      </c>
      <c r="N558" s="12">
        <f>M558*$Q$3</f>
        <v>1.125</v>
      </c>
    </row>
    <row r="559" spans="1:14">
      <c r="A559" s="3">
        <v>559</v>
      </c>
      <c r="B559" s="3">
        <f>DAY(Table1[[#This Row],[Date]])</f>
        <v>1</v>
      </c>
      <c r="C559" s="3">
        <f>MONTH(Table1[[#This Row],[Date]])</f>
        <v>1</v>
      </c>
      <c r="D559" s="3">
        <f>YEAR(Table1[[#This Row],[Date]])</f>
        <v>2023</v>
      </c>
      <c r="E559" s="2">
        <v>44927</v>
      </c>
      <c r="F559" s="3" t="s">
        <v>583</v>
      </c>
      <c r="G559" s="3" t="s">
        <v>19</v>
      </c>
      <c r="H559" s="3">
        <v>40</v>
      </c>
      <c r="I559" s="3" t="str" cm="1">
        <f t="array" ref="I559">_xlfn.IFS(H559&lt;30,"Young Adult",H559&gt;=50,"Senior",H559&gt;=30,"Adult")</f>
        <v>Adult</v>
      </c>
      <c r="J559" s="3" t="s">
        <v>23</v>
      </c>
      <c r="K559" s="3">
        <v>4</v>
      </c>
      <c r="L559" s="4">
        <v>300</v>
      </c>
      <c r="M559">
        <f>K559*L559</f>
        <v>1200</v>
      </c>
      <c r="N559" s="12">
        <f>M559*$Q$3</f>
        <v>18</v>
      </c>
    </row>
    <row r="560" spans="1:14">
      <c r="A560" s="3">
        <v>803</v>
      </c>
      <c r="B560" s="3">
        <f>DAY(Table1[[#This Row],[Date]])</f>
        <v>22</v>
      </c>
      <c r="C560" s="3">
        <f>MONTH(Table1[[#This Row],[Date]])</f>
        <v>11</v>
      </c>
      <c r="D560" s="3">
        <f>YEAR(Table1[[#This Row],[Date]])</f>
        <v>2023</v>
      </c>
      <c r="E560" s="2">
        <v>45252</v>
      </c>
      <c r="F560" s="3" t="s">
        <v>584</v>
      </c>
      <c r="G560" s="3" t="s">
        <v>15</v>
      </c>
      <c r="H560" s="3">
        <v>39</v>
      </c>
      <c r="I560" s="3" t="str" cm="1">
        <f t="array" ref="I560">_xlfn.IFS(H560&lt;30,"Young Adult",H560&gt;=50,"Senior",H560&gt;=30,"Adult")</f>
        <v>Adult</v>
      </c>
      <c r="J560" s="3" t="s">
        <v>23</v>
      </c>
      <c r="K560" s="3">
        <v>4</v>
      </c>
      <c r="L560" s="4">
        <v>25</v>
      </c>
      <c r="M560">
        <f>K560*L560</f>
        <v>100</v>
      </c>
      <c r="N560" s="12">
        <f>M560*$Q$3</f>
        <v>1.5</v>
      </c>
    </row>
    <row r="561" spans="1:14">
      <c r="A561" s="3">
        <v>458</v>
      </c>
      <c r="B561" s="3">
        <f>DAY(Table1[[#This Row],[Date]])</f>
        <v>14</v>
      </c>
      <c r="C561" s="3">
        <f>MONTH(Table1[[#This Row],[Date]])</f>
        <v>11</v>
      </c>
      <c r="D561" s="3">
        <f>YEAR(Table1[[#This Row],[Date]])</f>
        <v>2023</v>
      </c>
      <c r="E561" s="2">
        <v>45244</v>
      </c>
      <c r="F561" s="3" t="s">
        <v>585</v>
      </c>
      <c r="G561" s="3" t="s">
        <v>19</v>
      </c>
      <c r="H561" s="3">
        <v>39</v>
      </c>
      <c r="I561" s="3" t="str" cm="1">
        <f t="array" ref="I561">_xlfn.IFS(H561&lt;30,"Young Adult",H561&gt;=50,"Senior",H561&gt;=30,"Adult")</f>
        <v>Adult</v>
      </c>
      <c r="J561" s="3" t="s">
        <v>16</v>
      </c>
      <c r="K561" s="3">
        <v>4</v>
      </c>
      <c r="L561" s="4">
        <v>25</v>
      </c>
      <c r="M561">
        <f>K561*L561</f>
        <v>100</v>
      </c>
      <c r="N561" s="12">
        <f>M561*$Q$3</f>
        <v>1.5</v>
      </c>
    </row>
    <row r="562" spans="1:14">
      <c r="A562" s="3">
        <v>145</v>
      </c>
      <c r="B562" s="3">
        <f>DAY(Table1[[#This Row],[Date]])</f>
        <v>2</v>
      </c>
      <c r="C562" s="3">
        <f>MONTH(Table1[[#This Row],[Date]])</f>
        <v>11</v>
      </c>
      <c r="D562" s="3">
        <f>YEAR(Table1[[#This Row],[Date]])</f>
        <v>2023</v>
      </c>
      <c r="E562" s="2">
        <v>45232</v>
      </c>
      <c r="F562" s="3" t="s">
        <v>586</v>
      </c>
      <c r="G562" s="3" t="s">
        <v>19</v>
      </c>
      <c r="H562" s="3">
        <v>39</v>
      </c>
      <c r="I562" s="3" t="str" cm="1">
        <f t="array" ref="I562">_xlfn.IFS(H562&lt;30,"Young Adult",H562&gt;=50,"Senior",H562&gt;=30,"Adult")</f>
        <v>Adult</v>
      </c>
      <c r="J562" s="3" t="s">
        <v>23</v>
      </c>
      <c r="K562" s="3">
        <v>3</v>
      </c>
      <c r="L562" s="4">
        <v>25</v>
      </c>
      <c r="M562">
        <f>K562*L562</f>
        <v>75</v>
      </c>
      <c r="N562" s="12">
        <f>M562*$Q$3</f>
        <v>1.125</v>
      </c>
    </row>
    <row r="563" spans="1:14">
      <c r="A563" s="3">
        <v>30</v>
      </c>
      <c r="B563" s="3">
        <f>DAY(Table1[[#This Row],[Date]])</f>
        <v>29</v>
      </c>
      <c r="C563" s="3">
        <f>MONTH(Table1[[#This Row],[Date]])</f>
        <v>10</v>
      </c>
      <c r="D563" s="3">
        <f>YEAR(Table1[[#This Row],[Date]])</f>
        <v>2023</v>
      </c>
      <c r="E563" s="2">
        <v>45228</v>
      </c>
      <c r="F563" s="3" t="s">
        <v>587</v>
      </c>
      <c r="G563" s="3" t="s">
        <v>19</v>
      </c>
      <c r="H563" s="3">
        <v>39</v>
      </c>
      <c r="I563" s="3" t="str" cm="1">
        <f t="array" ref="I563">_xlfn.IFS(H563&lt;30,"Young Adult",H563&gt;=50,"Senior",H563&gt;=30,"Adult")</f>
        <v>Adult</v>
      </c>
      <c r="J563" s="3" t="s">
        <v>20</v>
      </c>
      <c r="K563" s="3">
        <v>3</v>
      </c>
      <c r="L563" s="4">
        <v>300</v>
      </c>
      <c r="M563">
        <f>K563*L563</f>
        <v>900</v>
      </c>
      <c r="N563" s="12">
        <f>M563*$Q$3</f>
        <v>13.5</v>
      </c>
    </row>
    <row r="564" spans="1:14">
      <c r="A564" s="3">
        <v>767</v>
      </c>
      <c r="B564" s="3">
        <f>DAY(Table1[[#This Row],[Date]])</f>
        <v>24</v>
      </c>
      <c r="C564" s="3">
        <f>MONTH(Table1[[#This Row],[Date]])</f>
        <v>10</v>
      </c>
      <c r="D564" s="3">
        <f>YEAR(Table1[[#This Row],[Date]])</f>
        <v>2023</v>
      </c>
      <c r="E564" s="2">
        <v>45223</v>
      </c>
      <c r="F564" s="3" t="s">
        <v>588</v>
      </c>
      <c r="G564" s="3" t="s">
        <v>15</v>
      </c>
      <c r="H564" s="3">
        <v>39</v>
      </c>
      <c r="I564" s="3" t="str" cm="1">
        <f t="array" ref="I564">_xlfn.IFS(H564&lt;30,"Young Adult",H564&gt;=50,"Senior",H564&gt;=30,"Adult")</f>
        <v>Adult</v>
      </c>
      <c r="J564" s="3" t="s">
        <v>20</v>
      </c>
      <c r="K564" s="3">
        <v>3</v>
      </c>
      <c r="L564" s="4">
        <v>25</v>
      </c>
      <c r="M564">
        <f>K564*L564</f>
        <v>75</v>
      </c>
      <c r="N564" s="12">
        <f>M564*$Q$3</f>
        <v>1.125</v>
      </c>
    </row>
    <row r="565" spans="1:14">
      <c r="A565" s="3">
        <v>390</v>
      </c>
      <c r="B565" s="3">
        <f>DAY(Table1[[#This Row],[Date]])</f>
        <v>28</v>
      </c>
      <c r="C565" s="3">
        <f>MONTH(Table1[[#This Row],[Date]])</f>
        <v>9</v>
      </c>
      <c r="D565" s="3">
        <f>YEAR(Table1[[#This Row],[Date]])</f>
        <v>2023</v>
      </c>
      <c r="E565" s="2">
        <v>45197</v>
      </c>
      <c r="F565" s="3" t="s">
        <v>589</v>
      </c>
      <c r="G565" s="3" t="s">
        <v>15</v>
      </c>
      <c r="H565" s="3">
        <v>39</v>
      </c>
      <c r="I565" s="3" t="str" cm="1">
        <f t="array" ref="I565">_xlfn.IFS(H565&lt;30,"Young Adult",H565&gt;=50,"Senior",H565&gt;=30,"Adult")</f>
        <v>Adult</v>
      </c>
      <c r="J565" s="3" t="s">
        <v>16</v>
      </c>
      <c r="K565" s="3">
        <v>2</v>
      </c>
      <c r="L565" s="4">
        <v>50</v>
      </c>
      <c r="M565">
        <f>K565*L565</f>
        <v>100</v>
      </c>
      <c r="N565" s="12">
        <f>M565*$Q$3</f>
        <v>1.5</v>
      </c>
    </row>
    <row r="566" spans="1:14">
      <c r="A566" s="3">
        <v>204</v>
      </c>
      <c r="B566" s="3">
        <f>DAY(Table1[[#This Row],[Date]])</f>
        <v>28</v>
      </c>
      <c r="C566" s="3">
        <f>MONTH(Table1[[#This Row],[Date]])</f>
        <v>9</v>
      </c>
      <c r="D566" s="3">
        <f>YEAR(Table1[[#This Row],[Date]])</f>
        <v>2023</v>
      </c>
      <c r="E566" s="2">
        <v>45197</v>
      </c>
      <c r="F566" s="3" t="s">
        <v>590</v>
      </c>
      <c r="G566" s="3" t="s">
        <v>15</v>
      </c>
      <c r="H566" s="3">
        <v>39</v>
      </c>
      <c r="I566" s="3" t="str" cm="1">
        <f t="array" ref="I566">_xlfn.IFS(H566&lt;30,"Young Adult",H566&gt;=50,"Senior",H566&gt;=30,"Adult")</f>
        <v>Adult</v>
      </c>
      <c r="J566" s="3" t="s">
        <v>20</v>
      </c>
      <c r="K566" s="3">
        <v>1</v>
      </c>
      <c r="L566" s="4">
        <v>25</v>
      </c>
      <c r="M566">
        <f>K566*L566</f>
        <v>25</v>
      </c>
      <c r="N566" s="12">
        <f>M566*$Q$3</f>
        <v>0.375</v>
      </c>
    </row>
    <row r="567" spans="1:14">
      <c r="A567" s="3">
        <v>162</v>
      </c>
      <c r="B567" s="3">
        <f>DAY(Table1[[#This Row],[Date]])</f>
        <v>21</v>
      </c>
      <c r="C567" s="3">
        <f>MONTH(Table1[[#This Row],[Date]])</f>
        <v>8</v>
      </c>
      <c r="D567" s="3">
        <f>YEAR(Table1[[#This Row],[Date]])</f>
        <v>2023</v>
      </c>
      <c r="E567" s="2">
        <v>45159</v>
      </c>
      <c r="F567" s="3" t="s">
        <v>591</v>
      </c>
      <c r="G567" s="3" t="s">
        <v>15</v>
      </c>
      <c r="H567" s="3">
        <v>39</v>
      </c>
      <c r="I567" s="3" t="str" cm="1">
        <f t="array" ref="I567">_xlfn.IFS(H567&lt;30,"Young Adult",H567&gt;=50,"Senior",H567&gt;=30,"Adult")</f>
        <v>Adult</v>
      </c>
      <c r="J567" s="3" t="s">
        <v>23</v>
      </c>
      <c r="K567" s="3">
        <v>2</v>
      </c>
      <c r="L567" s="4">
        <v>30</v>
      </c>
      <c r="M567">
        <f>K567*L567</f>
        <v>60</v>
      </c>
      <c r="N567" s="12">
        <f>M567*$Q$3</f>
        <v>0.89999999999999991</v>
      </c>
    </row>
    <row r="568" spans="1:14">
      <c r="A568" s="3">
        <v>633</v>
      </c>
      <c r="B568" s="3">
        <f>DAY(Table1[[#This Row],[Date]])</f>
        <v>7</v>
      </c>
      <c r="C568" s="3">
        <f>MONTH(Table1[[#This Row],[Date]])</f>
        <v>8</v>
      </c>
      <c r="D568" s="3">
        <f>YEAR(Table1[[#This Row],[Date]])</f>
        <v>2023</v>
      </c>
      <c r="E568" s="2">
        <v>45145</v>
      </c>
      <c r="F568" s="3" t="s">
        <v>592</v>
      </c>
      <c r="G568" s="3" t="s">
        <v>15</v>
      </c>
      <c r="H568" s="3">
        <v>39</v>
      </c>
      <c r="I568" s="3" t="str" cm="1">
        <f t="array" ref="I568">_xlfn.IFS(H568&lt;30,"Young Adult",H568&gt;=50,"Senior",H568&gt;=30,"Adult")</f>
        <v>Adult</v>
      </c>
      <c r="J568" s="3" t="s">
        <v>20</v>
      </c>
      <c r="K568" s="3">
        <v>4</v>
      </c>
      <c r="L568" s="4">
        <v>30</v>
      </c>
      <c r="M568">
        <f>K568*L568</f>
        <v>120</v>
      </c>
      <c r="N568" s="12">
        <f>M568*$Q$3</f>
        <v>1.7999999999999998</v>
      </c>
    </row>
    <row r="569" spans="1:14">
      <c r="A569" s="3">
        <v>510</v>
      </c>
      <c r="B569" s="3">
        <f>DAY(Table1[[#This Row],[Date]])</f>
        <v>10</v>
      </c>
      <c r="C569" s="3">
        <f>MONTH(Table1[[#This Row],[Date]])</f>
        <v>6</v>
      </c>
      <c r="D569" s="3">
        <f>YEAR(Table1[[#This Row],[Date]])</f>
        <v>2023</v>
      </c>
      <c r="E569" s="2">
        <v>45087</v>
      </c>
      <c r="F569" s="3" t="s">
        <v>593</v>
      </c>
      <c r="G569" s="3" t="s">
        <v>19</v>
      </c>
      <c r="H569" s="3">
        <v>39</v>
      </c>
      <c r="I569" s="3" t="str" cm="1">
        <f t="array" ref="I569">_xlfn.IFS(H569&lt;30,"Young Adult",H569&gt;=50,"Senior",H569&gt;=30,"Adult")</f>
        <v>Adult</v>
      </c>
      <c r="J569" s="3" t="s">
        <v>20</v>
      </c>
      <c r="K569" s="3">
        <v>4</v>
      </c>
      <c r="L569" s="4">
        <v>50</v>
      </c>
      <c r="M569">
        <f>K569*L569</f>
        <v>200</v>
      </c>
      <c r="N569" s="12">
        <f>M569*$Q$3</f>
        <v>3</v>
      </c>
    </row>
    <row r="570" spans="1:14">
      <c r="A570" s="3">
        <v>694</v>
      </c>
      <c r="B570" s="3">
        <f>DAY(Table1[[#This Row],[Date]])</f>
        <v>20</v>
      </c>
      <c r="C570" s="3">
        <f>MONTH(Table1[[#This Row],[Date]])</f>
        <v>5</v>
      </c>
      <c r="D570" s="3">
        <f>YEAR(Table1[[#This Row],[Date]])</f>
        <v>2023</v>
      </c>
      <c r="E570" s="2">
        <v>45066</v>
      </c>
      <c r="F570" s="3" t="s">
        <v>594</v>
      </c>
      <c r="G570" s="3" t="s">
        <v>19</v>
      </c>
      <c r="H570" s="3">
        <v>39</v>
      </c>
      <c r="I570" s="3" t="str" cm="1">
        <f t="array" ref="I570">_xlfn.IFS(H570&lt;30,"Young Adult",H570&gt;=50,"Senior",H570&gt;=30,"Adult")</f>
        <v>Adult</v>
      </c>
      <c r="J570" s="3" t="s">
        <v>16</v>
      </c>
      <c r="K570" s="3">
        <v>2</v>
      </c>
      <c r="L570" s="4">
        <v>25</v>
      </c>
      <c r="M570">
        <f>K570*L570</f>
        <v>50</v>
      </c>
      <c r="N570" s="12">
        <f>M570*$Q$3</f>
        <v>0.75</v>
      </c>
    </row>
    <row r="571" spans="1:14">
      <c r="A571" s="3">
        <v>501</v>
      </c>
      <c r="B571" s="3">
        <f>DAY(Table1[[#This Row],[Date]])</f>
        <v>14</v>
      </c>
      <c r="C571" s="3">
        <f>MONTH(Table1[[#This Row],[Date]])</f>
        <v>5</v>
      </c>
      <c r="D571" s="3">
        <f>YEAR(Table1[[#This Row],[Date]])</f>
        <v>2023</v>
      </c>
      <c r="E571" s="2">
        <v>45060</v>
      </c>
      <c r="F571" s="3" t="s">
        <v>595</v>
      </c>
      <c r="G571" s="3" t="s">
        <v>15</v>
      </c>
      <c r="H571" s="3">
        <v>39</v>
      </c>
      <c r="I571" s="3" t="str" cm="1">
        <f t="array" ref="I571">_xlfn.IFS(H571&lt;30,"Young Adult",H571&gt;=50,"Senior",H571&gt;=30,"Adult")</f>
        <v>Adult</v>
      </c>
      <c r="J571" s="3" t="s">
        <v>16</v>
      </c>
      <c r="K571" s="3">
        <v>2</v>
      </c>
      <c r="L571" s="4">
        <v>30</v>
      </c>
      <c r="M571">
        <f>K571*L571</f>
        <v>60</v>
      </c>
      <c r="N571" s="12">
        <f>M571*$Q$3</f>
        <v>0.89999999999999991</v>
      </c>
    </row>
    <row r="572" spans="1:14">
      <c r="A572" s="3">
        <v>221</v>
      </c>
      <c r="B572" s="3">
        <f>DAY(Table1[[#This Row],[Date]])</f>
        <v>7</v>
      </c>
      <c r="C572" s="3">
        <f>MONTH(Table1[[#This Row],[Date]])</f>
        <v>5</v>
      </c>
      <c r="D572" s="3">
        <f>YEAR(Table1[[#This Row],[Date]])</f>
        <v>2023</v>
      </c>
      <c r="E572" s="2">
        <v>45053</v>
      </c>
      <c r="F572" s="3" t="s">
        <v>596</v>
      </c>
      <c r="G572" s="3" t="s">
        <v>15</v>
      </c>
      <c r="H572" s="3">
        <v>39</v>
      </c>
      <c r="I572" s="3" t="str" cm="1">
        <f t="array" ref="I572">_xlfn.IFS(H572&lt;30,"Young Adult",H572&gt;=50,"Senior",H572&gt;=30,"Adult")</f>
        <v>Adult</v>
      </c>
      <c r="J572" s="3" t="s">
        <v>20</v>
      </c>
      <c r="K572" s="3">
        <v>2</v>
      </c>
      <c r="L572" s="4">
        <v>300</v>
      </c>
      <c r="M572">
        <f>K572*L572</f>
        <v>600</v>
      </c>
      <c r="N572" s="12">
        <f>M572*$Q$3</f>
        <v>9</v>
      </c>
    </row>
    <row r="573" spans="1:14">
      <c r="A573" s="3">
        <v>174</v>
      </c>
      <c r="B573" s="3">
        <f>DAY(Table1[[#This Row],[Date]])</f>
        <v>12</v>
      </c>
      <c r="C573" s="3">
        <f>MONTH(Table1[[#This Row],[Date]])</f>
        <v>4</v>
      </c>
      <c r="D573" s="3">
        <f>YEAR(Table1[[#This Row],[Date]])</f>
        <v>2023</v>
      </c>
      <c r="E573" s="2">
        <v>45028</v>
      </c>
      <c r="F573" s="3" t="s">
        <v>597</v>
      </c>
      <c r="G573" s="3" t="s">
        <v>19</v>
      </c>
      <c r="H573" s="3">
        <v>39</v>
      </c>
      <c r="I573" s="3" t="str" cm="1">
        <f t="array" ref="I573">_xlfn.IFS(H573&lt;30,"Young Adult",H573&gt;=50,"Senior",H573&gt;=30,"Adult")</f>
        <v>Adult</v>
      </c>
      <c r="J573" s="3" t="s">
        <v>20</v>
      </c>
      <c r="K573" s="3">
        <v>1</v>
      </c>
      <c r="L573" s="4">
        <v>300</v>
      </c>
      <c r="M573">
        <f>K573*L573</f>
        <v>300</v>
      </c>
      <c r="N573" s="12">
        <f>M573*$Q$3</f>
        <v>4.5</v>
      </c>
    </row>
    <row r="574" spans="1:14">
      <c r="A574" s="3">
        <v>614</v>
      </c>
      <c r="B574" s="3">
        <f>DAY(Table1[[#This Row],[Date]])</f>
        <v>1</v>
      </c>
      <c r="C574" s="3">
        <f>MONTH(Table1[[#This Row],[Date]])</f>
        <v>4</v>
      </c>
      <c r="D574" s="3">
        <f>YEAR(Table1[[#This Row],[Date]])</f>
        <v>2023</v>
      </c>
      <c r="E574" s="2">
        <v>45017</v>
      </c>
      <c r="F574" s="3" t="s">
        <v>598</v>
      </c>
      <c r="G574" s="3" t="s">
        <v>19</v>
      </c>
      <c r="H574" s="3">
        <v>39</v>
      </c>
      <c r="I574" s="3" t="str" cm="1">
        <f t="array" ref="I574">_xlfn.IFS(H574&lt;30,"Young Adult",H574&gt;=50,"Senior",H574&gt;=30,"Adult")</f>
        <v>Adult</v>
      </c>
      <c r="J574" s="3" t="s">
        <v>20</v>
      </c>
      <c r="K574" s="3">
        <v>4</v>
      </c>
      <c r="L574" s="4">
        <v>300</v>
      </c>
      <c r="M574">
        <f>K574*L574</f>
        <v>1200</v>
      </c>
      <c r="N574" s="12">
        <f>M574*$Q$3</f>
        <v>18</v>
      </c>
    </row>
    <row r="575" spans="1:14">
      <c r="A575" s="3">
        <v>328</v>
      </c>
      <c r="B575" s="3">
        <f>DAY(Table1[[#This Row],[Date]])</f>
        <v>22</v>
      </c>
      <c r="C575" s="3">
        <f>MONTH(Table1[[#This Row],[Date]])</f>
        <v>3</v>
      </c>
      <c r="D575" s="3">
        <f>YEAR(Table1[[#This Row],[Date]])</f>
        <v>2023</v>
      </c>
      <c r="E575" s="2">
        <v>45007</v>
      </c>
      <c r="F575" s="3" t="s">
        <v>599</v>
      </c>
      <c r="G575" s="3" t="s">
        <v>15</v>
      </c>
      <c r="H575" s="3">
        <v>39</v>
      </c>
      <c r="I575" s="3" t="str" cm="1">
        <f t="array" ref="I575">_xlfn.IFS(H575&lt;30,"Young Adult",H575&gt;=50,"Senior",H575&gt;=30,"Adult")</f>
        <v>Adult</v>
      </c>
      <c r="J575" s="3" t="s">
        <v>20</v>
      </c>
      <c r="K575" s="3">
        <v>2</v>
      </c>
      <c r="L575" s="4">
        <v>50</v>
      </c>
      <c r="M575">
        <f>K575*L575</f>
        <v>100</v>
      </c>
      <c r="N575" s="12">
        <f>M575*$Q$3</f>
        <v>1.5</v>
      </c>
    </row>
    <row r="576" spans="1:14">
      <c r="A576" s="3">
        <v>659</v>
      </c>
      <c r="B576" s="3">
        <f>DAY(Table1[[#This Row],[Date]])</f>
        <v>19</v>
      </c>
      <c r="C576" s="3">
        <f>MONTH(Table1[[#This Row],[Date]])</f>
        <v>3</v>
      </c>
      <c r="D576" s="3">
        <f>YEAR(Table1[[#This Row],[Date]])</f>
        <v>2023</v>
      </c>
      <c r="E576" s="2">
        <v>45004</v>
      </c>
      <c r="F576" s="3" t="s">
        <v>600</v>
      </c>
      <c r="G576" s="3" t="s">
        <v>19</v>
      </c>
      <c r="H576" s="3">
        <v>39</v>
      </c>
      <c r="I576" s="3" t="str" cm="1">
        <f t="array" ref="I576">_xlfn.IFS(H576&lt;30,"Young Adult",H576&gt;=50,"Senior",H576&gt;=30,"Adult")</f>
        <v>Adult</v>
      </c>
      <c r="J576" s="3" t="s">
        <v>16</v>
      </c>
      <c r="K576" s="3">
        <v>1</v>
      </c>
      <c r="L576" s="4">
        <v>30</v>
      </c>
      <c r="M576">
        <f>K576*L576</f>
        <v>30</v>
      </c>
      <c r="N576" s="12">
        <f>M576*$Q$3</f>
        <v>0.44999999999999996</v>
      </c>
    </row>
    <row r="577" spans="1:14">
      <c r="A577" s="3">
        <v>238</v>
      </c>
      <c r="B577" s="3">
        <f>DAY(Table1[[#This Row],[Date]])</f>
        <v>17</v>
      </c>
      <c r="C577" s="3">
        <f>MONTH(Table1[[#This Row],[Date]])</f>
        <v>1</v>
      </c>
      <c r="D577" s="3">
        <f>YEAR(Table1[[#This Row],[Date]])</f>
        <v>2023</v>
      </c>
      <c r="E577" s="2">
        <v>44943</v>
      </c>
      <c r="F577" s="3" t="s">
        <v>601</v>
      </c>
      <c r="G577" s="3" t="s">
        <v>19</v>
      </c>
      <c r="H577" s="3">
        <v>39</v>
      </c>
      <c r="I577" s="3" t="str" cm="1">
        <f t="array" ref="I577">_xlfn.IFS(H577&lt;30,"Young Adult",H577&gt;=50,"Senior",H577&gt;=30,"Adult")</f>
        <v>Adult</v>
      </c>
      <c r="J577" s="3" t="s">
        <v>20</v>
      </c>
      <c r="K577" s="3">
        <v>1</v>
      </c>
      <c r="L577" s="4">
        <v>500</v>
      </c>
      <c r="M577">
        <f>K577*L577</f>
        <v>500</v>
      </c>
      <c r="N577" s="12">
        <f>M577*$Q$3</f>
        <v>7.5</v>
      </c>
    </row>
    <row r="578" spans="1:14">
      <c r="A578" s="3">
        <v>472</v>
      </c>
      <c r="B578" s="3">
        <f>DAY(Table1[[#This Row],[Date]])</f>
        <v>26</v>
      </c>
      <c r="C578" s="3">
        <f>MONTH(Table1[[#This Row],[Date]])</f>
        <v>12</v>
      </c>
      <c r="D578" s="3">
        <f>YEAR(Table1[[#This Row],[Date]])</f>
        <v>2023</v>
      </c>
      <c r="E578" s="2">
        <v>45286</v>
      </c>
      <c r="F578" s="3" t="s">
        <v>602</v>
      </c>
      <c r="G578" s="3" t="s">
        <v>19</v>
      </c>
      <c r="H578" s="3">
        <v>38</v>
      </c>
      <c r="I578" s="3" t="str" cm="1">
        <f t="array" ref="I578">_xlfn.IFS(H578&lt;30,"Young Adult",H578&gt;=50,"Senior",H578&gt;=30,"Adult")</f>
        <v>Adult</v>
      </c>
      <c r="J578" s="3" t="s">
        <v>20</v>
      </c>
      <c r="K578" s="3">
        <v>3</v>
      </c>
      <c r="L578" s="4">
        <v>300</v>
      </c>
      <c r="M578">
        <f>K578*L578</f>
        <v>900</v>
      </c>
      <c r="N578" s="12">
        <f>M578*$Q$3</f>
        <v>13.5</v>
      </c>
    </row>
    <row r="579" spans="1:14">
      <c r="A579" s="3">
        <v>84</v>
      </c>
      <c r="B579" s="3">
        <f>DAY(Table1[[#This Row],[Date]])</f>
        <v>28</v>
      </c>
      <c r="C579" s="3">
        <f>MONTH(Table1[[#This Row],[Date]])</f>
        <v>11</v>
      </c>
      <c r="D579" s="3">
        <f>YEAR(Table1[[#This Row],[Date]])</f>
        <v>2023</v>
      </c>
      <c r="E579" s="2">
        <v>45258</v>
      </c>
      <c r="F579" s="3" t="s">
        <v>603</v>
      </c>
      <c r="G579" s="3" t="s">
        <v>19</v>
      </c>
      <c r="H579" s="3">
        <v>38</v>
      </c>
      <c r="I579" s="3" t="str" cm="1">
        <f t="array" ref="I579">_xlfn.IFS(H579&lt;30,"Young Adult",H579&gt;=50,"Senior",H579&gt;=30,"Adult")</f>
        <v>Adult</v>
      </c>
      <c r="J579" s="3" t="s">
        <v>16</v>
      </c>
      <c r="K579" s="3">
        <v>3</v>
      </c>
      <c r="L579" s="4">
        <v>30</v>
      </c>
      <c r="M579">
        <f>K579*L579</f>
        <v>90</v>
      </c>
      <c r="N579" s="12">
        <f>M579*$Q$3</f>
        <v>1.3499999999999999</v>
      </c>
    </row>
    <row r="580" spans="1:14">
      <c r="A580" s="3">
        <v>579</v>
      </c>
      <c r="B580" s="3">
        <f>DAY(Table1[[#This Row],[Date]])</f>
        <v>21</v>
      </c>
      <c r="C580" s="3">
        <f>MONTH(Table1[[#This Row],[Date]])</f>
        <v>9</v>
      </c>
      <c r="D580" s="3">
        <f>YEAR(Table1[[#This Row],[Date]])</f>
        <v>2023</v>
      </c>
      <c r="E580" s="2">
        <v>45190</v>
      </c>
      <c r="F580" s="3" t="s">
        <v>604</v>
      </c>
      <c r="G580" s="3" t="s">
        <v>19</v>
      </c>
      <c r="H580" s="3">
        <v>38</v>
      </c>
      <c r="I580" s="3" t="str" cm="1">
        <f t="array" ref="I580">_xlfn.IFS(H580&lt;30,"Young Adult",H580&gt;=50,"Senior",H580&gt;=30,"Adult")</f>
        <v>Adult</v>
      </c>
      <c r="J580" s="3" t="s">
        <v>16</v>
      </c>
      <c r="K580" s="3">
        <v>1</v>
      </c>
      <c r="L580" s="4">
        <v>30</v>
      </c>
      <c r="M580">
        <f>K580*L580</f>
        <v>30</v>
      </c>
      <c r="N580" s="12">
        <f>M580*$Q$3</f>
        <v>0.44999999999999996</v>
      </c>
    </row>
    <row r="581" spans="1:14">
      <c r="A581" s="3">
        <v>146</v>
      </c>
      <c r="B581" s="3">
        <f>DAY(Table1[[#This Row],[Date]])</f>
        <v>28</v>
      </c>
      <c r="C581" s="3">
        <f>MONTH(Table1[[#This Row],[Date]])</f>
        <v>8</v>
      </c>
      <c r="D581" s="3">
        <f>YEAR(Table1[[#This Row],[Date]])</f>
        <v>2023</v>
      </c>
      <c r="E581" s="2">
        <v>45166</v>
      </c>
      <c r="F581" s="3" t="s">
        <v>605</v>
      </c>
      <c r="G581" s="3" t="s">
        <v>15</v>
      </c>
      <c r="H581" s="3">
        <v>38</v>
      </c>
      <c r="I581" s="3" t="str" cm="1">
        <f t="array" ref="I581">_xlfn.IFS(H581&lt;30,"Young Adult",H581&gt;=50,"Senior",H581&gt;=30,"Adult")</f>
        <v>Adult</v>
      </c>
      <c r="J581" s="3" t="s">
        <v>23</v>
      </c>
      <c r="K581" s="3">
        <v>4</v>
      </c>
      <c r="L581" s="4">
        <v>50</v>
      </c>
      <c r="M581">
        <f>K581*L581</f>
        <v>200</v>
      </c>
      <c r="N581" s="12">
        <f>M581*$Q$3</f>
        <v>3</v>
      </c>
    </row>
    <row r="582" spans="1:14">
      <c r="A582" s="3">
        <v>140</v>
      </c>
      <c r="B582" s="3">
        <f>DAY(Table1[[#This Row],[Date]])</f>
        <v>5</v>
      </c>
      <c r="C582" s="3">
        <f>MONTH(Table1[[#This Row],[Date]])</f>
        <v>8</v>
      </c>
      <c r="D582" s="3">
        <f>YEAR(Table1[[#This Row],[Date]])</f>
        <v>2023</v>
      </c>
      <c r="E582" s="2">
        <v>45143</v>
      </c>
      <c r="F582" s="3" t="s">
        <v>606</v>
      </c>
      <c r="G582" s="3" t="s">
        <v>15</v>
      </c>
      <c r="H582" s="3">
        <v>38</v>
      </c>
      <c r="I582" s="3" t="str" cm="1">
        <f t="array" ref="I582">_xlfn.IFS(H582&lt;30,"Young Adult",H582&gt;=50,"Senior",H582&gt;=30,"Adult")</f>
        <v>Adult</v>
      </c>
      <c r="J582" s="3" t="s">
        <v>16</v>
      </c>
      <c r="K582" s="3">
        <v>1</v>
      </c>
      <c r="L582" s="4">
        <v>30</v>
      </c>
      <c r="M582">
        <f>K582*L582</f>
        <v>30</v>
      </c>
      <c r="N582" s="12">
        <f>M582*$Q$3</f>
        <v>0.44999999999999996</v>
      </c>
    </row>
    <row r="583" spans="1:14">
      <c r="A583" s="3">
        <v>27</v>
      </c>
      <c r="B583" s="3">
        <f>DAY(Table1[[#This Row],[Date]])</f>
        <v>3</v>
      </c>
      <c r="C583" s="3">
        <f>MONTH(Table1[[#This Row],[Date]])</f>
        <v>8</v>
      </c>
      <c r="D583" s="3">
        <f>YEAR(Table1[[#This Row],[Date]])</f>
        <v>2023</v>
      </c>
      <c r="E583" s="2">
        <v>45141</v>
      </c>
      <c r="F583" s="3" t="s">
        <v>607</v>
      </c>
      <c r="G583" s="3" t="s">
        <v>19</v>
      </c>
      <c r="H583" s="3">
        <v>38</v>
      </c>
      <c r="I583" s="3" t="str" cm="1">
        <f t="array" ref="I583">_xlfn.IFS(H583&lt;30,"Young Adult",H583&gt;=50,"Senior",H583&gt;=30,"Adult")</f>
        <v>Adult</v>
      </c>
      <c r="J583" s="3" t="s">
        <v>20</v>
      </c>
      <c r="K583" s="3">
        <v>2</v>
      </c>
      <c r="L583" s="4">
        <v>25</v>
      </c>
      <c r="M583">
        <f>K583*L583</f>
        <v>50</v>
      </c>
      <c r="N583" s="12">
        <f>M583*$Q$3</f>
        <v>0.75</v>
      </c>
    </row>
    <row r="584" spans="1:14">
      <c r="A584" s="3">
        <v>239</v>
      </c>
      <c r="B584" s="3">
        <f>DAY(Table1[[#This Row],[Date]])</f>
        <v>19</v>
      </c>
      <c r="C584" s="3">
        <f>MONTH(Table1[[#This Row],[Date]])</f>
        <v>6</v>
      </c>
      <c r="D584" s="3">
        <f>YEAR(Table1[[#This Row],[Date]])</f>
        <v>2023</v>
      </c>
      <c r="E584" s="2">
        <v>45096</v>
      </c>
      <c r="F584" s="3" t="s">
        <v>608</v>
      </c>
      <c r="G584" s="3" t="s">
        <v>15</v>
      </c>
      <c r="H584" s="3">
        <v>38</v>
      </c>
      <c r="I584" s="3" t="str" cm="1">
        <f t="array" ref="I584">_xlfn.IFS(H584&lt;30,"Young Adult",H584&gt;=50,"Senior",H584&gt;=30,"Adult")</f>
        <v>Adult</v>
      </c>
      <c r="J584" s="3" t="s">
        <v>16</v>
      </c>
      <c r="K584" s="3">
        <v>3</v>
      </c>
      <c r="L584" s="4">
        <v>500</v>
      </c>
      <c r="M584">
        <f>K584*L584</f>
        <v>1500</v>
      </c>
      <c r="N584" s="12">
        <f>M584*$Q$3</f>
        <v>22.5</v>
      </c>
    </row>
    <row r="585" spans="1:14">
      <c r="A585" s="3">
        <v>504</v>
      </c>
      <c r="B585" s="3">
        <f>DAY(Table1[[#This Row],[Date]])</f>
        <v>16</v>
      </c>
      <c r="C585" s="3">
        <f>MONTH(Table1[[#This Row],[Date]])</f>
        <v>5</v>
      </c>
      <c r="D585" s="3">
        <f>YEAR(Table1[[#This Row],[Date]])</f>
        <v>2023</v>
      </c>
      <c r="E585" s="2">
        <v>45062</v>
      </c>
      <c r="F585" s="3" t="s">
        <v>609</v>
      </c>
      <c r="G585" s="3" t="s">
        <v>19</v>
      </c>
      <c r="H585" s="3">
        <v>38</v>
      </c>
      <c r="I585" s="3" t="str" cm="1">
        <f t="array" ref="I585">_xlfn.IFS(H585&lt;30,"Young Adult",H585&gt;=50,"Senior",H585&gt;=30,"Adult")</f>
        <v>Adult</v>
      </c>
      <c r="J585" s="3" t="s">
        <v>20</v>
      </c>
      <c r="K585" s="3">
        <v>3</v>
      </c>
      <c r="L585" s="4">
        <v>50</v>
      </c>
      <c r="M585">
        <f>K585*L585</f>
        <v>150</v>
      </c>
      <c r="N585" s="12">
        <f>M585*$Q$3</f>
        <v>2.25</v>
      </c>
    </row>
    <row r="586" spans="1:14">
      <c r="A586" s="3">
        <v>646</v>
      </c>
      <c r="B586" s="3">
        <f>DAY(Table1[[#This Row],[Date]])</f>
        <v>3</v>
      </c>
      <c r="C586" s="3">
        <f>MONTH(Table1[[#This Row],[Date]])</f>
        <v>5</v>
      </c>
      <c r="D586" s="3">
        <f>YEAR(Table1[[#This Row],[Date]])</f>
        <v>2023</v>
      </c>
      <c r="E586" s="2">
        <v>45049</v>
      </c>
      <c r="F586" s="3" t="s">
        <v>610</v>
      </c>
      <c r="G586" s="3" t="s">
        <v>15</v>
      </c>
      <c r="H586" s="3">
        <v>38</v>
      </c>
      <c r="I586" s="3" t="str" cm="1">
        <f t="array" ref="I586">_xlfn.IFS(H586&lt;30,"Young Adult",H586&gt;=50,"Senior",H586&gt;=30,"Adult")</f>
        <v>Adult</v>
      </c>
      <c r="J586" s="3" t="s">
        <v>23</v>
      </c>
      <c r="K586" s="3">
        <v>3</v>
      </c>
      <c r="L586" s="4">
        <v>30</v>
      </c>
      <c r="M586">
        <f>K586*L586</f>
        <v>90</v>
      </c>
      <c r="N586" s="12">
        <f>M586*$Q$3</f>
        <v>1.3499999999999999</v>
      </c>
    </row>
    <row r="587" spans="1:14">
      <c r="A587" s="3">
        <v>337</v>
      </c>
      <c r="B587" s="3">
        <f>DAY(Table1[[#This Row],[Date]])</f>
        <v>1</v>
      </c>
      <c r="C587" s="3">
        <f>MONTH(Table1[[#This Row],[Date]])</f>
        <v>5</v>
      </c>
      <c r="D587" s="3">
        <f>YEAR(Table1[[#This Row],[Date]])</f>
        <v>2023</v>
      </c>
      <c r="E587" s="2">
        <v>45047</v>
      </c>
      <c r="F587" s="3" t="s">
        <v>611</v>
      </c>
      <c r="G587" s="3" t="s">
        <v>15</v>
      </c>
      <c r="H587" s="3">
        <v>38</v>
      </c>
      <c r="I587" s="3" t="str" cm="1">
        <f t="array" ref="I587">_xlfn.IFS(H587&lt;30,"Young Adult",H587&gt;=50,"Senior",H587&gt;=30,"Adult")</f>
        <v>Adult</v>
      </c>
      <c r="J587" s="3" t="s">
        <v>23</v>
      </c>
      <c r="K587" s="3">
        <v>1</v>
      </c>
      <c r="L587" s="4">
        <v>500</v>
      </c>
      <c r="M587">
        <f>K587*L587</f>
        <v>500</v>
      </c>
      <c r="N587" s="12">
        <f>M587*$Q$3</f>
        <v>7.5</v>
      </c>
    </row>
    <row r="588" spans="1:14">
      <c r="A588" s="3">
        <v>660</v>
      </c>
      <c r="B588" s="3">
        <f>DAY(Table1[[#This Row],[Date]])</f>
        <v>29</v>
      </c>
      <c r="C588" s="3">
        <f>MONTH(Table1[[#This Row],[Date]])</f>
        <v>4</v>
      </c>
      <c r="D588" s="3">
        <f>YEAR(Table1[[#This Row],[Date]])</f>
        <v>2023</v>
      </c>
      <c r="E588" s="2">
        <v>45045</v>
      </c>
      <c r="F588" s="3" t="s">
        <v>612</v>
      </c>
      <c r="G588" s="3" t="s">
        <v>19</v>
      </c>
      <c r="H588" s="3">
        <v>38</v>
      </c>
      <c r="I588" s="3" t="str" cm="1">
        <f t="array" ref="I588">_xlfn.IFS(H588&lt;30,"Young Adult",H588&gt;=50,"Senior",H588&gt;=30,"Adult")</f>
        <v>Adult</v>
      </c>
      <c r="J588" s="3" t="s">
        <v>20</v>
      </c>
      <c r="K588" s="3">
        <v>2</v>
      </c>
      <c r="L588" s="4">
        <v>500</v>
      </c>
      <c r="M588">
        <f>K588*L588</f>
        <v>1000</v>
      </c>
      <c r="N588" s="12">
        <f>M588*$Q$3</f>
        <v>15</v>
      </c>
    </row>
    <row r="589" spans="1:14">
      <c r="A589" s="3">
        <v>588</v>
      </c>
      <c r="B589" s="3">
        <f>DAY(Table1[[#This Row],[Date]])</f>
        <v>26</v>
      </c>
      <c r="C589" s="3">
        <f>MONTH(Table1[[#This Row],[Date]])</f>
        <v>4</v>
      </c>
      <c r="D589" s="3">
        <f>YEAR(Table1[[#This Row],[Date]])</f>
        <v>2023</v>
      </c>
      <c r="E589" s="2">
        <v>45042</v>
      </c>
      <c r="F589" s="3" t="s">
        <v>613</v>
      </c>
      <c r="G589" s="3" t="s">
        <v>15</v>
      </c>
      <c r="H589" s="3">
        <v>38</v>
      </c>
      <c r="I589" s="3" t="str" cm="1">
        <f t="array" ref="I589">_xlfn.IFS(H589&lt;30,"Young Adult",H589&gt;=50,"Senior",H589&gt;=30,"Adult")</f>
        <v>Adult</v>
      </c>
      <c r="J589" s="3" t="s">
        <v>16</v>
      </c>
      <c r="K589" s="3">
        <v>2</v>
      </c>
      <c r="L589" s="4">
        <v>30</v>
      </c>
      <c r="M589">
        <f>K589*L589</f>
        <v>60</v>
      </c>
      <c r="N589" s="12">
        <f>M589*$Q$3</f>
        <v>0.89999999999999991</v>
      </c>
    </row>
    <row r="590" spans="1:14">
      <c r="A590" s="3">
        <v>674</v>
      </c>
      <c r="B590" s="3">
        <f>DAY(Table1[[#This Row],[Date]])</f>
        <v>16</v>
      </c>
      <c r="C590" s="3">
        <f>MONTH(Table1[[#This Row],[Date]])</f>
        <v>4</v>
      </c>
      <c r="D590" s="3">
        <f>YEAR(Table1[[#This Row],[Date]])</f>
        <v>2023</v>
      </c>
      <c r="E590" s="2">
        <v>45032</v>
      </c>
      <c r="F590" s="3" t="s">
        <v>614</v>
      </c>
      <c r="G590" s="3" t="s">
        <v>19</v>
      </c>
      <c r="H590" s="3">
        <v>38</v>
      </c>
      <c r="I590" s="3" t="str" cm="1">
        <f t="array" ref="I590">_xlfn.IFS(H590&lt;30,"Young Adult",H590&gt;=50,"Senior",H590&gt;=30,"Adult")</f>
        <v>Adult</v>
      </c>
      <c r="J590" s="3" t="s">
        <v>23</v>
      </c>
      <c r="K590" s="3">
        <v>1</v>
      </c>
      <c r="L590" s="4">
        <v>300</v>
      </c>
      <c r="M590">
        <f>K590*L590</f>
        <v>300</v>
      </c>
      <c r="N590" s="12">
        <f>M590*$Q$3</f>
        <v>4.5</v>
      </c>
    </row>
    <row r="591" spans="1:14">
      <c r="A591" s="3">
        <v>38</v>
      </c>
      <c r="B591" s="3">
        <f>DAY(Table1[[#This Row],[Date]])</f>
        <v>21</v>
      </c>
      <c r="C591" s="3">
        <f>MONTH(Table1[[#This Row],[Date]])</f>
        <v>3</v>
      </c>
      <c r="D591" s="3">
        <f>YEAR(Table1[[#This Row],[Date]])</f>
        <v>2023</v>
      </c>
      <c r="E591" s="2">
        <v>45006</v>
      </c>
      <c r="F591" s="3" t="s">
        <v>615</v>
      </c>
      <c r="G591" s="3" t="s">
        <v>15</v>
      </c>
      <c r="H591" s="3">
        <v>38</v>
      </c>
      <c r="I591" s="3" t="str" cm="1">
        <f t="array" ref="I591">_xlfn.IFS(H591&lt;30,"Young Adult",H591&gt;=50,"Senior",H591&gt;=30,"Adult")</f>
        <v>Adult</v>
      </c>
      <c r="J591" s="3" t="s">
        <v>20</v>
      </c>
      <c r="K591" s="3">
        <v>4</v>
      </c>
      <c r="L591" s="4">
        <v>50</v>
      </c>
      <c r="M591">
        <f>K591*L591</f>
        <v>200</v>
      </c>
      <c r="N591" s="12">
        <f>M591*$Q$3</f>
        <v>3</v>
      </c>
    </row>
    <row r="592" spans="1:14">
      <c r="A592" s="3">
        <v>766</v>
      </c>
      <c r="B592" s="3">
        <f>DAY(Table1[[#This Row],[Date]])</f>
        <v>25</v>
      </c>
      <c r="C592" s="3">
        <f>MONTH(Table1[[#This Row],[Date]])</f>
        <v>2</v>
      </c>
      <c r="D592" s="3">
        <f>YEAR(Table1[[#This Row],[Date]])</f>
        <v>2023</v>
      </c>
      <c r="E592" s="2">
        <v>44982</v>
      </c>
      <c r="F592" s="3" t="s">
        <v>616</v>
      </c>
      <c r="G592" s="3" t="s">
        <v>15</v>
      </c>
      <c r="H592" s="3">
        <v>38</v>
      </c>
      <c r="I592" s="3" t="str" cm="1">
        <f t="array" ref="I592">_xlfn.IFS(H592&lt;30,"Young Adult",H592&gt;=50,"Senior",H592&gt;=30,"Adult")</f>
        <v>Adult</v>
      </c>
      <c r="J592" s="3" t="s">
        <v>16</v>
      </c>
      <c r="K592" s="3">
        <v>3</v>
      </c>
      <c r="L592" s="4">
        <v>300</v>
      </c>
      <c r="M592">
        <f>K592*L592</f>
        <v>900</v>
      </c>
      <c r="N592" s="12">
        <f>M592*$Q$3</f>
        <v>13.5</v>
      </c>
    </row>
    <row r="593" spans="1:14">
      <c r="A593" s="3">
        <v>54</v>
      </c>
      <c r="B593" s="3">
        <f>DAY(Table1[[#This Row],[Date]])</f>
        <v>10</v>
      </c>
      <c r="C593" s="3">
        <f>MONTH(Table1[[#This Row],[Date]])</f>
        <v>2</v>
      </c>
      <c r="D593" s="3">
        <f>YEAR(Table1[[#This Row],[Date]])</f>
        <v>2023</v>
      </c>
      <c r="E593" s="2">
        <v>44967</v>
      </c>
      <c r="F593" s="3" t="s">
        <v>617</v>
      </c>
      <c r="G593" s="3" t="s">
        <v>19</v>
      </c>
      <c r="H593" s="3">
        <v>38</v>
      </c>
      <c r="I593" s="3" t="str" cm="1">
        <f t="array" ref="I593">_xlfn.IFS(H593&lt;30,"Young Adult",H593&gt;=50,"Senior",H593&gt;=30,"Adult")</f>
        <v>Adult</v>
      </c>
      <c r="J593" s="3" t="s">
        <v>16</v>
      </c>
      <c r="K593" s="3">
        <v>3</v>
      </c>
      <c r="L593" s="4">
        <v>500</v>
      </c>
      <c r="M593">
        <f>K593*L593</f>
        <v>1500</v>
      </c>
      <c r="N593" s="12">
        <f>M593*$Q$3</f>
        <v>22.5</v>
      </c>
    </row>
    <row r="594" spans="1:14">
      <c r="A594" s="3">
        <v>742</v>
      </c>
      <c r="B594" s="3">
        <f>DAY(Table1[[#This Row],[Date]])</f>
        <v>21</v>
      </c>
      <c r="C594" s="3">
        <f>MONTH(Table1[[#This Row],[Date]])</f>
        <v>1</v>
      </c>
      <c r="D594" s="3">
        <f>YEAR(Table1[[#This Row],[Date]])</f>
        <v>2023</v>
      </c>
      <c r="E594" s="2">
        <v>44947</v>
      </c>
      <c r="F594" s="3" t="s">
        <v>618</v>
      </c>
      <c r="G594" s="3" t="s">
        <v>19</v>
      </c>
      <c r="H594" s="3">
        <v>38</v>
      </c>
      <c r="I594" s="3" t="str" cm="1">
        <f t="array" ref="I594">_xlfn.IFS(H594&lt;30,"Young Adult",H594&gt;=50,"Senior",H594&gt;=30,"Adult")</f>
        <v>Adult</v>
      </c>
      <c r="J594" s="3" t="s">
        <v>16</v>
      </c>
      <c r="K594" s="3">
        <v>4</v>
      </c>
      <c r="L594" s="4">
        <v>500</v>
      </c>
      <c r="M594">
        <f>K594*L594</f>
        <v>2000</v>
      </c>
      <c r="N594" s="12">
        <f>M594*$Q$3</f>
        <v>30</v>
      </c>
    </row>
    <row r="595" spans="1:14">
      <c r="A595" s="3">
        <v>464</v>
      </c>
      <c r="B595" s="3">
        <f>DAY(Table1[[#This Row],[Date]])</f>
        <v>13</v>
      </c>
      <c r="C595" s="3">
        <f>MONTH(Table1[[#This Row],[Date]])</f>
        <v>1</v>
      </c>
      <c r="D595" s="3">
        <f>YEAR(Table1[[#This Row],[Date]])</f>
        <v>2023</v>
      </c>
      <c r="E595" s="2">
        <v>44939</v>
      </c>
      <c r="F595" s="3" t="s">
        <v>619</v>
      </c>
      <c r="G595" s="3" t="s">
        <v>15</v>
      </c>
      <c r="H595" s="3">
        <v>38</v>
      </c>
      <c r="I595" s="3" t="str" cm="1">
        <f t="array" ref="I595">_xlfn.IFS(H595&lt;30,"Young Adult",H595&gt;=50,"Senior",H595&gt;=30,"Adult")</f>
        <v>Adult</v>
      </c>
      <c r="J595" s="3" t="s">
        <v>16</v>
      </c>
      <c r="K595" s="3">
        <v>2</v>
      </c>
      <c r="L595" s="4">
        <v>300</v>
      </c>
      <c r="M595">
        <f>K595*L595</f>
        <v>600</v>
      </c>
      <c r="N595" s="12">
        <f>M595*$Q$3</f>
        <v>9</v>
      </c>
    </row>
    <row r="596" spans="1:14">
      <c r="A596" s="3">
        <v>683</v>
      </c>
      <c r="B596" s="3">
        <f>DAY(Table1[[#This Row],[Date]])</f>
        <v>4</v>
      </c>
      <c r="C596" s="3">
        <f>MONTH(Table1[[#This Row],[Date]])</f>
        <v>1</v>
      </c>
      <c r="D596" s="3">
        <f>YEAR(Table1[[#This Row],[Date]])</f>
        <v>2023</v>
      </c>
      <c r="E596" s="2">
        <v>44930</v>
      </c>
      <c r="F596" s="3" t="s">
        <v>620</v>
      </c>
      <c r="G596" s="3" t="s">
        <v>15</v>
      </c>
      <c r="H596" s="3">
        <v>38</v>
      </c>
      <c r="I596" s="3" t="str" cm="1">
        <f t="array" ref="I596">_xlfn.IFS(H596&lt;30,"Young Adult",H596&gt;=50,"Senior",H596&gt;=30,"Adult")</f>
        <v>Adult</v>
      </c>
      <c r="J596" s="3" t="s">
        <v>20</v>
      </c>
      <c r="K596" s="3">
        <v>2</v>
      </c>
      <c r="L596" s="4">
        <v>500</v>
      </c>
      <c r="M596">
        <f>K596*L596</f>
        <v>1000</v>
      </c>
      <c r="N596" s="12">
        <f>M596*$Q$3</f>
        <v>15</v>
      </c>
    </row>
    <row r="597" spans="1:14">
      <c r="A597" s="3">
        <v>258</v>
      </c>
      <c r="B597" s="3">
        <f>DAY(Table1[[#This Row],[Date]])</f>
        <v>4</v>
      </c>
      <c r="C597" s="3">
        <f>MONTH(Table1[[#This Row],[Date]])</f>
        <v>12</v>
      </c>
      <c r="D597" s="3">
        <f>YEAR(Table1[[#This Row],[Date]])</f>
        <v>2023</v>
      </c>
      <c r="E597" s="2">
        <v>45264</v>
      </c>
      <c r="F597" s="3" t="s">
        <v>621</v>
      </c>
      <c r="G597" s="3" t="s">
        <v>19</v>
      </c>
      <c r="H597" s="3">
        <v>37</v>
      </c>
      <c r="I597" s="3" t="str" cm="1">
        <f t="array" ref="I597">_xlfn.IFS(H597&lt;30,"Young Adult",H597&gt;=50,"Senior",H597&gt;=30,"Adult")</f>
        <v>Adult</v>
      </c>
      <c r="J597" s="3" t="s">
        <v>23</v>
      </c>
      <c r="K597" s="3">
        <v>1</v>
      </c>
      <c r="L597" s="4">
        <v>50</v>
      </c>
      <c r="M597">
        <f>K597*L597</f>
        <v>50</v>
      </c>
      <c r="N597" s="12">
        <f>M597*$Q$3</f>
        <v>0.75</v>
      </c>
    </row>
    <row r="598" spans="1:14">
      <c r="A598" s="3">
        <v>112</v>
      </c>
      <c r="B598" s="3">
        <f>DAY(Table1[[#This Row],[Date]])</f>
        <v>2</v>
      </c>
      <c r="C598" s="3">
        <f>MONTH(Table1[[#This Row],[Date]])</f>
        <v>12</v>
      </c>
      <c r="D598" s="3">
        <f>YEAR(Table1[[#This Row],[Date]])</f>
        <v>2023</v>
      </c>
      <c r="E598" s="2">
        <v>45262</v>
      </c>
      <c r="F598" s="3" t="s">
        <v>622</v>
      </c>
      <c r="G598" s="3" t="s">
        <v>15</v>
      </c>
      <c r="H598" s="3">
        <v>37</v>
      </c>
      <c r="I598" s="3" t="str" cm="1">
        <f t="array" ref="I598">_xlfn.IFS(H598&lt;30,"Young Adult",H598&gt;=50,"Senior",H598&gt;=30,"Adult")</f>
        <v>Adult</v>
      </c>
      <c r="J598" s="3" t="s">
        <v>23</v>
      </c>
      <c r="K598" s="3">
        <v>3</v>
      </c>
      <c r="L598" s="4">
        <v>500</v>
      </c>
      <c r="M598">
        <f>K598*L598</f>
        <v>1500</v>
      </c>
      <c r="N598" s="12">
        <f>M598*$Q$3</f>
        <v>22.5</v>
      </c>
    </row>
    <row r="599" spans="1:14">
      <c r="A599" s="3">
        <v>507</v>
      </c>
      <c r="B599" s="3">
        <f>DAY(Table1[[#This Row],[Date]])</f>
        <v>2</v>
      </c>
      <c r="C599" s="3">
        <f>MONTH(Table1[[#This Row],[Date]])</f>
        <v>11</v>
      </c>
      <c r="D599" s="3">
        <f>YEAR(Table1[[#This Row],[Date]])</f>
        <v>2023</v>
      </c>
      <c r="E599" s="2">
        <v>45232</v>
      </c>
      <c r="F599" s="3" t="s">
        <v>623</v>
      </c>
      <c r="G599" s="3" t="s">
        <v>19</v>
      </c>
      <c r="H599" s="3">
        <v>37</v>
      </c>
      <c r="I599" s="3" t="str" cm="1">
        <f t="array" ref="I599">_xlfn.IFS(H599&lt;30,"Young Adult",H599&gt;=50,"Senior",H599&gt;=30,"Adult")</f>
        <v>Adult</v>
      </c>
      <c r="J599" s="3" t="s">
        <v>16</v>
      </c>
      <c r="K599" s="3">
        <v>3</v>
      </c>
      <c r="L599" s="4">
        <v>500</v>
      </c>
      <c r="M599">
        <f>K599*L599</f>
        <v>1500</v>
      </c>
      <c r="N599" s="12">
        <f>M599*$Q$3</f>
        <v>22.5</v>
      </c>
    </row>
    <row r="600" spans="1:14">
      <c r="A600" s="3">
        <v>869</v>
      </c>
      <c r="B600" s="3">
        <f>DAY(Table1[[#This Row],[Date]])</f>
        <v>25</v>
      </c>
      <c r="C600" s="3">
        <f>MONTH(Table1[[#This Row],[Date]])</f>
        <v>10</v>
      </c>
      <c r="D600" s="3">
        <f>YEAR(Table1[[#This Row],[Date]])</f>
        <v>2023</v>
      </c>
      <c r="E600" s="2">
        <v>45224</v>
      </c>
      <c r="F600" s="3" t="s">
        <v>624</v>
      </c>
      <c r="G600" s="3" t="s">
        <v>15</v>
      </c>
      <c r="H600" s="3">
        <v>37</v>
      </c>
      <c r="I600" s="3" t="str" cm="1">
        <f t="array" ref="I600">_xlfn.IFS(H600&lt;30,"Young Adult",H600&gt;=50,"Senior",H600&gt;=30,"Adult")</f>
        <v>Adult</v>
      </c>
      <c r="J600" s="3" t="s">
        <v>20</v>
      </c>
      <c r="K600" s="3">
        <v>3</v>
      </c>
      <c r="L600" s="4">
        <v>500</v>
      </c>
      <c r="M600">
        <f>K600*L600</f>
        <v>1500</v>
      </c>
      <c r="N600" s="12">
        <f>M600*$Q$3</f>
        <v>22.5</v>
      </c>
    </row>
    <row r="601" spans="1:14">
      <c r="A601" s="3">
        <v>835</v>
      </c>
      <c r="B601" s="3">
        <f>DAY(Table1[[#This Row],[Date]])</f>
        <v>7</v>
      </c>
      <c r="C601" s="3">
        <f>MONTH(Table1[[#This Row],[Date]])</f>
        <v>9</v>
      </c>
      <c r="D601" s="3">
        <f>YEAR(Table1[[#This Row],[Date]])</f>
        <v>2023</v>
      </c>
      <c r="E601" s="2">
        <v>45176</v>
      </c>
      <c r="F601" s="3" t="s">
        <v>625</v>
      </c>
      <c r="G601" s="3" t="s">
        <v>15</v>
      </c>
      <c r="H601" s="3">
        <v>37</v>
      </c>
      <c r="I601" s="3" t="str" cm="1">
        <f t="array" ref="I601">_xlfn.IFS(H601&lt;30,"Young Adult",H601&gt;=50,"Senior",H601&gt;=30,"Adult")</f>
        <v>Adult</v>
      </c>
      <c r="J601" s="3" t="s">
        <v>23</v>
      </c>
      <c r="K601" s="3">
        <v>4</v>
      </c>
      <c r="L601" s="4">
        <v>50</v>
      </c>
      <c r="M601">
        <f>K601*L601</f>
        <v>200</v>
      </c>
      <c r="N601" s="12">
        <f>M601*$Q$3</f>
        <v>3</v>
      </c>
    </row>
    <row r="602" spans="1:14">
      <c r="A602" s="3">
        <v>598</v>
      </c>
      <c r="B602" s="3">
        <f>DAY(Table1[[#This Row],[Date]])</f>
        <v>1</v>
      </c>
      <c r="C602" s="3">
        <f>MONTH(Table1[[#This Row],[Date]])</f>
        <v>8</v>
      </c>
      <c r="D602" s="3">
        <f>YEAR(Table1[[#This Row],[Date]])</f>
        <v>2023</v>
      </c>
      <c r="E602" s="2">
        <v>45139</v>
      </c>
      <c r="F602" s="3" t="s">
        <v>626</v>
      </c>
      <c r="G602" s="3" t="s">
        <v>15</v>
      </c>
      <c r="H602" s="3">
        <v>37</v>
      </c>
      <c r="I602" s="3" t="str" cm="1">
        <f t="array" ref="I602">_xlfn.IFS(H602&lt;30,"Young Adult",H602&gt;=50,"Senior",H602&gt;=30,"Adult")</f>
        <v>Adult</v>
      </c>
      <c r="J602" s="3" t="s">
        <v>20</v>
      </c>
      <c r="K602" s="3">
        <v>4</v>
      </c>
      <c r="L602" s="4">
        <v>30</v>
      </c>
      <c r="M602">
        <f>K602*L602</f>
        <v>120</v>
      </c>
      <c r="N602" s="12">
        <f>M602*$Q$3</f>
        <v>1.7999999999999998</v>
      </c>
    </row>
    <row r="603" spans="1:14">
      <c r="A603" s="3">
        <v>605</v>
      </c>
      <c r="B603" s="3">
        <f>DAY(Table1[[#This Row],[Date]])</f>
        <v>24</v>
      </c>
      <c r="C603" s="3">
        <f>MONTH(Table1[[#This Row],[Date]])</f>
        <v>7</v>
      </c>
      <c r="D603" s="3">
        <f>YEAR(Table1[[#This Row],[Date]])</f>
        <v>2023</v>
      </c>
      <c r="E603" s="2">
        <v>45131</v>
      </c>
      <c r="F603" s="3" t="s">
        <v>627</v>
      </c>
      <c r="G603" s="3" t="s">
        <v>15</v>
      </c>
      <c r="H603" s="3">
        <v>37</v>
      </c>
      <c r="I603" s="3" t="str" cm="1">
        <f t="array" ref="I603">_xlfn.IFS(H603&lt;30,"Young Adult",H603&gt;=50,"Senior",H603&gt;=30,"Adult")</f>
        <v>Adult</v>
      </c>
      <c r="J603" s="3" t="s">
        <v>16</v>
      </c>
      <c r="K603" s="3">
        <v>2</v>
      </c>
      <c r="L603" s="4">
        <v>500</v>
      </c>
      <c r="M603">
        <f>K603*L603</f>
        <v>1000</v>
      </c>
      <c r="N603" s="12">
        <f>M603*$Q$3</f>
        <v>15</v>
      </c>
    </row>
    <row r="604" spans="1:14">
      <c r="A604" s="3">
        <v>304</v>
      </c>
      <c r="B604" s="3">
        <f>DAY(Table1[[#This Row],[Date]])</f>
        <v>19</v>
      </c>
      <c r="C604" s="3">
        <f>MONTH(Table1[[#This Row],[Date]])</f>
        <v>7</v>
      </c>
      <c r="D604" s="3">
        <f>YEAR(Table1[[#This Row],[Date]])</f>
        <v>2023</v>
      </c>
      <c r="E604" s="2">
        <v>45126</v>
      </c>
      <c r="F604" s="3" t="s">
        <v>628</v>
      </c>
      <c r="G604" s="3" t="s">
        <v>19</v>
      </c>
      <c r="H604" s="3">
        <v>37</v>
      </c>
      <c r="I604" s="3" t="str" cm="1">
        <f t="array" ref="I604">_xlfn.IFS(H604&lt;30,"Young Adult",H604&gt;=50,"Senior",H604&gt;=30,"Adult")</f>
        <v>Adult</v>
      </c>
      <c r="J604" s="3" t="s">
        <v>16</v>
      </c>
      <c r="K604" s="3">
        <v>2</v>
      </c>
      <c r="L604" s="4">
        <v>30</v>
      </c>
      <c r="M604">
        <f>K604*L604</f>
        <v>60</v>
      </c>
      <c r="N604" s="12">
        <f>M604*$Q$3</f>
        <v>0.89999999999999991</v>
      </c>
    </row>
    <row r="605" spans="1:14">
      <c r="A605" s="3">
        <v>509</v>
      </c>
      <c r="B605" s="3">
        <f>DAY(Table1[[#This Row],[Date]])</f>
        <v>26</v>
      </c>
      <c r="C605" s="3">
        <f>MONTH(Table1[[#This Row],[Date]])</f>
        <v>6</v>
      </c>
      <c r="D605" s="3">
        <f>YEAR(Table1[[#This Row],[Date]])</f>
        <v>2023</v>
      </c>
      <c r="E605" s="2">
        <v>45103</v>
      </c>
      <c r="F605" s="3" t="s">
        <v>629</v>
      </c>
      <c r="G605" s="3" t="s">
        <v>19</v>
      </c>
      <c r="H605" s="3">
        <v>37</v>
      </c>
      <c r="I605" s="3" t="str" cm="1">
        <f t="array" ref="I605">_xlfn.IFS(H605&lt;30,"Young Adult",H605&gt;=50,"Senior",H605&gt;=30,"Adult")</f>
        <v>Adult</v>
      </c>
      <c r="J605" s="3" t="s">
        <v>16</v>
      </c>
      <c r="K605" s="3">
        <v>3</v>
      </c>
      <c r="L605" s="4">
        <v>300</v>
      </c>
      <c r="M605">
        <f>K605*L605</f>
        <v>900</v>
      </c>
      <c r="N605" s="12">
        <f>M605*$Q$3</f>
        <v>13.5</v>
      </c>
    </row>
    <row r="606" spans="1:14">
      <c r="A606" s="3">
        <v>699</v>
      </c>
      <c r="B606" s="3">
        <f>DAY(Table1[[#This Row],[Date]])</f>
        <v>22</v>
      </c>
      <c r="C606" s="3">
        <f>MONTH(Table1[[#This Row],[Date]])</f>
        <v>6</v>
      </c>
      <c r="D606" s="3">
        <f>YEAR(Table1[[#This Row],[Date]])</f>
        <v>2023</v>
      </c>
      <c r="E606" s="2">
        <v>45099</v>
      </c>
      <c r="F606" s="3" t="s">
        <v>630</v>
      </c>
      <c r="G606" s="3" t="s">
        <v>19</v>
      </c>
      <c r="H606" s="3">
        <v>37</v>
      </c>
      <c r="I606" s="3" t="str" cm="1">
        <f t="array" ref="I606">_xlfn.IFS(H606&lt;30,"Young Adult",H606&gt;=50,"Senior",H606&gt;=30,"Adult")</f>
        <v>Adult</v>
      </c>
      <c r="J606" s="3" t="s">
        <v>23</v>
      </c>
      <c r="K606" s="3">
        <v>4</v>
      </c>
      <c r="L606" s="4">
        <v>30</v>
      </c>
      <c r="M606">
        <f>K606*L606</f>
        <v>120</v>
      </c>
      <c r="N606" s="12">
        <f>M606*$Q$3</f>
        <v>1.7999999999999998</v>
      </c>
    </row>
    <row r="607" spans="1:14">
      <c r="A607" s="3">
        <v>4</v>
      </c>
      <c r="B607" s="3">
        <f>DAY(Table1[[#This Row],[Date]])</f>
        <v>21</v>
      </c>
      <c r="C607" s="3">
        <f>MONTH(Table1[[#This Row],[Date]])</f>
        <v>5</v>
      </c>
      <c r="D607" s="3">
        <f>YEAR(Table1[[#This Row],[Date]])</f>
        <v>2023</v>
      </c>
      <c r="E607" s="2">
        <v>45067</v>
      </c>
      <c r="F607" s="3" t="s">
        <v>631</v>
      </c>
      <c r="G607" s="3" t="s">
        <v>15</v>
      </c>
      <c r="H607" s="3">
        <v>37</v>
      </c>
      <c r="I607" s="3" t="str" cm="1">
        <f t="array" ref="I607">_xlfn.IFS(H607&lt;30,"Young Adult",H607&gt;=50,"Senior",H607&gt;=30,"Adult")</f>
        <v>Adult</v>
      </c>
      <c r="J607" s="3" t="s">
        <v>23</v>
      </c>
      <c r="K607" s="3">
        <v>1</v>
      </c>
      <c r="L607" s="4">
        <v>500</v>
      </c>
      <c r="M607">
        <f>K607*L607</f>
        <v>500</v>
      </c>
      <c r="N607" s="12">
        <f>M607*$Q$3</f>
        <v>7.5</v>
      </c>
    </row>
    <row r="608" spans="1:14">
      <c r="A608" s="3">
        <v>210</v>
      </c>
      <c r="B608" s="3">
        <f>DAY(Table1[[#This Row],[Date]])</f>
        <v>13</v>
      </c>
      <c r="C608" s="3">
        <f>MONTH(Table1[[#This Row],[Date]])</f>
        <v>4</v>
      </c>
      <c r="D608" s="3">
        <f>YEAR(Table1[[#This Row],[Date]])</f>
        <v>2023</v>
      </c>
      <c r="E608" s="2">
        <v>45029</v>
      </c>
      <c r="F608" s="3" t="s">
        <v>632</v>
      </c>
      <c r="G608" s="3" t="s">
        <v>15</v>
      </c>
      <c r="H608" s="3">
        <v>37</v>
      </c>
      <c r="I608" s="3" t="str" cm="1">
        <f t="array" ref="I608">_xlfn.IFS(H608&lt;30,"Young Adult",H608&gt;=50,"Senior",H608&gt;=30,"Adult")</f>
        <v>Adult</v>
      </c>
      <c r="J608" s="3" t="s">
        <v>16</v>
      </c>
      <c r="K608" s="3">
        <v>4</v>
      </c>
      <c r="L608" s="4">
        <v>50</v>
      </c>
      <c r="M608">
        <f>K608*L608</f>
        <v>200</v>
      </c>
      <c r="N608" s="12">
        <f>M608*$Q$3</f>
        <v>3</v>
      </c>
    </row>
    <row r="609" spans="1:14">
      <c r="A609" s="3">
        <v>886</v>
      </c>
      <c r="B609" s="3">
        <f>DAY(Table1[[#This Row],[Date]])</f>
        <v>9</v>
      </c>
      <c r="C609" s="3">
        <f>MONTH(Table1[[#This Row],[Date]])</f>
        <v>4</v>
      </c>
      <c r="D609" s="3">
        <f>YEAR(Table1[[#This Row],[Date]])</f>
        <v>2023</v>
      </c>
      <c r="E609" s="2">
        <v>45025</v>
      </c>
      <c r="F609" s="3" t="s">
        <v>633</v>
      </c>
      <c r="G609" s="3" t="s">
        <v>15</v>
      </c>
      <c r="H609" s="3">
        <v>37</v>
      </c>
      <c r="I609" s="3" t="str" cm="1">
        <f t="array" ref="I609">_xlfn.IFS(H609&lt;30,"Young Adult",H609&gt;=50,"Senior",H609&gt;=30,"Adult")</f>
        <v>Adult</v>
      </c>
      <c r="J609" s="3" t="s">
        <v>16</v>
      </c>
      <c r="K609" s="3">
        <v>3</v>
      </c>
      <c r="L609" s="4">
        <v>300</v>
      </c>
      <c r="M609">
        <f>K609*L609</f>
        <v>900</v>
      </c>
      <c r="N609" s="12">
        <f>M609*$Q$3</f>
        <v>13.5</v>
      </c>
    </row>
    <row r="610" spans="1:14">
      <c r="A610" s="3">
        <v>280</v>
      </c>
      <c r="B610" s="3">
        <f>DAY(Table1[[#This Row],[Date]])</f>
        <v>4</v>
      </c>
      <c r="C610" s="3">
        <f>MONTH(Table1[[#This Row],[Date]])</f>
        <v>4</v>
      </c>
      <c r="D610" s="3">
        <f>YEAR(Table1[[#This Row],[Date]])</f>
        <v>2023</v>
      </c>
      <c r="E610" s="2">
        <v>45020</v>
      </c>
      <c r="F610" s="3" t="s">
        <v>634</v>
      </c>
      <c r="G610" s="3" t="s">
        <v>19</v>
      </c>
      <c r="H610" s="3">
        <v>37</v>
      </c>
      <c r="I610" s="3" t="str" cm="1">
        <f t="array" ref="I610">_xlfn.IFS(H610&lt;30,"Young Adult",H610&gt;=50,"Senior",H610&gt;=30,"Adult")</f>
        <v>Adult</v>
      </c>
      <c r="J610" s="3" t="s">
        <v>23</v>
      </c>
      <c r="K610" s="3">
        <v>3</v>
      </c>
      <c r="L610" s="4">
        <v>500</v>
      </c>
      <c r="M610">
        <f>K610*L610</f>
        <v>1500</v>
      </c>
      <c r="N610" s="12">
        <f>M610*$Q$3</f>
        <v>22.5</v>
      </c>
    </row>
    <row r="611" spans="1:14">
      <c r="A611" s="3">
        <v>278</v>
      </c>
      <c r="B611" s="3">
        <f>DAY(Table1[[#This Row],[Date]])</f>
        <v>13</v>
      </c>
      <c r="C611" s="3">
        <f>MONTH(Table1[[#This Row],[Date]])</f>
        <v>3</v>
      </c>
      <c r="D611" s="3">
        <f>YEAR(Table1[[#This Row],[Date]])</f>
        <v>2023</v>
      </c>
      <c r="E611" s="2">
        <v>44998</v>
      </c>
      <c r="F611" s="3" t="s">
        <v>635</v>
      </c>
      <c r="G611" s="3" t="s">
        <v>19</v>
      </c>
      <c r="H611" s="3">
        <v>37</v>
      </c>
      <c r="I611" s="3" t="str" cm="1">
        <f t="array" ref="I611">_xlfn.IFS(H611&lt;30,"Young Adult",H611&gt;=50,"Senior",H611&gt;=30,"Adult")</f>
        <v>Adult</v>
      </c>
      <c r="J611" s="3" t="s">
        <v>23</v>
      </c>
      <c r="K611" s="3">
        <v>4</v>
      </c>
      <c r="L611" s="4">
        <v>25</v>
      </c>
      <c r="M611">
        <f>K611*L611</f>
        <v>100</v>
      </c>
      <c r="N611" s="12">
        <f>M611*$Q$3</f>
        <v>1.5</v>
      </c>
    </row>
    <row r="612" spans="1:14">
      <c r="A612" s="3">
        <v>421</v>
      </c>
      <c r="B612" s="3">
        <f>DAY(Table1[[#This Row],[Date]])</f>
        <v>2</v>
      </c>
      <c r="C612" s="3">
        <f>MONTH(Table1[[#This Row],[Date]])</f>
        <v>1</v>
      </c>
      <c r="D612" s="3">
        <f>YEAR(Table1[[#This Row],[Date]])</f>
        <v>2023</v>
      </c>
      <c r="E612" s="2">
        <v>44928</v>
      </c>
      <c r="F612" s="3" t="s">
        <v>636</v>
      </c>
      <c r="G612" s="3" t="s">
        <v>19</v>
      </c>
      <c r="H612" s="3">
        <v>37</v>
      </c>
      <c r="I612" s="3" t="str" cm="1">
        <f t="array" ref="I612">_xlfn.IFS(H612&lt;30,"Young Adult",H612&gt;=50,"Senior",H612&gt;=30,"Adult")</f>
        <v>Adult</v>
      </c>
      <c r="J612" s="3" t="s">
        <v>23</v>
      </c>
      <c r="K612" s="3">
        <v>3</v>
      </c>
      <c r="L612" s="4">
        <v>500</v>
      </c>
      <c r="M612">
        <f>K612*L612</f>
        <v>1500</v>
      </c>
      <c r="N612" s="12">
        <f>M612*$Q$3</f>
        <v>22.5</v>
      </c>
    </row>
    <row r="613" spans="1:14">
      <c r="A613" s="3">
        <v>139</v>
      </c>
      <c r="B613" s="3">
        <f>DAY(Table1[[#This Row],[Date]])</f>
        <v>15</v>
      </c>
      <c r="C613" s="3">
        <f>MONTH(Table1[[#This Row],[Date]])</f>
        <v>12</v>
      </c>
      <c r="D613" s="3">
        <f>YEAR(Table1[[#This Row],[Date]])</f>
        <v>2023</v>
      </c>
      <c r="E613" s="2">
        <v>45275</v>
      </c>
      <c r="F613" s="3" t="s">
        <v>637</v>
      </c>
      <c r="G613" s="3" t="s">
        <v>15</v>
      </c>
      <c r="H613" s="3">
        <v>36</v>
      </c>
      <c r="I613" s="3" t="str" cm="1">
        <f t="array" ref="I613">_xlfn.IFS(H613&lt;30,"Young Adult",H613&gt;=50,"Senior",H613&gt;=30,"Adult")</f>
        <v>Adult</v>
      </c>
      <c r="J613" s="3" t="s">
        <v>20</v>
      </c>
      <c r="K613" s="3">
        <v>4</v>
      </c>
      <c r="L613" s="4">
        <v>500</v>
      </c>
      <c r="M613">
        <f>K613*L613</f>
        <v>2000</v>
      </c>
      <c r="N613" s="12">
        <f>M613*$Q$3</f>
        <v>30</v>
      </c>
    </row>
    <row r="614" spans="1:14">
      <c r="A614" s="3">
        <v>700</v>
      </c>
      <c r="B614" s="3">
        <f>DAY(Table1[[#This Row],[Date]])</f>
        <v>9</v>
      </c>
      <c r="C614" s="3">
        <f>MONTH(Table1[[#This Row],[Date]])</f>
        <v>12</v>
      </c>
      <c r="D614" s="3">
        <f>YEAR(Table1[[#This Row],[Date]])</f>
        <v>2023</v>
      </c>
      <c r="E614" s="2">
        <v>45269</v>
      </c>
      <c r="F614" s="3" t="s">
        <v>638</v>
      </c>
      <c r="G614" s="3" t="s">
        <v>15</v>
      </c>
      <c r="H614" s="3">
        <v>36</v>
      </c>
      <c r="I614" s="3" t="str" cm="1">
        <f t="array" ref="I614">_xlfn.IFS(H614&lt;30,"Young Adult",H614&gt;=50,"Senior",H614&gt;=30,"Adult")</f>
        <v>Adult</v>
      </c>
      <c r="J614" s="3" t="s">
        <v>16</v>
      </c>
      <c r="K614" s="3">
        <v>4</v>
      </c>
      <c r="L614" s="4">
        <v>500</v>
      </c>
      <c r="M614">
        <f>K614*L614</f>
        <v>2000</v>
      </c>
      <c r="N614" s="12">
        <f>M614*$Q$3</f>
        <v>30</v>
      </c>
    </row>
    <row r="615" spans="1:14">
      <c r="A615" s="3">
        <v>999</v>
      </c>
      <c r="B615" s="3">
        <f>DAY(Table1[[#This Row],[Date]])</f>
        <v>5</v>
      </c>
      <c r="C615" s="3">
        <f>MONTH(Table1[[#This Row],[Date]])</f>
        <v>12</v>
      </c>
      <c r="D615" s="3">
        <f>YEAR(Table1[[#This Row],[Date]])</f>
        <v>2023</v>
      </c>
      <c r="E615" s="2">
        <v>45265</v>
      </c>
      <c r="F615" s="3" t="s">
        <v>639</v>
      </c>
      <c r="G615" s="3" t="s">
        <v>19</v>
      </c>
      <c r="H615" s="3">
        <v>36</v>
      </c>
      <c r="I615" s="3" t="str" cm="1">
        <f t="array" ref="I615">_xlfn.IFS(H615&lt;30,"Young Adult",H615&gt;=50,"Senior",H615&gt;=30,"Adult")</f>
        <v>Adult</v>
      </c>
      <c r="J615" s="3" t="s">
        <v>16</v>
      </c>
      <c r="K615" s="3">
        <v>3</v>
      </c>
      <c r="L615" s="4">
        <v>50</v>
      </c>
      <c r="M615">
        <f>K615*L615</f>
        <v>150</v>
      </c>
      <c r="N615" s="12">
        <f>M615*$Q$3</f>
        <v>2.25</v>
      </c>
    </row>
    <row r="616" spans="1:14">
      <c r="A616" s="3">
        <v>739</v>
      </c>
      <c r="B616" s="3">
        <f>DAY(Table1[[#This Row],[Date]])</f>
        <v>29</v>
      </c>
      <c r="C616" s="3">
        <f>MONTH(Table1[[#This Row],[Date]])</f>
        <v>11</v>
      </c>
      <c r="D616" s="3">
        <f>YEAR(Table1[[#This Row],[Date]])</f>
        <v>2023</v>
      </c>
      <c r="E616" s="2">
        <v>45259</v>
      </c>
      <c r="F616" s="3" t="s">
        <v>640</v>
      </c>
      <c r="G616" s="3" t="s">
        <v>15</v>
      </c>
      <c r="H616" s="3">
        <v>36</v>
      </c>
      <c r="I616" s="3" t="str" cm="1">
        <f t="array" ref="I616">_xlfn.IFS(H616&lt;30,"Young Adult",H616&gt;=50,"Senior",H616&gt;=30,"Adult")</f>
        <v>Adult</v>
      </c>
      <c r="J616" s="3" t="s">
        <v>20</v>
      </c>
      <c r="K616" s="3">
        <v>1</v>
      </c>
      <c r="L616" s="4">
        <v>25</v>
      </c>
      <c r="M616">
        <f>K616*L616</f>
        <v>25</v>
      </c>
      <c r="N616" s="12">
        <f>M616*$Q$3</f>
        <v>0.375</v>
      </c>
    </row>
    <row r="617" spans="1:14">
      <c r="A617" s="3">
        <v>950</v>
      </c>
      <c r="B617" s="3">
        <f>DAY(Table1[[#This Row],[Date]])</f>
        <v>7</v>
      </c>
      <c r="C617" s="3">
        <f>MONTH(Table1[[#This Row],[Date]])</f>
        <v>11</v>
      </c>
      <c r="D617" s="3">
        <f>YEAR(Table1[[#This Row],[Date]])</f>
        <v>2023</v>
      </c>
      <c r="E617" s="2">
        <v>45237</v>
      </c>
      <c r="F617" s="3" t="s">
        <v>641</v>
      </c>
      <c r="G617" s="3" t="s">
        <v>15</v>
      </c>
      <c r="H617" s="3">
        <v>36</v>
      </c>
      <c r="I617" s="3" t="str" cm="1">
        <f t="array" ref="I617">_xlfn.IFS(H617&lt;30,"Young Adult",H617&gt;=50,"Senior",H617&gt;=30,"Adult")</f>
        <v>Adult</v>
      </c>
      <c r="J617" s="3" t="s">
        <v>23</v>
      </c>
      <c r="K617" s="3">
        <v>3</v>
      </c>
      <c r="L617" s="4">
        <v>300</v>
      </c>
      <c r="M617">
        <f>K617*L617</f>
        <v>900</v>
      </c>
      <c r="N617" s="12">
        <f>M617*$Q$3</f>
        <v>13.5</v>
      </c>
    </row>
    <row r="618" spans="1:14">
      <c r="A618" s="3">
        <v>340</v>
      </c>
      <c r="B618" s="3">
        <f>DAY(Table1[[#This Row],[Date]])</f>
        <v>19</v>
      </c>
      <c r="C618" s="3">
        <f>MONTH(Table1[[#This Row],[Date]])</f>
        <v>10</v>
      </c>
      <c r="D618" s="3">
        <f>YEAR(Table1[[#This Row],[Date]])</f>
        <v>2023</v>
      </c>
      <c r="E618" s="2">
        <v>45218</v>
      </c>
      <c r="F618" s="3" t="s">
        <v>642</v>
      </c>
      <c r="G618" s="3" t="s">
        <v>19</v>
      </c>
      <c r="H618" s="3">
        <v>36</v>
      </c>
      <c r="I618" s="3" t="str" cm="1">
        <f t="array" ref="I618">_xlfn.IFS(H618&lt;30,"Young Adult",H618&gt;=50,"Senior",H618&gt;=30,"Adult")</f>
        <v>Adult</v>
      </c>
      <c r="J618" s="3" t="s">
        <v>23</v>
      </c>
      <c r="K618" s="3">
        <v>4</v>
      </c>
      <c r="L618" s="4">
        <v>300</v>
      </c>
      <c r="M618">
        <f>K618*L618</f>
        <v>1200</v>
      </c>
      <c r="N618" s="12">
        <f>M618*$Q$3</f>
        <v>18</v>
      </c>
    </row>
    <row r="619" spans="1:14">
      <c r="A619" s="3">
        <v>227</v>
      </c>
      <c r="B619" s="3">
        <f>DAY(Table1[[#This Row],[Date]])</f>
        <v>11</v>
      </c>
      <c r="C619" s="3">
        <f>MONTH(Table1[[#This Row],[Date]])</f>
        <v>10</v>
      </c>
      <c r="D619" s="3">
        <f>YEAR(Table1[[#This Row],[Date]])</f>
        <v>2023</v>
      </c>
      <c r="E619" s="2">
        <v>45210</v>
      </c>
      <c r="F619" s="3" t="s">
        <v>643</v>
      </c>
      <c r="G619" s="3" t="s">
        <v>15</v>
      </c>
      <c r="H619" s="3">
        <v>36</v>
      </c>
      <c r="I619" s="3" t="str" cm="1">
        <f t="array" ref="I619">_xlfn.IFS(H619&lt;30,"Young Adult",H619&gt;=50,"Senior",H619&gt;=30,"Adult")</f>
        <v>Adult</v>
      </c>
      <c r="J619" s="3" t="s">
        <v>16</v>
      </c>
      <c r="K619" s="3">
        <v>2</v>
      </c>
      <c r="L619" s="4">
        <v>50</v>
      </c>
      <c r="M619">
        <f>K619*L619</f>
        <v>100</v>
      </c>
      <c r="N619" s="12">
        <f>M619*$Q$3</f>
        <v>1.5</v>
      </c>
    </row>
    <row r="620" spans="1:14">
      <c r="A620" s="3">
        <v>546</v>
      </c>
      <c r="B620" s="3">
        <f>DAY(Table1[[#This Row],[Date]])</f>
        <v>11</v>
      </c>
      <c r="C620" s="3">
        <f>MONTH(Table1[[#This Row],[Date]])</f>
        <v>10</v>
      </c>
      <c r="D620" s="3">
        <f>YEAR(Table1[[#This Row],[Date]])</f>
        <v>2023</v>
      </c>
      <c r="E620" s="2">
        <v>45210</v>
      </c>
      <c r="F620" s="3" t="s">
        <v>644</v>
      </c>
      <c r="G620" s="3" t="s">
        <v>19</v>
      </c>
      <c r="H620" s="3">
        <v>36</v>
      </c>
      <c r="I620" s="3" t="str" cm="1">
        <f t="array" ref="I620">_xlfn.IFS(H620&lt;30,"Young Adult",H620&gt;=50,"Senior",H620&gt;=30,"Adult")</f>
        <v>Adult</v>
      </c>
      <c r="J620" s="3" t="s">
        <v>16</v>
      </c>
      <c r="K620" s="3">
        <v>4</v>
      </c>
      <c r="L620" s="4">
        <v>50</v>
      </c>
      <c r="M620">
        <f>K620*L620</f>
        <v>200</v>
      </c>
      <c r="N620" s="12">
        <f>M620*$Q$3</f>
        <v>3</v>
      </c>
    </row>
    <row r="621" spans="1:14">
      <c r="A621" s="3">
        <v>277</v>
      </c>
      <c r="B621" s="3">
        <f>DAY(Table1[[#This Row],[Date]])</f>
        <v>18</v>
      </c>
      <c r="C621" s="3">
        <f>MONTH(Table1[[#This Row],[Date]])</f>
        <v>8</v>
      </c>
      <c r="D621" s="3">
        <f>YEAR(Table1[[#This Row],[Date]])</f>
        <v>2023</v>
      </c>
      <c r="E621" s="2">
        <v>45156</v>
      </c>
      <c r="F621" s="3" t="s">
        <v>645</v>
      </c>
      <c r="G621" s="3" t="s">
        <v>15</v>
      </c>
      <c r="H621" s="3">
        <v>36</v>
      </c>
      <c r="I621" s="3" t="str" cm="1">
        <f t="array" ref="I621">_xlfn.IFS(H621&lt;30,"Young Adult",H621&gt;=50,"Senior",H621&gt;=30,"Adult")</f>
        <v>Adult</v>
      </c>
      <c r="J621" s="3" t="s">
        <v>23</v>
      </c>
      <c r="K621" s="3">
        <v>4</v>
      </c>
      <c r="L621" s="4">
        <v>25</v>
      </c>
      <c r="M621">
        <f>K621*L621</f>
        <v>100</v>
      </c>
      <c r="N621" s="12">
        <f>M621*$Q$3</f>
        <v>1.5</v>
      </c>
    </row>
    <row r="622" spans="1:14">
      <c r="A622" s="3">
        <v>730</v>
      </c>
      <c r="B622" s="3">
        <f>DAY(Table1[[#This Row],[Date]])</f>
        <v>4</v>
      </c>
      <c r="C622" s="3">
        <f>MONTH(Table1[[#This Row],[Date]])</f>
        <v>8</v>
      </c>
      <c r="D622" s="3">
        <f>YEAR(Table1[[#This Row],[Date]])</f>
        <v>2023</v>
      </c>
      <c r="E622" s="2">
        <v>45142</v>
      </c>
      <c r="F622" s="3" t="s">
        <v>646</v>
      </c>
      <c r="G622" s="3" t="s">
        <v>19</v>
      </c>
      <c r="H622" s="3">
        <v>36</v>
      </c>
      <c r="I622" s="3" t="str" cm="1">
        <f t="array" ref="I622">_xlfn.IFS(H622&lt;30,"Young Adult",H622&gt;=50,"Senior",H622&gt;=30,"Adult")</f>
        <v>Adult</v>
      </c>
      <c r="J622" s="3" t="s">
        <v>23</v>
      </c>
      <c r="K622" s="3">
        <v>2</v>
      </c>
      <c r="L622" s="4">
        <v>25</v>
      </c>
      <c r="M622">
        <f>K622*L622</f>
        <v>50</v>
      </c>
      <c r="N622" s="12">
        <f>M622*$Q$3</f>
        <v>0.75</v>
      </c>
    </row>
    <row r="623" spans="1:14">
      <c r="A623" s="3">
        <v>528</v>
      </c>
      <c r="B623" s="3">
        <f>DAY(Table1[[#This Row],[Date]])</f>
        <v>6</v>
      </c>
      <c r="C623" s="3">
        <f>MONTH(Table1[[#This Row],[Date]])</f>
        <v>7</v>
      </c>
      <c r="D623" s="3">
        <f>YEAR(Table1[[#This Row],[Date]])</f>
        <v>2023</v>
      </c>
      <c r="E623" s="2">
        <v>45113</v>
      </c>
      <c r="F623" s="3" t="s">
        <v>647</v>
      </c>
      <c r="G623" s="3" t="s">
        <v>19</v>
      </c>
      <c r="H623" s="3">
        <v>36</v>
      </c>
      <c r="I623" s="3" t="str" cm="1">
        <f t="array" ref="I623">_xlfn.IFS(H623&lt;30,"Young Adult",H623&gt;=50,"Senior",H623&gt;=30,"Adult")</f>
        <v>Adult</v>
      </c>
      <c r="J623" s="3" t="s">
        <v>23</v>
      </c>
      <c r="K623" s="3">
        <v>2</v>
      </c>
      <c r="L623" s="4">
        <v>30</v>
      </c>
      <c r="M623">
        <f>K623*L623</f>
        <v>60</v>
      </c>
      <c r="N623" s="12">
        <f>M623*$Q$3</f>
        <v>0.89999999999999991</v>
      </c>
    </row>
    <row r="624" spans="1:14">
      <c r="A624" s="3">
        <v>589</v>
      </c>
      <c r="B624" s="3">
        <f>DAY(Table1[[#This Row],[Date]])</f>
        <v>12</v>
      </c>
      <c r="C624" s="3">
        <f>MONTH(Table1[[#This Row],[Date]])</f>
        <v>4</v>
      </c>
      <c r="D624" s="3">
        <f>YEAR(Table1[[#This Row],[Date]])</f>
        <v>2023</v>
      </c>
      <c r="E624" s="2">
        <v>45028</v>
      </c>
      <c r="F624" s="3" t="s">
        <v>648</v>
      </c>
      <c r="G624" s="3" t="s">
        <v>19</v>
      </c>
      <c r="H624" s="3">
        <v>36</v>
      </c>
      <c r="I624" s="3" t="str" cm="1">
        <f t="array" ref="I624">_xlfn.IFS(H624&lt;30,"Young Adult",H624&gt;=50,"Senior",H624&gt;=30,"Adult")</f>
        <v>Adult</v>
      </c>
      <c r="J624" s="3" t="s">
        <v>20</v>
      </c>
      <c r="K624" s="3">
        <v>2</v>
      </c>
      <c r="L624" s="4">
        <v>500</v>
      </c>
      <c r="M624">
        <f>K624*L624</f>
        <v>1000</v>
      </c>
      <c r="N624" s="12">
        <f>M624*$Q$3</f>
        <v>15</v>
      </c>
    </row>
    <row r="625" spans="1:14">
      <c r="A625" s="3">
        <v>590</v>
      </c>
      <c r="B625" s="3">
        <f>DAY(Table1[[#This Row],[Date]])</f>
        <v>17</v>
      </c>
      <c r="C625" s="3">
        <f>MONTH(Table1[[#This Row],[Date]])</f>
        <v>3</v>
      </c>
      <c r="D625" s="3">
        <f>YEAR(Table1[[#This Row],[Date]])</f>
        <v>2023</v>
      </c>
      <c r="E625" s="2">
        <v>45002</v>
      </c>
      <c r="F625" s="3" t="s">
        <v>649</v>
      </c>
      <c r="G625" s="3" t="s">
        <v>15</v>
      </c>
      <c r="H625" s="3">
        <v>36</v>
      </c>
      <c r="I625" s="3" t="str" cm="1">
        <f t="array" ref="I625">_xlfn.IFS(H625&lt;30,"Young Adult",H625&gt;=50,"Senior",H625&gt;=30,"Adult")</f>
        <v>Adult</v>
      </c>
      <c r="J625" s="3" t="s">
        <v>23</v>
      </c>
      <c r="K625" s="3">
        <v>3</v>
      </c>
      <c r="L625" s="4">
        <v>300</v>
      </c>
      <c r="M625">
        <f>K625*L625</f>
        <v>900</v>
      </c>
      <c r="N625" s="12">
        <f>M625*$Q$3</f>
        <v>13.5</v>
      </c>
    </row>
    <row r="626" spans="1:14">
      <c r="A626" s="3">
        <v>52</v>
      </c>
      <c r="B626" s="3">
        <f>DAY(Table1[[#This Row],[Date]])</f>
        <v>5</v>
      </c>
      <c r="C626" s="3">
        <f>MONTH(Table1[[#This Row],[Date]])</f>
        <v>3</v>
      </c>
      <c r="D626" s="3">
        <f>YEAR(Table1[[#This Row],[Date]])</f>
        <v>2023</v>
      </c>
      <c r="E626" s="2">
        <v>44990</v>
      </c>
      <c r="F626" s="3" t="s">
        <v>650</v>
      </c>
      <c r="G626" s="3" t="s">
        <v>19</v>
      </c>
      <c r="H626" s="3">
        <v>36</v>
      </c>
      <c r="I626" s="3" t="str" cm="1">
        <f t="array" ref="I626">_xlfn.IFS(H626&lt;30,"Young Adult",H626&gt;=50,"Senior",H626&gt;=30,"Adult")</f>
        <v>Adult</v>
      </c>
      <c r="J626" s="3" t="s">
        <v>20</v>
      </c>
      <c r="K626" s="3">
        <v>1</v>
      </c>
      <c r="L626" s="4">
        <v>300</v>
      </c>
      <c r="M626">
        <f>K626*L626</f>
        <v>300</v>
      </c>
      <c r="N626" s="12">
        <f>M626*$Q$3</f>
        <v>4.5</v>
      </c>
    </row>
    <row r="627" spans="1:14">
      <c r="A627" s="3">
        <v>519</v>
      </c>
      <c r="B627" s="3">
        <f>DAY(Table1[[#This Row],[Date]])</f>
        <v>23</v>
      </c>
      <c r="C627" s="3">
        <f>MONTH(Table1[[#This Row],[Date]])</f>
        <v>1</v>
      </c>
      <c r="D627" s="3">
        <f>YEAR(Table1[[#This Row],[Date]])</f>
        <v>2023</v>
      </c>
      <c r="E627" s="2">
        <v>44949</v>
      </c>
      <c r="F627" s="3" t="s">
        <v>651</v>
      </c>
      <c r="G627" s="3" t="s">
        <v>19</v>
      </c>
      <c r="H627" s="3">
        <v>36</v>
      </c>
      <c r="I627" s="3" t="str" cm="1">
        <f t="array" ref="I627">_xlfn.IFS(H627&lt;30,"Young Adult",H627&gt;=50,"Senior",H627&gt;=30,"Adult")</f>
        <v>Adult</v>
      </c>
      <c r="J627" s="3" t="s">
        <v>16</v>
      </c>
      <c r="K627" s="3">
        <v>4</v>
      </c>
      <c r="L627" s="4">
        <v>30</v>
      </c>
      <c r="M627">
        <f>K627*L627</f>
        <v>120</v>
      </c>
      <c r="N627" s="12">
        <f>M627*$Q$3</f>
        <v>1.7999999999999998</v>
      </c>
    </row>
    <row r="628" spans="1:14">
      <c r="A628" s="3">
        <v>781</v>
      </c>
      <c r="B628" s="3">
        <f>DAY(Table1[[#This Row],[Date]])</f>
        <v>23</v>
      </c>
      <c r="C628" s="3">
        <f>MONTH(Table1[[#This Row],[Date]])</f>
        <v>12</v>
      </c>
      <c r="D628" s="3">
        <f>YEAR(Table1[[#This Row],[Date]])</f>
        <v>2023</v>
      </c>
      <c r="E628" s="2">
        <v>45283</v>
      </c>
      <c r="F628" s="3" t="s">
        <v>652</v>
      </c>
      <c r="G628" s="3" t="s">
        <v>15</v>
      </c>
      <c r="H628" s="3">
        <v>35</v>
      </c>
      <c r="I628" s="3" t="str" cm="1">
        <f t="array" ref="I628">_xlfn.IFS(H628&lt;30,"Young Adult",H628&gt;=50,"Senior",H628&gt;=30,"Adult")</f>
        <v>Adult</v>
      </c>
      <c r="J628" s="3" t="s">
        <v>20</v>
      </c>
      <c r="K628" s="3">
        <v>1</v>
      </c>
      <c r="L628" s="4">
        <v>500</v>
      </c>
      <c r="M628">
        <f>K628*L628</f>
        <v>500</v>
      </c>
      <c r="N628" s="12">
        <f>M628*$Q$3</f>
        <v>7.5</v>
      </c>
    </row>
    <row r="629" spans="1:14">
      <c r="A629" s="3">
        <v>348</v>
      </c>
      <c r="B629" s="3">
        <f>DAY(Table1[[#This Row],[Date]])</f>
        <v>3</v>
      </c>
      <c r="C629" s="3">
        <f>MONTH(Table1[[#This Row],[Date]])</f>
        <v>12</v>
      </c>
      <c r="D629" s="3">
        <f>YEAR(Table1[[#This Row],[Date]])</f>
        <v>2023</v>
      </c>
      <c r="E629" s="2">
        <v>45263</v>
      </c>
      <c r="F629" s="3" t="s">
        <v>653</v>
      </c>
      <c r="G629" s="3" t="s">
        <v>19</v>
      </c>
      <c r="H629" s="3">
        <v>35</v>
      </c>
      <c r="I629" s="3" t="str" cm="1">
        <f t="array" ref="I629">_xlfn.IFS(H629&lt;30,"Young Adult",H629&gt;=50,"Senior",H629&gt;=30,"Adult")</f>
        <v>Adult</v>
      </c>
      <c r="J629" s="3" t="s">
        <v>16</v>
      </c>
      <c r="K629" s="3">
        <v>2</v>
      </c>
      <c r="L629" s="4">
        <v>300</v>
      </c>
      <c r="M629">
        <f>K629*L629</f>
        <v>600</v>
      </c>
      <c r="N629" s="12">
        <f>M629*$Q$3</f>
        <v>9</v>
      </c>
    </row>
    <row r="630" spans="1:14">
      <c r="A630" s="3">
        <v>645</v>
      </c>
      <c r="B630" s="3">
        <f>DAY(Table1[[#This Row],[Date]])</f>
        <v>17</v>
      </c>
      <c r="C630" s="3">
        <f>MONTH(Table1[[#This Row],[Date]])</f>
        <v>11</v>
      </c>
      <c r="D630" s="3">
        <f>YEAR(Table1[[#This Row],[Date]])</f>
        <v>2023</v>
      </c>
      <c r="E630" s="2">
        <v>45247</v>
      </c>
      <c r="F630" s="3" t="s">
        <v>654</v>
      </c>
      <c r="G630" s="3" t="s">
        <v>19</v>
      </c>
      <c r="H630" s="3">
        <v>35</v>
      </c>
      <c r="I630" s="3" t="str" cm="1">
        <f t="array" ref="I630">_xlfn.IFS(H630&lt;30,"Young Adult",H630&gt;=50,"Senior",H630&gt;=30,"Adult")</f>
        <v>Adult</v>
      </c>
      <c r="J630" s="3" t="s">
        <v>16</v>
      </c>
      <c r="K630" s="3">
        <v>4</v>
      </c>
      <c r="L630" s="4">
        <v>30</v>
      </c>
      <c r="M630">
        <f>K630*L630</f>
        <v>120</v>
      </c>
      <c r="N630" s="12">
        <f>M630*$Q$3</f>
        <v>1.7999999999999998</v>
      </c>
    </row>
    <row r="631" spans="1:14">
      <c r="A631" s="3">
        <v>582</v>
      </c>
      <c r="B631" s="3">
        <f>DAY(Table1[[#This Row],[Date]])</f>
        <v>14</v>
      </c>
      <c r="C631" s="3">
        <f>MONTH(Table1[[#This Row],[Date]])</f>
        <v>11</v>
      </c>
      <c r="D631" s="3">
        <f>YEAR(Table1[[#This Row],[Date]])</f>
        <v>2023</v>
      </c>
      <c r="E631" s="2">
        <v>45244</v>
      </c>
      <c r="F631" s="3" t="s">
        <v>655</v>
      </c>
      <c r="G631" s="3" t="s">
        <v>15</v>
      </c>
      <c r="H631" s="3">
        <v>35</v>
      </c>
      <c r="I631" s="3" t="str" cm="1">
        <f t="array" ref="I631">_xlfn.IFS(H631&lt;30,"Young Adult",H631&gt;=50,"Senior",H631&gt;=30,"Adult")</f>
        <v>Adult</v>
      </c>
      <c r="J631" s="3" t="s">
        <v>23</v>
      </c>
      <c r="K631" s="3">
        <v>3</v>
      </c>
      <c r="L631" s="4">
        <v>300</v>
      </c>
      <c r="M631">
        <f>K631*L631</f>
        <v>900</v>
      </c>
      <c r="N631" s="12">
        <f>M631*$Q$3</f>
        <v>13.5</v>
      </c>
    </row>
    <row r="632" spans="1:14">
      <c r="A632" s="3">
        <v>776</v>
      </c>
      <c r="B632" s="3">
        <f>DAY(Table1[[#This Row],[Date]])</f>
        <v>31</v>
      </c>
      <c r="C632" s="3">
        <f>MONTH(Table1[[#This Row],[Date]])</f>
        <v>10</v>
      </c>
      <c r="D632" s="3">
        <f>YEAR(Table1[[#This Row],[Date]])</f>
        <v>2023</v>
      </c>
      <c r="E632" s="2">
        <v>45230</v>
      </c>
      <c r="F632" s="3" t="s">
        <v>656</v>
      </c>
      <c r="G632" s="3" t="s">
        <v>15</v>
      </c>
      <c r="H632" s="3">
        <v>35</v>
      </c>
      <c r="I632" s="3" t="str" cm="1">
        <f t="array" ref="I632">_xlfn.IFS(H632&lt;30,"Young Adult",H632&gt;=50,"Senior",H632&gt;=30,"Adult")</f>
        <v>Adult</v>
      </c>
      <c r="J632" s="3" t="s">
        <v>23</v>
      </c>
      <c r="K632" s="3">
        <v>3</v>
      </c>
      <c r="L632" s="4">
        <v>30</v>
      </c>
      <c r="M632">
        <f>K632*L632</f>
        <v>90</v>
      </c>
      <c r="N632" s="12">
        <f>M632*$Q$3</f>
        <v>1.3499999999999999</v>
      </c>
    </row>
    <row r="633" spans="1:14">
      <c r="A633" s="3">
        <v>12</v>
      </c>
      <c r="B633" s="3">
        <f>DAY(Table1[[#This Row],[Date]])</f>
        <v>30</v>
      </c>
      <c r="C633" s="3">
        <f>MONTH(Table1[[#This Row],[Date]])</f>
        <v>10</v>
      </c>
      <c r="D633" s="3">
        <f>YEAR(Table1[[#This Row],[Date]])</f>
        <v>2023</v>
      </c>
      <c r="E633" s="2">
        <v>45229</v>
      </c>
      <c r="F633" s="3" t="s">
        <v>657</v>
      </c>
      <c r="G633" s="3" t="s">
        <v>15</v>
      </c>
      <c r="H633" s="3">
        <v>35</v>
      </c>
      <c r="I633" s="3" t="str" cm="1">
        <f t="array" ref="I633">_xlfn.IFS(H633&lt;30,"Young Adult",H633&gt;=50,"Senior",H633&gt;=30,"Adult")</f>
        <v>Adult</v>
      </c>
      <c r="J633" s="3" t="s">
        <v>20</v>
      </c>
      <c r="K633" s="3">
        <v>3</v>
      </c>
      <c r="L633" s="4">
        <v>25</v>
      </c>
      <c r="M633">
        <f>K633*L633</f>
        <v>75</v>
      </c>
      <c r="N633" s="12">
        <f>M633*$Q$3</f>
        <v>1.125</v>
      </c>
    </row>
    <row r="634" spans="1:14">
      <c r="A634" s="3">
        <v>844</v>
      </c>
      <c r="B634" s="3">
        <f>DAY(Table1[[#This Row],[Date]])</f>
        <v>12</v>
      </c>
      <c r="C634" s="3">
        <f>MONTH(Table1[[#This Row],[Date]])</f>
        <v>10</v>
      </c>
      <c r="D634" s="3">
        <f>YEAR(Table1[[#This Row],[Date]])</f>
        <v>2023</v>
      </c>
      <c r="E634" s="2">
        <v>45211</v>
      </c>
      <c r="F634" s="3" t="s">
        <v>658</v>
      </c>
      <c r="G634" s="3" t="s">
        <v>15</v>
      </c>
      <c r="H634" s="3">
        <v>35</v>
      </c>
      <c r="I634" s="3" t="str" cm="1">
        <f t="array" ref="I634">_xlfn.IFS(H634&lt;30,"Young Adult",H634&gt;=50,"Senior",H634&gt;=30,"Adult")</f>
        <v>Adult</v>
      </c>
      <c r="J634" s="3" t="s">
        <v>23</v>
      </c>
      <c r="K634" s="3">
        <v>3</v>
      </c>
      <c r="L634" s="4">
        <v>50</v>
      </c>
      <c r="M634">
        <f>K634*L634</f>
        <v>150</v>
      </c>
      <c r="N634" s="12">
        <f>M634*$Q$3</f>
        <v>2.25</v>
      </c>
    </row>
    <row r="635" spans="1:14">
      <c r="A635" s="3">
        <v>437</v>
      </c>
      <c r="B635" s="3">
        <f>DAY(Table1[[#This Row],[Date]])</f>
        <v>7</v>
      </c>
      <c r="C635" s="3">
        <f>MONTH(Table1[[#This Row],[Date]])</f>
        <v>10</v>
      </c>
      <c r="D635" s="3">
        <f>YEAR(Table1[[#This Row],[Date]])</f>
        <v>2023</v>
      </c>
      <c r="E635" s="2">
        <v>45206</v>
      </c>
      <c r="F635" s="3" t="s">
        <v>659</v>
      </c>
      <c r="G635" s="3" t="s">
        <v>19</v>
      </c>
      <c r="H635" s="3">
        <v>35</v>
      </c>
      <c r="I635" s="3" t="str" cm="1">
        <f t="array" ref="I635">_xlfn.IFS(H635&lt;30,"Young Adult",H635&gt;=50,"Senior",H635&gt;=30,"Adult")</f>
        <v>Adult</v>
      </c>
      <c r="J635" s="3" t="s">
        <v>16</v>
      </c>
      <c r="K635" s="3">
        <v>4</v>
      </c>
      <c r="L635" s="4">
        <v>300</v>
      </c>
      <c r="M635">
        <f>K635*L635</f>
        <v>1200</v>
      </c>
      <c r="N635" s="12">
        <f>M635*$Q$3</f>
        <v>18</v>
      </c>
    </row>
    <row r="636" spans="1:14">
      <c r="A636" s="3">
        <v>889</v>
      </c>
      <c r="B636" s="3">
        <f>DAY(Table1[[#This Row],[Date]])</f>
        <v>2</v>
      </c>
      <c r="C636" s="3">
        <f>MONTH(Table1[[#This Row],[Date]])</f>
        <v>10</v>
      </c>
      <c r="D636" s="3">
        <f>YEAR(Table1[[#This Row],[Date]])</f>
        <v>2023</v>
      </c>
      <c r="E636" s="2">
        <v>45201</v>
      </c>
      <c r="F636" s="3" t="s">
        <v>660</v>
      </c>
      <c r="G636" s="3" t="s">
        <v>19</v>
      </c>
      <c r="H636" s="3">
        <v>35</v>
      </c>
      <c r="I636" s="3" t="str" cm="1">
        <f t="array" ref="I636">_xlfn.IFS(H636&lt;30,"Young Adult",H636&gt;=50,"Senior",H636&gt;=30,"Adult")</f>
        <v>Adult</v>
      </c>
      <c r="J636" s="3" t="s">
        <v>16</v>
      </c>
      <c r="K636" s="3">
        <v>1</v>
      </c>
      <c r="L636" s="4">
        <v>50</v>
      </c>
      <c r="M636">
        <f>K636*L636</f>
        <v>50</v>
      </c>
      <c r="N636" s="12">
        <f>M636*$Q$3</f>
        <v>0.75</v>
      </c>
    </row>
    <row r="637" spans="1:14">
      <c r="A637" s="3">
        <v>217</v>
      </c>
      <c r="B637" s="3">
        <f>DAY(Table1[[#This Row],[Date]])</f>
        <v>13</v>
      </c>
      <c r="C637" s="3">
        <f>MONTH(Table1[[#This Row],[Date]])</f>
        <v>8</v>
      </c>
      <c r="D637" s="3">
        <f>YEAR(Table1[[#This Row],[Date]])</f>
        <v>2023</v>
      </c>
      <c r="E637" s="2">
        <v>45151</v>
      </c>
      <c r="F637" s="3" t="s">
        <v>661</v>
      </c>
      <c r="G637" s="3" t="s">
        <v>19</v>
      </c>
      <c r="H637" s="3">
        <v>35</v>
      </c>
      <c r="I637" s="3" t="str" cm="1">
        <f t="array" ref="I637">_xlfn.IFS(H637&lt;30,"Young Adult",H637&gt;=50,"Senior",H637&gt;=30,"Adult")</f>
        <v>Adult</v>
      </c>
      <c r="J637" s="3" t="s">
        <v>16</v>
      </c>
      <c r="K637" s="3">
        <v>4</v>
      </c>
      <c r="L637" s="4">
        <v>50</v>
      </c>
      <c r="M637">
        <f>K637*L637</f>
        <v>200</v>
      </c>
      <c r="N637" s="12">
        <f>M637*$Q$3</f>
        <v>3</v>
      </c>
    </row>
    <row r="638" spans="1:14">
      <c r="A638" s="3">
        <v>529</v>
      </c>
      <c r="B638" s="3">
        <f>DAY(Table1[[#This Row],[Date]])</f>
        <v>9</v>
      </c>
      <c r="C638" s="3">
        <f>MONTH(Table1[[#This Row],[Date]])</f>
        <v>8</v>
      </c>
      <c r="D638" s="3">
        <f>YEAR(Table1[[#This Row],[Date]])</f>
        <v>2023</v>
      </c>
      <c r="E638" s="2">
        <v>45147</v>
      </c>
      <c r="F638" s="3" t="s">
        <v>662</v>
      </c>
      <c r="G638" s="3" t="s">
        <v>19</v>
      </c>
      <c r="H638" s="3">
        <v>35</v>
      </c>
      <c r="I638" s="3" t="str" cm="1">
        <f t="array" ref="I638">_xlfn.IFS(H638&lt;30,"Young Adult",H638&gt;=50,"Senior",H638&gt;=30,"Adult")</f>
        <v>Adult</v>
      </c>
      <c r="J638" s="3" t="s">
        <v>23</v>
      </c>
      <c r="K638" s="3">
        <v>3</v>
      </c>
      <c r="L638" s="4">
        <v>50</v>
      </c>
      <c r="M638">
        <f>K638*L638</f>
        <v>150</v>
      </c>
      <c r="N638" s="12">
        <f>M638*$Q$3</f>
        <v>2.25</v>
      </c>
    </row>
    <row r="639" spans="1:14">
      <c r="A639" s="3">
        <v>93</v>
      </c>
      <c r="B639" s="3">
        <f>DAY(Table1[[#This Row],[Date]])</f>
        <v>14</v>
      </c>
      <c r="C639" s="3">
        <f>MONTH(Table1[[#This Row],[Date]])</f>
        <v>7</v>
      </c>
      <c r="D639" s="3">
        <f>YEAR(Table1[[#This Row],[Date]])</f>
        <v>2023</v>
      </c>
      <c r="E639" s="2">
        <v>45121</v>
      </c>
      <c r="F639" s="3" t="s">
        <v>663</v>
      </c>
      <c r="G639" s="3" t="s">
        <v>19</v>
      </c>
      <c r="H639" s="3">
        <v>35</v>
      </c>
      <c r="I639" s="3" t="str" cm="1">
        <f t="array" ref="I639">_xlfn.IFS(H639&lt;30,"Young Adult",H639&gt;=50,"Senior",H639&gt;=30,"Adult")</f>
        <v>Adult</v>
      </c>
      <c r="J639" s="3" t="s">
        <v>20</v>
      </c>
      <c r="K639" s="3">
        <v>4</v>
      </c>
      <c r="L639" s="4">
        <v>500</v>
      </c>
      <c r="M639">
        <f>K639*L639</f>
        <v>2000</v>
      </c>
      <c r="N639" s="12">
        <f>M639*$Q$3</f>
        <v>30</v>
      </c>
    </row>
    <row r="640" spans="1:14">
      <c r="A640" s="3">
        <v>819</v>
      </c>
      <c r="B640" s="3">
        <f>DAY(Table1[[#This Row],[Date]])</f>
        <v>15</v>
      </c>
      <c r="C640" s="3">
        <f>MONTH(Table1[[#This Row],[Date]])</f>
        <v>6</v>
      </c>
      <c r="D640" s="3">
        <f>YEAR(Table1[[#This Row],[Date]])</f>
        <v>2023</v>
      </c>
      <c r="E640" s="2">
        <v>45092</v>
      </c>
      <c r="F640" s="3" t="s">
        <v>664</v>
      </c>
      <c r="G640" s="3" t="s">
        <v>19</v>
      </c>
      <c r="H640" s="3">
        <v>35</v>
      </c>
      <c r="I640" s="3" t="str" cm="1">
        <f t="array" ref="I640">_xlfn.IFS(H640&lt;30,"Young Adult",H640&gt;=50,"Senior",H640&gt;=30,"Adult")</f>
        <v>Adult</v>
      </c>
      <c r="J640" s="3" t="s">
        <v>20</v>
      </c>
      <c r="K640" s="3">
        <v>2</v>
      </c>
      <c r="L640" s="4">
        <v>50</v>
      </c>
      <c r="M640">
        <f>K640*L640</f>
        <v>100</v>
      </c>
      <c r="N640" s="12">
        <f>M640*$Q$3</f>
        <v>1.5</v>
      </c>
    </row>
    <row r="641" spans="1:14">
      <c r="A641" s="3">
        <v>593</v>
      </c>
      <c r="B641" s="3">
        <f>DAY(Table1[[#This Row],[Date]])</f>
        <v>6</v>
      </c>
      <c r="C641" s="3">
        <f>MONTH(Table1[[#This Row],[Date]])</f>
        <v>5</v>
      </c>
      <c r="D641" s="3">
        <f>YEAR(Table1[[#This Row],[Date]])</f>
        <v>2023</v>
      </c>
      <c r="E641" s="2">
        <v>45052</v>
      </c>
      <c r="F641" s="3" t="s">
        <v>665</v>
      </c>
      <c r="G641" s="3" t="s">
        <v>15</v>
      </c>
      <c r="H641" s="3">
        <v>35</v>
      </c>
      <c r="I641" s="3" t="str" cm="1">
        <f t="array" ref="I641">_xlfn.IFS(H641&lt;30,"Young Adult",H641&gt;=50,"Senior",H641&gt;=30,"Adult")</f>
        <v>Adult</v>
      </c>
      <c r="J641" s="3" t="s">
        <v>16</v>
      </c>
      <c r="K641" s="3">
        <v>2</v>
      </c>
      <c r="L641" s="4">
        <v>30</v>
      </c>
      <c r="M641">
        <f>K641*L641</f>
        <v>60</v>
      </c>
      <c r="N641" s="12">
        <f>M641*$Q$3</f>
        <v>0.89999999999999991</v>
      </c>
    </row>
    <row r="642" spans="1:14">
      <c r="A642" s="3">
        <v>23</v>
      </c>
      <c r="B642" s="3">
        <f>DAY(Table1[[#This Row],[Date]])</f>
        <v>12</v>
      </c>
      <c r="C642" s="3">
        <f>MONTH(Table1[[#This Row],[Date]])</f>
        <v>4</v>
      </c>
      <c r="D642" s="3">
        <f>YEAR(Table1[[#This Row],[Date]])</f>
        <v>2023</v>
      </c>
      <c r="E642" s="2">
        <v>45028</v>
      </c>
      <c r="F642" s="3" t="s">
        <v>666</v>
      </c>
      <c r="G642" s="3" t="s">
        <v>19</v>
      </c>
      <c r="H642" s="3">
        <v>35</v>
      </c>
      <c r="I642" s="3" t="str" cm="1">
        <f t="array" ref="I642">_xlfn.IFS(H642&lt;30,"Young Adult",H642&gt;=50,"Senior",H642&gt;=30,"Adult")</f>
        <v>Adult</v>
      </c>
      <c r="J642" s="3" t="s">
        <v>23</v>
      </c>
      <c r="K642" s="3">
        <v>4</v>
      </c>
      <c r="L642" s="4">
        <v>30</v>
      </c>
      <c r="M642">
        <f>K642*L642</f>
        <v>120</v>
      </c>
      <c r="N642" s="12">
        <f>M642*$Q$3</f>
        <v>1.7999999999999998</v>
      </c>
    </row>
    <row r="643" spans="1:14">
      <c r="A643" s="3">
        <v>486</v>
      </c>
      <c r="B643" s="3">
        <f>DAY(Table1[[#This Row],[Date]])</f>
        <v>9</v>
      </c>
      <c r="C643" s="3">
        <f>MONTH(Table1[[#This Row],[Date]])</f>
        <v>4</v>
      </c>
      <c r="D643" s="3">
        <f>YEAR(Table1[[#This Row],[Date]])</f>
        <v>2023</v>
      </c>
      <c r="E643" s="2">
        <v>45025</v>
      </c>
      <c r="F643" s="3" t="s">
        <v>667</v>
      </c>
      <c r="G643" s="3" t="s">
        <v>19</v>
      </c>
      <c r="H643" s="3">
        <v>35</v>
      </c>
      <c r="I643" s="3" t="str" cm="1">
        <f t="array" ref="I643">_xlfn.IFS(H643&lt;30,"Young Adult",H643&gt;=50,"Senior",H643&gt;=30,"Adult")</f>
        <v>Adult</v>
      </c>
      <c r="J643" s="3" t="s">
        <v>16</v>
      </c>
      <c r="K643" s="3">
        <v>1</v>
      </c>
      <c r="L643" s="4">
        <v>25</v>
      </c>
      <c r="M643">
        <f>K643*L643</f>
        <v>25</v>
      </c>
      <c r="N643" s="12">
        <f>M643*$Q$3</f>
        <v>0.375</v>
      </c>
    </row>
    <row r="644" spans="1:14">
      <c r="A644" s="3">
        <v>928</v>
      </c>
      <c r="B644" s="3">
        <f>DAY(Table1[[#This Row],[Date]])</f>
        <v>5</v>
      </c>
      <c r="C644" s="3">
        <f>MONTH(Table1[[#This Row],[Date]])</f>
        <v>4</v>
      </c>
      <c r="D644" s="3">
        <f>YEAR(Table1[[#This Row],[Date]])</f>
        <v>2023</v>
      </c>
      <c r="E644" s="2">
        <v>45021</v>
      </c>
      <c r="F644" s="3" t="s">
        <v>668</v>
      </c>
      <c r="G644" s="3" t="s">
        <v>19</v>
      </c>
      <c r="H644" s="3">
        <v>35</v>
      </c>
      <c r="I644" s="3" t="str" cm="1">
        <f t="array" ref="I644">_xlfn.IFS(H644&lt;30,"Young Adult",H644&gt;=50,"Senior",H644&gt;=30,"Adult")</f>
        <v>Adult</v>
      </c>
      <c r="J644" s="3" t="s">
        <v>23</v>
      </c>
      <c r="K644" s="3">
        <v>4</v>
      </c>
      <c r="L644" s="4">
        <v>300</v>
      </c>
      <c r="M644">
        <f>K644*L644</f>
        <v>1200</v>
      </c>
      <c r="N644" s="12">
        <f>M644*$Q$3</f>
        <v>18</v>
      </c>
    </row>
    <row r="645" spans="1:14">
      <c r="A645" s="3">
        <v>806</v>
      </c>
      <c r="B645" s="3">
        <f>DAY(Table1[[#This Row],[Date]])</f>
        <v>20</v>
      </c>
      <c r="C645" s="3">
        <f>MONTH(Table1[[#This Row],[Date]])</f>
        <v>3</v>
      </c>
      <c r="D645" s="3">
        <f>YEAR(Table1[[#This Row],[Date]])</f>
        <v>2023</v>
      </c>
      <c r="E645" s="2">
        <v>45005</v>
      </c>
      <c r="F645" s="3" t="s">
        <v>669</v>
      </c>
      <c r="G645" s="3" t="s">
        <v>19</v>
      </c>
      <c r="H645" s="3">
        <v>35</v>
      </c>
      <c r="I645" s="3" t="str" cm="1">
        <f t="array" ref="I645">_xlfn.IFS(H645&lt;30,"Young Adult",H645&gt;=50,"Senior",H645&gt;=30,"Adult")</f>
        <v>Adult</v>
      </c>
      <c r="J645" s="3" t="s">
        <v>20</v>
      </c>
      <c r="K645" s="3">
        <v>3</v>
      </c>
      <c r="L645" s="4">
        <v>300</v>
      </c>
      <c r="M645">
        <f>K645*L645</f>
        <v>900</v>
      </c>
      <c r="N645" s="12">
        <f>M645*$Q$3</f>
        <v>13.5</v>
      </c>
    </row>
    <row r="646" spans="1:14">
      <c r="A646" s="3">
        <v>750</v>
      </c>
      <c r="B646" s="3">
        <f>DAY(Table1[[#This Row],[Date]])</f>
        <v>6</v>
      </c>
      <c r="C646" s="3">
        <f>MONTH(Table1[[#This Row],[Date]])</f>
        <v>3</v>
      </c>
      <c r="D646" s="3">
        <f>YEAR(Table1[[#This Row],[Date]])</f>
        <v>2023</v>
      </c>
      <c r="E646" s="2">
        <v>44991</v>
      </c>
      <c r="F646" s="3" t="s">
        <v>670</v>
      </c>
      <c r="G646" s="3" t="s">
        <v>19</v>
      </c>
      <c r="H646" s="3">
        <v>35</v>
      </c>
      <c r="I646" s="3" t="str" cm="1">
        <f t="array" ref="I646">_xlfn.IFS(H646&lt;30,"Young Adult",H646&gt;=50,"Senior",H646&gt;=30,"Adult")</f>
        <v>Adult</v>
      </c>
      <c r="J646" s="3" t="s">
        <v>23</v>
      </c>
      <c r="K646" s="3">
        <v>3</v>
      </c>
      <c r="L646" s="4">
        <v>25</v>
      </c>
      <c r="M646">
        <f>K646*L646</f>
        <v>75</v>
      </c>
      <c r="N646" s="12">
        <f>M646*$Q$3</f>
        <v>1.125</v>
      </c>
    </row>
    <row r="647" spans="1:14">
      <c r="A647" s="3">
        <v>193</v>
      </c>
      <c r="B647" s="3">
        <f>DAY(Table1[[#This Row],[Date]])</f>
        <v>13</v>
      </c>
      <c r="C647" s="3">
        <f>MONTH(Table1[[#This Row],[Date]])</f>
        <v>2</v>
      </c>
      <c r="D647" s="3">
        <f>YEAR(Table1[[#This Row],[Date]])</f>
        <v>2023</v>
      </c>
      <c r="E647" s="2">
        <v>44970</v>
      </c>
      <c r="F647" s="3" t="s">
        <v>671</v>
      </c>
      <c r="G647" s="3" t="s">
        <v>15</v>
      </c>
      <c r="H647" s="3">
        <v>35</v>
      </c>
      <c r="I647" s="3" t="str" cm="1">
        <f t="array" ref="I647">_xlfn.IFS(H647&lt;30,"Young Adult",H647&gt;=50,"Senior",H647&gt;=30,"Adult")</f>
        <v>Adult</v>
      </c>
      <c r="J647" s="3" t="s">
        <v>20</v>
      </c>
      <c r="K647" s="3">
        <v>3</v>
      </c>
      <c r="L647" s="4">
        <v>500</v>
      </c>
      <c r="M647">
        <f>K647*L647</f>
        <v>1500</v>
      </c>
      <c r="N647" s="12">
        <f>M647*$Q$3</f>
        <v>22.5</v>
      </c>
    </row>
    <row r="648" spans="1:14">
      <c r="A648" s="3">
        <v>977</v>
      </c>
      <c r="B648" s="3">
        <f>DAY(Table1[[#This Row],[Date]])</f>
        <v>8</v>
      </c>
      <c r="C648" s="3">
        <f>MONTH(Table1[[#This Row],[Date]])</f>
        <v>2</v>
      </c>
      <c r="D648" s="3">
        <f>YEAR(Table1[[#This Row],[Date]])</f>
        <v>2023</v>
      </c>
      <c r="E648" s="2">
        <v>44965</v>
      </c>
      <c r="F648" s="3" t="s">
        <v>672</v>
      </c>
      <c r="G648" s="3" t="s">
        <v>19</v>
      </c>
      <c r="H648" s="3">
        <v>35</v>
      </c>
      <c r="I648" s="3" t="str" cm="1">
        <f t="array" ref="I648">_xlfn.IFS(H648&lt;30,"Young Adult",H648&gt;=50,"Senior",H648&gt;=30,"Adult")</f>
        <v>Adult</v>
      </c>
      <c r="J648" s="3" t="s">
        <v>16</v>
      </c>
      <c r="K648" s="3">
        <v>3</v>
      </c>
      <c r="L648" s="4">
        <v>25</v>
      </c>
      <c r="M648">
        <f>K648*L648</f>
        <v>75</v>
      </c>
      <c r="N648" s="12">
        <f>M648*$Q$3</f>
        <v>1.125</v>
      </c>
    </row>
    <row r="649" spans="1:14">
      <c r="A649" s="3">
        <v>142</v>
      </c>
      <c r="B649" s="3">
        <f>DAY(Table1[[#This Row],[Date]])</f>
        <v>2</v>
      </c>
      <c r="C649" s="3">
        <f>MONTH(Table1[[#This Row],[Date]])</f>
        <v>2</v>
      </c>
      <c r="D649" s="3">
        <f>YEAR(Table1[[#This Row],[Date]])</f>
        <v>2023</v>
      </c>
      <c r="E649" s="2">
        <v>44959</v>
      </c>
      <c r="F649" s="3" t="s">
        <v>673</v>
      </c>
      <c r="G649" s="3" t="s">
        <v>15</v>
      </c>
      <c r="H649" s="3">
        <v>35</v>
      </c>
      <c r="I649" s="3" t="str" cm="1">
        <f t="array" ref="I649">_xlfn.IFS(H649&lt;30,"Young Adult",H649&gt;=50,"Senior",H649&gt;=30,"Adult")</f>
        <v>Adult</v>
      </c>
      <c r="J649" s="3" t="s">
        <v>16</v>
      </c>
      <c r="K649" s="3">
        <v>4</v>
      </c>
      <c r="L649" s="4">
        <v>300</v>
      </c>
      <c r="M649">
        <f>K649*L649</f>
        <v>1200</v>
      </c>
      <c r="N649" s="12">
        <f>M649*$Q$3</f>
        <v>18</v>
      </c>
    </row>
    <row r="650" spans="1:14">
      <c r="A650" s="3">
        <v>991</v>
      </c>
      <c r="B650" s="3">
        <f>DAY(Table1[[#This Row],[Date]])</f>
        <v>26</v>
      </c>
      <c r="C650" s="3">
        <f>MONTH(Table1[[#This Row],[Date]])</f>
        <v>12</v>
      </c>
      <c r="D650" s="3">
        <f>YEAR(Table1[[#This Row],[Date]])</f>
        <v>2023</v>
      </c>
      <c r="E650" s="2">
        <v>45286</v>
      </c>
      <c r="F650" s="3" t="s">
        <v>674</v>
      </c>
      <c r="G650" s="3" t="s">
        <v>19</v>
      </c>
      <c r="H650" s="3">
        <v>34</v>
      </c>
      <c r="I650" s="3" t="str" cm="1">
        <f t="array" ref="I650">_xlfn.IFS(H650&lt;30,"Young Adult",H650&gt;=50,"Senior",H650&gt;=30,"Adult")</f>
        <v>Adult</v>
      </c>
      <c r="J650" s="3" t="s">
        <v>23</v>
      </c>
      <c r="K650" s="3">
        <v>2</v>
      </c>
      <c r="L650" s="4">
        <v>50</v>
      </c>
      <c r="M650">
        <f>K650*L650</f>
        <v>100</v>
      </c>
      <c r="N650" s="12">
        <f>M650*$Q$3</f>
        <v>1.5</v>
      </c>
    </row>
    <row r="651" spans="1:14">
      <c r="A651" s="3">
        <v>890</v>
      </c>
      <c r="B651" s="3">
        <f>DAY(Table1[[#This Row],[Date]])</f>
        <v>20</v>
      </c>
      <c r="C651" s="3">
        <f>MONTH(Table1[[#This Row],[Date]])</f>
        <v>12</v>
      </c>
      <c r="D651" s="3">
        <f>YEAR(Table1[[#This Row],[Date]])</f>
        <v>2023</v>
      </c>
      <c r="E651" s="2">
        <v>45280</v>
      </c>
      <c r="F651" s="3" t="s">
        <v>675</v>
      </c>
      <c r="G651" s="3" t="s">
        <v>15</v>
      </c>
      <c r="H651" s="3">
        <v>34</v>
      </c>
      <c r="I651" s="3" t="str" cm="1">
        <f t="array" ref="I651">_xlfn.IFS(H651&lt;30,"Young Adult",H651&gt;=50,"Senior",H651&gt;=30,"Adult")</f>
        <v>Adult</v>
      </c>
      <c r="J651" s="3" t="s">
        <v>16</v>
      </c>
      <c r="K651" s="3">
        <v>2</v>
      </c>
      <c r="L651" s="4">
        <v>25</v>
      </c>
      <c r="M651">
        <f>K651*L651</f>
        <v>50</v>
      </c>
      <c r="N651" s="12">
        <f>M651*$Q$3</f>
        <v>0.75</v>
      </c>
    </row>
    <row r="652" spans="1:14">
      <c r="A652" s="3">
        <v>361</v>
      </c>
      <c r="B652" s="3">
        <f>DAY(Table1[[#This Row],[Date]])</f>
        <v>10</v>
      </c>
      <c r="C652" s="3">
        <f>MONTH(Table1[[#This Row],[Date]])</f>
        <v>12</v>
      </c>
      <c r="D652" s="3">
        <f>YEAR(Table1[[#This Row],[Date]])</f>
        <v>2023</v>
      </c>
      <c r="E652" s="2">
        <v>45270</v>
      </c>
      <c r="F652" s="3" t="s">
        <v>676</v>
      </c>
      <c r="G652" s="3" t="s">
        <v>19</v>
      </c>
      <c r="H652" s="3">
        <v>34</v>
      </c>
      <c r="I652" s="3" t="str" cm="1">
        <f t="array" ref="I652">_xlfn.IFS(H652&lt;30,"Young Adult",H652&gt;=50,"Senior",H652&gt;=30,"Adult")</f>
        <v>Adult</v>
      </c>
      <c r="J652" s="3" t="s">
        <v>16</v>
      </c>
      <c r="K652" s="3">
        <v>4</v>
      </c>
      <c r="L652" s="4">
        <v>300</v>
      </c>
      <c r="M652">
        <f>K652*L652</f>
        <v>1200</v>
      </c>
      <c r="N652" s="12">
        <f>M652*$Q$3</f>
        <v>18</v>
      </c>
    </row>
    <row r="653" spans="1:14">
      <c r="A653" s="3">
        <v>1</v>
      </c>
      <c r="B653" s="3">
        <f>DAY(Table1[[#This Row],[Date]])</f>
        <v>24</v>
      </c>
      <c r="C653" s="3">
        <f>MONTH(Table1[[#This Row],[Date]])</f>
        <v>11</v>
      </c>
      <c r="D653" s="3">
        <f>YEAR(Table1[[#This Row],[Date]])</f>
        <v>2023</v>
      </c>
      <c r="E653" s="2">
        <v>45254</v>
      </c>
      <c r="F653" s="3" t="s">
        <v>677</v>
      </c>
      <c r="G653" s="3" t="s">
        <v>15</v>
      </c>
      <c r="H653" s="3">
        <v>34</v>
      </c>
      <c r="I653" s="3" t="str" cm="1">
        <f t="array" ref="I653">_xlfn.IFS(H653&lt;30,"Young Adult",H653&gt;=50,"Senior",H653&gt;=30,"Adult")</f>
        <v>Adult</v>
      </c>
      <c r="J653" s="3" t="s">
        <v>20</v>
      </c>
      <c r="K653" s="3">
        <v>3</v>
      </c>
      <c r="L653" s="4">
        <v>50</v>
      </c>
      <c r="M653">
        <f>K653*L653</f>
        <v>150</v>
      </c>
      <c r="N653" s="12">
        <f>M653*Q654</f>
        <v>0</v>
      </c>
    </row>
    <row r="654" spans="1:14">
      <c r="A654" s="3">
        <v>784</v>
      </c>
      <c r="B654" s="3">
        <f>DAY(Table1[[#This Row],[Date]])</f>
        <v>4</v>
      </c>
      <c r="C654" s="3">
        <f>MONTH(Table1[[#This Row],[Date]])</f>
        <v>11</v>
      </c>
      <c r="D654" s="3">
        <f>YEAR(Table1[[#This Row],[Date]])</f>
        <v>2023</v>
      </c>
      <c r="E654" s="2">
        <v>45234</v>
      </c>
      <c r="F654" s="3" t="s">
        <v>678</v>
      </c>
      <c r="G654" s="3" t="s">
        <v>19</v>
      </c>
      <c r="H654" s="3">
        <v>34</v>
      </c>
      <c r="I654" s="3" t="str" cm="1">
        <f t="array" ref="I654">_xlfn.IFS(H654&lt;30,"Young Adult",H654&gt;=50,"Senior",H654&gt;=30,"Adult")</f>
        <v>Adult</v>
      </c>
      <c r="J654" s="3" t="s">
        <v>16</v>
      </c>
      <c r="K654" s="3">
        <v>1</v>
      </c>
      <c r="L654" s="4">
        <v>500</v>
      </c>
      <c r="M654">
        <f>K654*L654</f>
        <v>500</v>
      </c>
      <c r="N654" s="12">
        <f>M654*$Q$3</f>
        <v>7.5</v>
      </c>
    </row>
    <row r="655" spans="1:14">
      <c r="A655" s="3">
        <v>109</v>
      </c>
      <c r="B655" s="3">
        <f>DAY(Table1[[#This Row],[Date]])</f>
        <v>18</v>
      </c>
      <c r="C655" s="3">
        <f>MONTH(Table1[[#This Row],[Date]])</f>
        <v>10</v>
      </c>
      <c r="D655" s="3">
        <f>YEAR(Table1[[#This Row],[Date]])</f>
        <v>2023</v>
      </c>
      <c r="E655" s="2">
        <v>45217</v>
      </c>
      <c r="F655" s="3" t="s">
        <v>679</v>
      </c>
      <c r="G655" s="3" t="s">
        <v>19</v>
      </c>
      <c r="H655" s="3">
        <v>34</v>
      </c>
      <c r="I655" s="3" t="str" cm="1">
        <f t="array" ref="I655">_xlfn.IFS(H655&lt;30,"Young Adult",H655&gt;=50,"Senior",H655&gt;=30,"Adult")</f>
        <v>Adult</v>
      </c>
      <c r="J655" s="3" t="s">
        <v>16</v>
      </c>
      <c r="K655" s="3">
        <v>4</v>
      </c>
      <c r="L655" s="4">
        <v>500</v>
      </c>
      <c r="M655">
        <f>K655*L655</f>
        <v>2000</v>
      </c>
      <c r="N655" s="12">
        <f>M655*$Q$3</f>
        <v>30</v>
      </c>
    </row>
    <row r="656" spans="1:14">
      <c r="A656" s="3">
        <v>208</v>
      </c>
      <c r="B656" s="3">
        <f>DAY(Table1[[#This Row],[Date]])</f>
        <v>4</v>
      </c>
      <c r="C656" s="3">
        <f>MONTH(Table1[[#This Row],[Date]])</f>
        <v>10</v>
      </c>
      <c r="D656" s="3">
        <f>YEAR(Table1[[#This Row],[Date]])</f>
        <v>2023</v>
      </c>
      <c r="E656" s="2">
        <v>45203</v>
      </c>
      <c r="F656" s="3" t="s">
        <v>680</v>
      </c>
      <c r="G656" s="3" t="s">
        <v>19</v>
      </c>
      <c r="H656" s="3">
        <v>34</v>
      </c>
      <c r="I656" s="3" t="str" cm="1">
        <f t="array" ref="I656">_xlfn.IFS(H656&lt;30,"Young Adult",H656&gt;=50,"Senior",H656&gt;=30,"Adult")</f>
        <v>Adult</v>
      </c>
      <c r="J656" s="3" t="s">
        <v>16</v>
      </c>
      <c r="K656" s="3">
        <v>4</v>
      </c>
      <c r="L656" s="4">
        <v>50</v>
      </c>
      <c r="M656">
        <f>K656*L656</f>
        <v>200</v>
      </c>
      <c r="N656" s="12">
        <f>M656*$Q$3</f>
        <v>3</v>
      </c>
    </row>
    <row r="657" spans="1:14">
      <c r="A657" s="3">
        <v>935</v>
      </c>
      <c r="B657" s="3">
        <f>DAY(Table1[[#This Row],[Date]])</f>
        <v>9</v>
      </c>
      <c r="C657" s="3">
        <f>MONTH(Table1[[#This Row],[Date]])</f>
        <v>9</v>
      </c>
      <c r="D657" s="3">
        <f>YEAR(Table1[[#This Row],[Date]])</f>
        <v>2023</v>
      </c>
      <c r="E657" s="2">
        <v>45178</v>
      </c>
      <c r="F657" s="3" t="s">
        <v>681</v>
      </c>
      <c r="G657" s="3" t="s">
        <v>19</v>
      </c>
      <c r="H657" s="3">
        <v>34</v>
      </c>
      <c r="I657" s="3" t="str" cm="1">
        <f t="array" ref="I657">_xlfn.IFS(H657&lt;30,"Young Adult",H657&gt;=50,"Senior",H657&gt;=30,"Adult")</f>
        <v>Adult</v>
      </c>
      <c r="J657" s="3" t="s">
        <v>20</v>
      </c>
      <c r="K657" s="3">
        <v>1</v>
      </c>
      <c r="L657" s="4">
        <v>50</v>
      </c>
      <c r="M657">
        <f>K657*L657</f>
        <v>50</v>
      </c>
      <c r="N657" s="12">
        <f>M657*$Q$3</f>
        <v>0.75</v>
      </c>
    </row>
    <row r="658" spans="1:14">
      <c r="A658" s="3">
        <v>733</v>
      </c>
      <c r="B658" s="3">
        <f>DAY(Table1[[#This Row],[Date]])</f>
        <v>29</v>
      </c>
      <c r="C658" s="3">
        <f>MONTH(Table1[[#This Row],[Date]])</f>
        <v>8</v>
      </c>
      <c r="D658" s="3">
        <f>YEAR(Table1[[#This Row],[Date]])</f>
        <v>2023</v>
      </c>
      <c r="E658" s="2">
        <v>45167</v>
      </c>
      <c r="F658" s="3" t="s">
        <v>682</v>
      </c>
      <c r="G658" s="3" t="s">
        <v>15</v>
      </c>
      <c r="H658" s="3">
        <v>34</v>
      </c>
      <c r="I658" s="3" t="str" cm="1">
        <f t="array" ref="I658">_xlfn.IFS(H658&lt;30,"Young Adult",H658&gt;=50,"Senior",H658&gt;=30,"Adult")</f>
        <v>Adult</v>
      </c>
      <c r="J658" s="3" t="s">
        <v>20</v>
      </c>
      <c r="K658" s="3">
        <v>1</v>
      </c>
      <c r="L658" s="4">
        <v>30</v>
      </c>
      <c r="M658">
        <f>K658*L658</f>
        <v>30</v>
      </c>
      <c r="N658" s="12">
        <f>M658*$Q$3</f>
        <v>0.44999999999999996</v>
      </c>
    </row>
    <row r="659" spans="1:14">
      <c r="A659" s="3">
        <v>617</v>
      </c>
      <c r="B659" s="3">
        <f>DAY(Table1[[#This Row],[Date]])</f>
        <v>26</v>
      </c>
      <c r="C659" s="3">
        <f>MONTH(Table1[[#This Row],[Date]])</f>
        <v>8</v>
      </c>
      <c r="D659" s="3">
        <f>YEAR(Table1[[#This Row],[Date]])</f>
        <v>2023</v>
      </c>
      <c r="E659" s="2">
        <v>45164</v>
      </c>
      <c r="F659" s="3" t="s">
        <v>683</v>
      </c>
      <c r="G659" s="3" t="s">
        <v>15</v>
      </c>
      <c r="H659" s="3">
        <v>34</v>
      </c>
      <c r="I659" s="3" t="str" cm="1">
        <f t="array" ref="I659">_xlfn.IFS(H659&lt;30,"Young Adult",H659&gt;=50,"Senior",H659&gt;=30,"Adult")</f>
        <v>Adult</v>
      </c>
      <c r="J659" s="3" t="s">
        <v>16</v>
      </c>
      <c r="K659" s="3">
        <v>1</v>
      </c>
      <c r="L659" s="4">
        <v>30</v>
      </c>
      <c r="M659">
        <f>K659*L659</f>
        <v>30</v>
      </c>
      <c r="N659" s="12">
        <f>M659*$Q$3</f>
        <v>0.44999999999999996</v>
      </c>
    </row>
    <row r="660" spans="1:14">
      <c r="A660" s="3">
        <v>624</v>
      </c>
      <c r="B660" s="3">
        <f>DAY(Table1[[#This Row],[Date]])</f>
        <v>26</v>
      </c>
      <c r="C660" s="3">
        <f>MONTH(Table1[[#This Row],[Date]])</f>
        <v>8</v>
      </c>
      <c r="D660" s="3">
        <f>YEAR(Table1[[#This Row],[Date]])</f>
        <v>2023</v>
      </c>
      <c r="E660" s="2">
        <v>45164</v>
      </c>
      <c r="F660" s="3" t="s">
        <v>684</v>
      </c>
      <c r="G660" s="3" t="s">
        <v>19</v>
      </c>
      <c r="H660" s="3">
        <v>34</v>
      </c>
      <c r="I660" s="3" t="str" cm="1">
        <f t="array" ref="I660">_xlfn.IFS(H660&lt;30,"Young Adult",H660&gt;=50,"Senior",H660&gt;=30,"Adult")</f>
        <v>Adult</v>
      </c>
      <c r="J660" s="3" t="s">
        <v>20</v>
      </c>
      <c r="K660" s="3">
        <v>3</v>
      </c>
      <c r="L660" s="4">
        <v>300</v>
      </c>
      <c r="M660">
        <f>K660*L660</f>
        <v>900</v>
      </c>
      <c r="N660" s="12">
        <f>M660*$Q$3</f>
        <v>13.5</v>
      </c>
    </row>
    <row r="661" spans="1:14">
      <c r="A661" s="3">
        <v>308</v>
      </c>
      <c r="B661" s="3">
        <f>DAY(Table1[[#This Row],[Date]])</f>
        <v>5</v>
      </c>
      <c r="C661" s="3">
        <f>MONTH(Table1[[#This Row],[Date]])</f>
        <v>8</v>
      </c>
      <c r="D661" s="3">
        <f>YEAR(Table1[[#This Row],[Date]])</f>
        <v>2023</v>
      </c>
      <c r="E661" s="2">
        <v>45143</v>
      </c>
      <c r="F661" s="3" t="s">
        <v>685</v>
      </c>
      <c r="G661" s="3" t="s">
        <v>19</v>
      </c>
      <c r="H661" s="3">
        <v>34</v>
      </c>
      <c r="I661" s="3" t="str" cm="1">
        <f t="array" ref="I661">_xlfn.IFS(H661&lt;30,"Young Adult",H661&gt;=50,"Senior",H661&gt;=30,"Adult")</f>
        <v>Adult</v>
      </c>
      <c r="J661" s="3" t="s">
        <v>20</v>
      </c>
      <c r="K661" s="3">
        <v>4</v>
      </c>
      <c r="L661" s="4">
        <v>300</v>
      </c>
      <c r="M661">
        <f>K661*L661</f>
        <v>1200</v>
      </c>
      <c r="N661" s="12">
        <f>M661*$Q$3</f>
        <v>18</v>
      </c>
    </row>
    <row r="662" spans="1:14">
      <c r="A662" s="3">
        <v>672</v>
      </c>
      <c r="B662" s="3">
        <f>DAY(Table1[[#This Row],[Date]])</f>
        <v>1</v>
      </c>
      <c r="C662" s="3">
        <f>MONTH(Table1[[#This Row],[Date]])</f>
        <v>8</v>
      </c>
      <c r="D662" s="3">
        <f>YEAR(Table1[[#This Row],[Date]])</f>
        <v>2023</v>
      </c>
      <c r="E662" s="2">
        <v>45139</v>
      </c>
      <c r="F662" s="3" t="s">
        <v>686</v>
      </c>
      <c r="G662" s="3" t="s">
        <v>19</v>
      </c>
      <c r="H662" s="3">
        <v>34</v>
      </c>
      <c r="I662" s="3" t="str" cm="1">
        <f t="array" ref="I662">_xlfn.IFS(H662&lt;30,"Young Adult",H662&gt;=50,"Senior",H662&gt;=30,"Adult")</f>
        <v>Adult</v>
      </c>
      <c r="J662" s="3" t="s">
        <v>20</v>
      </c>
      <c r="K662" s="3">
        <v>2</v>
      </c>
      <c r="L662" s="4">
        <v>50</v>
      </c>
      <c r="M662">
        <f>K662*L662</f>
        <v>100</v>
      </c>
      <c r="N662" s="12">
        <f>M662*$Q$3</f>
        <v>1.5</v>
      </c>
    </row>
    <row r="663" spans="1:14">
      <c r="A663" s="3">
        <v>53</v>
      </c>
      <c r="B663" s="3">
        <f>DAY(Table1[[#This Row],[Date]])</f>
        <v>13</v>
      </c>
      <c r="C663" s="3">
        <f>MONTH(Table1[[#This Row],[Date]])</f>
        <v>7</v>
      </c>
      <c r="D663" s="3">
        <f>YEAR(Table1[[#This Row],[Date]])</f>
        <v>2023</v>
      </c>
      <c r="E663" s="2">
        <v>45120</v>
      </c>
      <c r="F663" s="3" t="s">
        <v>687</v>
      </c>
      <c r="G663" s="3" t="s">
        <v>15</v>
      </c>
      <c r="H663" s="3">
        <v>34</v>
      </c>
      <c r="I663" s="3" t="str" cm="1">
        <f t="array" ref="I663">_xlfn.IFS(H663&lt;30,"Young Adult",H663&gt;=50,"Senior",H663&gt;=30,"Adult")</f>
        <v>Adult</v>
      </c>
      <c r="J663" s="3" t="s">
        <v>16</v>
      </c>
      <c r="K663" s="3">
        <v>2</v>
      </c>
      <c r="L663" s="4">
        <v>50</v>
      </c>
      <c r="M663">
        <f>K663*L663</f>
        <v>100</v>
      </c>
      <c r="N663" s="12">
        <f>M663*$Q$3</f>
        <v>1.5</v>
      </c>
    </row>
    <row r="664" spans="1:14">
      <c r="A664" s="3">
        <v>104</v>
      </c>
      <c r="B664" s="3">
        <f>DAY(Table1[[#This Row],[Date]])</f>
        <v>11</v>
      </c>
      <c r="C664" s="3">
        <f>MONTH(Table1[[#This Row],[Date]])</f>
        <v>6</v>
      </c>
      <c r="D664" s="3">
        <f>YEAR(Table1[[#This Row],[Date]])</f>
        <v>2023</v>
      </c>
      <c r="E664" s="2">
        <v>45088</v>
      </c>
      <c r="F664" s="3" t="s">
        <v>688</v>
      </c>
      <c r="G664" s="3" t="s">
        <v>19</v>
      </c>
      <c r="H664" s="3">
        <v>34</v>
      </c>
      <c r="I664" s="3" t="str" cm="1">
        <f t="array" ref="I664">_xlfn.IFS(H664&lt;30,"Young Adult",H664&gt;=50,"Senior",H664&gt;=30,"Adult")</f>
        <v>Adult</v>
      </c>
      <c r="J664" s="3" t="s">
        <v>20</v>
      </c>
      <c r="K664" s="3">
        <v>2</v>
      </c>
      <c r="L664" s="4">
        <v>500</v>
      </c>
      <c r="M664">
        <f>K664*L664</f>
        <v>1000</v>
      </c>
      <c r="N664" s="12">
        <f>M664*$Q$3</f>
        <v>15</v>
      </c>
    </row>
    <row r="665" spans="1:14">
      <c r="A665" s="3">
        <v>652</v>
      </c>
      <c r="B665" s="3">
        <f>DAY(Table1[[#This Row],[Date]])</f>
        <v>1</v>
      </c>
      <c r="C665" s="3">
        <f>MONTH(Table1[[#This Row],[Date]])</f>
        <v>5</v>
      </c>
      <c r="D665" s="3">
        <f>YEAR(Table1[[#This Row],[Date]])</f>
        <v>2023</v>
      </c>
      <c r="E665" s="2">
        <v>45047</v>
      </c>
      <c r="F665" s="3" t="s">
        <v>689</v>
      </c>
      <c r="G665" s="3" t="s">
        <v>19</v>
      </c>
      <c r="H665" s="3">
        <v>34</v>
      </c>
      <c r="I665" s="3" t="str" cm="1">
        <f t="array" ref="I665">_xlfn.IFS(H665&lt;30,"Young Adult",H665&gt;=50,"Senior",H665&gt;=30,"Adult")</f>
        <v>Adult</v>
      </c>
      <c r="J665" s="3" t="s">
        <v>20</v>
      </c>
      <c r="K665" s="3">
        <v>2</v>
      </c>
      <c r="L665" s="4">
        <v>50</v>
      </c>
      <c r="M665">
        <f>K665*L665</f>
        <v>100</v>
      </c>
      <c r="N665" s="12">
        <f>M665*$Q$3</f>
        <v>1.5</v>
      </c>
    </row>
    <row r="666" spans="1:14">
      <c r="A666" s="3">
        <v>111</v>
      </c>
      <c r="B666" s="3">
        <f>DAY(Table1[[#This Row],[Date]])</f>
        <v>19</v>
      </c>
      <c r="C666" s="3">
        <f>MONTH(Table1[[#This Row],[Date]])</f>
        <v>4</v>
      </c>
      <c r="D666" s="3">
        <f>YEAR(Table1[[#This Row],[Date]])</f>
        <v>2023</v>
      </c>
      <c r="E666" s="2">
        <v>45035</v>
      </c>
      <c r="F666" s="3" t="s">
        <v>690</v>
      </c>
      <c r="G666" s="3" t="s">
        <v>19</v>
      </c>
      <c r="H666" s="3">
        <v>34</v>
      </c>
      <c r="I666" s="3" t="str" cm="1">
        <f t="array" ref="I666">_xlfn.IFS(H666&lt;30,"Young Adult",H666&gt;=50,"Senior",H666&gt;=30,"Adult")</f>
        <v>Adult</v>
      </c>
      <c r="J666" s="3" t="s">
        <v>16</v>
      </c>
      <c r="K666" s="3">
        <v>3</v>
      </c>
      <c r="L666" s="4">
        <v>500</v>
      </c>
      <c r="M666">
        <f>K666*L666</f>
        <v>1500</v>
      </c>
      <c r="N666" s="12">
        <f>M666*$Q$3</f>
        <v>22.5</v>
      </c>
    </row>
    <row r="667" spans="1:14">
      <c r="A667" s="3">
        <v>79</v>
      </c>
      <c r="B667" s="3">
        <f>DAY(Table1[[#This Row],[Date]])</f>
        <v>18</v>
      </c>
      <c r="C667" s="3">
        <f>MONTH(Table1[[#This Row],[Date]])</f>
        <v>4</v>
      </c>
      <c r="D667" s="3">
        <f>YEAR(Table1[[#This Row],[Date]])</f>
        <v>2023</v>
      </c>
      <c r="E667" s="2">
        <v>45034</v>
      </c>
      <c r="F667" s="3" t="s">
        <v>691</v>
      </c>
      <c r="G667" s="3" t="s">
        <v>15</v>
      </c>
      <c r="H667" s="3">
        <v>34</v>
      </c>
      <c r="I667" s="3" t="str" cm="1">
        <f t="array" ref="I667">_xlfn.IFS(H667&lt;30,"Young Adult",H667&gt;=50,"Senior",H667&gt;=30,"Adult")</f>
        <v>Adult</v>
      </c>
      <c r="J667" s="3" t="s">
        <v>20</v>
      </c>
      <c r="K667" s="3">
        <v>1</v>
      </c>
      <c r="L667" s="4">
        <v>300</v>
      </c>
      <c r="M667">
        <f>K667*L667</f>
        <v>300</v>
      </c>
      <c r="N667" s="12">
        <f>M667*$Q$3</f>
        <v>4.5</v>
      </c>
    </row>
    <row r="668" spans="1:14">
      <c r="A668" s="3">
        <v>166</v>
      </c>
      <c r="B668" s="3">
        <f>DAY(Table1[[#This Row],[Date]])</f>
        <v>2</v>
      </c>
      <c r="C668" s="3">
        <f>MONTH(Table1[[#This Row],[Date]])</f>
        <v>4</v>
      </c>
      <c r="D668" s="3">
        <f>YEAR(Table1[[#This Row],[Date]])</f>
        <v>2023</v>
      </c>
      <c r="E668" s="2">
        <v>45018</v>
      </c>
      <c r="F668" s="3" t="s">
        <v>692</v>
      </c>
      <c r="G668" s="3" t="s">
        <v>15</v>
      </c>
      <c r="H668" s="3">
        <v>34</v>
      </c>
      <c r="I668" s="3" t="str" cm="1">
        <f t="array" ref="I668">_xlfn.IFS(H668&lt;30,"Young Adult",H668&gt;=50,"Senior",H668&gt;=30,"Adult")</f>
        <v>Adult</v>
      </c>
      <c r="J668" s="3" t="s">
        <v>23</v>
      </c>
      <c r="K668" s="3">
        <v>4</v>
      </c>
      <c r="L668" s="4">
        <v>500</v>
      </c>
      <c r="M668">
        <f>K668*L668</f>
        <v>2000</v>
      </c>
      <c r="N668" s="12">
        <f>M668*$Q$3</f>
        <v>30</v>
      </c>
    </row>
    <row r="669" spans="1:14">
      <c r="A669" s="3">
        <v>703</v>
      </c>
      <c r="B669" s="3">
        <f>DAY(Table1[[#This Row],[Date]])</f>
        <v>26</v>
      </c>
      <c r="C669" s="3">
        <f>MONTH(Table1[[#This Row],[Date]])</f>
        <v>3</v>
      </c>
      <c r="D669" s="3">
        <f>YEAR(Table1[[#This Row],[Date]])</f>
        <v>2023</v>
      </c>
      <c r="E669" s="2">
        <v>45011</v>
      </c>
      <c r="F669" s="3" t="s">
        <v>693</v>
      </c>
      <c r="G669" s="3" t="s">
        <v>15</v>
      </c>
      <c r="H669" s="3">
        <v>34</v>
      </c>
      <c r="I669" s="3" t="str" cm="1">
        <f t="array" ref="I669">_xlfn.IFS(H669&lt;30,"Young Adult",H669&gt;=50,"Senior",H669&gt;=30,"Adult")</f>
        <v>Adult</v>
      </c>
      <c r="J669" s="3" t="s">
        <v>16</v>
      </c>
      <c r="K669" s="3">
        <v>2</v>
      </c>
      <c r="L669" s="4">
        <v>50</v>
      </c>
      <c r="M669">
        <f>K669*L669</f>
        <v>100</v>
      </c>
      <c r="N669" s="12">
        <f>M669*$Q$3</f>
        <v>1.5</v>
      </c>
    </row>
    <row r="670" spans="1:14">
      <c r="A670" s="3">
        <v>202</v>
      </c>
      <c r="B670" s="3">
        <f>DAY(Table1[[#This Row],[Date]])</f>
        <v>26</v>
      </c>
      <c r="C670" s="3">
        <f>MONTH(Table1[[#This Row],[Date]])</f>
        <v>3</v>
      </c>
      <c r="D670" s="3">
        <f>YEAR(Table1[[#This Row],[Date]])</f>
        <v>2023</v>
      </c>
      <c r="E670" s="2">
        <v>45011</v>
      </c>
      <c r="F670" s="3" t="s">
        <v>694</v>
      </c>
      <c r="G670" s="3" t="s">
        <v>19</v>
      </c>
      <c r="H670" s="3">
        <v>34</v>
      </c>
      <c r="I670" s="3" t="str" cm="1">
        <f t="array" ref="I670">_xlfn.IFS(H670&lt;30,"Young Adult",H670&gt;=50,"Senior",H670&gt;=30,"Adult")</f>
        <v>Adult</v>
      </c>
      <c r="J670" s="3" t="s">
        <v>23</v>
      </c>
      <c r="K670" s="3">
        <v>4</v>
      </c>
      <c r="L670" s="4">
        <v>300</v>
      </c>
      <c r="M670">
        <f>K670*L670</f>
        <v>1200</v>
      </c>
      <c r="N670" s="12">
        <f>M670*$Q$3</f>
        <v>18</v>
      </c>
    </row>
    <row r="671" spans="1:14">
      <c r="A671" s="3">
        <v>623</v>
      </c>
      <c r="B671" s="3">
        <f>DAY(Table1[[#This Row],[Date]])</f>
        <v>10</v>
      </c>
      <c r="C671" s="3">
        <f>MONTH(Table1[[#This Row],[Date]])</f>
        <v>3</v>
      </c>
      <c r="D671" s="3">
        <f>YEAR(Table1[[#This Row],[Date]])</f>
        <v>2023</v>
      </c>
      <c r="E671" s="2">
        <v>44995</v>
      </c>
      <c r="F671" s="3" t="s">
        <v>695</v>
      </c>
      <c r="G671" s="3" t="s">
        <v>15</v>
      </c>
      <c r="H671" s="3">
        <v>34</v>
      </c>
      <c r="I671" s="3" t="str" cm="1">
        <f t="array" ref="I671">_xlfn.IFS(H671&lt;30,"Young Adult",H671&gt;=50,"Senior",H671&gt;=30,"Adult")</f>
        <v>Adult</v>
      </c>
      <c r="J671" s="3" t="s">
        <v>23</v>
      </c>
      <c r="K671" s="3">
        <v>3</v>
      </c>
      <c r="L671" s="4">
        <v>50</v>
      </c>
      <c r="M671">
        <f>K671*L671</f>
        <v>150</v>
      </c>
      <c r="N671" s="12">
        <f>M671*$Q$3</f>
        <v>2.25</v>
      </c>
    </row>
    <row r="672" spans="1:14">
      <c r="A672" s="3">
        <v>763</v>
      </c>
      <c r="B672" s="3">
        <f>DAY(Table1[[#This Row],[Date]])</f>
        <v>28</v>
      </c>
      <c r="C672" s="3">
        <f>MONTH(Table1[[#This Row],[Date]])</f>
        <v>2</v>
      </c>
      <c r="D672" s="3">
        <f>YEAR(Table1[[#This Row],[Date]])</f>
        <v>2023</v>
      </c>
      <c r="E672" s="2">
        <v>44985</v>
      </c>
      <c r="F672" s="3" t="s">
        <v>696</v>
      </c>
      <c r="G672" s="3" t="s">
        <v>15</v>
      </c>
      <c r="H672" s="3">
        <v>34</v>
      </c>
      <c r="I672" s="3" t="str" cm="1">
        <f t="array" ref="I672">_xlfn.IFS(H672&lt;30,"Young Adult",H672&gt;=50,"Senior",H672&gt;=30,"Adult")</f>
        <v>Adult</v>
      </c>
      <c r="J672" s="3" t="s">
        <v>23</v>
      </c>
      <c r="K672" s="3">
        <v>2</v>
      </c>
      <c r="L672" s="4">
        <v>25</v>
      </c>
      <c r="M672">
        <f>K672*L672</f>
        <v>50</v>
      </c>
      <c r="N672" s="12">
        <f>M672*$Q$3</f>
        <v>0.75</v>
      </c>
    </row>
    <row r="673" spans="1:14">
      <c r="A673" s="3">
        <v>506</v>
      </c>
      <c r="B673" s="3">
        <f>DAY(Table1[[#This Row],[Date]])</f>
        <v>25</v>
      </c>
      <c r="C673" s="3">
        <f>MONTH(Table1[[#This Row],[Date]])</f>
        <v>2</v>
      </c>
      <c r="D673" s="3">
        <f>YEAR(Table1[[#This Row],[Date]])</f>
        <v>2023</v>
      </c>
      <c r="E673" s="2">
        <v>44982</v>
      </c>
      <c r="F673" s="3" t="s">
        <v>697</v>
      </c>
      <c r="G673" s="3" t="s">
        <v>15</v>
      </c>
      <c r="H673" s="3">
        <v>34</v>
      </c>
      <c r="I673" s="3" t="str" cm="1">
        <f t="array" ref="I673">_xlfn.IFS(H673&lt;30,"Young Adult",H673&gt;=50,"Senior",H673&gt;=30,"Adult")</f>
        <v>Adult</v>
      </c>
      <c r="J673" s="3" t="s">
        <v>20</v>
      </c>
      <c r="K673" s="3">
        <v>3</v>
      </c>
      <c r="L673" s="4">
        <v>500</v>
      </c>
      <c r="M673">
        <f>K673*L673</f>
        <v>1500</v>
      </c>
      <c r="N673" s="12">
        <f>M673*$Q$3</f>
        <v>22.5</v>
      </c>
    </row>
    <row r="674" spans="1:14">
      <c r="A674" s="3">
        <v>41</v>
      </c>
      <c r="B674" s="3">
        <f>DAY(Table1[[#This Row],[Date]])</f>
        <v>22</v>
      </c>
      <c r="C674" s="3">
        <f>MONTH(Table1[[#This Row],[Date]])</f>
        <v>2</v>
      </c>
      <c r="D674" s="3">
        <f>YEAR(Table1[[#This Row],[Date]])</f>
        <v>2023</v>
      </c>
      <c r="E674" s="2">
        <v>44979</v>
      </c>
      <c r="F674" s="3" t="s">
        <v>698</v>
      </c>
      <c r="G674" s="3" t="s">
        <v>15</v>
      </c>
      <c r="H674" s="3">
        <v>34</v>
      </c>
      <c r="I674" s="3" t="str" cm="1">
        <f t="array" ref="I674">_xlfn.IFS(H674&lt;30,"Young Adult",H674&gt;=50,"Senior",H674&gt;=30,"Adult")</f>
        <v>Adult</v>
      </c>
      <c r="J674" s="3" t="s">
        <v>23</v>
      </c>
      <c r="K674" s="3">
        <v>2</v>
      </c>
      <c r="L674" s="4">
        <v>25</v>
      </c>
      <c r="M674">
        <f>K674*L674</f>
        <v>50</v>
      </c>
      <c r="N674" s="12">
        <f>M674*$Q$3</f>
        <v>0.75</v>
      </c>
    </row>
    <row r="675" spans="1:14">
      <c r="A675" s="3">
        <v>490</v>
      </c>
      <c r="B675" s="3">
        <f>DAY(Table1[[#This Row],[Date]])</f>
        <v>5</v>
      </c>
      <c r="C675" s="3">
        <f>MONTH(Table1[[#This Row],[Date]])</f>
        <v>2</v>
      </c>
      <c r="D675" s="3">
        <f>YEAR(Table1[[#This Row],[Date]])</f>
        <v>2023</v>
      </c>
      <c r="E675" s="2">
        <v>44962</v>
      </c>
      <c r="F675" s="3" t="s">
        <v>699</v>
      </c>
      <c r="G675" s="3" t="s">
        <v>15</v>
      </c>
      <c r="H675" s="3">
        <v>34</v>
      </c>
      <c r="I675" s="3" t="str" cm="1">
        <f t="array" ref="I675">_xlfn.IFS(H675&lt;30,"Young Adult",H675&gt;=50,"Senior",H675&gt;=30,"Adult")</f>
        <v>Adult</v>
      </c>
      <c r="J675" s="3" t="s">
        <v>23</v>
      </c>
      <c r="K675" s="3">
        <v>3</v>
      </c>
      <c r="L675" s="4">
        <v>50</v>
      </c>
      <c r="M675">
        <f>K675*L675</f>
        <v>150</v>
      </c>
      <c r="N675" s="12">
        <f>M675*$Q$3</f>
        <v>2.25</v>
      </c>
    </row>
    <row r="676" spans="1:14">
      <c r="A676" s="3">
        <v>743</v>
      </c>
      <c r="B676" s="3">
        <f>DAY(Table1[[#This Row],[Date]])</f>
        <v>16</v>
      </c>
      <c r="C676" s="3">
        <f>MONTH(Table1[[#This Row],[Date]])</f>
        <v>1</v>
      </c>
      <c r="D676" s="3">
        <f>YEAR(Table1[[#This Row],[Date]])</f>
        <v>2023</v>
      </c>
      <c r="E676" s="2">
        <v>44942</v>
      </c>
      <c r="F676" s="3" t="s">
        <v>700</v>
      </c>
      <c r="G676" s="3" t="s">
        <v>19</v>
      </c>
      <c r="H676" s="3">
        <v>34</v>
      </c>
      <c r="I676" s="3" t="str" cm="1">
        <f t="array" ref="I676">_xlfn.IFS(H676&lt;30,"Young Adult",H676&gt;=50,"Senior",H676&gt;=30,"Adult")</f>
        <v>Adult</v>
      </c>
      <c r="J676" s="3" t="s">
        <v>20</v>
      </c>
      <c r="K676" s="3">
        <v>4</v>
      </c>
      <c r="L676" s="4">
        <v>500</v>
      </c>
      <c r="M676">
        <f>K676*L676</f>
        <v>2000</v>
      </c>
      <c r="N676" s="12">
        <f>M676*$Q$3</f>
        <v>30</v>
      </c>
    </row>
    <row r="677" spans="1:14">
      <c r="A677" s="3">
        <v>713</v>
      </c>
      <c r="B677" s="3">
        <f>DAY(Table1[[#This Row],[Date]])</f>
        <v>14</v>
      </c>
      <c r="C677" s="3">
        <f>MONTH(Table1[[#This Row],[Date]])</f>
        <v>1</v>
      </c>
      <c r="D677" s="3">
        <f>YEAR(Table1[[#This Row],[Date]])</f>
        <v>2023</v>
      </c>
      <c r="E677" s="2">
        <v>44940</v>
      </c>
      <c r="F677" s="3" t="s">
        <v>701</v>
      </c>
      <c r="G677" s="3" t="s">
        <v>15</v>
      </c>
      <c r="H677" s="3">
        <v>34</v>
      </c>
      <c r="I677" s="3" t="str" cm="1">
        <f t="array" ref="I677">_xlfn.IFS(H677&lt;30,"Young Adult",H677&gt;=50,"Senior",H677&gt;=30,"Adult")</f>
        <v>Adult</v>
      </c>
      <c r="J677" s="3" t="s">
        <v>20</v>
      </c>
      <c r="K677" s="3">
        <v>3</v>
      </c>
      <c r="L677" s="4">
        <v>25</v>
      </c>
      <c r="M677">
        <f>K677*L677</f>
        <v>75</v>
      </c>
      <c r="N677" s="12">
        <f>M677*$Q$3</f>
        <v>1.125</v>
      </c>
    </row>
    <row r="678" spans="1:14">
      <c r="A678" s="3">
        <v>526</v>
      </c>
      <c r="B678" s="3">
        <f>DAY(Table1[[#This Row],[Date]])</f>
        <v>10</v>
      </c>
      <c r="C678" s="3">
        <f>MONTH(Table1[[#This Row],[Date]])</f>
        <v>12</v>
      </c>
      <c r="D678" s="3">
        <f>YEAR(Table1[[#This Row],[Date]])</f>
        <v>2023</v>
      </c>
      <c r="E678" s="2">
        <v>45270</v>
      </c>
      <c r="F678" s="3" t="s">
        <v>702</v>
      </c>
      <c r="G678" s="3" t="s">
        <v>15</v>
      </c>
      <c r="H678" s="3">
        <v>33</v>
      </c>
      <c r="I678" s="3" t="str" cm="1">
        <f t="array" ref="I678">_xlfn.IFS(H678&lt;30,"Young Adult",H678&gt;=50,"Senior",H678&gt;=30,"Adult")</f>
        <v>Adult</v>
      </c>
      <c r="J678" s="3" t="s">
        <v>23</v>
      </c>
      <c r="K678" s="3">
        <v>2</v>
      </c>
      <c r="L678" s="4">
        <v>50</v>
      </c>
      <c r="M678">
        <f>K678*L678</f>
        <v>100</v>
      </c>
      <c r="N678" s="12">
        <f>M678*$Q$3</f>
        <v>1.5</v>
      </c>
    </row>
    <row r="679" spans="1:14">
      <c r="A679" s="3">
        <v>828</v>
      </c>
      <c r="B679" s="3">
        <f>DAY(Table1[[#This Row],[Date]])</f>
        <v>9</v>
      </c>
      <c r="C679" s="3">
        <f>MONTH(Table1[[#This Row],[Date]])</f>
        <v>12</v>
      </c>
      <c r="D679" s="3">
        <f>YEAR(Table1[[#This Row],[Date]])</f>
        <v>2023</v>
      </c>
      <c r="E679" s="2">
        <v>45269</v>
      </c>
      <c r="F679" s="3" t="s">
        <v>703</v>
      </c>
      <c r="G679" s="3" t="s">
        <v>19</v>
      </c>
      <c r="H679" s="3">
        <v>33</v>
      </c>
      <c r="I679" s="3" t="str" cm="1">
        <f t="array" ref="I679">_xlfn.IFS(H679&lt;30,"Young Adult",H679&gt;=50,"Senior",H679&gt;=30,"Adult")</f>
        <v>Adult</v>
      </c>
      <c r="J679" s="3" t="s">
        <v>16</v>
      </c>
      <c r="K679" s="3">
        <v>4</v>
      </c>
      <c r="L679" s="4">
        <v>300</v>
      </c>
      <c r="M679">
        <f>K679*L679</f>
        <v>1200</v>
      </c>
      <c r="N679" s="12">
        <f>M679*$Q$3</f>
        <v>18</v>
      </c>
    </row>
    <row r="680" spans="1:14">
      <c r="A680" s="3">
        <v>576</v>
      </c>
      <c r="B680" s="3">
        <f>DAY(Table1[[#This Row],[Date]])</f>
        <v>4</v>
      </c>
      <c r="C680" s="3">
        <f>MONTH(Table1[[#This Row],[Date]])</f>
        <v>12</v>
      </c>
      <c r="D680" s="3">
        <f>YEAR(Table1[[#This Row],[Date]])</f>
        <v>2023</v>
      </c>
      <c r="E680" s="2">
        <v>45264</v>
      </c>
      <c r="F680" s="3" t="s">
        <v>704</v>
      </c>
      <c r="G680" s="3" t="s">
        <v>19</v>
      </c>
      <c r="H680" s="3">
        <v>33</v>
      </c>
      <c r="I680" s="3" t="str" cm="1">
        <f t="array" ref="I680">_xlfn.IFS(H680&lt;30,"Young Adult",H680&gt;=50,"Senior",H680&gt;=30,"Adult")</f>
        <v>Adult</v>
      </c>
      <c r="J680" s="3" t="s">
        <v>20</v>
      </c>
      <c r="K680" s="3">
        <v>3</v>
      </c>
      <c r="L680" s="4">
        <v>50</v>
      </c>
      <c r="M680">
        <f>K680*L680</f>
        <v>150</v>
      </c>
      <c r="N680" s="12">
        <f>M680*$Q$3</f>
        <v>2.25</v>
      </c>
    </row>
    <row r="681" spans="1:14">
      <c r="A681" s="3">
        <v>761</v>
      </c>
      <c r="B681" s="3">
        <f>DAY(Table1[[#This Row],[Date]])</f>
        <v>7</v>
      </c>
      <c r="C681" s="3">
        <f>MONTH(Table1[[#This Row],[Date]])</f>
        <v>11</v>
      </c>
      <c r="D681" s="3">
        <f>YEAR(Table1[[#This Row],[Date]])</f>
        <v>2023</v>
      </c>
      <c r="E681" s="2">
        <v>45237</v>
      </c>
      <c r="F681" s="3" t="s">
        <v>705</v>
      </c>
      <c r="G681" s="3" t="s">
        <v>19</v>
      </c>
      <c r="H681" s="3">
        <v>33</v>
      </c>
      <c r="I681" s="3" t="str" cm="1">
        <f t="array" ref="I681">_xlfn.IFS(H681&lt;30,"Young Adult",H681&gt;=50,"Senior",H681&gt;=30,"Adult")</f>
        <v>Adult</v>
      </c>
      <c r="J681" s="3" t="s">
        <v>23</v>
      </c>
      <c r="K681" s="3">
        <v>1</v>
      </c>
      <c r="L681" s="4">
        <v>500</v>
      </c>
      <c r="M681">
        <f>K681*L681</f>
        <v>500</v>
      </c>
      <c r="N681" s="12">
        <f>M681*$Q$3</f>
        <v>7.5</v>
      </c>
    </row>
    <row r="682" spans="1:14">
      <c r="A682" s="3">
        <v>951</v>
      </c>
      <c r="B682" s="3">
        <f>DAY(Table1[[#This Row],[Date]])</f>
        <v>2</v>
      </c>
      <c r="C682" s="3">
        <f>MONTH(Table1[[#This Row],[Date]])</f>
        <v>11</v>
      </c>
      <c r="D682" s="3">
        <f>YEAR(Table1[[#This Row],[Date]])</f>
        <v>2023</v>
      </c>
      <c r="E682" s="2">
        <v>45232</v>
      </c>
      <c r="F682" s="3" t="s">
        <v>706</v>
      </c>
      <c r="G682" s="3" t="s">
        <v>15</v>
      </c>
      <c r="H682" s="3">
        <v>33</v>
      </c>
      <c r="I682" s="3" t="str" cm="1">
        <f t="array" ref="I682">_xlfn.IFS(H682&lt;30,"Young Adult",H682&gt;=50,"Senior",H682&gt;=30,"Adult")</f>
        <v>Adult</v>
      </c>
      <c r="J682" s="3" t="s">
        <v>20</v>
      </c>
      <c r="K682" s="3">
        <v>2</v>
      </c>
      <c r="L682" s="4">
        <v>50</v>
      </c>
      <c r="M682">
        <f>K682*L682</f>
        <v>100</v>
      </c>
      <c r="N682" s="12">
        <f>M682*$Q$3</f>
        <v>1.5</v>
      </c>
    </row>
    <row r="683" spans="1:14">
      <c r="A683" s="3">
        <v>124</v>
      </c>
      <c r="B683" s="3">
        <f>DAY(Table1[[#This Row],[Date]])</f>
        <v>27</v>
      </c>
      <c r="C683" s="3">
        <f>MONTH(Table1[[#This Row],[Date]])</f>
        <v>10</v>
      </c>
      <c r="D683" s="3">
        <f>YEAR(Table1[[#This Row],[Date]])</f>
        <v>2023</v>
      </c>
      <c r="E683" s="2">
        <v>45226</v>
      </c>
      <c r="F683" s="3" t="s">
        <v>707</v>
      </c>
      <c r="G683" s="3" t="s">
        <v>15</v>
      </c>
      <c r="H683" s="3">
        <v>33</v>
      </c>
      <c r="I683" s="3" t="str" cm="1">
        <f t="array" ref="I683">_xlfn.IFS(H683&lt;30,"Young Adult",H683&gt;=50,"Senior",H683&gt;=30,"Adult")</f>
        <v>Adult</v>
      </c>
      <c r="J683" s="3" t="s">
        <v>23</v>
      </c>
      <c r="K683" s="3">
        <v>4</v>
      </c>
      <c r="L683" s="4">
        <v>500</v>
      </c>
      <c r="M683">
        <f>K683*L683</f>
        <v>2000</v>
      </c>
      <c r="N683" s="12">
        <f>M683*$Q$3</f>
        <v>30</v>
      </c>
    </row>
    <row r="684" spans="1:14">
      <c r="A684" s="3">
        <v>127</v>
      </c>
      <c r="B684" s="3">
        <f>DAY(Table1[[#This Row],[Date]])</f>
        <v>24</v>
      </c>
      <c r="C684" s="3">
        <f>MONTH(Table1[[#This Row],[Date]])</f>
        <v>7</v>
      </c>
      <c r="D684" s="3">
        <f>YEAR(Table1[[#This Row],[Date]])</f>
        <v>2023</v>
      </c>
      <c r="E684" s="2">
        <v>45131</v>
      </c>
      <c r="F684" s="3" t="s">
        <v>708</v>
      </c>
      <c r="G684" s="3" t="s">
        <v>19</v>
      </c>
      <c r="H684" s="3">
        <v>33</v>
      </c>
      <c r="I684" s="3" t="str" cm="1">
        <f t="array" ref="I684">_xlfn.IFS(H684&lt;30,"Young Adult",H684&gt;=50,"Senior",H684&gt;=30,"Adult")</f>
        <v>Adult</v>
      </c>
      <c r="J684" s="3" t="s">
        <v>23</v>
      </c>
      <c r="K684" s="3">
        <v>2</v>
      </c>
      <c r="L684" s="4">
        <v>25</v>
      </c>
      <c r="M684">
        <f>K684*L684</f>
        <v>50</v>
      </c>
      <c r="N684" s="12">
        <f>M684*$Q$3</f>
        <v>0.75</v>
      </c>
    </row>
    <row r="685" spans="1:14">
      <c r="A685" s="3">
        <v>737</v>
      </c>
      <c r="B685" s="3">
        <f>DAY(Table1[[#This Row],[Date]])</f>
        <v>29</v>
      </c>
      <c r="C685" s="3">
        <f>MONTH(Table1[[#This Row],[Date]])</f>
        <v>6</v>
      </c>
      <c r="D685" s="3">
        <f>YEAR(Table1[[#This Row],[Date]])</f>
        <v>2023</v>
      </c>
      <c r="E685" s="2">
        <v>45106</v>
      </c>
      <c r="F685" s="3" t="s">
        <v>709</v>
      </c>
      <c r="G685" s="3" t="s">
        <v>19</v>
      </c>
      <c r="H685" s="3">
        <v>33</v>
      </c>
      <c r="I685" s="3" t="str" cm="1">
        <f t="array" ref="I685">_xlfn.IFS(H685&lt;30,"Young Adult",H685&gt;=50,"Senior",H685&gt;=30,"Adult")</f>
        <v>Adult</v>
      </c>
      <c r="J685" s="3" t="s">
        <v>23</v>
      </c>
      <c r="K685" s="3">
        <v>1</v>
      </c>
      <c r="L685" s="4">
        <v>50</v>
      </c>
      <c r="M685">
        <f>K685*L685</f>
        <v>50</v>
      </c>
      <c r="N685" s="12">
        <f>M685*$Q$3</f>
        <v>0.75</v>
      </c>
    </row>
    <row r="686" spans="1:14">
      <c r="A686" s="3">
        <v>808</v>
      </c>
      <c r="B686" s="3">
        <f>DAY(Table1[[#This Row],[Date]])</f>
        <v>1</v>
      </c>
      <c r="C686" s="3">
        <f>MONTH(Table1[[#This Row],[Date]])</f>
        <v>4</v>
      </c>
      <c r="D686" s="3">
        <f>YEAR(Table1[[#This Row],[Date]])</f>
        <v>2023</v>
      </c>
      <c r="E686" s="2">
        <v>45017</v>
      </c>
      <c r="F686" s="3" t="s">
        <v>710</v>
      </c>
      <c r="G686" s="3" t="s">
        <v>15</v>
      </c>
      <c r="H686" s="3">
        <v>33</v>
      </c>
      <c r="I686" s="3" t="str" cm="1">
        <f t="array" ref="I686">_xlfn.IFS(H686&lt;30,"Young Adult",H686&gt;=50,"Senior",H686&gt;=30,"Adult")</f>
        <v>Adult</v>
      </c>
      <c r="J686" s="3" t="s">
        <v>20</v>
      </c>
      <c r="K686" s="3">
        <v>4</v>
      </c>
      <c r="L686" s="4">
        <v>500</v>
      </c>
      <c r="M686">
        <f>K686*L686</f>
        <v>2000</v>
      </c>
      <c r="N686" s="12">
        <f>M686*$Q$3</f>
        <v>30</v>
      </c>
    </row>
    <row r="687" spans="1:14">
      <c r="A687" s="3">
        <v>746</v>
      </c>
      <c r="B687" s="3">
        <f>DAY(Table1[[#This Row],[Date]])</f>
        <v>11</v>
      </c>
      <c r="C687" s="3">
        <f>MONTH(Table1[[#This Row],[Date]])</f>
        <v>1</v>
      </c>
      <c r="D687" s="3">
        <f>YEAR(Table1[[#This Row],[Date]])</f>
        <v>2023</v>
      </c>
      <c r="E687" s="2">
        <v>44937</v>
      </c>
      <c r="F687" s="3" t="s">
        <v>711</v>
      </c>
      <c r="G687" s="3" t="s">
        <v>19</v>
      </c>
      <c r="H687" s="3">
        <v>33</v>
      </c>
      <c r="I687" s="3" t="str" cm="1">
        <f t="array" ref="I687">_xlfn.IFS(H687&lt;30,"Young Adult",H687&gt;=50,"Senior",H687&gt;=30,"Adult")</f>
        <v>Adult</v>
      </c>
      <c r="J687" s="3" t="s">
        <v>23</v>
      </c>
      <c r="K687" s="3">
        <v>3</v>
      </c>
      <c r="L687" s="4">
        <v>30</v>
      </c>
      <c r="M687">
        <f>K687*L687</f>
        <v>90</v>
      </c>
      <c r="N687" s="12">
        <f>M687*$Q$3</f>
        <v>1.3499999999999999</v>
      </c>
    </row>
    <row r="688" spans="1:14">
      <c r="A688" s="3">
        <v>82</v>
      </c>
      <c r="B688" s="3">
        <f>DAY(Table1[[#This Row],[Date]])</f>
        <v>26</v>
      </c>
      <c r="C688" s="3">
        <f>MONTH(Table1[[#This Row],[Date]])</f>
        <v>12</v>
      </c>
      <c r="D688" s="3">
        <f>YEAR(Table1[[#This Row],[Date]])</f>
        <v>2023</v>
      </c>
      <c r="E688" s="2">
        <v>45286</v>
      </c>
      <c r="F688" s="3" t="s">
        <v>712</v>
      </c>
      <c r="G688" s="3" t="s">
        <v>19</v>
      </c>
      <c r="H688" s="3">
        <v>32</v>
      </c>
      <c r="I688" s="3" t="str" cm="1">
        <f t="array" ref="I688">_xlfn.IFS(H688&lt;30,"Young Adult",H688&gt;=50,"Senior",H688&gt;=30,"Adult")</f>
        <v>Adult</v>
      </c>
      <c r="J688" s="3" t="s">
        <v>20</v>
      </c>
      <c r="K688" s="3">
        <v>4</v>
      </c>
      <c r="L688" s="4">
        <v>50</v>
      </c>
      <c r="M688">
        <f>K688*L688</f>
        <v>200</v>
      </c>
      <c r="N688" s="12">
        <f>M688*$Q$3</f>
        <v>3</v>
      </c>
    </row>
    <row r="689" spans="1:14">
      <c r="A689" s="3">
        <v>916</v>
      </c>
      <c r="B689" s="3">
        <f>DAY(Table1[[#This Row],[Date]])</f>
        <v>24</v>
      </c>
      <c r="C689" s="3">
        <f>MONTH(Table1[[#This Row],[Date]])</f>
        <v>12</v>
      </c>
      <c r="D689" s="3">
        <f>YEAR(Table1[[#This Row],[Date]])</f>
        <v>2023</v>
      </c>
      <c r="E689" s="2">
        <v>45284</v>
      </c>
      <c r="F689" s="3" t="s">
        <v>713</v>
      </c>
      <c r="G689" s="3" t="s">
        <v>19</v>
      </c>
      <c r="H689" s="3">
        <v>32</v>
      </c>
      <c r="I689" s="3" t="str" cm="1">
        <f t="array" ref="I689">_xlfn.IFS(H689&lt;30,"Young Adult",H689&gt;=50,"Senior",H689&gt;=30,"Adult")</f>
        <v>Adult</v>
      </c>
      <c r="J689" s="3" t="s">
        <v>16</v>
      </c>
      <c r="K689" s="3">
        <v>1</v>
      </c>
      <c r="L689" s="4">
        <v>50</v>
      </c>
      <c r="M689">
        <f>K689*L689</f>
        <v>50</v>
      </c>
      <c r="N689" s="12">
        <f>M689*$Q$3</f>
        <v>0.75</v>
      </c>
    </row>
    <row r="690" spans="1:14">
      <c r="A690" s="3">
        <v>311</v>
      </c>
      <c r="B690" s="3">
        <f>DAY(Table1[[#This Row],[Date]])</f>
        <v>5</v>
      </c>
      <c r="C690" s="3">
        <f>MONTH(Table1[[#This Row],[Date]])</f>
        <v>12</v>
      </c>
      <c r="D690" s="3">
        <f>YEAR(Table1[[#This Row],[Date]])</f>
        <v>2023</v>
      </c>
      <c r="E690" s="2">
        <v>45265</v>
      </c>
      <c r="F690" s="3" t="s">
        <v>714</v>
      </c>
      <c r="G690" s="3" t="s">
        <v>19</v>
      </c>
      <c r="H690" s="3">
        <v>32</v>
      </c>
      <c r="I690" s="3" t="str" cm="1">
        <f t="array" ref="I690">_xlfn.IFS(H690&lt;30,"Young Adult",H690&gt;=50,"Senior",H690&gt;=30,"Adult")</f>
        <v>Adult</v>
      </c>
      <c r="J690" s="3" t="s">
        <v>20</v>
      </c>
      <c r="K690" s="3">
        <v>4</v>
      </c>
      <c r="L690" s="4">
        <v>25</v>
      </c>
      <c r="M690">
        <f>K690*L690</f>
        <v>100</v>
      </c>
      <c r="N690" s="12">
        <f>M690*$Q$3</f>
        <v>1.5</v>
      </c>
    </row>
    <row r="691" spans="1:14">
      <c r="A691" s="3">
        <v>267</v>
      </c>
      <c r="B691" s="3">
        <f>DAY(Table1[[#This Row],[Date]])</f>
        <v>27</v>
      </c>
      <c r="C691" s="3">
        <f>MONTH(Table1[[#This Row],[Date]])</f>
        <v>11</v>
      </c>
      <c r="D691" s="3">
        <f>YEAR(Table1[[#This Row],[Date]])</f>
        <v>2023</v>
      </c>
      <c r="E691" s="2">
        <v>45257</v>
      </c>
      <c r="F691" s="3" t="s">
        <v>715</v>
      </c>
      <c r="G691" s="3" t="s">
        <v>19</v>
      </c>
      <c r="H691" s="3">
        <v>32</v>
      </c>
      <c r="I691" s="3" t="str" cm="1">
        <f t="array" ref="I691">_xlfn.IFS(H691&lt;30,"Young Adult",H691&gt;=50,"Senior",H691&gt;=30,"Adult")</f>
        <v>Adult</v>
      </c>
      <c r="J691" s="3" t="s">
        <v>20</v>
      </c>
      <c r="K691" s="3">
        <v>3</v>
      </c>
      <c r="L691" s="4">
        <v>30</v>
      </c>
      <c r="M691">
        <f>K691*L691</f>
        <v>90</v>
      </c>
      <c r="N691" s="12">
        <f>M691*$Q$3</f>
        <v>1.3499999999999999</v>
      </c>
    </row>
    <row r="692" spans="1:14">
      <c r="A692" s="3">
        <v>95</v>
      </c>
      <c r="B692" s="3">
        <f>DAY(Table1[[#This Row],[Date]])</f>
        <v>24</v>
      </c>
      <c r="C692" s="3">
        <f>MONTH(Table1[[#This Row],[Date]])</f>
        <v>11</v>
      </c>
      <c r="D692" s="3">
        <f>YEAR(Table1[[#This Row],[Date]])</f>
        <v>2023</v>
      </c>
      <c r="E692" s="2">
        <v>45254</v>
      </c>
      <c r="F692" s="3" t="s">
        <v>716</v>
      </c>
      <c r="G692" s="3" t="s">
        <v>19</v>
      </c>
      <c r="H692" s="3">
        <v>32</v>
      </c>
      <c r="I692" s="3" t="str" cm="1">
        <f t="array" ref="I692">_xlfn.IFS(H692&lt;30,"Young Adult",H692&gt;=50,"Senior",H692&gt;=30,"Adult")</f>
        <v>Adult</v>
      </c>
      <c r="J692" s="3" t="s">
        <v>23</v>
      </c>
      <c r="K692" s="3">
        <v>2</v>
      </c>
      <c r="L692" s="4">
        <v>30</v>
      </c>
      <c r="M692">
        <f>K692*L692</f>
        <v>60</v>
      </c>
      <c r="N692" s="12">
        <f>M692*$Q$3</f>
        <v>0.89999999999999991</v>
      </c>
    </row>
    <row r="693" spans="1:14">
      <c r="A693" s="3">
        <v>770</v>
      </c>
      <c r="B693" s="3">
        <f>DAY(Table1[[#This Row],[Date]])</f>
        <v>22</v>
      </c>
      <c r="C693" s="3">
        <f>MONTH(Table1[[#This Row],[Date]])</f>
        <v>10</v>
      </c>
      <c r="D693" s="3">
        <f>YEAR(Table1[[#This Row],[Date]])</f>
        <v>2023</v>
      </c>
      <c r="E693" s="2">
        <v>45221</v>
      </c>
      <c r="F693" s="3" t="s">
        <v>717</v>
      </c>
      <c r="G693" s="3" t="s">
        <v>15</v>
      </c>
      <c r="H693" s="3">
        <v>32</v>
      </c>
      <c r="I693" s="3" t="str" cm="1">
        <f t="array" ref="I693">_xlfn.IFS(H693&lt;30,"Young Adult",H693&gt;=50,"Senior",H693&gt;=30,"Adult")</f>
        <v>Adult</v>
      </c>
      <c r="J693" s="3" t="s">
        <v>23</v>
      </c>
      <c r="K693" s="3">
        <v>1</v>
      </c>
      <c r="L693" s="4">
        <v>50</v>
      </c>
      <c r="M693">
        <f>K693*L693</f>
        <v>50</v>
      </c>
      <c r="N693" s="12">
        <f>M693*$Q$3</f>
        <v>0.75</v>
      </c>
    </row>
    <row r="694" spans="1:14">
      <c r="A694" s="3">
        <v>196</v>
      </c>
      <c r="B694" s="3">
        <f>DAY(Table1[[#This Row],[Date]])</f>
        <v>30</v>
      </c>
      <c r="C694" s="3">
        <f>MONTH(Table1[[#This Row],[Date]])</f>
        <v>9</v>
      </c>
      <c r="D694" s="3">
        <f>YEAR(Table1[[#This Row],[Date]])</f>
        <v>2023</v>
      </c>
      <c r="E694" s="2">
        <v>45199</v>
      </c>
      <c r="F694" s="3" t="s">
        <v>718</v>
      </c>
      <c r="G694" s="3" t="s">
        <v>19</v>
      </c>
      <c r="H694" s="3">
        <v>32</v>
      </c>
      <c r="I694" s="3" t="str" cm="1">
        <f t="array" ref="I694">_xlfn.IFS(H694&lt;30,"Young Adult",H694&gt;=50,"Senior",H694&gt;=30,"Adult")</f>
        <v>Adult</v>
      </c>
      <c r="J694" s="3" t="s">
        <v>23</v>
      </c>
      <c r="K694" s="3">
        <v>3</v>
      </c>
      <c r="L694" s="4">
        <v>300</v>
      </c>
      <c r="M694">
        <f>K694*L694</f>
        <v>900</v>
      </c>
      <c r="N694" s="12">
        <f>M694*$Q$3</f>
        <v>13.5</v>
      </c>
    </row>
    <row r="695" spans="1:14">
      <c r="A695" s="3">
        <v>375</v>
      </c>
      <c r="B695" s="3">
        <f>DAY(Table1[[#This Row],[Date]])</f>
        <v>17</v>
      </c>
      <c r="C695" s="3">
        <f>MONTH(Table1[[#This Row],[Date]])</f>
        <v>9</v>
      </c>
      <c r="D695" s="3">
        <f>YEAR(Table1[[#This Row],[Date]])</f>
        <v>2023</v>
      </c>
      <c r="E695" s="2">
        <v>45186</v>
      </c>
      <c r="F695" s="3" t="s">
        <v>719</v>
      </c>
      <c r="G695" s="3" t="s">
        <v>15</v>
      </c>
      <c r="H695" s="3">
        <v>32</v>
      </c>
      <c r="I695" s="3" t="str" cm="1">
        <f t="array" ref="I695">_xlfn.IFS(H695&lt;30,"Young Adult",H695&gt;=50,"Senior",H695&gt;=30,"Adult")</f>
        <v>Adult</v>
      </c>
      <c r="J695" s="3" t="s">
        <v>23</v>
      </c>
      <c r="K695" s="3">
        <v>1</v>
      </c>
      <c r="L695" s="4">
        <v>50</v>
      </c>
      <c r="M695">
        <f>K695*L695</f>
        <v>50</v>
      </c>
      <c r="N695" s="12">
        <f>M695*$Q$3</f>
        <v>0.75</v>
      </c>
    </row>
    <row r="696" spans="1:14">
      <c r="A696" s="3">
        <v>172</v>
      </c>
      <c r="B696" s="3">
        <f>DAY(Table1[[#This Row],[Date]])</f>
        <v>17</v>
      </c>
      <c r="C696" s="3">
        <f>MONTH(Table1[[#This Row],[Date]])</f>
        <v>9</v>
      </c>
      <c r="D696" s="3">
        <f>YEAR(Table1[[#This Row],[Date]])</f>
        <v>2023</v>
      </c>
      <c r="E696" s="2">
        <v>45186</v>
      </c>
      <c r="F696" s="3" t="s">
        <v>720</v>
      </c>
      <c r="G696" s="3" t="s">
        <v>15</v>
      </c>
      <c r="H696" s="3">
        <v>32</v>
      </c>
      <c r="I696" s="3" t="str" cm="1">
        <f t="array" ref="I696">_xlfn.IFS(H696&lt;30,"Young Adult",H696&gt;=50,"Senior",H696&gt;=30,"Adult")</f>
        <v>Adult</v>
      </c>
      <c r="J696" s="3" t="s">
        <v>20</v>
      </c>
      <c r="K696" s="3">
        <v>2</v>
      </c>
      <c r="L696" s="4">
        <v>25</v>
      </c>
      <c r="M696">
        <f>K696*L696</f>
        <v>50</v>
      </c>
      <c r="N696" s="12">
        <f>M696*$Q$3</f>
        <v>0.75</v>
      </c>
    </row>
    <row r="697" spans="1:14">
      <c r="A697" s="3">
        <v>851</v>
      </c>
      <c r="B697" s="3">
        <f>DAY(Table1[[#This Row],[Date]])</f>
        <v>8</v>
      </c>
      <c r="C697" s="3">
        <f>MONTH(Table1[[#This Row],[Date]])</f>
        <v>9</v>
      </c>
      <c r="D697" s="3">
        <f>YEAR(Table1[[#This Row],[Date]])</f>
        <v>2023</v>
      </c>
      <c r="E697" s="2">
        <v>45177</v>
      </c>
      <c r="F697" s="3" t="s">
        <v>721</v>
      </c>
      <c r="G697" s="3" t="s">
        <v>15</v>
      </c>
      <c r="H697" s="3">
        <v>32</v>
      </c>
      <c r="I697" s="3" t="str" cm="1">
        <f t="array" ref="I697">_xlfn.IFS(H697&lt;30,"Young Adult",H697&gt;=50,"Senior",H697&gt;=30,"Adult")</f>
        <v>Adult</v>
      </c>
      <c r="J697" s="3" t="s">
        <v>16</v>
      </c>
      <c r="K697" s="3">
        <v>2</v>
      </c>
      <c r="L697" s="4">
        <v>25</v>
      </c>
      <c r="M697">
        <f>K697*L697</f>
        <v>50</v>
      </c>
      <c r="N697" s="12">
        <f>M697*$Q$3</f>
        <v>0.75</v>
      </c>
    </row>
    <row r="698" spans="1:14">
      <c r="A698" s="3">
        <v>262</v>
      </c>
      <c r="B698" s="3">
        <f>DAY(Table1[[#This Row],[Date]])</f>
        <v>30</v>
      </c>
      <c r="C698" s="3">
        <f>MONTH(Table1[[#This Row],[Date]])</f>
        <v>7</v>
      </c>
      <c r="D698" s="3">
        <f>YEAR(Table1[[#This Row],[Date]])</f>
        <v>2023</v>
      </c>
      <c r="E698" s="2">
        <v>45137</v>
      </c>
      <c r="F698" s="3" t="s">
        <v>722</v>
      </c>
      <c r="G698" s="3" t="s">
        <v>19</v>
      </c>
      <c r="H698" s="3">
        <v>32</v>
      </c>
      <c r="I698" s="3" t="str" cm="1">
        <f t="array" ref="I698">_xlfn.IFS(H698&lt;30,"Young Adult",H698&gt;=50,"Senior",H698&gt;=30,"Adult")</f>
        <v>Adult</v>
      </c>
      <c r="J698" s="3" t="s">
        <v>20</v>
      </c>
      <c r="K698" s="3">
        <v>4</v>
      </c>
      <c r="L698" s="4">
        <v>30</v>
      </c>
      <c r="M698">
        <f>K698*L698</f>
        <v>120</v>
      </c>
      <c r="N698" s="12">
        <f>M698*$Q$3</f>
        <v>1.7999999999999998</v>
      </c>
    </row>
    <row r="699" spans="1:14">
      <c r="A699" s="3">
        <v>923</v>
      </c>
      <c r="B699" s="3">
        <f>DAY(Table1[[#This Row],[Date]])</f>
        <v>26</v>
      </c>
      <c r="C699" s="3">
        <f>MONTH(Table1[[#This Row],[Date]])</f>
        <v>5</v>
      </c>
      <c r="D699" s="3">
        <f>YEAR(Table1[[#This Row],[Date]])</f>
        <v>2023</v>
      </c>
      <c r="E699" s="2">
        <v>45072</v>
      </c>
      <c r="F699" s="3" t="s">
        <v>723</v>
      </c>
      <c r="G699" s="3" t="s">
        <v>15</v>
      </c>
      <c r="H699" s="3">
        <v>32</v>
      </c>
      <c r="I699" s="3" t="str" cm="1">
        <f t="array" ref="I699">_xlfn.IFS(H699&lt;30,"Young Adult",H699&gt;=50,"Senior",H699&gt;=30,"Adult")</f>
        <v>Adult</v>
      </c>
      <c r="J699" s="3" t="s">
        <v>20</v>
      </c>
      <c r="K699" s="3">
        <v>3</v>
      </c>
      <c r="L699" s="4">
        <v>300</v>
      </c>
      <c r="M699">
        <f>K699*L699</f>
        <v>900</v>
      </c>
      <c r="N699" s="12">
        <f>M699*$Q$3</f>
        <v>13.5</v>
      </c>
    </row>
    <row r="700" spans="1:14">
      <c r="A700" s="3">
        <v>403</v>
      </c>
      <c r="B700" s="3">
        <f>DAY(Table1[[#This Row],[Date]])</f>
        <v>20</v>
      </c>
      <c r="C700" s="3">
        <f>MONTH(Table1[[#This Row],[Date]])</f>
        <v>5</v>
      </c>
      <c r="D700" s="3">
        <f>YEAR(Table1[[#This Row],[Date]])</f>
        <v>2023</v>
      </c>
      <c r="E700" s="2">
        <v>45066</v>
      </c>
      <c r="F700" s="3" t="s">
        <v>724</v>
      </c>
      <c r="G700" s="3" t="s">
        <v>15</v>
      </c>
      <c r="H700" s="3">
        <v>32</v>
      </c>
      <c r="I700" s="3" t="str" cm="1">
        <f t="array" ref="I700">_xlfn.IFS(H700&lt;30,"Young Adult",H700&gt;=50,"Senior",H700&gt;=30,"Adult")</f>
        <v>Adult</v>
      </c>
      <c r="J700" s="3" t="s">
        <v>23</v>
      </c>
      <c r="K700" s="3">
        <v>2</v>
      </c>
      <c r="L700" s="4">
        <v>300</v>
      </c>
      <c r="M700">
        <f>K700*L700</f>
        <v>600</v>
      </c>
      <c r="N700" s="12">
        <f>M700*$Q$3</f>
        <v>9</v>
      </c>
    </row>
    <row r="701" spans="1:14">
      <c r="A701" s="3">
        <v>358</v>
      </c>
      <c r="B701" s="3">
        <f>DAY(Table1[[#This Row],[Date]])</f>
        <v>16</v>
      </c>
      <c r="C701" s="3">
        <f>MONTH(Table1[[#This Row],[Date]])</f>
        <v>5</v>
      </c>
      <c r="D701" s="3">
        <f>YEAR(Table1[[#This Row],[Date]])</f>
        <v>2023</v>
      </c>
      <c r="E701" s="2">
        <v>45062</v>
      </c>
      <c r="F701" s="3" t="s">
        <v>725</v>
      </c>
      <c r="G701" s="3" t="s">
        <v>19</v>
      </c>
      <c r="H701" s="3">
        <v>32</v>
      </c>
      <c r="I701" s="3" t="str" cm="1">
        <f t="array" ref="I701">_xlfn.IFS(H701&lt;30,"Young Adult",H701&gt;=50,"Senior",H701&gt;=30,"Adult")</f>
        <v>Adult</v>
      </c>
      <c r="J701" s="3" t="s">
        <v>20</v>
      </c>
      <c r="K701" s="3">
        <v>1</v>
      </c>
      <c r="L701" s="4">
        <v>300</v>
      </c>
      <c r="M701">
        <f>K701*L701</f>
        <v>300</v>
      </c>
      <c r="N701" s="12">
        <f>M701*$Q$3</f>
        <v>4.5</v>
      </c>
    </row>
    <row r="702" spans="1:14">
      <c r="A702" s="3">
        <v>849</v>
      </c>
      <c r="B702" s="3">
        <f>DAY(Table1[[#This Row],[Date]])</f>
        <v>4</v>
      </c>
      <c r="C702" s="3">
        <f>MONTH(Table1[[#This Row],[Date]])</f>
        <v>5</v>
      </c>
      <c r="D702" s="3">
        <f>YEAR(Table1[[#This Row],[Date]])</f>
        <v>2023</v>
      </c>
      <c r="E702" s="2">
        <v>45050</v>
      </c>
      <c r="F702" s="3" t="s">
        <v>726</v>
      </c>
      <c r="G702" s="3" t="s">
        <v>15</v>
      </c>
      <c r="H702" s="3">
        <v>32</v>
      </c>
      <c r="I702" s="3" t="str" cm="1">
        <f t="array" ref="I702">_xlfn.IFS(H702&lt;30,"Young Adult",H702&gt;=50,"Senior",H702&gt;=30,"Adult")</f>
        <v>Adult</v>
      </c>
      <c r="J702" s="3" t="s">
        <v>23</v>
      </c>
      <c r="K702" s="3">
        <v>2</v>
      </c>
      <c r="L702" s="4">
        <v>25</v>
      </c>
      <c r="M702">
        <f>K702*L702</f>
        <v>50</v>
      </c>
      <c r="N702" s="12">
        <f>M702*$Q$3</f>
        <v>0.75</v>
      </c>
    </row>
    <row r="703" spans="1:14">
      <c r="A703" s="3">
        <v>471</v>
      </c>
      <c r="B703" s="3">
        <f>DAY(Table1[[#This Row],[Date]])</f>
        <v>23</v>
      </c>
      <c r="C703" s="3">
        <f>MONTH(Table1[[#This Row],[Date]])</f>
        <v>3</v>
      </c>
      <c r="D703" s="3">
        <f>YEAR(Table1[[#This Row],[Date]])</f>
        <v>2023</v>
      </c>
      <c r="E703" s="2">
        <v>45008</v>
      </c>
      <c r="F703" s="3" t="s">
        <v>727</v>
      </c>
      <c r="G703" s="3" t="s">
        <v>15</v>
      </c>
      <c r="H703" s="3">
        <v>32</v>
      </c>
      <c r="I703" s="3" t="str" cm="1">
        <f t="array" ref="I703">_xlfn.IFS(H703&lt;30,"Young Adult",H703&gt;=50,"Senior",H703&gt;=30,"Adult")</f>
        <v>Adult</v>
      </c>
      <c r="J703" s="3" t="s">
        <v>23</v>
      </c>
      <c r="K703" s="3">
        <v>3</v>
      </c>
      <c r="L703" s="4">
        <v>50</v>
      </c>
      <c r="M703">
        <f>K703*L703</f>
        <v>150</v>
      </c>
      <c r="N703" s="12">
        <f>M703*$Q$3</f>
        <v>2.25</v>
      </c>
    </row>
    <row r="704" spans="1:14">
      <c r="A704" s="3">
        <v>753</v>
      </c>
      <c r="B704" s="3">
        <f>DAY(Table1[[#This Row],[Date]])</f>
        <v>28</v>
      </c>
      <c r="C704" s="3">
        <f>MONTH(Table1[[#This Row],[Date]])</f>
        <v>2</v>
      </c>
      <c r="D704" s="3">
        <f>YEAR(Table1[[#This Row],[Date]])</f>
        <v>2023</v>
      </c>
      <c r="E704" s="2">
        <v>44985</v>
      </c>
      <c r="F704" s="3" t="s">
        <v>728</v>
      </c>
      <c r="G704" s="3" t="s">
        <v>19</v>
      </c>
      <c r="H704" s="3">
        <v>32</v>
      </c>
      <c r="I704" s="3" t="str" cm="1">
        <f t="array" ref="I704">_xlfn.IFS(H704&lt;30,"Young Adult",H704&gt;=50,"Senior",H704&gt;=30,"Adult")</f>
        <v>Adult</v>
      </c>
      <c r="J704" s="3" t="s">
        <v>23</v>
      </c>
      <c r="K704" s="3">
        <v>1</v>
      </c>
      <c r="L704" s="4">
        <v>30</v>
      </c>
      <c r="M704">
        <f>K704*L704</f>
        <v>30</v>
      </c>
      <c r="N704" s="12">
        <f>M704*$Q$3</f>
        <v>0.44999999999999996</v>
      </c>
    </row>
    <row r="705" spans="1:14">
      <c r="A705" s="3">
        <v>800</v>
      </c>
      <c r="B705" s="3">
        <f>DAY(Table1[[#This Row],[Date]])</f>
        <v>24</v>
      </c>
      <c r="C705" s="3">
        <f>MONTH(Table1[[#This Row],[Date]])</f>
        <v>2</v>
      </c>
      <c r="D705" s="3">
        <f>YEAR(Table1[[#This Row],[Date]])</f>
        <v>2023</v>
      </c>
      <c r="E705" s="2">
        <v>44981</v>
      </c>
      <c r="F705" s="3" t="s">
        <v>729</v>
      </c>
      <c r="G705" s="3" t="s">
        <v>15</v>
      </c>
      <c r="H705" s="3">
        <v>32</v>
      </c>
      <c r="I705" s="3" t="str" cm="1">
        <f t="array" ref="I705">_xlfn.IFS(H705&lt;30,"Young Adult",H705&gt;=50,"Senior",H705&gt;=30,"Adult")</f>
        <v>Adult</v>
      </c>
      <c r="J705" s="3" t="s">
        <v>23</v>
      </c>
      <c r="K705" s="3">
        <v>4</v>
      </c>
      <c r="L705" s="4">
        <v>300</v>
      </c>
      <c r="M705">
        <f>K705*L705</f>
        <v>1200</v>
      </c>
      <c r="N705" s="12">
        <f>M705*$Q$3</f>
        <v>18</v>
      </c>
    </row>
    <row r="706" spans="1:14">
      <c r="A706" s="3">
        <v>101</v>
      </c>
      <c r="B706" s="3">
        <f>DAY(Table1[[#This Row],[Date]])</f>
        <v>29</v>
      </c>
      <c r="C706" s="3">
        <f>MONTH(Table1[[#This Row],[Date]])</f>
        <v>1</v>
      </c>
      <c r="D706" s="3">
        <f>YEAR(Table1[[#This Row],[Date]])</f>
        <v>2023</v>
      </c>
      <c r="E706" s="2">
        <v>44955</v>
      </c>
      <c r="F706" s="3" t="s">
        <v>730</v>
      </c>
      <c r="G706" s="3" t="s">
        <v>15</v>
      </c>
      <c r="H706" s="3">
        <v>32</v>
      </c>
      <c r="I706" s="3" t="str" cm="1">
        <f t="array" ref="I706">_xlfn.IFS(H706&lt;30,"Young Adult",H706&gt;=50,"Senior",H706&gt;=30,"Adult")</f>
        <v>Adult</v>
      </c>
      <c r="J706" s="3" t="s">
        <v>23</v>
      </c>
      <c r="K706" s="3">
        <v>2</v>
      </c>
      <c r="L706" s="4">
        <v>300</v>
      </c>
      <c r="M706">
        <f>K706*L706</f>
        <v>600</v>
      </c>
      <c r="N706" s="12">
        <f>M706*$Q$3</f>
        <v>9</v>
      </c>
    </row>
    <row r="707" spans="1:14">
      <c r="A707" s="3">
        <v>625</v>
      </c>
      <c r="B707" s="3">
        <f>DAY(Table1[[#This Row],[Date]])</f>
        <v>8</v>
      </c>
      <c r="C707" s="3">
        <f>MONTH(Table1[[#This Row],[Date]])</f>
        <v>12</v>
      </c>
      <c r="D707" s="3">
        <f>YEAR(Table1[[#This Row],[Date]])</f>
        <v>2023</v>
      </c>
      <c r="E707" s="2">
        <v>45268</v>
      </c>
      <c r="F707" s="3" t="s">
        <v>731</v>
      </c>
      <c r="G707" s="3" t="s">
        <v>15</v>
      </c>
      <c r="H707" s="3">
        <v>31</v>
      </c>
      <c r="I707" s="3" t="str" cm="1">
        <f t="array" ref="I707">_xlfn.IFS(H707&lt;30,"Young Adult",H707&gt;=50,"Senior",H707&gt;=30,"Adult")</f>
        <v>Adult</v>
      </c>
      <c r="J707" s="3" t="s">
        <v>23</v>
      </c>
      <c r="K707" s="3">
        <v>1</v>
      </c>
      <c r="L707" s="4">
        <v>300</v>
      </c>
      <c r="M707">
        <f>K707*L707</f>
        <v>300</v>
      </c>
      <c r="N707" s="12">
        <f>M707*$Q$3</f>
        <v>4.5</v>
      </c>
    </row>
    <row r="708" spans="1:14">
      <c r="A708" s="3">
        <v>531</v>
      </c>
      <c r="B708" s="3">
        <f>DAY(Table1[[#This Row],[Date]])</f>
        <v>7</v>
      </c>
      <c r="C708" s="3">
        <f>MONTH(Table1[[#This Row],[Date]])</f>
        <v>12</v>
      </c>
      <c r="D708" s="3">
        <f>YEAR(Table1[[#This Row],[Date]])</f>
        <v>2023</v>
      </c>
      <c r="E708" s="2">
        <v>45267</v>
      </c>
      <c r="F708" s="3" t="s">
        <v>732</v>
      </c>
      <c r="G708" s="3" t="s">
        <v>15</v>
      </c>
      <c r="H708" s="3">
        <v>31</v>
      </c>
      <c r="I708" s="3" t="str" cm="1">
        <f t="array" ref="I708">_xlfn.IFS(H708&lt;30,"Young Adult",H708&gt;=50,"Senior",H708&gt;=30,"Adult")</f>
        <v>Adult</v>
      </c>
      <c r="J708" s="3" t="s">
        <v>16</v>
      </c>
      <c r="K708" s="3">
        <v>1</v>
      </c>
      <c r="L708" s="4">
        <v>500</v>
      </c>
      <c r="M708">
        <f>K708*L708</f>
        <v>500</v>
      </c>
      <c r="N708" s="12">
        <f>M708*$Q$3</f>
        <v>7.5</v>
      </c>
    </row>
    <row r="709" spans="1:14">
      <c r="A709" s="3">
        <v>580</v>
      </c>
      <c r="B709" s="3">
        <f>DAY(Table1[[#This Row],[Date]])</f>
        <v>6</v>
      </c>
      <c r="C709" s="3">
        <f>MONTH(Table1[[#This Row],[Date]])</f>
        <v>12</v>
      </c>
      <c r="D709" s="3">
        <f>YEAR(Table1[[#This Row],[Date]])</f>
        <v>2023</v>
      </c>
      <c r="E709" s="2">
        <v>45266</v>
      </c>
      <c r="F709" s="3" t="s">
        <v>733</v>
      </c>
      <c r="G709" s="3" t="s">
        <v>19</v>
      </c>
      <c r="H709" s="3">
        <v>31</v>
      </c>
      <c r="I709" s="3" t="str" cm="1">
        <f t="array" ref="I709">_xlfn.IFS(H709&lt;30,"Young Adult",H709&gt;=50,"Senior",H709&gt;=30,"Adult")</f>
        <v>Adult</v>
      </c>
      <c r="J709" s="3" t="s">
        <v>23</v>
      </c>
      <c r="K709" s="3">
        <v>3</v>
      </c>
      <c r="L709" s="4">
        <v>500</v>
      </c>
      <c r="M709">
        <f>K709*L709</f>
        <v>1500</v>
      </c>
      <c r="N709" s="12">
        <f>M709*$Q$3</f>
        <v>22.5</v>
      </c>
    </row>
    <row r="710" spans="1:14">
      <c r="A710" s="3">
        <v>841</v>
      </c>
      <c r="B710" s="3">
        <f>DAY(Table1[[#This Row],[Date]])</f>
        <v>2</v>
      </c>
      <c r="C710" s="3">
        <f>MONTH(Table1[[#This Row],[Date]])</f>
        <v>11</v>
      </c>
      <c r="D710" s="3">
        <f>YEAR(Table1[[#This Row],[Date]])</f>
        <v>2023</v>
      </c>
      <c r="E710" s="2">
        <v>45232</v>
      </c>
      <c r="F710" s="3" t="s">
        <v>734</v>
      </c>
      <c r="G710" s="3" t="s">
        <v>15</v>
      </c>
      <c r="H710" s="3">
        <v>31</v>
      </c>
      <c r="I710" s="3" t="str" cm="1">
        <f t="array" ref="I710">_xlfn.IFS(H710&lt;30,"Young Adult",H710&gt;=50,"Senior",H710&gt;=30,"Adult")</f>
        <v>Adult</v>
      </c>
      <c r="J710" s="3" t="s">
        <v>16</v>
      </c>
      <c r="K710" s="3">
        <v>4</v>
      </c>
      <c r="L710" s="4">
        <v>25</v>
      </c>
      <c r="M710">
        <f>K710*L710</f>
        <v>100</v>
      </c>
      <c r="N710" s="12">
        <f>M710*$Q$3</f>
        <v>1.5</v>
      </c>
    </row>
    <row r="711" spans="1:14">
      <c r="A711" s="3">
        <v>334</v>
      </c>
      <c r="B711" s="3">
        <f>DAY(Table1[[#This Row],[Date]])</f>
        <v>1</v>
      </c>
      <c r="C711" s="3">
        <f>MONTH(Table1[[#This Row],[Date]])</f>
        <v>11</v>
      </c>
      <c r="D711" s="3">
        <f>YEAR(Table1[[#This Row],[Date]])</f>
        <v>2023</v>
      </c>
      <c r="E711" s="2">
        <v>45231</v>
      </c>
      <c r="F711" s="3" t="s">
        <v>735</v>
      </c>
      <c r="G711" s="3" t="s">
        <v>15</v>
      </c>
      <c r="H711" s="3">
        <v>31</v>
      </c>
      <c r="I711" s="3" t="str" cm="1">
        <f t="array" ref="I711">_xlfn.IFS(H711&lt;30,"Young Adult",H711&gt;=50,"Senior",H711&gt;=30,"Adult")</f>
        <v>Adult</v>
      </c>
      <c r="J711" s="3" t="s">
        <v>16</v>
      </c>
      <c r="K711" s="3">
        <v>3</v>
      </c>
      <c r="L711" s="4">
        <v>300</v>
      </c>
      <c r="M711">
        <f>K711*L711</f>
        <v>900</v>
      </c>
      <c r="N711" s="12">
        <f>M711*$Q$3</f>
        <v>13.5</v>
      </c>
    </row>
    <row r="712" spans="1:14">
      <c r="A712" s="3">
        <v>55</v>
      </c>
      <c r="B712" s="3">
        <f>DAY(Table1[[#This Row],[Date]])</f>
        <v>10</v>
      </c>
      <c r="C712" s="3">
        <f>MONTH(Table1[[#This Row],[Date]])</f>
        <v>10</v>
      </c>
      <c r="D712" s="3">
        <f>YEAR(Table1[[#This Row],[Date]])</f>
        <v>2023</v>
      </c>
      <c r="E712" s="2">
        <v>45209</v>
      </c>
      <c r="F712" s="3" t="s">
        <v>736</v>
      </c>
      <c r="G712" s="3" t="s">
        <v>15</v>
      </c>
      <c r="H712" s="3">
        <v>31</v>
      </c>
      <c r="I712" s="3" t="str" cm="1">
        <f t="array" ref="I712">_xlfn.IFS(H712&lt;30,"Young Adult",H712&gt;=50,"Senior",H712&gt;=30,"Adult")</f>
        <v>Adult</v>
      </c>
      <c r="J712" s="3" t="s">
        <v>20</v>
      </c>
      <c r="K712" s="3">
        <v>4</v>
      </c>
      <c r="L712" s="4">
        <v>30</v>
      </c>
      <c r="M712">
        <f>K712*L712</f>
        <v>120</v>
      </c>
      <c r="N712" s="12">
        <f>M712*$Q$3</f>
        <v>1.7999999999999998</v>
      </c>
    </row>
    <row r="713" spans="1:14">
      <c r="A713" s="3">
        <v>319</v>
      </c>
      <c r="B713" s="3">
        <f>DAY(Table1[[#This Row],[Date]])</f>
        <v>5</v>
      </c>
      <c r="C713" s="3">
        <f>MONTH(Table1[[#This Row],[Date]])</f>
        <v>10</v>
      </c>
      <c r="D713" s="3">
        <f>YEAR(Table1[[#This Row],[Date]])</f>
        <v>2023</v>
      </c>
      <c r="E713" s="2">
        <v>45204</v>
      </c>
      <c r="F713" s="3" t="s">
        <v>737</v>
      </c>
      <c r="G713" s="3" t="s">
        <v>15</v>
      </c>
      <c r="H713" s="3">
        <v>31</v>
      </c>
      <c r="I713" s="3" t="str" cm="1">
        <f t="array" ref="I713">_xlfn.IFS(H713&lt;30,"Young Adult",H713&gt;=50,"Senior",H713&gt;=30,"Adult")</f>
        <v>Adult</v>
      </c>
      <c r="J713" s="3" t="s">
        <v>23</v>
      </c>
      <c r="K713" s="3">
        <v>1</v>
      </c>
      <c r="L713" s="4">
        <v>500</v>
      </c>
      <c r="M713">
        <f>K713*L713</f>
        <v>500</v>
      </c>
      <c r="N713" s="12">
        <f>M713*$Q$3</f>
        <v>7.5</v>
      </c>
    </row>
    <row r="714" spans="1:14">
      <c r="A714" s="3">
        <v>179</v>
      </c>
      <c r="B714" s="3">
        <f>DAY(Table1[[#This Row],[Date]])</f>
        <v>29</v>
      </c>
      <c r="C714" s="3">
        <f>MONTH(Table1[[#This Row],[Date]])</f>
        <v>9</v>
      </c>
      <c r="D714" s="3">
        <f>YEAR(Table1[[#This Row],[Date]])</f>
        <v>2023</v>
      </c>
      <c r="E714" s="2">
        <v>45198</v>
      </c>
      <c r="F714" s="3" t="s">
        <v>738</v>
      </c>
      <c r="G714" s="3" t="s">
        <v>15</v>
      </c>
      <c r="H714" s="3">
        <v>31</v>
      </c>
      <c r="I714" s="3" t="str" cm="1">
        <f t="array" ref="I714">_xlfn.IFS(H714&lt;30,"Young Adult",H714&gt;=50,"Senior",H714&gt;=30,"Adult")</f>
        <v>Adult</v>
      </c>
      <c r="J714" s="3" t="s">
        <v>16</v>
      </c>
      <c r="K714" s="3">
        <v>1</v>
      </c>
      <c r="L714" s="4">
        <v>300</v>
      </c>
      <c r="M714">
        <f>K714*L714</f>
        <v>300</v>
      </c>
      <c r="N714" s="12">
        <f>M714*$Q$3</f>
        <v>4.5</v>
      </c>
    </row>
    <row r="715" spans="1:14">
      <c r="A715" s="3">
        <v>285</v>
      </c>
      <c r="B715" s="3">
        <f>DAY(Table1[[#This Row],[Date]])</f>
        <v>15</v>
      </c>
      <c r="C715" s="3">
        <f>MONTH(Table1[[#This Row],[Date]])</f>
        <v>8</v>
      </c>
      <c r="D715" s="3">
        <f>YEAR(Table1[[#This Row],[Date]])</f>
        <v>2023</v>
      </c>
      <c r="E715" s="2">
        <v>45153</v>
      </c>
      <c r="F715" s="3" t="s">
        <v>739</v>
      </c>
      <c r="G715" s="3" t="s">
        <v>19</v>
      </c>
      <c r="H715" s="3">
        <v>31</v>
      </c>
      <c r="I715" s="3" t="str" cm="1">
        <f t="array" ref="I715">_xlfn.IFS(H715&lt;30,"Young Adult",H715&gt;=50,"Senior",H715&gt;=30,"Adult")</f>
        <v>Adult</v>
      </c>
      <c r="J715" s="3" t="s">
        <v>16</v>
      </c>
      <c r="K715" s="3">
        <v>1</v>
      </c>
      <c r="L715" s="4">
        <v>25</v>
      </c>
      <c r="M715">
        <f>K715*L715</f>
        <v>25</v>
      </c>
      <c r="N715" s="12">
        <f>M715*$Q$3</f>
        <v>0.375</v>
      </c>
    </row>
    <row r="716" spans="1:14">
      <c r="A716" s="3">
        <v>980</v>
      </c>
      <c r="B716" s="3">
        <f>DAY(Table1[[#This Row],[Date]])</f>
        <v>29</v>
      </c>
      <c r="C716" s="3">
        <f>MONTH(Table1[[#This Row],[Date]])</f>
        <v>7</v>
      </c>
      <c r="D716" s="3">
        <f>YEAR(Table1[[#This Row],[Date]])</f>
        <v>2023</v>
      </c>
      <c r="E716" s="2">
        <v>45136</v>
      </c>
      <c r="F716" s="3" t="s">
        <v>740</v>
      </c>
      <c r="G716" s="3" t="s">
        <v>19</v>
      </c>
      <c r="H716" s="3">
        <v>31</v>
      </c>
      <c r="I716" s="3" t="str" cm="1">
        <f t="array" ref="I716">_xlfn.IFS(H716&lt;30,"Young Adult",H716&gt;=50,"Senior",H716&gt;=30,"Adult")</f>
        <v>Adult</v>
      </c>
      <c r="J716" s="3" t="s">
        <v>16</v>
      </c>
      <c r="K716" s="3">
        <v>3</v>
      </c>
      <c r="L716" s="4">
        <v>25</v>
      </c>
      <c r="M716">
        <f>K716*L716</f>
        <v>75</v>
      </c>
      <c r="N716" s="12">
        <f>M716*$Q$3</f>
        <v>1.125</v>
      </c>
    </row>
    <row r="717" spans="1:14">
      <c r="A717" s="3">
        <v>455</v>
      </c>
      <c r="B717" s="3">
        <f>DAY(Table1[[#This Row],[Date]])</f>
        <v>1</v>
      </c>
      <c r="C717" s="3">
        <f>MONTH(Table1[[#This Row],[Date]])</f>
        <v>7</v>
      </c>
      <c r="D717" s="3">
        <f>YEAR(Table1[[#This Row],[Date]])</f>
        <v>2023</v>
      </c>
      <c r="E717" s="2">
        <v>45108</v>
      </c>
      <c r="F717" s="3" t="s">
        <v>741</v>
      </c>
      <c r="G717" s="3" t="s">
        <v>15</v>
      </c>
      <c r="H717" s="3">
        <v>31</v>
      </c>
      <c r="I717" s="3" t="str" cm="1">
        <f t="array" ref="I717">_xlfn.IFS(H717&lt;30,"Young Adult",H717&gt;=50,"Senior",H717&gt;=30,"Adult")</f>
        <v>Adult</v>
      </c>
      <c r="J717" s="3" t="s">
        <v>16</v>
      </c>
      <c r="K717" s="3">
        <v>4</v>
      </c>
      <c r="L717" s="4">
        <v>25</v>
      </c>
      <c r="M717">
        <f>K717*L717</f>
        <v>100</v>
      </c>
      <c r="N717" s="12">
        <f>M717*$Q$3</f>
        <v>1.5</v>
      </c>
    </row>
    <row r="718" spans="1:14">
      <c r="A718" s="3">
        <v>365</v>
      </c>
      <c r="B718" s="3">
        <f>DAY(Table1[[#This Row],[Date]])</f>
        <v>11</v>
      </c>
      <c r="C718" s="3">
        <f>MONTH(Table1[[#This Row],[Date]])</f>
        <v>6</v>
      </c>
      <c r="D718" s="3">
        <f>YEAR(Table1[[#This Row],[Date]])</f>
        <v>2023</v>
      </c>
      <c r="E718" s="2">
        <v>45088</v>
      </c>
      <c r="F718" s="3" t="s">
        <v>742</v>
      </c>
      <c r="G718" s="3" t="s">
        <v>15</v>
      </c>
      <c r="H718" s="3">
        <v>31</v>
      </c>
      <c r="I718" s="3" t="str" cm="1">
        <f t="array" ref="I718">_xlfn.IFS(H718&lt;30,"Young Adult",H718&gt;=50,"Senior",H718&gt;=30,"Adult")</f>
        <v>Adult</v>
      </c>
      <c r="J718" s="3" t="s">
        <v>23</v>
      </c>
      <c r="K718" s="3">
        <v>1</v>
      </c>
      <c r="L718" s="4">
        <v>300</v>
      </c>
      <c r="M718">
        <f>K718*L718</f>
        <v>300</v>
      </c>
      <c r="N718" s="12">
        <f>M718*$Q$3</f>
        <v>4.5</v>
      </c>
    </row>
    <row r="719" spans="1:14">
      <c r="A719" s="3">
        <v>769</v>
      </c>
      <c r="B719" s="3">
        <f>DAY(Table1[[#This Row],[Date]])</f>
        <v>9</v>
      </c>
      <c r="C719" s="3">
        <f>MONTH(Table1[[#This Row],[Date]])</f>
        <v>6</v>
      </c>
      <c r="D719" s="3">
        <f>YEAR(Table1[[#This Row],[Date]])</f>
        <v>2023</v>
      </c>
      <c r="E719" s="2">
        <v>45086</v>
      </c>
      <c r="F719" s="3" t="s">
        <v>743</v>
      </c>
      <c r="G719" s="3" t="s">
        <v>19</v>
      </c>
      <c r="H719" s="3">
        <v>31</v>
      </c>
      <c r="I719" s="3" t="str" cm="1">
        <f t="array" ref="I719">_xlfn.IFS(H719&lt;30,"Young Adult",H719&gt;=50,"Senior",H719&gt;=30,"Adult")</f>
        <v>Adult</v>
      </c>
      <c r="J719" s="3" t="s">
        <v>16</v>
      </c>
      <c r="K719" s="3">
        <v>4</v>
      </c>
      <c r="L719" s="4">
        <v>30</v>
      </c>
      <c r="M719">
        <f>K719*L719</f>
        <v>120</v>
      </c>
      <c r="N719" s="12">
        <f>M719*$Q$3</f>
        <v>1.7999999999999998</v>
      </c>
    </row>
    <row r="720" spans="1:14">
      <c r="A720" s="3">
        <v>155</v>
      </c>
      <c r="B720" s="3">
        <f>DAY(Table1[[#This Row],[Date]])</f>
        <v>17</v>
      </c>
      <c r="C720" s="3">
        <f>MONTH(Table1[[#This Row],[Date]])</f>
        <v>5</v>
      </c>
      <c r="D720" s="3">
        <f>YEAR(Table1[[#This Row],[Date]])</f>
        <v>2023</v>
      </c>
      <c r="E720" s="2">
        <v>45063</v>
      </c>
      <c r="F720" s="3" t="s">
        <v>744</v>
      </c>
      <c r="G720" s="3" t="s">
        <v>15</v>
      </c>
      <c r="H720" s="3">
        <v>31</v>
      </c>
      <c r="I720" s="3" t="str" cm="1">
        <f t="array" ref="I720">_xlfn.IFS(H720&lt;30,"Young Adult",H720&gt;=50,"Senior",H720&gt;=30,"Adult")</f>
        <v>Adult</v>
      </c>
      <c r="J720" s="3" t="s">
        <v>16</v>
      </c>
      <c r="K720" s="3">
        <v>4</v>
      </c>
      <c r="L720" s="4">
        <v>500</v>
      </c>
      <c r="M720">
        <f>K720*L720</f>
        <v>2000</v>
      </c>
      <c r="N720" s="12">
        <f>M720*$Q$3</f>
        <v>30</v>
      </c>
    </row>
    <row r="721" spans="1:14">
      <c r="A721" s="3">
        <v>353</v>
      </c>
      <c r="B721" s="3">
        <f>DAY(Table1[[#This Row],[Date]])</f>
        <v>14</v>
      </c>
      <c r="C721" s="3">
        <f>MONTH(Table1[[#This Row],[Date]])</f>
        <v>5</v>
      </c>
      <c r="D721" s="3">
        <f>YEAR(Table1[[#This Row],[Date]])</f>
        <v>2023</v>
      </c>
      <c r="E721" s="2">
        <v>45060</v>
      </c>
      <c r="F721" s="3" t="s">
        <v>745</v>
      </c>
      <c r="G721" s="3" t="s">
        <v>15</v>
      </c>
      <c r="H721" s="3">
        <v>31</v>
      </c>
      <c r="I721" s="3" t="str" cm="1">
        <f t="array" ref="I721">_xlfn.IFS(H721&lt;30,"Young Adult",H721&gt;=50,"Senior",H721&gt;=30,"Adult")</f>
        <v>Adult</v>
      </c>
      <c r="J721" s="3" t="s">
        <v>16</v>
      </c>
      <c r="K721" s="3">
        <v>1</v>
      </c>
      <c r="L721" s="4">
        <v>500</v>
      </c>
      <c r="M721">
        <f>K721*L721</f>
        <v>500</v>
      </c>
      <c r="N721" s="12">
        <f>M721*$Q$3</f>
        <v>7.5</v>
      </c>
    </row>
    <row r="722" spans="1:14">
      <c r="A722" s="3">
        <v>341</v>
      </c>
      <c r="B722" s="3">
        <f>DAY(Table1[[#This Row],[Date]])</f>
        <v>7</v>
      </c>
      <c r="C722" s="3">
        <f>MONTH(Table1[[#This Row],[Date]])</f>
        <v>5</v>
      </c>
      <c r="D722" s="3">
        <f>YEAR(Table1[[#This Row],[Date]])</f>
        <v>2023</v>
      </c>
      <c r="E722" s="2">
        <v>45053</v>
      </c>
      <c r="F722" s="3" t="s">
        <v>746</v>
      </c>
      <c r="G722" s="3" t="s">
        <v>15</v>
      </c>
      <c r="H722" s="3">
        <v>31</v>
      </c>
      <c r="I722" s="3" t="str" cm="1">
        <f t="array" ref="I722">_xlfn.IFS(H722&lt;30,"Young Adult",H722&gt;=50,"Senior",H722&gt;=30,"Adult")</f>
        <v>Adult</v>
      </c>
      <c r="J722" s="3" t="s">
        <v>23</v>
      </c>
      <c r="K722" s="3">
        <v>4</v>
      </c>
      <c r="L722" s="4">
        <v>50</v>
      </c>
      <c r="M722">
        <f>K722*L722</f>
        <v>200</v>
      </c>
      <c r="N722" s="12">
        <f>M722*$Q$3</f>
        <v>3</v>
      </c>
    </row>
    <row r="723" spans="1:14">
      <c r="A723" s="3">
        <v>572</v>
      </c>
      <c r="B723" s="3">
        <f>DAY(Table1[[#This Row],[Date]])</f>
        <v>20</v>
      </c>
      <c r="C723" s="3">
        <f>MONTH(Table1[[#This Row],[Date]])</f>
        <v>4</v>
      </c>
      <c r="D723" s="3">
        <f>YEAR(Table1[[#This Row],[Date]])</f>
        <v>2023</v>
      </c>
      <c r="E723" s="2">
        <v>45036</v>
      </c>
      <c r="F723" s="3" t="s">
        <v>747</v>
      </c>
      <c r="G723" s="3" t="s">
        <v>15</v>
      </c>
      <c r="H723" s="3">
        <v>31</v>
      </c>
      <c r="I723" s="3" t="str" cm="1">
        <f t="array" ref="I723">_xlfn.IFS(H723&lt;30,"Young Adult",H723&gt;=50,"Senior",H723&gt;=30,"Adult")</f>
        <v>Adult</v>
      </c>
      <c r="J723" s="3" t="s">
        <v>23</v>
      </c>
      <c r="K723" s="3">
        <v>4</v>
      </c>
      <c r="L723" s="4">
        <v>500</v>
      </c>
      <c r="M723">
        <f>K723*L723</f>
        <v>2000</v>
      </c>
      <c r="N723" s="12">
        <f>M723*$Q$3</f>
        <v>30</v>
      </c>
    </row>
    <row r="724" spans="1:14">
      <c r="A724" s="3">
        <v>901</v>
      </c>
      <c r="B724" s="3">
        <f>DAY(Table1[[#This Row],[Date]])</f>
        <v>10</v>
      </c>
      <c r="C724" s="3">
        <f>MONTH(Table1[[#This Row],[Date]])</f>
        <v>4</v>
      </c>
      <c r="D724" s="3">
        <f>YEAR(Table1[[#This Row],[Date]])</f>
        <v>2023</v>
      </c>
      <c r="E724" s="2">
        <v>45026</v>
      </c>
      <c r="F724" s="3" t="s">
        <v>748</v>
      </c>
      <c r="G724" s="3" t="s">
        <v>15</v>
      </c>
      <c r="H724" s="3">
        <v>31</v>
      </c>
      <c r="I724" s="3" t="str" cm="1">
        <f t="array" ref="I724">_xlfn.IFS(H724&lt;30,"Young Adult",H724&gt;=50,"Senior",H724&gt;=30,"Adult")</f>
        <v>Adult</v>
      </c>
      <c r="J724" s="3" t="s">
        <v>16</v>
      </c>
      <c r="K724" s="3">
        <v>1</v>
      </c>
      <c r="L724" s="4">
        <v>30</v>
      </c>
      <c r="M724">
        <f>K724*L724</f>
        <v>30</v>
      </c>
      <c r="N724" s="12">
        <f>M724*$Q$3</f>
        <v>0.44999999999999996</v>
      </c>
    </row>
    <row r="725" spans="1:14">
      <c r="A725" s="3">
        <v>175</v>
      </c>
      <c r="B725" s="3">
        <f>DAY(Table1[[#This Row],[Date]])</f>
        <v>20</v>
      </c>
      <c r="C725" s="3">
        <f>MONTH(Table1[[#This Row],[Date]])</f>
        <v>3</v>
      </c>
      <c r="D725" s="3">
        <f>YEAR(Table1[[#This Row],[Date]])</f>
        <v>2023</v>
      </c>
      <c r="E725" s="2">
        <v>45005</v>
      </c>
      <c r="F725" s="3" t="s">
        <v>749</v>
      </c>
      <c r="G725" s="3" t="s">
        <v>19</v>
      </c>
      <c r="H725" s="3">
        <v>31</v>
      </c>
      <c r="I725" s="3" t="str" cm="1">
        <f t="array" ref="I725">_xlfn.IFS(H725&lt;30,"Young Adult",H725&gt;=50,"Senior",H725&gt;=30,"Adult")</f>
        <v>Adult</v>
      </c>
      <c r="J725" s="3" t="s">
        <v>16</v>
      </c>
      <c r="K725" s="3">
        <v>4</v>
      </c>
      <c r="L725" s="4">
        <v>25</v>
      </c>
      <c r="M725">
        <f>K725*L725</f>
        <v>100</v>
      </c>
      <c r="N725" s="12">
        <f>M725*$Q$3</f>
        <v>1.5</v>
      </c>
    </row>
    <row r="726" spans="1:14">
      <c r="A726" s="3">
        <v>785</v>
      </c>
      <c r="B726" s="3">
        <f>DAY(Table1[[#This Row],[Date]])</f>
        <v>3</v>
      </c>
      <c r="C726" s="3">
        <f>MONTH(Table1[[#This Row],[Date]])</f>
        <v>3</v>
      </c>
      <c r="D726" s="3">
        <f>YEAR(Table1[[#This Row],[Date]])</f>
        <v>2023</v>
      </c>
      <c r="E726" s="2">
        <v>44988</v>
      </c>
      <c r="F726" s="3" t="s">
        <v>750</v>
      </c>
      <c r="G726" s="3" t="s">
        <v>19</v>
      </c>
      <c r="H726" s="3">
        <v>31</v>
      </c>
      <c r="I726" s="3" t="str" cm="1">
        <f t="array" ref="I726">_xlfn.IFS(H726&lt;30,"Young Adult",H726&gt;=50,"Senior",H726&gt;=30,"Adult")</f>
        <v>Adult</v>
      </c>
      <c r="J726" s="3" t="s">
        <v>20</v>
      </c>
      <c r="K726" s="3">
        <v>4</v>
      </c>
      <c r="L726" s="4">
        <v>50</v>
      </c>
      <c r="M726">
        <f>K726*L726</f>
        <v>200</v>
      </c>
      <c r="N726" s="12">
        <f>M726*$Q$3</f>
        <v>3</v>
      </c>
    </row>
    <row r="727" spans="1:14">
      <c r="A727" s="3">
        <v>85</v>
      </c>
      <c r="B727" s="3">
        <f>DAY(Table1[[#This Row],[Date]])</f>
        <v>6</v>
      </c>
      <c r="C727" s="3">
        <f>MONTH(Table1[[#This Row],[Date]])</f>
        <v>2</v>
      </c>
      <c r="D727" s="3">
        <f>YEAR(Table1[[#This Row],[Date]])</f>
        <v>2023</v>
      </c>
      <c r="E727" s="2">
        <v>44963</v>
      </c>
      <c r="F727" s="3" t="s">
        <v>751</v>
      </c>
      <c r="G727" s="3" t="s">
        <v>15</v>
      </c>
      <c r="H727" s="3">
        <v>31</v>
      </c>
      <c r="I727" s="3" t="str" cm="1">
        <f t="array" ref="I727">_xlfn.IFS(H727&lt;30,"Young Adult",H727&gt;=50,"Senior",H727&gt;=30,"Adult")</f>
        <v>Adult</v>
      </c>
      <c r="J727" s="3" t="s">
        <v>23</v>
      </c>
      <c r="K727" s="3">
        <v>3</v>
      </c>
      <c r="L727" s="4">
        <v>50</v>
      </c>
      <c r="M727">
        <f>K727*L727</f>
        <v>150</v>
      </c>
      <c r="N727" s="12">
        <f>M727*$Q$3</f>
        <v>2.25</v>
      </c>
    </row>
    <row r="728" spans="1:14">
      <c r="A728" s="3">
        <v>184</v>
      </c>
      <c r="B728" s="3">
        <f>DAY(Table1[[#This Row],[Date]])</f>
        <v>10</v>
      </c>
      <c r="C728" s="3">
        <f>MONTH(Table1[[#This Row],[Date]])</f>
        <v>1</v>
      </c>
      <c r="D728" s="3">
        <f>YEAR(Table1[[#This Row],[Date]])</f>
        <v>2023</v>
      </c>
      <c r="E728" s="2">
        <v>44936</v>
      </c>
      <c r="F728" s="3" t="s">
        <v>752</v>
      </c>
      <c r="G728" s="3" t="s">
        <v>15</v>
      </c>
      <c r="H728" s="3">
        <v>31</v>
      </c>
      <c r="I728" s="3" t="str" cm="1">
        <f t="array" ref="I728">_xlfn.IFS(H728&lt;30,"Young Adult",H728&gt;=50,"Senior",H728&gt;=30,"Adult")</f>
        <v>Adult</v>
      </c>
      <c r="J728" s="3" t="s">
        <v>16</v>
      </c>
      <c r="K728" s="3">
        <v>4</v>
      </c>
      <c r="L728" s="4">
        <v>50</v>
      </c>
      <c r="M728">
        <f>K728*L728</f>
        <v>200</v>
      </c>
      <c r="N728" s="12">
        <f>M728*$Q$3</f>
        <v>3</v>
      </c>
    </row>
    <row r="729" spans="1:14">
      <c r="A729" s="3">
        <v>805</v>
      </c>
      <c r="B729" s="3">
        <f>DAY(Table1[[#This Row],[Date]])</f>
        <v>29</v>
      </c>
      <c r="C729" s="3">
        <f>MONTH(Table1[[#This Row],[Date]])</f>
        <v>12</v>
      </c>
      <c r="D729" s="3">
        <f>YEAR(Table1[[#This Row],[Date]])</f>
        <v>2023</v>
      </c>
      <c r="E729" s="2">
        <v>45289</v>
      </c>
      <c r="F729" s="3" t="s">
        <v>753</v>
      </c>
      <c r="G729" s="3" t="s">
        <v>19</v>
      </c>
      <c r="H729" s="3">
        <v>30</v>
      </c>
      <c r="I729" s="3" t="str" cm="1">
        <f t="array" ref="I729">_xlfn.IFS(H729&lt;30,"Young Adult",H729&gt;=50,"Senior",H729&gt;=30,"Adult")</f>
        <v>Adult</v>
      </c>
      <c r="J729" s="3" t="s">
        <v>20</v>
      </c>
      <c r="K729" s="3">
        <v>3</v>
      </c>
      <c r="L729" s="4">
        <v>500</v>
      </c>
      <c r="M729">
        <f>K729*L729</f>
        <v>1500</v>
      </c>
      <c r="N729" s="12">
        <f>M729*$Q$3</f>
        <v>22.5</v>
      </c>
    </row>
    <row r="730" spans="1:14">
      <c r="A730" s="3">
        <v>209</v>
      </c>
      <c r="B730" s="3">
        <f>DAY(Table1[[#This Row],[Date]])</f>
        <v>20</v>
      </c>
      <c r="C730" s="3">
        <f>MONTH(Table1[[#This Row],[Date]])</f>
        <v>12</v>
      </c>
      <c r="D730" s="3">
        <f>YEAR(Table1[[#This Row],[Date]])</f>
        <v>2023</v>
      </c>
      <c r="E730" s="2">
        <v>45280</v>
      </c>
      <c r="F730" s="3" t="s">
        <v>754</v>
      </c>
      <c r="G730" s="3" t="s">
        <v>19</v>
      </c>
      <c r="H730" s="3">
        <v>30</v>
      </c>
      <c r="I730" s="3" t="str" cm="1">
        <f t="array" ref="I730">_xlfn.IFS(H730&lt;30,"Young Adult",H730&gt;=50,"Senior",H730&gt;=30,"Adult")</f>
        <v>Adult</v>
      </c>
      <c r="J730" s="3" t="s">
        <v>16</v>
      </c>
      <c r="K730" s="3">
        <v>4</v>
      </c>
      <c r="L730" s="4">
        <v>50</v>
      </c>
      <c r="M730">
        <f>K730*L730</f>
        <v>200</v>
      </c>
      <c r="N730" s="12">
        <f>M730*$Q$3</f>
        <v>3</v>
      </c>
    </row>
    <row r="731" spans="1:14">
      <c r="A731" s="3">
        <v>435</v>
      </c>
      <c r="B731" s="3">
        <f>DAY(Table1[[#This Row],[Date]])</f>
        <v>20</v>
      </c>
      <c r="C731" s="3">
        <f>MONTH(Table1[[#This Row],[Date]])</f>
        <v>12</v>
      </c>
      <c r="D731" s="3">
        <f>YEAR(Table1[[#This Row],[Date]])</f>
        <v>2023</v>
      </c>
      <c r="E731" s="2">
        <v>45280</v>
      </c>
      <c r="F731" s="3" t="s">
        <v>755</v>
      </c>
      <c r="G731" s="3" t="s">
        <v>19</v>
      </c>
      <c r="H731" s="3">
        <v>30</v>
      </c>
      <c r="I731" s="3" t="str" cm="1">
        <f t="array" ref="I731">_xlfn.IFS(H731&lt;30,"Young Adult",H731&gt;=50,"Senior",H731&gt;=30,"Adult")</f>
        <v>Adult</v>
      </c>
      <c r="J731" s="3" t="s">
        <v>20</v>
      </c>
      <c r="K731" s="3">
        <v>3</v>
      </c>
      <c r="L731" s="4">
        <v>300</v>
      </c>
      <c r="M731">
        <f>K731*L731</f>
        <v>900</v>
      </c>
      <c r="N731" s="12">
        <f>M731*$Q$3</f>
        <v>13.5</v>
      </c>
    </row>
    <row r="732" spans="1:14">
      <c r="A732" s="3">
        <v>817</v>
      </c>
      <c r="B732" s="3">
        <f>DAY(Table1[[#This Row],[Date]])</f>
        <v>31</v>
      </c>
      <c r="C732" s="3">
        <f>MONTH(Table1[[#This Row],[Date]])</f>
        <v>10</v>
      </c>
      <c r="D732" s="3">
        <f>YEAR(Table1[[#This Row],[Date]])</f>
        <v>2023</v>
      </c>
      <c r="E732" s="2">
        <v>45230</v>
      </c>
      <c r="F732" s="3" t="s">
        <v>756</v>
      </c>
      <c r="G732" s="3" t="s">
        <v>15</v>
      </c>
      <c r="H732" s="3">
        <v>30</v>
      </c>
      <c r="I732" s="3" t="str" cm="1">
        <f t="array" ref="I732">_xlfn.IFS(H732&lt;30,"Young Adult",H732&gt;=50,"Senior",H732&gt;=30,"Adult")</f>
        <v>Adult</v>
      </c>
      <c r="J732" s="3" t="s">
        <v>20</v>
      </c>
      <c r="K732" s="3">
        <v>4</v>
      </c>
      <c r="L732" s="4">
        <v>50</v>
      </c>
      <c r="M732">
        <f>K732*L732</f>
        <v>200</v>
      </c>
      <c r="N732" s="12">
        <f>M732*$Q$3</f>
        <v>3</v>
      </c>
    </row>
    <row r="733" spans="1:14">
      <c r="A733" s="3">
        <v>896</v>
      </c>
      <c r="B733" s="3">
        <f>DAY(Table1[[#This Row],[Date]])</f>
        <v>29</v>
      </c>
      <c r="C733" s="3">
        <f>MONTH(Table1[[#This Row],[Date]])</f>
        <v>10</v>
      </c>
      <c r="D733" s="3">
        <f>YEAR(Table1[[#This Row],[Date]])</f>
        <v>2023</v>
      </c>
      <c r="E733" s="2">
        <v>45228</v>
      </c>
      <c r="F733" s="3" t="s">
        <v>757</v>
      </c>
      <c r="G733" s="3" t="s">
        <v>19</v>
      </c>
      <c r="H733" s="3">
        <v>30</v>
      </c>
      <c r="I733" s="3" t="str" cm="1">
        <f t="array" ref="I733">_xlfn.IFS(H733&lt;30,"Young Adult",H733&gt;=50,"Senior",H733&gt;=30,"Adult")</f>
        <v>Adult</v>
      </c>
      <c r="J733" s="3" t="s">
        <v>16</v>
      </c>
      <c r="K733" s="3">
        <v>2</v>
      </c>
      <c r="L733" s="4">
        <v>25</v>
      </c>
      <c r="M733">
        <f>K733*L733</f>
        <v>50</v>
      </c>
      <c r="N733" s="12">
        <f>M733*$Q$3</f>
        <v>0.75</v>
      </c>
    </row>
    <row r="734" spans="1:14">
      <c r="A734" s="3">
        <v>60</v>
      </c>
      <c r="B734" s="3">
        <f>DAY(Table1[[#This Row],[Date]])</f>
        <v>23</v>
      </c>
      <c r="C734" s="3">
        <f>MONTH(Table1[[#This Row],[Date]])</f>
        <v>10</v>
      </c>
      <c r="D734" s="3">
        <f>YEAR(Table1[[#This Row],[Date]])</f>
        <v>2023</v>
      </c>
      <c r="E734" s="2">
        <v>45222</v>
      </c>
      <c r="F734" s="3" t="s">
        <v>758</v>
      </c>
      <c r="G734" s="3" t="s">
        <v>15</v>
      </c>
      <c r="H734" s="3">
        <v>30</v>
      </c>
      <c r="I734" s="3" t="str" cm="1">
        <f t="array" ref="I734">_xlfn.IFS(H734&lt;30,"Young Adult",H734&gt;=50,"Senior",H734&gt;=30,"Adult")</f>
        <v>Adult</v>
      </c>
      <c r="J734" s="3" t="s">
        <v>20</v>
      </c>
      <c r="K734" s="3">
        <v>3</v>
      </c>
      <c r="L734" s="4">
        <v>50</v>
      </c>
      <c r="M734">
        <f>K734*L734</f>
        <v>150</v>
      </c>
      <c r="N734" s="12">
        <f>M734*$Q$3</f>
        <v>2.25</v>
      </c>
    </row>
    <row r="735" spans="1:14">
      <c r="A735" s="3">
        <v>516</v>
      </c>
      <c r="B735" s="3">
        <f>DAY(Table1[[#This Row],[Date]])</f>
        <v>23</v>
      </c>
      <c r="C735" s="3">
        <f>MONTH(Table1[[#This Row],[Date]])</f>
        <v>10</v>
      </c>
      <c r="D735" s="3">
        <f>YEAR(Table1[[#This Row],[Date]])</f>
        <v>2023</v>
      </c>
      <c r="E735" s="2">
        <v>45222</v>
      </c>
      <c r="F735" s="3" t="s">
        <v>759</v>
      </c>
      <c r="G735" s="3" t="s">
        <v>15</v>
      </c>
      <c r="H735" s="3">
        <v>30</v>
      </c>
      <c r="I735" s="3" t="str" cm="1">
        <f t="array" ref="I735">_xlfn.IFS(H735&lt;30,"Young Adult",H735&gt;=50,"Senior",H735&gt;=30,"Adult")</f>
        <v>Adult</v>
      </c>
      <c r="J735" s="3" t="s">
        <v>20</v>
      </c>
      <c r="K735" s="3">
        <v>4</v>
      </c>
      <c r="L735" s="4">
        <v>25</v>
      </c>
      <c r="M735">
        <f>K735*L735</f>
        <v>100</v>
      </c>
      <c r="N735" s="12">
        <f>M735*$Q$3</f>
        <v>1.5</v>
      </c>
    </row>
    <row r="736" spans="1:14">
      <c r="A736" s="3">
        <v>290</v>
      </c>
      <c r="B736" s="3">
        <f>DAY(Table1[[#This Row],[Date]])</f>
        <v>4</v>
      </c>
      <c r="C736" s="3">
        <f>MONTH(Table1[[#This Row],[Date]])</f>
        <v>10</v>
      </c>
      <c r="D736" s="3">
        <f>YEAR(Table1[[#This Row],[Date]])</f>
        <v>2023</v>
      </c>
      <c r="E736" s="2">
        <v>45203</v>
      </c>
      <c r="F736" s="3" t="s">
        <v>760</v>
      </c>
      <c r="G736" s="3" t="s">
        <v>19</v>
      </c>
      <c r="H736" s="3">
        <v>30</v>
      </c>
      <c r="I736" s="3" t="str" cm="1">
        <f t="array" ref="I736">_xlfn.IFS(H736&lt;30,"Young Adult",H736&gt;=50,"Senior",H736&gt;=30,"Adult")</f>
        <v>Adult</v>
      </c>
      <c r="J736" s="3" t="s">
        <v>20</v>
      </c>
      <c r="K736" s="3">
        <v>2</v>
      </c>
      <c r="L736" s="4">
        <v>300</v>
      </c>
      <c r="M736">
        <f>K736*L736</f>
        <v>600</v>
      </c>
      <c r="N736" s="12">
        <f>M736*$Q$3</f>
        <v>9</v>
      </c>
    </row>
    <row r="737" spans="1:14">
      <c r="A737" s="3">
        <v>931</v>
      </c>
      <c r="B737" s="3">
        <f>DAY(Table1[[#This Row],[Date]])</f>
        <v>2</v>
      </c>
      <c r="C737" s="3">
        <f>MONTH(Table1[[#This Row],[Date]])</f>
        <v>9</v>
      </c>
      <c r="D737" s="3">
        <f>YEAR(Table1[[#This Row],[Date]])</f>
        <v>2023</v>
      </c>
      <c r="E737" s="2">
        <v>45171</v>
      </c>
      <c r="F737" s="3" t="s">
        <v>761</v>
      </c>
      <c r="G737" s="3" t="s">
        <v>15</v>
      </c>
      <c r="H737" s="3">
        <v>30</v>
      </c>
      <c r="I737" s="3" t="str" cm="1">
        <f t="array" ref="I737">_xlfn.IFS(H737&lt;30,"Young Adult",H737&gt;=50,"Senior",H737&gt;=30,"Adult")</f>
        <v>Adult</v>
      </c>
      <c r="J737" s="3" t="s">
        <v>20</v>
      </c>
      <c r="K737" s="3">
        <v>4</v>
      </c>
      <c r="L737" s="4">
        <v>30</v>
      </c>
      <c r="M737">
        <f>K737*L737</f>
        <v>120</v>
      </c>
      <c r="N737" s="12">
        <f>M737*$Q$3</f>
        <v>1.7999999999999998</v>
      </c>
    </row>
    <row r="738" spans="1:14">
      <c r="A738" s="3">
        <v>981</v>
      </c>
      <c r="B738" s="3">
        <f>DAY(Table1[[#This Row],[Date]])</f>
        <v>19</v>
      </c>
      <c r="C738" s="3">
        <f>MONTH(Table1[[#This Row],[Date]])</f>
        <v>8</v>
      </c>
      <c r="D738" s="3">
        <f>YEAR(Table1[[#This Row],[Date]])</f>
        <v>2023</v>
      </c>
      <c r="E738" s="2">
        <v>45157</v>
      </c>
      <c r="F738" s="3" t="s">
        <v>762</v>
      </c>
      <c r="G738" s="3" t="s">
        <v>19</v>
      </c>
      <c r="H738" s="3">
        <v>30</v>
      </c>
      <c r="I738" s="3" t="str" cm="1">
        <f t="array" ref="I738">_xlfn.IFS(H738&lt;30,"Young Adult",H738&gt;=50,"Senior",H738&gt;=30,"Adult")</f>
        <v>Adult</v>
      </c>
      <c r="J738" s="3" t="s">
        <v>16</v>
      </c>
      <c r="K738" s="3">
        <v>2</v>
      </c>
      <c r="L738" s="4">
        <v>30</v>
      </c>
      <c r="M738">
        <f>K738*L738</f>
        <v>60</v>
      </c>
      <c r="N738" s="12">
        <f>M738*$Q$3</f>
        <v>0.89999999999999991</v>
      </c>
    </row>
    <row r="739" spans="1:14">
      <c r="A739" s="3">
        <v>956</v>
      </c>
      <c r="B739" s="3">
        <f>DAY(Table1[[#This Row],[Date]])</f>
        <v>19</v>
      </c>
      <c r="C739" s="3">
        <f>MONTH(Table1[[#This Row],[Date]])</f>
        <v>8</v>
      </c>
      <c r="D739" s="3">
        <f>YEAR(Table1[[#This Row],[Date]])</f>
        <v>2023</v>
      </c>
      <c r="E739" s="2">
        <v>45157</v>
      </c>
      <c r="F739" s="3" t="s">
        <v>763</v>
      </c>
      <c r="G739" s="3" t="s">
        <v>15</v>
      </c>
      <c r="H739" s="3">
        <v>30</v>
      </c>
      <c r="I739" s="3" t="str" cm="1">
        <f t="array" ref="I739">_xlfn.IFS(H739&lt;30,"Young Adult",H739&gt;=50,"Senior",H739&gt;=30,"Adult")</f>
        <v>Adult</v>
      </c>
      <c r="J739" s="3" t="s">
        <v>23</v>
      </c>
      <c r="K739" s="3">
        <v>3</v>
      </c>
      <c r="L739" s="4">
        <v>500</v>
      </c>
      <c r="M739">
        <f>K739*L739</f>
        <v>1500</v>
      </c>
      <c r="N739" s="12">
        <f>M739*$Q$3</f>
        <v>22.5</v>
      </c>
    </row>
    <row r="740" spans="1:14">
      <c r="A740" s="3">
        <v>934</v>
      </c>
      <c r="B740" s="3">
        <f>DAY(Table1[[#This Row],[Date]])</f>
        <v>25</v>
      </c>
      <c r="C740" s="3">
        <f>MONTH(Table1[[#This Row],[Date]])</f>
        <v>7</v>
      </c>
      <c r="D740" s="3">
        <f>YEAR(Table1[[#This Row],[Date]])</f>
        <v>2023</v>
      </c>
      <c r="E740" s="2">
        <v>45132</v>
      </c>
      <c r="F740" s="3" t="s">
        <v>764</v>
      </c>
      <c r="G740" s="3" t="s">
        <v>15</v>
      </c>
      <c r="H740" s="3">
        <v>30</v>
      </c>
      <c r="I740" s="3" t="str" cm="1">
        <f t="array" ref="I740">_xlfn.IFS(H740&lt;30,"Young Adult",H740&gt;=50,"Senior",H740&gt;=30,"Adult")</f>
        <v>Adult</v>
      </c>
      <c r="J740" s="3" t="s">
        <v>20</v>
      </c>
      <c r="K740" s="3">
        <v>1</v>
      </c>
      <c r="L740" s="4">
        <v>500</v>
      </c>
      <c r="M740">
        <f>K740*L740</f>
        <v>500</v>
      </c>
      <c r="N740" s="12">
        <f>M740*$Q$3</f>
        <v>7.5</v>
      </c>
    </row>
    <row r="741" spans="1:14">
      <c r="A741" s="3">
        <v>818</v>
      </c>
      <c r="B741" s="3">
        <f>DAY(Table1[[#This Row],[Date]])</f>
        <v>18</v>
      </c>
      <c r="C741" s="3">
        <f>MONTH(Table1[[#This Row],[Date]])</f>
        <v>5</v>
      </c>
      <c r="D741" s="3">
        <f>YEAR(Table1[[#This Row],[Date]])</f>
        <v>2023</v>
      </c>
      <c r="E741" s="2">
        <v>45064</v>
      </c>
      <c r="F741" s="3" t="s">
        <v>765</v>
      </c>
      <c r="G741" s="3" t="s">
        <v>15</v>
      </c>
      <c r="H741" s="3">
        <v>30</v>
      </c>
      <c r="I741" s="3" t="str" cm="1">
        <f t="array" ref="I741">_xlfn.IFS(H741&lt;30,"Young Adult",H741&gt;=50,"Senior",H741&gt;=30,"Adult")</f>
        <v>Adult</v>
      </c>
      <c r="J741" s="3" t="s">
        <v>16</v>
      </c>
      <c r="K741" s="3">
        <v>1</v>
      </c>
      <c r="L741" s="4">
        <v>500</v>
      </c>
      <c r="M741">
        <f>K741*L741</f>
        <v>500</v>
      </c>
      <c r="N741" s="12">
        <f>M741*$Q$3</f>
        <v>7.5</v>
      </c>
    </row>
    <row r="742" spans="1:14">
      <c r="A742" s="3">
        <v>118</v>
      </c>
      <c r="B742" s="3">
        <f>DAY(Table1[[#This Row],[Date]])</f>
        <v>16</v>
      </c>
      <c r="C742" s="3">
        <f>MONTH(Table1[[#This Row],[Date]])</f>
        <v>5</v>
      </c>
      <c r="D742" s="3">
        <f>YEAR(Table1[[#This Row],[Date]])</f>
        <v>2023</v>
      </c>
      <c r="E742" s="2">
        <v>45062</v>
      </c>
      <c r="F742" s="3" t="s">
        <v>766</v>
      </c>
      <c r="G742" s="3" t="s">
        <v>19</v>
      </c>
      <c r="H742" s="3">
        <v>30</v>
      </c>
      <c r="I742" s="3" t="str" cm="1">
        <f t="array" ref="I742">_xlfn.IFS(H742&lt;30,"Young Adult",H742&gt;=50,"Senior",H742&gt;=30,"Adult")</f>
        <v>Adult</v>
      </c>
      <c r="J742" s="3" t="s">
        <v>16</v>
      </c>
      <c r="K742" s="3">
        <v>4</v>
      </c>
      <c r="L742" s="4">
        <v>500</v>
      </c>
      <c r="M742">
        <f>K742*L742</f>
        <v>2000</v>
      </c>
      <c r="N742" s="12">
        <f>M742*$Q$3</f>
        <v>30</v>
      </c>
    </row>
    <row r="743" spans="1:14">
      <c r="A743" s="3">
        <v>5</v>
      </c>
      <c r="B743" s="3">
        <f>DAY(Table1[[#This Row],[Date]])</f>
        <v>6</v>
      </c>
      <c r="C743" s="3">
        <f>MONTH(Table1[[#This Row],[Date]])</f>
        <v>5</v>
      </c>
      <c r="D743" s="3">
        <f>YEAR(Table1[[#This Row],[Date]])</f>
        <v>2023</v>
      </c>
      <c r="E743" s="2">
        <v>45052</v>
      </c>
      <c r="F743" s="3" t="s">
        <v>767</v>
      </c>
      <c r="G743" s="3" t="s">
        <v>15</v>
      </c>
      <c r="H743" s="3">
        <v>30</v>
      </c>
      <c r="I743" s="3" t="str" cm="1">
        <f t="array" ref="I743">_xlfn.IFS(H743&lt;30,"Young Adult",H743&gt;=50,"Senior",H743&gt;=30,"Adult")</f>
        <v>Adult</v>
      </c>
      <c r="J743" s="3" t="s">
        <v>20</v>
      </c>
      <c r="K743" s="3">
        <v>2</v>
      </c>
      <c r="L743" s="4">
        <v>50</v>
      </c>
      <c r="M743">
        <f>K743*L743</f>
        <v>100</v>
      </c>
      <c r="N743" s="12">
        <f>M743*$Q$3</f>
        <v>1.5</v>
      </c>
    </row>
    <row r="744" spans="1:14">
      <c r="A744" s="3">
        <v>987</v>
      </c>
      <c r="B744" s="3">
        <f>DAY(Table1[[#This Row],[Date]])</f>
        <v>29</v>
      </c>
      <c r="C744" s="3">
        <f>MONTH(Table1[[#This Row],[Date]])</f>
        <v>4</v>
      </c>
      <c r="D744" s="3">
        <f>YEAR(Table1[[#This Row],[Date]])</f>
        <v>2023</v>
      </c>
      <c r="E744" s="2">
        <v>45045</v>
      </c>
      <c r="F744" s="3" t="s">
        <v>768</v>
      </c>
      <c r="G744" s="3" t="s">
        <v>19</v>
      </c>
      <c r="H744" s="3">
        <v>30</v>
      </c>
      <c r="I744" s="3" t="str" cm="1">
        <f t="array" ref="I744">_xlfn.IFS(H744&lt;30,"Young Adult",H744&gt;=50,"Senior",H744&gt;=30,"Adult")</f>
        <v>Adult</v>
      </c>
      <c r="J744" s="3" t="s">
        <v>23</v>
      </c>
      <c r="K744" s="3">
        <v>3</v>
      </c>
      <c r="L744" s="4">
        <v>300</v>
      </c>
      <c r="M744">
        <f>K744*L744</f>
        <v>900</v>
      </c>
      <c r="N744" s="12">
        <f>M744*$Q$3</f>
        <v>13.5</v>
      </c>
    </row>
    <row r="745" spans="1:14">
      <c r="A745" s="3">
        <v>863</v>
      </c>
      <c r="B745" s="3">
        <f>DAY(Table1[[#This Row],[Date]])</f>
        <v>24</v>
      </c>
      <c r="C745" s="3">
        <f>MONTH(Table1[[#This Row],[Date]])</f>
        <v>4</v>
      </c>
      <c r="D745" s="3">
        <f>YEAR(Table1[[#This Row],[Date]])</f>
        <v>2023</v>
      </c>
      <c r="E745" s="2">
        <v>45040</v>
      </c>
      <c r="F745" s="3" t="s">
        <v>769</v>
      </c>
      <c r="G745" s="3" t="s">
        <v>19</v>
      </c>
      <c r="H745" s="3">
        <v>30</v>
      </c>
      <c r="I745" s="3" t="str" cm="1">
        <f t="array" ref="I745">_xlfn.IFS(H745&lt;30,"Young Adult",H745&gt;=50,"Senior",H745&gt;=30,"Adult")</f>
        <v>Adult</v>
      </c>
      <c r="J745" s="3" t="s">
        <v>16</v>
      </c>
      <c r="K745" s="3">
        <v>2</v>
      </c>
      <c r="L745" s="4">
        <v>25</v>
      </c>
      <c r="M745">
        <f>K745*L745</f>
        <v>50</v>
      </c>
      <c r="N745" s="12">
        <f>M745*$Q$3</f>
        <v>0.75</v>
      </c>
    </row>
    <row r="746" spans="1:14">
      <c r="A746" s="3">
        <v>301</v>
      </c>
      <c r="B746" s="3">
        <f>DAY(Table1[[#This Row],[Date]])</f>
        <v>26</v>
      </c>
      <c r="C746" s="3">
        <f>MONTH(Table1[[#This Row],[Date]])</f>
        <v>3</v>
      </c>
      <c r="D746" s="3">
        <f>YEAR(Table1[[#This Row],[Date]])</f>
        <v>2023</v>
      </c>
      <c r="E746" s="2">
        <v>45011</v>
      </c>
      <c r="F746" s="3" t="s">
        <v>770</v>
      </c>
      <c r="G746" s="3" t="s">
        <v>15</v>
      </c>
      <c r="H746" s="3">
        <v>30</v>
      </c>
      <c r="I746" s="3" t="str" cm="1">
        <f t="array" ref="I746">_xlfn.IFS(H746&lt;30,"Young Adult",H746&gt;=50,"Senior",H746&gt;=30,"Adult")</f>
        <v>Adult</v>
      </c>
      <c r="J746" s="3" t="s">
        <v>23</v>
      </c>
      <c r="K746" s="3">
        <v>4</v>
      </c>
      <c r="L746" s="4">
        <v>30</v>
      </c>
      <c r="M746">
        <f>K746*L746</f>
        <v>120</v>
      </c>
      <c r="N746" s="12">
        <f>M746*$Q$3</f>
        <v>1.7999999999999998</v>
      </c>
    </row>
    <row r="747" spans="1:14">
      <c r="A747" s="3">
        <v>397</v>
      </c>
      <c r="B747" s="3">
        <f>DAY(Table1[[#This Row],[Date]])</f>
        <v>10</v>
      </c>
      <c r="C747" s="3">
        <f>MONTH(Table1[[#This Row],[Date]])</f>
        <v>3</v>
      </c>
      <c r="D747" s="3">
        <f>YEAR(Table1[[#This Row],[Date]])</f>
        <v>2023</v>
      </c>
      <c r="E747" s="2">
        <v>44995</v>
      </c>
      <c r="F747" s="3" t="s">
        <v>771</v>
      </c>
      <c r="G747" s="3" t="s">
        <v>19</v>
      </c>
      <c r="H747" s="3">
        <v>30</v>
      </c>
      <c r="I747" s="3" t="str" cm="1">
        <f t="array" ref="I747">_xlfn.IFS(H747&lt;30,"Young Adult",H747&gt;=50,"Senior",H747&gt;=30,"Adult")</f>
        <v>Adult</v>
      </c>
      <c r="J747" s="3" t="s">
        <v>20</v>
      </c>
      <c r="K747" s="3">
        <v>1</v>
      </c>
      <c r="L747" s="4">
        <v>25</v>
      </c>
      <c r="M747">
        <f>K747*L747</f>
        <v>25</v>
      </c>
      <c r="N747" s="12">
        <f>M747*$Q$3</f>
        <v>0.375</v>
      </c>
    </row>
    <row r="748" spans="1:14">
      <c r="A748" s="3">
        <v>8</v>
      </c>
      <c r="B748" s="3">
        <f>DAY(Table1[[#This Row],[Date]])</f>
        <v>22</v>
      </c>
      <c r="C748" s="3">
        <f>MONTH(Table1[[#This Row],[Date]])</f>
        <v>2</v>
      </c>
      <c r="D748" s="3">
        <f>YEAR(Table1[[#This Row],[Date]])</f>
        <v>2023</v>
      </c>
      <c r="E748" s="2">
        <v>44979</v>
      </c>
      <c r="F748" s="3" t="s">
        <v>772</v>
      </c>
      <c r="G748" s="3" t="s">
        <v>15</v>
      </c>
      <c r="H748" s="3">
        <v>30</v>
      </c>
      <c r="I748" s="3" t="str" cm="1">
        <f t="array" ref="I748">_xlfn.IFS(H748&lt;30,"Young Adult",H748&gt;=50,"Senior",H748&gt;=30,"Adult")</f>
        <v>Adult</v>
      </c>
      <c r="J748" s="3" t="s">
        <v>16</v>
      </c>
      <c r="K748" s="3">
        <v>4</v>
      </c>
      <c r="L748" s="4">
        <v>25</v>
      </c>
      <c r="M748">
        <f>K748*L748</f>
        <v>100</v>
      </c>
      <c r="N748" s="12">
        <f>M748*$Q$3</f>
        <v>1.5</v>
      </c>
    </row>
    <row r="749" spans="1:14">
      <c r="A749" s="3">
        <v>945</v>
      </c>
      <c r="B749" s="3">
        <f>DAY(Table1[[#This Row],[Date]])</f>
        <v>13</v>
      </c>
      <c r="C749" s="3">
        <f>MONTH(Table1[[#This Row],[Date]])</f>
        <v>2</v>
      </c>
      <c r="D749" s="3">
        <f>YEAR(Table1[[#This Row],[Date]])</f>
        <v>2023</v>
      </c>
      <c r="E749" s="2">
        <v>44970</v>
      </c>
      <c r="F749" s="3" t="s">
        <v>773</v>
      </c>
      <c r="G749" s="3" t="s">
        <v>15</v>
      </c>
      <c r="H749" s="3">
        <v>30</v>
      </c>
      <c r="I749" s="3" t="str" cm="1">
        <f t="array" ref="I749">_xlfn.IFS(H749&lt;30,"Young Adult",H749&gt;=50,"Senior",H749&gt;=30,"Adult")</f>
        <v>Adult</v>
      </c>
      <c r="J749" s="3" t="s">
        <v>20</v>
      </c>
      <c r="K749" s="3">
        <v>1</v>
      </c>
      <c r="L749" s="4">
        <v>25</v>
      </c>
      <c r="M749">
        <f>K749*L749</f>
        <v>25</v>
      </c>
      <c r="N749" s="12">
        <f>M749*$Q$3</f>
        <v>0.375</v>
      </c>
    </row>
    <row r="750" spans="1:14">
      <c r="A750" s="3">
        <v>32</v>
      </c>
      <c r="B750" s="3">
        <f>DAY(Table1[[#This Row],[Date]])</f>
        <v>4</v>
      </c>
      <c r="C750" s="3">
        <f>MONTH(Table1[[#This Row],[Date]])</f>
        <v>1</v>
      </c>
      <c r="D750" s="3">
        <f>YEAR(Table1[[#This Row],[Date]])</f>
        <v>2023</v>
      </c>
      <c r="E750" s="2">
        <v>44930</v>
      </c>
      <c r="F750" s="3" t="s">
        <v>774</v>
      </c>
      <c r="G750" s="3" t="s">
        <v>15</v>
      </c>
      <c r="H750" s="3">
        <v>30</v>
      </c>
      <c r="I750" s="3" t="str" cm="1">
        <f t="array" ref="I750">_xlfn.IFS(H750&lt;30,"Young Adult",H750&gt;=50,"Senior",H750&gt;=30,"Adult")</f>
        <v>Adult</v>
      </c>
      <c r="J750" s="3" t="s">
        <v>20</v>
      </c>
      <c r="K750" s="3">
        <v>3</v>
      </c>
      <c r="L750" s="4">
        <v>30</v>
      </c>
      <c r="M750">
        <f>K750*L750</f>
        <v>90</v>
      </c>
      <c r="N750" s="12">
        <f>M750*$Q$3</f>
        <v>1.3499999999999999</v>
      </c>
    </row>
    <row r="751" spans="1:14">
      <c r="A751" s="3">
        <v>854</v>
      </c>
      <c r="B751" s="3">
        <f>DAY(Table1[[#This Row],[Date]])</f>
        <v>20</v>
      </c>
      <c r="C751" s="3">
        <f>MONTH(Table1[[#This Row],[Date]])</f>
        <v>12</v>
      </c>
      <c r="D751" s="3">
        <f>YEAR(Table1[[#This Row],[Date]])</f>
        <v>2023</v>
      </c>
      <c r="E751" s="2">
        <v>45280</v>
      </c>
      <c r="F751" s="3" t="s">
        <v>775</v>
      </c>
      <c r="G751" s="3" t="s">
        <v>15</v>
      </c>
      <c r="H751" s="3">
        <v>29</v>
      </c>
      <c r="I751" s="3" t="str" cm="1">
        <f t="array" ref="I751">_xlfn.IFS(H751&lt;30,"Young Adult",H751&gt;=50,"Senior",H751&gt;=30,"Adult")</f>
        <v>Young Adult</v>
      </c>
      <c r="J751" s="3" t="s">
        <v>23</v>
      </c>
      <c r="K751" s="3">
        <v>1</v>
      </c>
      <c r="L751" s="4">
        <v>50</v>
      </c>
      <c r="M751">
        <f>K751*L751</f>
        <v>50</v>
      </c>
      <c r="N751" s="12">
        <f>M751*$Q$3</f>
        <v>0.75</v>
      </c>
    </row>
    <row r="752" spans="1:14">
      <c r="A752" s="3">
        <v>151</v>
      </c>
      <c r="B752" s="3">
        <f>DAY(Table1[[#This Row],[Date]])</f>
        <v>15</v>
      </c>
      <c r="C752" s="3">
        <f>MONTH(Table1[[#This Row],[Date]])</f>
        <v>12</v>
      </c>
      <c r="D752" s="3">
        <f>YEAR(Table1[[#This Row],[Date]])</f>
        <v>2023</v>
      </c>
      <c r="E752" s="2">
        <v>45275</v>
      </c>
      <c r="F752" s="3" t="s">
        <v>776</v>
      </c>
      <c r="G752" s="3" t="s">
        <v>15</v>
      </c>
      <c r="H752" s="3">
        <v>29</v>
      </c>
      <c r="I752" s="3" t="str" cm="1">
        <f t="array" ref="I752">_xlfn.IFS(H752&lt;30,"Young Adult",H752&gt;=50,"Senior",H752&gt;=30,"Adult")</f>
        <v>Young Adult</v>
      </c>
      <c r="J752" s="3" t="s">
        <v>23</v>
      </c>
      <c r="K752" s="3">
        <v>1</v>
      </c>
      <c r="L752" s="4">
        <v>50</v>
      </c>
      <c r="M752">
        <f>K752*L752</f>
        <v>50</v>
      </c>
      <c r="N752" s="12">
        <f>M752*$Q$3</f>
        <v>0.75</v>
      </c>
    </row>
    <row r="753" spans="1:14">
      <c r="A753" s="3">
        <v>752</v>
      </c>
      <c r="B753" s="3">
        <f>DAY(Table1[[#This Row],[Date]])</f>
        <v>9</v>
      </c>
      <c r="C753" s="3">
        <f>MONTH(Table1[[#This Row],[Date]])</f>
        <v>12</v>
      </c>
      <c r="D753" s="3">
        <f>YEAR(Table1[[#This Row],[Date]])</f>
        <v>2023</v>
      </c>
      <c r="E753" s="2">
        <v>45269</v>
      </c>
      <c r="F753" s="3" t="s">
        <v>777</v>
      </c>
      <c r="G753" s="3" t="s">
        <v>15</v>
      </c>
      <c r="H753" s="3">
        <v>29</v>
      </c>
      <c r="I753" s="3" t="str" cm="1">
        <f t="array" ref="I753">_xlfn.IFS(H753&lt;30,"Young Adult",H753&gt;=50,"Senior",H753&gt;=30,"Adult")</f>
        <v>Young Adult</v>
      </c>
      <c r="J753" s="3" t="s">
        <v>23</v>
      </c>
      <c r="K753" s="3">
        <v>2</v>
      </c>
      <c r="L753" s="4">
        <v>50</v>
      </c>
      <c r="M753">
        <f>K753*L753</f>
        <v>100</v>
      </c>
      <c r="N753" s="12">
        <f>M753*$Q$3</f>
        <v>1.5</v>
      </c>
    </row>
    <row r="754" spans="1:14">
      <c r="A754" s="3">
        <v>410</v>
      </c>
      <c r="B754" s="3">
        <f>DAY(Table1[[#This Row],[Date]])</f>
        <v>21</v>
      </c>
      <c r="C754" s="3">
        <f>MONTH(Table1[[#This Row],[Date]])</f>
        <v>11</v>
      </c>
      <c r="D754" s="3">
        <f>YEAR(Table1[[#This Row],[Date]])</f>
        <v>2023</v>
      </c>
      <c r="E754" s="2">
        <v>45251</v>
      </c>
      <c r="F754" s="3" t="s">
        <v>778</v>
      </c>
      <c r="G754" s="3" t="s">
        <v>19</v>
      </c>
      <c r="H754" s="3">
        <v>29</v>
      </c>
      <c r="I754" s="3" t="str" cm="1">
        <f t="array" ref="I754">_xlfn.IFS(H754&lt;30,"Young Adult",H754&gt;=50,"Senior",H754&gt;=30,"Adult")</f>
        <v>Young Adult</v>
      </c>
      <c r="J754" s="3" t="s">
        <v>23</v>
      </c>
      <c r="K754" s="3">
        <v>2</v>
      </c>
      <c r="L754" s="4">
        <v>50</v>
      </c>
      <c r="M754">
        <f>K754*L754</f>
        <v>100</v>
      </c>
      <c r="N754" s="12">
        <f>M754*$Q$3</f>
        <v>1.5</v>
      </c>
    </row>
    <row r="755" spans="1:14">
      <c r="A755" s="3">
        <v>983</v>
      </c>
      <c r="B755" s="3">
        <f>DAY(Table1[[#This Row],[Date]])</f>
        <v>1</v>
      </c>
      <c r="C755" s="3">
        <f>MONTH(Table1[[#This Row],[Date]])</f>
        <v>11</v>
      </c>
      <c r="D755" s="3">
        <f>YEAR(Table1[[#This Row],[Date]])</f>
        <v>2023</v>
      </c>
      <c r="E755" s="2">
        <v>45231</v>
      </c>
      <c r="F755" s="3" t="s">
        <v>779</v>
      </c>
      <c r="G755" s="3" t="s">
        <v>19</v>
      </c>
      <c r="H755" s="3">
        <v>29</v>
      </c>
      <c r="I755" s="3" t="str" cm="1">
        <f t="array" ref="I755">_xlfn.IFS(H755&lt;30,"Young Adult",H755&gt;=50,"Senior",H755&gt;=30,"Adult")</f>
        <v>Young Adult</v>
      </c>
      <c r="J755" s="3" t="s">
        <v>23</v>
      </c>
      <c r="K755" s="3">
        <v>1</v>
      </c>
      <c r="L755" s="4">
        <v>300</v>
      </c>
      <c r="M755">
        <f>K755*L755</f>
        <v>300</v>
      </c>
      <c r="N755" s="12">
        <f>M755*$Q$3</f>
        <v>4.5</v>
      </c>
    </row>
    <row r="756" spans="1:14">
      <c r="A756" s="3">
        <v>656</v>
      </c>
      <c r="B756" s="3">
        <f>DAY(Table1[[#This Row],[Date]])</f>
        <v>4</v>
      </c>
      <c r="C756" s="3">
        <f>MONTH(Table1[[#This Row],[Date]])</f>
        <v>10</v>
      </c>
      <c r="D756" s="3">
        <f>YEAR(Table1[[#This Row],[Date]])</f>
        <v>2023</v>
      </c>
      <c r="E756" s="2">
        <v>45203</v>
      </c>
      <c r="F756" s="3" t="s">
        <v>780</v>
      </c>
      <c r="G756" s="3" t="s">
        <v>15</v>
      </c>
      <c r="H756" s="3">
        <v>29</v>
      </c>
      <c r="I756" s="3" t="str" cm="1">
        <f t="array" ref="I756">_xlfn.IFS(H756&lt;30,"Young Adult",H756&gt;=50,"Senior",H756&gt;=30,"Adult")</f>
        <v>Young Adult</v>
      </c>
      <c r="J756" s="3" t="s">
        <v>20</v>
      </c>
      <c r="K756" s="3">
        <v>3</v>
      </c>
      <c r="L756" s="4">
        <v>30</v>
      </c>
      <c r="M756">
        <f>K756*L756</f>
        <v>90</v>
      </c>
      <c r="N756" s="12">
        <f>M756*$Q$3</f>
        <v>1.3499999999999999</v>
      </c>
    </row>
    <row r="757" spans="1:14">
      <c r="A757" s="3">
        <v>604</v>
      </c>
      <c r="B757" s="3">
        <f>DAY(Table1[[#This Row],[Date]])</f>
        <v>11</v>
      </c>
      <c r="C757" s="3">
        <f>MONTH(Table1[[#This Row],[Date]])</f>
        <v>9</v>
      </c>
      <c r="D757" s="3">
        <f>YEAR(Table1[[#This Row],[Date]])</f>
        <v>2023</v>
      </c>
      <c r="E757" s="2">
        <v>45180</v>
      </c>
      <c r="F757" s="3" t="s">
        <v>781</v>
      </c>
      <c r="G757" s="3" t="s">
        <v>19</v>
      </c>
      <c r="H757" s="3">
        <v>29</v>
      </c>
      <c r="I757" s="3" t="str" cm="1">
        <f t="array" ref="I757">_xlfn.IFS(H757&lt;30,"Young Adult",H757&gt;=50,"Senior",H757&gt;=30,"Adult")</f>
        <v>Young Adult</v>
      </c>
      <c r="J757" s="3" t="s">
        <v>16</v>
      </c>
      <c r="K757" s="3">
        <v>4</v>
      </c>
      <c r="L757" s="4">
        <v>50</v>
      </c>
      <c r="M757">
        <f>K757*L757</f>
        <v>200</v>
      </c>
      <c r="N757" s="12">
        <f>M757*$Q$3</f>
        <v>3</v>
      </c>
    </row>
    <row r="758" spans="1:14">
      <c r="A758" s="3">
        <v>73</v>
      </c>
      <c r="B758" s="3">
        <f>DAY(Table1[[#This Row],[Date]])</f>
        <v>21</v>
      </c>
      <c r="C758" s="3">
        <f>MONTH(Table1[[#This Row],[Date]])</f>
        <v>8</v>
      </c>
      <c r="D758" s="3">
        <f>YEAR(Table1[[#This Row],[Date]])</f>
        <v>2023</v>
      </c>
      <c r="E758" s="2">
        <v>45159</v>
      </c>
      <c r="F758" s="3" t="s">
        <v>782</v>
      </c>
      <c r="G758" s="3" t="s">
        <v>15</v>
      </c>
      <c r="H758" s="3">
        <v>29</v>
      </c>
      <c r="I758" s="3" t="str" cm="1">
        <f t="array" ref="I758">_xlfn.IFS(H758&lt;30,"Young Adult",H758&gt;=50,"Senior",H758&gt;=30,"Adult")</f>
        <v>Young Adult</v>
      </c>
      <c r="J758" s="3" t="s">
        <v>16</v>
      </c>
      <c r="K758" s="3">
        <v>3</v>
      </c>
      <c r="L758" s="4">
        <v>30</v>
      </c>
      <c r="M758">
        <f>K758*L758</f>
        <v>90</v>
      </c>
      <c r="N758" s="12">
        <f>M758*$Q$3</f>
        <v>1.3499999999999999</v>
      </c>
    </row>
    <row r="759" spans="1:14">
      <c r="A759" s="3">
        <v>443</v>
      </c>
      <c r="B759" s="3">
        <f>DAY(Table1[[#This Row],[Date]])</f>
        <v>9</v>
      </c>
      <c r="C759" s="3">
        <f>MONTH(Table1[[#This Row],[Date]])</f>
        <v>8</v>
      </c>
      <c r="D759" s="3">
        <f>YEAR(Table1[[#This Row],[Date]])</f>
        <v>2023</v>
      </c>
      <c r="E759" s="2">
        <v>45147</v>
      </c>
      <c r="F759" s="3" t="s">
        <v>783</v>
      </c>
      <c r="G759" s="3" t="s">
        <v>15</v>
      </c>
      <c r="H759" s="3">
        <v>29</v>
      </c>
      <c r="I759" s="3" t="str" cm="1">
        <f t="array" ref="I759">_xlfn.IFS(H759&lt;30,"Young Adult",H759&gt;=50,"Senior",H759&gt;=30,"Adult")</f>
        <v>Young Adult</v>
      </c>
      <c r="J759" s="3" t="s">
        <v>23</v>
      </c>
      <c r="K759" s="3">
        <v>2</v>
      </c>
      <c r="L759" s="4">
        <v>300</v>
      </c>
      <c r="M759">
        <f>K759*L759</f>
        <v>600</v>
      </c>
      <c r="N759" s="12">
        <f>M759*$Q$3</f>
        <v>9</v>
      </c>
    </row>
    <row r="760" spans="1:14">
      <c r="A760" s="3">
        <v>667</v>
      </c>
      <c r="B760" s="3">
        <f>DAY(Table1[[#This Row],[Date]])</f>
        <v>1</v>
      </c>
      <c r="C760" s="3">
        <f>MONTH(Table1[[#This Row],[Date]])</f>
        <v>8</v>
      </c>
      <c r="D760" s="3">
        <f>YEAR(Table1[[#This Row],[Date]])</f>
        <v>2023</v>
      </c>
      <c r="E760" s="2">
        <v>45139</v>
      </c>
      <c r="F760" s="3" t="s">
        <v>784</v>
      </c>
      <c r="G760" s="3" t="s">
        <v>19</v>
      </c>
      <c r="H760" s="3">
        <v>29</v>
      </c>
      <c r="I760" s="3" t="str" cm="1">
        <f t="array" ref="I760">_xlfn.IFS(H760&lt;30,"Young Adult",H760&gt;=50,"Senior",H760&gt;=30,"Adult")</f>
        <v>Young Adult</v>
      </c>
      <c r="J760" s="3" t="s">
        <v>16</v>
      </c>
      <c r="K760" s="3">
        <v>1</v>
      </c>
      <c r="L760" s="4">
        <v>500</v>
      </c>
      <c r="M760">
        <f>K760*L760</f>
        <v>500</v>
      </c>
      <c r="N760" s="12">
        <f>M760*$Q$3</f>
        <v>7.5</v>
      </c>
    </row>
    <row r="761" spans="1:14">
      <c r="A761" s="3">
        <v>729</v>
      </c>
      <c r="B761" s="3">
        <f>DAY(Table1[[#This Row],[Date]])</f>
        <v>23</v>
      </c>
      <c r="C761" s="3">
        <f>MONTH(Table1[[#This Row],[Date]])</f>
        <v>5</v>
      </c>
      <c r="D761" s="3">
        <f>YEAR(Table1[[#This Row],[Date]])</f>
        <v>2023</v>
      </c>
      <c r="E761" s="2">
        <v>45069</v>
      </c>
      <c r="F761" s="3" t="s">
        <v>785</v>
      </c>
      <c r="G761" s="3" t="s">
        <v>15</v>
      </c>
      <c r="H761" s="3">
        <v>29</v>
      </c>
      <c r="I761" s="3" t="str" cm="1">
        <f t="array" ref="I761">_xlfn.IFS(H761&lt;30,"Young Adult",H761&gt;=50,"Senior",H761&gt;=30,"Adult")</f>
        <v>Young Adult</v>
      </c>
      <c r="J761" s="3" t="s">
        <v>23</v>
      </c>
      <c r="K761" s="3">
        <v>4</v>
      </c>
      <c r="L761" s="4">
        <v>300</v>
      </c>
      <c r="M761">
        <f>K761*L761</f>
        <v>1200</v>
      </c>
      <c r="N761" s="12">
        <f>M761*$Q$3</f>
        <v>18</v>
      </c>
    </row>
    <row r="762" spans="1:14">
      <c r="A762" s="3">
        <v>281</v>
      </c>
      <c r="B762" s="3">
        <f>DAY(Table1[[#This Row],[Date]])</f>
        <v>23</v>
      </c>
      <c r="C762" s="3">
        <f>MONTH(Table1[[#This Row],[Date]])</f>
        <v>5</v>
      </c>
      <c r="D762" s="3">
        <f>YEAR(Table1[[#This Row],[Date]])</f>
        <v>2023</v>
      </c>
      <c r="E762" s="2">
        <v>45069</v>
      </c>
      <c r="F762" s="3" t="s">
        <v>786</v>
      </c>
      <c r="G762" s="3" t="s">
        <v>19</v>
      </c>
      <c r="H762" s="3">
        <v>29</v>
      </c>
      <c r="I762" s="3" t="str" cm="1">
        <f t="array" ref="I762">_xlfn.IFS(H762&lt;30,"Young Adult",H762&gt;=50,"Senior",H762&gt;=30,"Adult")</f>
        <v>Young Adult</v>
      </c>
      <c r="J762" s="3" t="s">
        <v>20</v>
      </c>
      <c r="K762" s="3">
        <v>4</v>
      </c>
      <c r="L762" s="4">
        <v>500</v>
      </c>
      <c r="M762">
        <f>K762*L762</f>
        <v>2000</v>
      </c>
      <c r="N762" s="12">
        <f>M762*$Q$3</f>
        <v>30</v>
      </c>
    </row>
    <row r="763" spans="1:14">
      <c r="A763" s="3">
        <v>433</v>
      </c>
      <c r="B763" s="3">
        <f>DAY(Table1[[#This Row],[Date]])</f>
        <v>27</v>
      </c>
      <c r="C763" s="3">
        <f>MONTH(Table1[[#This Row],[Date]])</f>
        <v>2</v>
      </c>
      <c r="D763" s="3">
        <f>YEAR(Table1[[#This Row],[Date]])</f>
        <v>2023</v>
      </c>
      <c r="E763" s="2">
        <v>44984</v>
      </c>
      <c r="F763" s="3" t="s">
        <v>787</v>
      </c>
      <c r="G763" s="3" t="s">
        <v>15</v>
      </c>
      <c r="H763" s="3">
        <v>29</v>
      </c>
      <c r="I763" s="3" t="str" cm="1">
        <f t="array" ref="I763">_xlfn.IFS(H763&lt;30,"Young Adult",H763&gt;=50,"Senior",H763&gt;=30,"Adult")</f>
        <v>Young Adult</v>
      </c>
      <c r="J763" s="3" t="s">
        <v>20</v>
      </c>
      <c r="K763" s="3">
        <v>4</v>
      </c>
      <c r="L763" s="4">
        <v>50</v>
      </c>
      <c r="M763">
        <f>K763*L763</f>
        <v>200</v>
      </c>
      <c r="N763" s="12">
        <f>M763*$Q$3</f>
        <v>3</v>
      </c>
    </row>
    <row r="764" spans="1:14">
      <c r="A764" s="3">
        <v>913</v>
      </c>
      <c r="B764" s="3">
        <f>DAY(Table1[[#This Row],[Date]])</f>
        <v>28</v>
      </c>
      <c r="C764" s="3">
        <f>MONTH(Table1[[#This Row],[Date]])</f>
        <v>1</v>
      </c>
      <c r="D764" s="3">
        <f>YEAR(Table1[[#This Row],[Date]])</f>
        <v>2023</v>
      </c>
      <c r="E764" s="2">
        <v>44954</v>
      </c>
      <c r="F764" s="3" t="s">
        <v>788</v>
      </c>
      <c r="G764" s="3" t="s">
        <v>15</v>
      </c>
      <c r="H764" s="3">
        <v>29</v>
      </c>
      <c r="I764" s="3" t="str" cm="1">
        <f t="array" ref="I764">_xlfn.IFS(H764&lt;30,"Young Adult",H764&gt;=50,"Senior",H764&gt;=30,"Adult")</f>
        <v>Young Adult</v>
      </c>
      <c r="J764" s="3" t="s">
        <v>16</v>
      </c>
      <c r="K764" s="3">
        <v>3</v>
      </c>
      <c r="L764" s="4">
        <v>30</v>
      </c>
      <c r="M764">
        <f>K764*L764</f>
        <v>90</v>
      </c>
      <c r="N764" s="12">
        <f>M764*$Q$3</f>
        <v>1.3499999999999999</v>
      </c>
    </row>
    <row r="765" spans="1:14">
      <c r="A765" s="3">
        <v>736</v>
      </c>
      <c r="B765" s="3">
        <f>DAY(Table1[[#This Row],[Date]])</f>
        <v>27</v>
      </c>
      <c r="C765" s="3">
        <f>MONTH(Table1[[#This Row],[Date]])</f>
        <v>1</v>
      </c>
      <c r="D765" s="3">
        <f>YEAR(Table1[[#This Row],[Date]])</f>
        <v>2023</v>
      </c>
      <c r="E765" s="2">
        <v>44953</v>
      </c>
      <c r="F765" s="3" t="s">
        <v>789</v>
      </c>
      <c r="G765" s="3" t="s">
        <v>15</v>
      </c>
      <c r="H765" s="3">
        <v>29</v>
      </c>
      <c r="I765" s="3" t="str" cm="1">
        <f t="array" ref="I765">_xlfn.IFS(H765&lt;30,"Young Adult",H765&gt;=50,"Senior",H765&gt;=30,"Adult")</f>
        <v>Young Adult</v>
      </c>
      <c r="J765" s="3" t="s">
        <v>23</v>
      </c>
      <c r="K765" s="3">
        <v>4</v>
      </c>
      <c r="L765" s="4">
        <v>25</v>
      </c>
      <c r="M765">
        <f>K765*L765</f>
        <v>100</v>
      </c>
      <c r="N765" s="12">
        <f>M765*$Q$3</f>
        <v>1.5</v>
      </c>
    </row>
    <row r="766" spans="1:14">
      <c r="A766" s="3">
        <v>323</v>
      </c>
      <c r="B766" s="3">
        <f>DAY(Table1[[#This Row],[Date]])</f>
        <v>26</v>
      </c>
      <c r="C766" s="3">
        <f>MONTH(Table1[[#This Row],[Date]])</f>
        <v>1</v>
      </c>
      <c r="D766" s="3">
        <f>YEAR(Table1[[#This Row],[Date]])</f>
        <v>2023</v>
      </c>
      <c r="E766" s="2">
        <v>44952</v>
      </c>
      <c r="F766" s="3" t="s">
        <v>790</v>
      </c>
      <c r="G766" s="3" t="s">
        <v>19</v>
      </c>
      <c r="H766" s="3">
        <v>29</v>
      </c>
      <c r="I766" s="3" t="str" cm="1">
        <f t="array" ref="I766">_xlfn.IFS(H766&lt;30,"Young Adult",H766&gt;=50,"Senior",H766&gt;=30,"Adult")</f>
        <v>Young Adult</v>
      </c>
      <c r="J766" s="3" t="s">
        <v>20</v>
      </c>
      <c r="K766" s="3">
        <v>3</v>
      </c>
      <c r="L766" s="4">
        <v>300</v>
      </c>
      <c r="M766">
        <f>K766*L766</f>
        <v>900</v>
      </c>
      <c r="N766" s="12">
        <f>M766*$Q$3</f>
        <v>13.5</v>
      </c>
    </row>
    <row r="767" spans="1:14">
      <c r="A767" s="3">
        <v>244</v>
      </c>
      <c r="B767" s="3">
        <f>DAY(Table1[[#This Row],[Date]])</f>
        <v>9</v>
      </c>
      <c r="C767" s="3">
        <f>MONTH(Table1[[#This Row],[Date]])</f>
        <v>12</v>
      </c>
      <c r="D767" s="3">
        <f>YEAR(Table1[[#This Row],[Date]])</f>
        <v>2023</v>
      </c>
      <c r="E767" s="2">
        <v>45269</v>
      </c>
      <c r="F767" s="3" t="s">
        <v>791</v>
      </c>
      <c r="G767" s="3" t="s">
        <v>15</v>
      </c>
      <c r="H767" s="3">
        <v>28</v>
      </c>
      <c r="I767" s="3" t="str" cm="1">
        <f t="array" ref="I767">_xlfn.IFS(H767&lt;30,"Young Adult",H767&gt;=50,"Senior",H767&gt;=30,"Adult")</f>
        <v>Young Adult</v>
      </c>
      <c r="J767" s="3" t="s">
        <v>20</v>
      </c>
      <c r="K767" s="3">
        <v>2</v>
      </c>
      <c r="L767" s="4">
        <v>50</v>
      </c>
      <c r="M767">
        <f>K767*L767</f>
        <v>100</v>
      </c>
      <c r="N767" s="12">
        <f>M767*$Q$3</f>
        <v>1.5</v>
      </c>
    </row>
    <row r="768" spans="1:14">
      <c r="A768" s="3">
        <v>87</v>
      </c>
      <c r="B768" s="3">
        <f>DAY(Table1[[#This Row],[Date]])</f>
        <v>22</v>
      </c>
      <c r="C768" s="3">
        <f>MONTH(Table1[[#This Row],[Date]])</f>
        <v>11</v>
      </c>
      <c r="D768" s="3">
        <f>YEAR(Table1[[#This Row],[Date]])</f>
        <v>2023</v>
      </c>
      <c r="E768" s="2">
        <v>45252</v>
      </c>
      <c r="F768" s="3" t="s">
        <v>792</v>
      </c>
      <c r="G768" s="3" t="s">
        <v>19</v>
      </c>
      <c r="H768" s="3">
        <v>28</v>
      </c>
      <c r="I768" s="3" t="str" cm="1">
        <f t="array" ref="I768">_xlfn.IFS(H768&lt;30,"Young Adult",H768&gt;=50,"Senior",H768&gt;=30,"Adult")</f>
        <v>Young Adult</v>
      </c>
      <c r="J768" s="3" t="s">
        <v>20</v>
      </c>
      <c r="K768" s="3">
        <v>2</v>
      </c>
      <c r="L768" s="4">
        <v>50</v>
      </c>
      <c r="M768">
        <f>K768*L768</f>
        <v>100</v>
      </c>
      <c r="N768" s="12">
        <f>M768*$Q$3</f>
        <v>1.5</v>
      </c>
    </row>
    <row r="769" spans="1:14">
      <c r="A769" s="3">
        <v>599</v>
      </c>
      <c r="B769" s="3">
        <f>DAY(Table1[[#This Row],[Date]])</f>
        <v>19</v>
      </c>
      <c r="C769" s="3">
        <f>MONTH(Table1[[#This Row],[Date]])</f>
        <v>11</v>
      </c>
      <c r="D769" s="3">
        <f>YEAR(Table1[[#This Row],[Date]])</f>
        <v>2023</v>
      </c>
      <c r="E769" s="2">
        <v>45249</v>
      </c>
      <c r="F769" s="3" t="s">
        <v>793</v>
      </c>
      <c r="G769" s="3" t="s">
        <v>19</v>
      </c>
      <c r="H769" s="3">
        <v>28</v>
      </c>
      <c r="I769" s="3" t="str" cm="1">
        <f t="array" ref="I769">_xlfn.IFS(H769&lt;30,"Young Adult",H769&gt;=50,"Senior",H769&gt;=30,"Adult")</f>
        <v>Young Adult</v>
      </c>
      <c r="J769" s="3" t="s">
        <v>20</v>
      </c>
      <c r="K769" s="3">
        <v>2</v>
      </c>
      <c r="L769" s="4">
        <v>50</v>
      </c>
      <c r="M769">
        <f>K769*L769</f>
        <v>100</v>
      </c>
      <c r="N769" s="12">
        <f>M769*$Q$3</f>
        <v>1.5</v>
      </c>
    </row>
    <row r="770" spans="1:14">
      <c r="A770" s="3">
        <v>126</v>
      </c>
      <c r="B770" s="3">
        <f>DAY(Table1[[#This Row],[Date]])</f>
        <v>26</v>
      </c>
      <c r="C770" s="3">
        <f>MONTH(Table1[[#This Row],[Date]])</f>
        <v>10</v>
      </c>
      <c r="D770" s="3">
        <f>YEAR(Table1[[#This Row],[Date]])</f>
        <v>2023</v>
      </c>
      <c r="E770" s="2">
        <v>45225</v>
      </c>
      <c r="F770" s="3" t="s">
        <v>794</v>
      </c>
      <c r="G770" s="3" t="s">
        <v>19</v>
      </c>
      <c r="H770" s="3">
        <v>28</v>
      </c>
      <c r="I770" s="3" t="str" cm="1">
        <f t="array" ref="I770">_xlfn.IFS(H770&lt;30,"Young Adult",H770&gt;=50,"Senior",H770&gt;=30,"Adult")</f>
        <v>Young Adult</v>
      </c>
      <c r="J770" s="3" t="s">
        <v>23</v>
      </c>
      <c r="K770" s="3">
        <v>3</v>
      </c>
      <c r="L770" s="4">
        <v>30</v>
      </c>
      <c r="M770">
        <f>K770*L770</f>
        <v>90</v>
      </c>
      <c r="N770" s="12">
        <f>M770*$Q$3</f>
        <v>1.3499999999999999</v>
      </c>
    </row>
    <row r="771" spans="1:14">
      <c r="A771" s="3">
        <v>121</v>
      </c>
      <c r="B771" s="3">
        <f>DAY(Table1[[#This Row],[Date]])</f>
        <v>15</v>
      </c>
      <c r="C771" s="3">
        <f>MONTH(Table1[[#This Row],[Date]])</f>
        <v>10</v>
      </c>
      <c r="D771" s="3">
        <f>YEAR(Table1[[#This Row],[Date]])</f>
        <v>2023</v>
      </c>
      <c r="E771" s="2">
        <v>45214</v>
      </c>
      <c r="F771" s="3" t="s">
        <v>795</v>
      </c>
      <c r="G771" s="3" t="s">
        <v>19</v>
      </c>
      <c r="H771" s="3">
        <v>28</v>
      </c>
      <c r="I771" s="3" t="str" cm="1">
        <f t="array" ref="I771">_xlfn.IFS(H771&lt;30,"Young Adult",H771&gt;=50,"Senior",H771&gt;=30,"Adult")</f>
        <v>Young Adult</v>
      </c>
      <c r="J771" s="3" t="s">
        <v>16</v>
      </c>
      <c r="K771" s="3">
        <v>4</v>
      </c>
      <c r="L771" s="4">
        <v>50</v>
      </c>
      <c r="M771">
        <f>K771*L771</f>
        <v>200</v>
      </c>
      <c r="N771" s="12">
        <f>M771*$Q$3</f>
        <v>3</v>
      </c>
    </row>
    <row r="772" spans="1:14">
      <c r="A772" s="3">
        <v>310</v>
      </c>
      <c r="B772" s="3">
        <f>DAY(Table1[[#This Row],[Date]])</f>
        <v>12</v>
      </c>
      <c r="C772" s="3">
        <f>MONTH(Table1[[#This Row],[Date]])</f>
        <v>10</v>
      </c>
      <c r="D772" s="3">
        <f>YEAR(Table1[[#This Row],[Date]])</f>
        <v>2023</v>
      </c>
      <c r="E772" s="2">
        <v>45211</v>
      </c>
      <c r="F772" s="3" t="s">
        <v>796</v>
      </c>
      <c r="G772" s="3" t="s">
        <v>19</v>
      </c>
      <c r="H772" s="3">
        <v>28</v>
      </c>
      <c r="I772" s="3" t="str" cm="1">
        <f t="array" ref="I772">_xlfn.IFS(H772&lt;30,"Young Adult",H772&gt;=50,"Senior",H772&gt;=30,"Adult")</f>
        <v>Young Adult</v>
      </c>
      <c r="J772" s="3" t="s">
        <v>20</v>
      </c>
      <c r="K772" s="3">
        <v>1</v>
      </c>
      <c r="L772" s="4">
        <v>25</v>
      </c>
      <c r="M772">
        <f>K772*L772</f>
        <v>25</v>
      </c>
      <c r="N772" s="12">
        <f>M772*$Q$3</f>
        <v>0.375</v>
      </c>
    </row>
    <row r="773" spans="1:14">
      <c r="A773" s="3">
        <v>26</v>
      </c>
      <c r="B773" s="3">
        <f>DAY(Table1[[#This Row],[Date]])</f>
        <v>7</v>
      </c>
      <c r="C773" s="3">
        <f>MONTH(Table1[[#This Row],[Date]])</f>
        <v>10</v>
      </c>
      <c r="D773" s="3">
        <f>YEAR(Table1[[#This Row],[Date]])</f>
        <v>2023</v>
      </c>
      <c r="E773" s="2">
        <v>45206</v>
      </c>
      <c r="F773" s="3" t="s">
        <v>797</v>
      </c>
      <c r="G773" s="3" t="s">
        <v>19</v>
      </c>
      <c r="H773" s="3">
        <v>28</v>
      </c>
      <c r="I773" s="3" t="str" cm="1">
        <f t="array" ref="I773">_xlfn.IFS(H773&lt;30,"Young Adult",H773&gt;=50,"Senior",H773&gt;=30,"Adult")</f>
        <v>Young Adult</v>
      </c>
      <c r="J773" s="3" t="s">
        <v>16</v>
      </c>
      <c r="K773" s="3">
        <v>2</v>
      </c>
      <c r="L773" s="4">
        <v>500</v>
      </c>
      <c r="M773">
        <f>K773*L773</f>
        <v>1000</v>
      </c>
      <c r="N773" s="12">
        <f>M773*$Q$3</f>
        <v>15</v>
      </c>
    </row>
    <row r="774" spans="1:14">
      <c r="A774" s="3">
        <v>643</v>
      </c>
      <c r="B774" s="3">
        <f>DAY(Table1[[#This Row],[Date]])</f>
        <v>24</v>
      </c>
      <c r="C774" s="3">
        <f>MONTH(Table1[[#This Row],[Date]])</f>
        <v>9</v>
      </c>
      <c r="D774" s="3">
        <f>YEAR(Table1[[#This Row],[Date]])</f>
        <v>2023</v>
      </c>
      <c r="E774" s="2">
        <v>45193</v>
      </c>
      <c r="F774" s="3" t="s">
        <v>798</v>
      </c>
      <c r="G774" s="3" t="s">
        <v>19</v>
      </c>
      <c r="H774" s="3">
        <v>28</v>
      </c>
      <c r="I774" s="3" t="str" cm="1">
        <f t="array" ref="I774">_xlfn.IFS(H774&lt;30,"Young Adult",H774&gt;=50,"Senior",H774&gt;=30,"Adult")</f>
        <v>Young Adult</v>
      </c>
      <c r="J774" s="3" t="s">
        <v>16</v>
      </c>
      <c r="K774" s="3">
        <v>3</v>
      </c>
      <c r="L774" s="4">
        <v>30</v>
      </c>
      <c r="M774">
        <f>K774*L774</f>
        <v>90</v>
      </c>
      <c r="N774" s="12">
        <f>M774*$Q$3</f>
        <v>1.3499999999999999</v>
      </c>
    </row>
    <row r="775" spans="1:14">
      <c r="A775" s="3">
        <v>686</v>
      </c>
      <c r="B775" s="3">
        <f>DAY(Table1[[#This Row],[Date]])</f>
        <v>19</v>
      </c>
      <c r="C775" s="3">
        <f>MONTH(Table1[[#This Row],[Date]])</f>
        <v>7</v>
      </c>
      <c r="D775" s="3">
        <f>YEAR(Table1[[#This Row],[Date]])</f>
        <v>2023</v>
      </c>
      <c r="E775" s="2">
        <v>45126</v>
      </c>
      <c r="F775" s="3" t="s">
        <v>799</v>
      </c>
      <c r="G775" s="3" t="s">
        <v>19</v>
      </c>
      <c r="H775" s="3">
        <v>28</v>
      </c>
      <c r="I775" s="3" t="str" cm="1">
        <f t="array" ref="I775">_xlfn.IFS(H775&lt;30,"Young Adult",H775&gt;=50,"Senior",H775&gt;=30,"Adult")</f>
        <v>Young Adult</v>
      </c>
      <c r="J775" s="3" t="s">
        <v>16</v>
      </c>
      <c r="K775" s="3">
        <v>4</v>
      </c>
      <c r="L775" s="4">
        <v>50</v>
      </c>
      <c r="M775">
        <f>K775*L775</f>
        <v>200</v>
      </c>
      <c r="N775" s="12">
        <f>M775*$Q$3</f>
        <v>3</v>
      </c>
    </row>
    <row r="776" spans="1:14">
      <c r="A776" s="3">
        <v>904</v>
      </c>
      <c r="B776" s="3">
        <f>DAY(Table1[[#This Row],[Date]])</f>
        <v>4</v>
      </c>
      <c r="C776" s="3">
        <f>MONTH(Table1[[#This Row],[Date]])</f>
        <v>7</v>
      </c>
      <c r="D776" s="3">
        <f>YEAR(Table1[[#This Row],[Date]])</f>
        <v>2023</v>
      </c>
      <c r="E776" s="2">
        <v>45111</v>
      </c>
      <c r="F776" s="3" t="s">
        <v>800</v>
      </c>
      <c r="G776" s="3" t="s">
        <v>15</v>
      </c>
      <c r="H776" s="3">
        <v>28</v>
      </c>
      <c r="I776" s="3" t="str" cm="1">
        <f t="array" ref="I776">_xlfn.IFS(H776&lt;30,"Young Adult",H776&gt;=50,"Senior",H776&gt;=30,"Adult")</f>
        <v>Young Adult</v>
      </c>
      <c r="J776" s="3" t="s">
        <v>23</v>
      </c>
      <c r="K776" s="3">
        <v>1</v>
      </c>
      <c r="L776" s="4">
        <v>500</v>
      </c>
      <c r="M776">
        <f>K776*L776</f>
        <v>500</v>
      </c>
      <c r="N776" s="12">
        <f>M776*$Q$3</f>
        <v>7.5</v>
      </c>
    </row>
    <row r="777" spans="1:14">
      <c r="A777" s="3">
        <v>260</v>
      </c>
      <c r="B777" s="3">
        <f>DAY(Table1[[#This Row],[Date]])</f>
        <v>1</v>
      </c>
      <c r="C777" s="3">
        <f>MONTH(Table1[[#This Row],[Date]])</f>
        <v>7</v>
      </c>
      <c r="D777" s="3">
        <f>YEAR(Table1[[#This Row],[Date]])</f>
        <v>2023</v>
      </c>
      <c r="E777" s="2">
        <v>45108</v>
      </c>
      <c r="F777" s="3" t="s">
        <v>801</v>
      </c>
      <c r="G777" s="3" t="s">
        <v>15</v>
      </c>
      <c r="H777" s="3">
        <v>28</v>
      </c>
      <c r="I777" s="3" t="str" cm="1">
        <f t="array" ref="I777">_xlfn.IFS(H777&lt;30,"Young Adult",H777&gt;=50,"Senior",H777&gt;=30,"Adult")</f>
        <v>Young Adult</v>
      </c>
      <c r="J777" s="3" t="s">
        <v>20</v>
      </c>
      <c r="K777" s="3">
        <v>2</v>
      </c>
      <c r="L777" s="4">
        <v>30</v>
      </c>
      <c r="M777">
        <f>K777*L777</f>
        <v>60</v>
      </c>
      <c r="N777" s="12">
        <f>M777*$Q$3</f>
        <v>0.89999999999999991</v>
      </c>
    </row>
    <row r="778" spans="1:14">
      <c r="A778" s="3">
        <v>684</v>
      </c>
      <c r="B778" s="3">
        <f>DAY(Table1[[#This Row],[Date]])</f>
        <v>30</v>
      </c>
      <c r="C778" s="3">
        <f>MONTH(Table1[[#This Row],[Date]])</f>
        <v>6</v>
      </c>
      <c r="D778" s="3">
        <f>YEAR(Table1[[#This Row],[Date]])</f>
        <v>2023</v>
      </c>
      <c r="E778" s="2">
        <v>45107</v>
      </c>
      <c r="F778" s="3" t="s">
        <v>802</v>
      </c>
      <c r="G778" s="3" t="s">
        <v>19</v>
      </c>
      <c r="H778" s="3">
        <v>28</v>
      </c>
      <c r="I778" s="3" t="str" cm="1">
        <f t="array" ref="I778">_xlfn.IFS(H778&lt;30,"Young Adult",H778&gt;=50,"Senior",H778&gt;=30,"Adult")</f>
        <v>Young Adult</v>
      </c>
      <c r="J778" s="3" t="s">
        <v>23</v>
      </c>
      <c r="K778" s="3">
        <v>2</v>
      </c>
      <c r="L778" s="4">
        <v>500</v>
      </c>
      <c r="M778">
        <f>K778*L778</f>
        <v>1000</v>
      </c>
      <c r="N778" s="12">
        <f>M778*$Q$3</f>
        <v>15</v>
      </c>
    </row>
    <row r="779" spans="1:14">
      <c r="A779" s="3">
        <v>422</v>
      </c>
      <c r="B779" s="3">
        <f>DAY(Table1[[#This Row],[Date]])</f>
        <v>20</v>
      </c>
      <c r="C779" s="3">
        <f>MONTH(Table1[[#This Row],[Date]])</f>
        <v>6</v>
      </c>
      <c r="D779" s="3">
        <f>YEAR(Table1[[#This Row],[Date]])</f>
        <v>2023</v>
      </c>
      <c r="E779" s="2">
        <v>45097</v>
      </c>
      <c r="F779" s="3" t="s">
        <v>803</v>
      </c>
      <c r="G779" s="3" t="s">
        <v>19</v>
      </c>
      <c r="H779" s="3">
        <v>28</v>
      </c>
      <c r="I779" s="3" t="str" cm="1">
        <f t="array" ref="I779">_xlfn.IFS(H779&lt;30,"Young Adult",H779&gt;=50,"Senior",H779&gt;=30,"Adult")</f>
        <v>Young Adult</v>
      </c>
      <c r="J779" s="3" t="s">
        <v>23</v>
      </c>
      <c r="K779" s="3">
        <v>3</v>
      </c>
      <c r="L779" s="4">
        <v>30</v>
      </c>
      <c r="M779">
        <f>K779*L779</f>
        <v>90</v>
      </c>
      <c r="N779" s="12">
        <f>M779*$Q$3</f>
        <v>1.3499999999999999</v>
      </c>
    </row>
    <row r="780" spans="1:14">
      <c r="A780" s="3">
        <v>862</v>
      </c>
      <c r="B780" s="3">
        <f>DAY(Table1[[#This Row],[Date]])</f>
        <v>31</v>
      </c>
      <c r="C780" s="3">
        <f>MONTH(Table1[[#This Row],[Date]])</f>
        <v>5</v>
      </c>
      <c r="D780" s="3">
        <f>YEAR(Table1[[#This Row],[Date]])</f>
        <v>2023</v>
      </c>
      <c r="E780" s="2">
        <v>45077</v>
      </c>
      <c r="F780" s="3" t="s">
        <v>804</v>
      </c>
      <c r="G780" s="3" t="s">
        <v>15</v>
      </c>
      <c r="H780" s="3">
        <v>28</v>
      </c>
      <c r="I780" s="3" t="str" cm="1">
        <f t="array" ref="I780">_xlfn.IFS(H780&lt;30,"Young Adult",H780&gt;=50,"Senior",H780&gt;=30,"Adult")</f>
        <v>Young Adult</v>
      </c>
      <c r="J780" s="3" t="s">
        <v>16</v>
      </c>
      <c r="K780" s="3">
        <v>4</v>
      </c>
      <c r="L780" s="4">
        <v>300</v>
      </c>
      <c r="M780">
        <f>K780*L780</f>
        <v>1200</v>
      </c>
      <c r="N780" s="12">
        <f>M780*$Q$3</f>
        <v>18</v>
      </c>
    </row>
    <row r="781" spans="1:14">
      <c r="A781" s="3">
        <v>482</v>
      </c>
      <c r="B781" s="3">
        <f>DAY(Table1[[#This Row],[Date]])</f>
        <v>27</v>
      </c>
      <c r="C781" s="3">
        <f>MONTH(Table1[[#This Row],[Date]])</f>
        <v>4</v>
      </c>
      <c r="D781" s="3">
        <f>YEAR(Table1[[#This Row],[Date]])</f>
        <v>2023</v>
      </c>
      <c r="E781" s="2">
        <v>45043</v>
      </c>
      <c r="F781" s="3" t="s">
        <v>805</v>
      </c>
      <c r="G781" s="3" t="s">
        <v>19</v>
      </c>
      <c r="H781" s="3">
        <v>28</v>
      </c>
      <c r="I781" s="3" t="str" cm="1">
        <f t="array" ref="I781">_xlfn.IFS(H781&lt;30,"Young Adult",H781&gt;=50,"Senior",H781&gt;=30,"Adult")</f>
        <v>Young Adult</v>
      </c>
      <c r="J781" s="3" t="s">
        <v>23</v>
      </c>
      <c r="K781" s="3">
        <v>4</v>
      </c>
      <c r="L781" s="4">
        <v>300</v>
      </c>
      <c r="M781">
        <f>K781*L781</f>
        <v>1200</v>
      </c>
      <c r="N781" s="12">
        <f>M781*$Q$3</f>
        <v>18</v>
      </c>
    </row>
    <row r="782" spans="1:14">
      <c r="A782" s="3">
        <v>459</v>
      </c>
      <c r="B782" s="3">
        <f>DAY(Table1[[#This Row],[Date]])</f>
        <v>21</v>
      </c>
      <c r="C782" s="3">
        <f>MONTH(Table1[[#This Row],[Date]])</f>
        <v>3</v>
      </c>
      <c r="D782" s="3">
        <f>YEAR(Table1[[#This Row],[Date]])</f>
        <v>2023</v>
      </c>
      <c r="E782" s="2">
        <v>45006</v>
      </c>
      <c r="F782" s="3" t="s">
        <v>806</v>
      </c>
      <c r="G782" s="3" t="s">
        <v>15</v>
      </c>
      <c r="H782" s="3">
        <v>28</v>
      </c>
      <c r="I782" s="3" t="str" cm="1">
        <f t="array" ref="I782">_xlfn.IFS(H782&lt;30,"Young Adult",H782&gt;=50,"Senior",H782&gt;=30,"Adult")</f>
        <v>Young Adult</v>
      </c>
      <c r="J782" s="3" t="s">
        <v>23</v>
      </c>
      <c r="K782" s="3">
        <v>4</v>
      </c>
      <c r="L782" s="4">
        <v>300</v>
      </c>
      <c r="M782">
        <f>K782*L782</f>
        <v>1200</v>
      </c>
      <c r="N782" s="12">
        <f>M782*$Q$3</f>
        <v>18</v>
      </c>
    </row>
    <row r="783" spans="1:14">
      <c r="A783" s="3">
        <v>920</v>
      </c>
      <c r="B783" s="3">
        <f>DAY(Table1[[#This Row],[Date]])</f>
        <v>22</v>
      </c>
      <c r="C783" s="3">
        <f>MONTH(Table1[[#This Row],[Date]])</f>
        <v>2</v>
      </c>
      <c r="D783" s="3">
        <f>YEAR(Table1[[#This Row],[Date]])</f>
        <v>2023</v>
      </c>
      <c r="E783" s="2">
        <v>44979</v>
      </c>
      <c r="F783" s="3" t="s">
        <v>807</v>
      </c>
      <c r="G783" s="3" t="s">
        <v>19</v>
      </c>
      <c r="H783" s="3">
        <v>28</v>
      </c>
      <c r="I783" s="3" t="str" cm="1">
        <f t="array" ref="I783">_xlfn.IFS(H783&lt;30,"Young Adult",H783&gt;=50,"Senior",H783&gt;=30,"Adult")</f>
        <v>Young Adult</v>
      </c>
      <c r="J783" s="3" t="s">
        <v>20</v>
      </c>
      <c r="K783" s="3">
        <v>3</v>
      </c>
      <c r="L783" s="4">
        <v>25</v>
      </c>
      <c r="M783">
        <f>K783*L783</f>
        <v>75</v>
      </c>
      <c r="N783" s="12">
        <f>M783*$Q$3</f>
        <v>1.125</v>
      </c>
    </row>
    <row r="784" spans="1:14">
      <c r="A784" s="3">
        <v>268</v>
      </c>
      <c r="B784" s="3">
        <f>DAY(Table1[[#This Row],[Date]])</f>
        <v>20</v>
      </c>
      <c r="C784" s="3">
        <f>MONTH(Table1[[#This Row],[Date]])</f>
        <v>2</v>
      </c>
      <c r="D784" s="3">
        <f>YEAR(Table1[[#This Row],[Date]])</f>
        <v>2023</v>
      </c>
      <c r="E784" s="2">
        <v>44977</v>
      </c>
      <c r="F784" s="3" t="s">
        <v>808</v>
      </c>
      <c r="G784" s="3" t="s">
        <v>19</v>
      </c>
      <c r="H784" s="3">
        <v>28</v>
      </c>
      <c r="I784" s="3" t="str" cm="1">
        <f t="array" ref="I784">_xlfn.IFS(H784&lt;30,"Young Adult",H784&gt;=50,"Senior",H784&gt;=30,"Adult")</f>
        <v>Young Adult</v>
      </c>
      <c r="J784" s="3" t="s">
        <v>16</v>
      </c>
      <c r="K784" s="3">
        <v>1</v>
      </c>
      <c r="L784" s="4">
        <v>30</v>
      </c>
      <c r="M784">
        <f>K784*L784</f>
        <v>30</v>
      </c>
      <c r="N784" s="12">
        <f>M784*$Q$3</f>
        <v>0.44999999999999996</v>
      </c>
    </row>
    <row r="785" spans="1:14">
      <c r="A785" s="3">
        <v>331</v>
      </c>
      <c r="B785" s="3">
        <f>DAY(Table1[[#This Row],[Date]])</f>
        <v>11</v>
      </c>
      <c r="C785" s="3">
        <f>MONTH(Table1[[#This Row],[Date]])</f>
        <v>2</v>
      </c>
      <c r="D785" s="3">
        <f>YEAR(Table1[[#This Row],[Date]])</f>
        <v>2023</v>
      </c>
      <c r="E785" s="2">
        <v>44968</v>
      </c>
      <c r="F785" s="3" t="s">
        <v>809</v>
      </c>
      <c r="G785" s="3" t="s">
        <v>15</v>
      </c>
      <c r="H785" s="3">
        <v>28</v>
      </c>
      <c r="I785" s="3" t="str" cm="1">
        <f t="array" ref="I785">_xlfn.IFS(H785&lt;30,"Young Adult",H785&gt;=50,"Senior",H785&gt;=30,"Adult")</f>
        <v>Young Adult</v>
      </c>
      <c r="J785" s="3" t="s">
        <v>16</v>
      </c>
      <c r="K785" s="3">
        <v>3</v>
      </c>
      <c r="L785" s="4">
        <v>30</v>
      </c>
      <c r="M785">
        <f>K785*L785</f>
        <v>90</v>
      </c>
      <c r="N785" s="12">
        <f>M785*$Q$3</f>
        <v>1.3499999999999999</v>
      </c>
    </row>
    <row r="786" spans="1:14">
      <c r="A786" s="3">
        <v>320</v>
      </c>
      <c r="B786" s="3">
        <f>DAY(Table1[[#This Row],[Date]])</f>
        <v>1</v>
      </c>
      <c r="C786" s="3">
        <f>MONTH(Table1[[#This Row],[Date]])</f>
        <v>2</v>
      </c>
      <c r="D786" s="3">
        <f>YEAR(Table1[[#This Row],[Date]])</f>
        <v>2023</v>
      </c>
      <c r="E786" s="2">
        <v>44958</v>
      </c>
      <c r="F786" s="3" t="s">
        <v>810</v>
      </c>
      <c r="G786" s="3" t="s">
        <v>19</v>
      </c>
      <c r="H786" s="3">
        <v>28</v>
      </c>
      <c r="I786" s="3" t="str" cm="1">
        <f t="array" ref="I786">_xlfn.IFS(H786&lt;30,"Young Adult",H786&gt;=50,"Senior",H786&gt;=30,"Adult")</f>
        <v>Young Adult</v>
      </c>
      <c r="J786" s="3" t="s">
        <v>16</v>
      </c>
      <c r="K786" s="3">
        <v>4</v>
      </c>
      <c r="L786" s="4">
        <v>300</v>
      </c>
      <c r="M786">
        <f>K786*L786</f>
        <v>1200</v>
      </c>
      <c r="N786" s="12">
        <f>M786*$Q$3</f>
        <v>18</v>
      </c>
    </row>
    <row r="787" spans="1:14">
      <c r="A787" s="3">
        <v>288</v>
      </c>
      <c r="B787" s="3">
        <f>DAY(Table1[[#This Row],[Date]])</f>
        <v>26</v>
      </c>
      <c r="C787" s="3">
        <f>MONTH(Table1[[#This Row],[Date]])</f>
        <v>1</v>
      </c>
      <c r="D787" s="3">
        <f>YEAR(Table1[[#This Row],[Date]])</f>
        <v>2023</v>
      </c>
      <c r="E787" s="2">
        <v>44952</v>
      </c>
      <c r="F787" s="3" t="s">
        <v>811</v>
      </c>
      <c r="G787" s="3" t="s">
        <v>15</v>
      </c>
      <c r="H787" s="3">
        <v>28</v>
      </c>
      <c r="I787" s="3" t="str" cm="1">
        <f t="array" ref="I787">_xlfn.IFS(H787&lt;30,"Young Adult",H787&gt;=50,"Senior",H787&gt;=30,"Adult")</f>
        <v>Young Adult</v>
      </c>
      <c r="J787" s="3" t="s">
        <v>23</v>
      </c>
      <c r="K787" s="3">
        <v>4</v>
      </c>
      <c r="L787" s="4">
        <v>30</v>
      </c>
      <c r="M787">
        <f>K787*L787</f>
        <v>120</v>
      </c>
      <c r="N787" s="12">
        <f>M787*$Q$3</f>
        <v>1.7999999999999998</v>
      </c>
    </row>
    <row r="788" spans="1:14">
      <c r="A788" s="3">
        <v>544</v>
      </c>
      <c r="B788" s="3">
        <f>DAY(Table1[[#This Row],[Date]])</f>
        <v>23</v>
      </c>
      <c r="C788" s="3">
        <f>MONTH(Table1[[#This Row],[Date]])</f>
        <v>12</v>
      </c>
      <c r="D788" s="3">
        <f>YEAR(Table1[[#This Row],[Date]])</f>
        <v>2023</v>
      </c>
      <c r="E788" s="2">
        <v>45283</v>
      </c>
      <c r="F788" s="3" t="s">
        <v>812</v>
      </c>
      <c r="G788" s="3" t="s">
        <v>19</v>
      </c>
      <c r="H788" s="3">
        <v>27</v>
      </c>
      <c r="I788" s="3" t="str" cm="1">
        <f t="array" ref="I788">_xlfn.IFS(H788&lt;30,"Young Adult",H788&gt;=50,"Senior",H788&gt;=30,"Adult")</f>
        <v>Young Adult</v>
      </c>
      <c r="J788" s="3" t="s">
        <v>16</v>
      </c>
      <c r="K788" s="3">
        <v>1</v>
      </c>
      <c r="L788" s="4">
        <v>25</v>
      </c>
      <c r="M788">
        <f>K788*L788</f>
        <v>25</v>
      </c>
      <c r="N788" s="12">
        <f>M788*$Q$3</f>
        <v>0.375</v>
      </c>
    </row>
    <row r="789" spans="1:14">
      <c r="A789" s="3">
        <v>392</v>
      </c>
      <c r="B789" s="3">
        <f>DAY(Table1[[#This Row],[Date]])</f>
        <v>8</v>
      </c>
      <c r="C789" s="3">
        <f>MONTH(Table1[[#This Row],[Date]])</f>
        <v>12</v>
      </c>
      <c r="D789" s="3">
        <f>YEAR(Table1[[#This Row],[Date]])</f>
        <v>2023</v>
      </c>
      <c r="E789" s="2">
        <v>45268</v>
      </c>
      <c r="F789" s="3" t="s">
        <v>813</v>
      </c>
      <c r="G789" s="3" t="s">
        <v>15</v>
      </c>
      <c r="H789" s="3">
        <v>27</v>
      </c>
      <c r="I789" s="3" t="str" cm="1">
        <f t="array" ref="I789">_xlfn.IFS(H789&lt;30,"Young Adult",H789&gt;=50,"Senior",H789&gt;=30,"Adult")</f>
        <v>Young Adult</v>
      </c>
      <c r="J789" s="3" t="s">
        <v>23</v>
      </c>
      <c r="K789" s="3">
        <v>2</v>
      </c>
      <c r="L789" s="4">
        <v>300</v>
      </c>
      <c r="M789">
        <f>K789*L789</f>
        <v>600</v>
      </c>
      <c r="N789" s="12">
        <f>M789*$Q$3</f>
        <v>9</v>
      </c>
    </row>
    <row r="790" spans="1:14">
      <c r="A790" s="3">
        <v>971</v>
      </c>
      <c r="B790" s="3">
        <f>DAY(Table1[[#This Row],[Date]])</f>
        <v>5</v>
      </c>
      <c r="C790" s="3">
        <f>MONTH(Table1[[#This Row],[Date]])</f>
        <v>12</v>
      </c>
      <c r="D790" s="3">
        <f>YEAR(Table1[[#This Row],[Date]])</f>
        <v>2023</v>
      </c>
      <c r="E790" s="2">
        <v>45265</v>
      </c>
      <c r="F790" s="3" t="s">
        <v>814</v>
      </c>
      <c r="G790" s="3" t="s">
        <v>19</v>
      </c>
      <c r="H790" s="3">
        <v>27</v>
      </c>
      <c r="I790" s="3" t="str" cm="1">
        <f t="array" ref="I790">_xlfn.IFS(H790&lt;30,"Young Adult",H790&gt;=50,"Senior",H790&gt;=30,"Adult")</f>
        <v>Young Adult</v>
      </c>
      <c r="J790" s="3" t="s">
        <v>16</v>
      </c>
      <c r="K790" s="3">
        <v>4</v>
      </c>
      <c r="L790" s="4">
        <v>50</v>
      </c>
      <c r="M790">
        <f>K790*L790</f>
        <v>200</v>
      </c>
      <c r="N790" s="12">
        <f>M790*$Q$3</f>
        <v>3</v>
      </c>
    </row>
    <row r="791" spans="1:14">
      <c r="A791" s="3">
        <v>670</v>
      </c>
      <c r="B791" s="3">
        <f>DAY(Table1[[#This Row],[Date]])</f>
        <v>5</v>
      </c>
      <c r="C791" s="3">
        <f>MONTH(Table1[[#This Row],[Date]])</f>
        <v>10</v>
      </c>
      <c r="D791" s="3">
        <f>YEAR(Table1[[#This Row],[Date]])</f>
        <v>2023</v>
      </c>
      <c r="E791" s="2">
        <v>45204</v>
      </c>
      <c r="F791" s="3" t="s">
        <v>815</v>
      </c>
      <c r="G791" s="3" t="s">
        <v>15</v>
      </c>
      <c r="H791" s="3">
        <v>27</v>
      </c>
      <c r="I791" s="3" t="str" cm="1">
        <f t="array" ref="I791">_xlfn.IFS(H791&lt;30,"Young Adult",H791&gt;=50,"Senior",H791&gt;=30,"Adult")</f>
        <v>Young Adult</v>
      </c>
      <c r="J791" s="3" t="s">
        <v>20</v>
      </c>
      <c r="K791" s="3">
        <v>1</v>
      </c>
      <c r="L791" s="4">
        <v>30</v>
      </c>
      <c r="M791">
        <f>K791*L791</f>
        <v>30</v>
      </c>
      <c r="N791" s="12">
        <f>M791*$Q$3</f>
        <v>0.44999999999999996</v>
      </c>
    </row>
    <row r="792" spans="1:14">
      <c r="A792" s="3">
        <v>51</v>
      </c>
      <c r="B792" s="3">
        <f>DAY(Table1[[#This Row],[Date]])</f>
        <v>2</v>
      </c>
      <c r="C792" s="3">
        <f>MONTH(Table1[[#This Row],[Date]])</f>
        <v>10</v>
      </c>
      <c r="D792" s="3">
        <f>YEAR(Table1[[#This Row],[Date]])</f>
        <v>2023</v>
      </c>
      <c r="E792" s="2">
        <v>45201</v>
      </c>
      <c r="F792" s="3" t="s">
        <v>816</v>
      </c>
      <c r="G792" s="3" t="s">
        <v>15</v>
      </c>
      <c r="H792" s="3">
        <v>27</v>
      </c>
      <c r="I792" s="3" t="str" cm="1">
        <f t="array" ref="I792">_xlfn.IFS(H792&lt;30,"Young Adult",H792&gt;=50,"Senior",H792&gt;=30,"Adult")</f>
        <v>Young Adult</v>
      </c>
      <c r="J792" s="3" t="s">
        <v>20</v>
      </c>
      <c r="K792" s="3">
        <v>3</v>
      </c>
      <c r="L792" s="4">
        <v>25</v>
      </c>
      <c r="M792">
        <f>K792*L792</f>
        <v>75</v>
      </c>
      <c r="N792" s="12">
        <f>M792*$Q$3</f>
        <v>1.125</v>
      </c>
    </row>
    <row r="793" spans="1:14">
      <c r="A793" s="3">
        <v>873</v>
      </c>
      <c r="B793" s="3">
        <f>DAY(Table1[[#This Row],[Date]])</f>
        <v>29</v>
      </c>
      <c r="C793" s="3">
        <f>MONTH(Table1[[#This Row],[Date]])</f>
        <v>9</v>
      </c>
      <c r="D793" s="3">
        <f>YEAR(Table1[[#This Row],[Date]])</f>
        <v>2023</v>
      </c>
      <c r="E793" s="2">
        <v>45198</v>
      </c>
      <c r="F793" s="3" t="s">
        <v>817</v>
      </c>
      <c r="G793" s="3" t="s">
        <v>19</v>
      </c>
      <c r="H793" s="3">
        <v>27</v>
      </c>
      <c r="I793" s="3" t="str" cm="1">
        <f t="array" ref="I793">_xlfn.IFS(H793&lt;30,"Young Adult",H793&gt;=50,"Senior",H793&gt;=30,"Adult")</f>
        <v>Young Adult</v>
      </c>
      <c r="J793" s="3" t="s">
        <v>16</v>
      </c>
      <c r="K793" s="3">
        <v>4</v>
      </c>
      <c r="L793" s="4">
        <v>25</v>
      </c>
      <c r="M793">
        <f>K793*L793</f>
        <v>100</v>
      </c>
      <c r="N793" s="12">
        <f>M793*$Q$3</f>
        <v>1.5</v>
      </c>
    </row>
    <row r="794" spans="1:14">
      <c r="A794" s="3">
        <v>200</v>
      </c>
      <c r="B794" s="3">
        <f>DAY(Table1[[#This Row],[Date]])</f>
        <v>1</v>
      </c>
      <c r="C794" s="3">
        <f>MONTH(Table1[[#This Row],[Date]])</f>
        <v>9</v>
      </c>
      <c r="D794" s="3">
        <f>YEAR(Table1[[#This Row],[Date]])</f>
        <v>2023</v>
      </c>
      <c r="E794" s="2">
        <v>45170</v>
      </c>
      <c r="F794" s="3" t="s">
        <v>818</v>
      </c>
      <c r="G794" s="3" t="s">
        <v>15</v>
      </c>
      <c r="H794" s="3">
        <v>27</v>
      </c>
      <c r="I794" s="3" t="str" cm="1">
        <f t="array" ref="I794">_xlfn.IFS(H794&lt;30,"Young Adult",H794&gt;=50,"Senior",H794&gt;=30,"Adult")</f>
        <v>Young Adult</v>
      </c>
      <c r="J794" s="3" t="s">
        <v>20</v>
      </c>
      <c r="K794" s="3">
        <v>3</v>
      </c>
      <c r="L794" s="4">
        <v>50</v>
      </c>
      <c r="M794">
        <f>K794*L794</f>
        <v>150</v>
      </c>
      <c r="N794" s="12">
        <f>M794*$Q$3</f>
        <v>2.25</v>
      </c>
    </row>
    <row r="795" spans="1:14">
      <c r="A795" s="3">
        <v>476</v>
      </c>
      <c r="B795" s="3">
        <f>DAY(Table1[[#This Row],[Date]])</f>
        <v>29</v>
      </c>
      <c r="C795" s="3">
        <f>MONTH(Table1[[#This Row],[Date]])</f>
        <v>8</v>
      </c>
      <c r="D795" s="3">
        <f>YEAR(Table1[[#This Row],[Date]])</f>
        <v>2023</v>
      </c>
      <c r="E795" s="2">
        <v>45167</v>
      </c>
      <c r="F795" s="3" t="s">
        <v>819</v>
      </c>
      <c r="G795" s="3" t="s">
        <v>19</v>
      </c>
      <c r="H795" s="3">
        <v>27</v>
      </c>
      <c r="I795" s="3" t="str" cm="1">
        <f t="array" ref="I795">_xlfn.IFS(H795&lt;30,"Young Adult",H795&gt;=50,"Senior",H795&gt;=30,"Adult")</f>
        <v>Young Adult</v>
      </c>
      <c r="J795" s="3" t="s">
        <v>23</v>
      </c>
      <c r="K795" s="3">
        <v>4</v>
      </c>
      <c r="L795" s="4">
        <v>500</v>
      </c>
      <c r="M795">
        <f>K795*L795</f>
        <v>2000</v>
      </c>
      <c r="N795" s="12">
        <f>M795*$Q$3</f>
        <v>30</v>
      </c>
    </row>
    <row r="796" spans="1:14">
      <c r="A796" s="3">
        <v>50</v>
      </c>
      <c r="B796" s="3">
        <f>DAY(Table1[[#This Row],[Date]])</f>
        <v>24</v>
      </c>
      <c r="C796" s="3">
        <f>MONTH(Table1[[#This Row],[Date]])</f>
        <v>8</v>
      </c>
      <c r="D796" s="3">
        <f>YEAR(Table1[[#This Row],[Date]])</f>
        <v>2023</v>
      </c>
      <c r="E796" s="2">
        <v>45162</v>
      </c>
      <c r="F796" s="3" t="s">
        <v>820</v>
      </c>
      <c r="G796" s="3" t="s">
        <v>19</v>
      </c>
      <c r="H796" s="3">
        <v>27</v>
      </c>
      <c r="I796" s="3" t="str" cm="1">
        <f t="array" ref="I796">_xlfn.IFS(H796&lt;30,"Young Adult",H796&gt;=50,"Senior",H796&gt;=30,"Adult")</f>
        <v>Young Adult</v>
      </c>
      <c r="J796" s="3" t="s">
        <v>20</v>
      </c>
      <c r="K796" s="3">
        <v>3</v>
      </c>
      <c r="L796" s="4">
        <v>25</v>
      </c>
      <c r="M796">
        <f>K796*L796</f>
        <v>75</v>
      </c>
      <c r="N796" s="12">
        <f>M796*$Q$3</f>
        <v>1.125</v>
      </c>
    </row>
    <row r="797" spans="1:14">
      <c r="A797" s="3">
        <v>295</v>
      </c>
      <c r="B797" s="3">
        <f>DAY(Table1[[#This Row],[Date]])</f>
        <v>28</v>
      </c>
      <c r="C797" s="3">
        <f>MONTH(Table1[[#This Row],[Date]])</f>
        <v>7</v>
      </c>
      <c r="D797" s="3">
        <f>YEAR(Table1[[#This Row],[Date]])</f>
        <v>2023</v>
      </c>
      <c r="E797" s="2">
        <v>45135</v>
      </c>
      <c r="F797" s="3" t="s">
        <v>821</v>
      </c>
      <c r="G797" s="3" t="s">
        <v>19</v>
      </c>
      <c r="H797" s="3">
        <v>27</v>
      </c>
      <c r="I797" s="3" t="str" cm="1">
        <f t="array" ref="I797">_xlfn.IFS(H797&lt;30,"Young Adult",H797&gt;=50,"Senior",H797&gt;=30,"Adult")</f>
        <v>Young Adult</v>
      </c>
      <c r="J797" s="3" t="s">
        <v>20</v>
      </c>
      <c r="K797" s="3">
        <v>3</v>
      </c>
      <c r="L797" s="4">
        <v>300</v>
      </c>
      <c r="M797">
        <f>K797*L797</f>
        <v>900</v>
      </c>
      <c r="N797" s="12">
        <f>M797*$Q$3</f>
        <v>13.5</v>
      </c>
    </row>
    <row r="798" spans="1:14">
      <c r="A798" s="3">
        <v>213</v>
      </c>
      <c r="B798" s="3">
        <f>DAY(Table1[[#This Row],[Date]])</f>
        <v>24</v>
      </c>
      <c r="C798" s="3">
        <f>MONTH(Table1[[#This Row],[Date]])</f>
        <v>7</v>
      </c>
      <c r="D798" s="3">
        <f>YEAR(Table1[[#This Row],[Date]])</f>
        <v>2023</v>
      </c>
      <c r="E798" s="2">
        <v>45131</v>
      </c>
      <c r="F798" s="3" t="s">
        <v>822</v>
      </c>
      <c r="G798" s="3" t="s">
        <v>15</v>
      </c>
      <c r="H798" s="3">
        <v>27</v>
      </c>
      <c r="I798" s="3" t="str" cm="1">
        <f t="array" ref="I798">_xlfn.IFS(H798&lt;30,"Young Adult",H798&gt;=50,"Senior",H798&gt;=30,"Adult")</f>
        <v>Young Adult</v>
      </c>
      <c r="J798" s="3" t="s">
        <v>20</v>
      </c>
      <c r="K798" s="3">
        <v>3</v>
      </c>
      <c r="L798" s="4">
        <v>500</v>
      </c>
      <c r="M798">
        <f>K798*L798</f>
        <v>1500</v>
      </c>
      <c r="N798" s="12">
        <f>M798*$Q$3</f>
        <v>22.5</v>
      </c>
    </row>
    <row r="799" spans="1:14">
      <c r="A799" s="3">
        <v>110</v>
      </c>
      <c r="B799" s="3">
        <f>DAY(Table1[[#This Row],[Date]])</f>
        <v>11</v>
      </c>
      <c r="C799" s="3">
        <f>MONTH(Table1[[#This Row],[Date]])</f>
        <v>6</v>
      </c>
      <c r="D799" s="3">
        <f>YEAR(Table1[[#This Row],[Date]])</f>
        <v>2023</v>
      </c>
      <c r="E799" s="2">
        <v>45088</v>
      </c>
      <c r="F799" s="3" t="s">
        <v>823</v>
      </c>
      <c r="G799" s="3" t="s">
        <v>15</v>
      </c>
      <c r="H799" s="3">
        <v>27</v>
      </c>
      <c r="I799" s="3" t="str" cm="1">
        <f t="array" ref="I799">_xlfn.IFS(H799&lt;30,"Young Adult",H799&gt;=50,"Senior",H799&gt;=30,"Adult")</f>
        <v>Young Adult</v>
      </c>
      <c r="J799" s="3" t="s">
        <v>23</v>
      </c>
      <c r="K799" s="3">
        <v>3</v>
      </c>
      <c r="L799" s="4">
        <v>300</v>
      </c>
      <c r="M799">
        <f>K799*L799</f>
        <v>900</v>
      </c>
      <c r="N799" s="12">
        <f>M799*$Q$3</f>
        <v>13.5</v>
      </c>
    </row>
    <row r="800" spans="1:14">
      <c r="A800" s="3">
        <v>394</v>
      </c>
      <c r="B800" s="3">
        <f>DAY(Table1[[#This Row],[Date]])</f>
        <v>3</v>
      </c>
      <c r="C800" s="3">
        <f>MONTH(Table1[[#This Row],[Date]])</f>
        <v>6</v>
      </c>
      <c r="D800" s="3">
        <f>YEAR(Table1[[#This Row],[Date]])</f>
        <v>2023</v>
      </c>
      <c r="E800" s="2">
        <v>45080</v>
      </c>
      <c r="F800" s="3" t="s">
        <v>824</v>
      </c>
      <c r="G800" s="3" t="s">
        <v>19</v>
      </c>
      <c r="H800" s="3">
        <v>27</v>
      </c>
      <c r="I800" s="3" t="str" cm="1">
        <f t="array" ref="I800">_xlfn.IFS(H800&lt;30,"Young Adult",H800&gt;=50,"Senior",H800&gt;=30,"Adult")</f>
        <v>Young Adult</v>
      </c>
      <c r="J800" s="3" t="s">
        <v>23</v>
      </c>
      <c r="K800" s="3">
        <v>1</v>
      </c>
      <c r="L800" s="4">
        <v>500</v>
      </c>
      <c r="M800">
        <f>K800*L800</f>
        <v>500</v>
      </c>
      <c r="N800" s="12">
        <f>M800*$Q$3</f>
        <v>7.5</v>
      </c>
    </row>
    <row r="801" spans="1:14">
      <c r="A801" s="3">
        <v>545</v>
      </c>
      <c r="B801" s="3">
        <f>DAY(Table1[[#This Row],[Date]])</f>
        <v>1</v>
      </c>
      <c r="C801" s="3">
        <f>MONTH(Table1[[#This Row],[Date]])</f>
        <v>6</v>
      </c>
      <c r="D801" s="3">
        <f>YEAR(Table1[[#This Row],[Date]])</f>
        <v>2023</v>
      </c>
      <c r="E801" s="2">
        <v>45078</v>
      </c>
      <c r="F801" s="3" t="s">
        <v>825</v>
      </c>
      <c r="G801" s="3" t="s">
        <v>15</v>
      </c>
      <c r="H801" s="3">
        <v>27</v>
      </c>
      <c r="I801" s="3" t="str" cm="1">
        <f t="array" ref="I801">_xlfn.IFS(H801&lt;30,"Young Adult",H801&gt;=50,"Senior",H801&gt;=30,"Adult")</f>
        <v>Young Adult</v>
      </c>
      <c r="J801" s="3" t="s">
        <v>23</v>
      </c>
      <c r="K801" s="3">
        <v>2</v>
      </c>
      <c r="L801" s="4">
        <v>25</v>
      </c>
      <c r="M801">
        <f>K801*L801</f>
        <v>50</v>
      </c>
      <c r="N801" s="12">
        <f>M801*$Q$3</f>
        <v>0.75</v>
      </c>
    </row>
    <row r="802" spans="1:14">
      <c r="A802" s="3">
        <v>17</v>
      </c>
      <c r="B802" s="3">
        <f>DAY(Table1[[#This Row],[Date]])</f>
        <v>22</v>
      </c>
      <c r="C802" s="3">
        <f>MONTH(Table1[[#This Row],[Date]])</f>
        <v>4</v>
      </c>
      <c r="D802" s="3">
        <f>YEAR(Table1[[#This Row],[Date]])</f>
        <v>2023</v>
      </c>
      <c r="E802" s="2">
        <v>45038</v>
      </c>
      <c r="F802" s="3" t="s">
        <v>826</v>
      </c>
      <c r="G802" s="3" t="s">
        <v>19</v>
      </c>
      <c r="H802" s="3">
        <v>27</v>
      </c>
      <c r="I802" s="3" t="str" cm="1">
        <f t="array" ref="I802">_xlfn.IFS(H802&lt;30,"Young Adult",H802&gt;=50,"Senior",H802&gt;=30,"Adult")</f>
        <v>Young Adult</v>
      </c>
      <c r="J802" s="3" t="s">
        <v>23</v>
      </c>
      <c r="K802" s="3">
        <v>4</v>
      </c>
      <c r="L802" s="4">
        <v>25</v>
      </c>
      <c r="M802">
        <f>K802*L802</f>
        <v>100</v>
      </c>
      <c r="N802" s="12">
        <f>M802*$Q$3</f>
        <v>1.5</v>
      </c>
    </row>
    <row r="803" spans="1:14">
      <c r="A803" s="3">
        <v>298</v>
      </c>
      <c r="B803" s="3">
        <f>DAY(Table1[[#This Row],[Date]])</f>
        <v>20</v>
      </c>
      <c r="C803" s="3">
        <f>MONTH(Table1[[#This Row],[Date]])</f>
        <v>4</v>
      </c>
      <c r="D803" s="3">
        <f>YEAR(Table1[[#This Row],[Date]])</f>
        <v>2023</v>
      </c>
      <c r="E803" s="2">
        <v>45036</v>
      </c>
      <c r="F803" s="3" t="s">
        <v>827</v>
      </c>
      <c r="G803" s="3" t="s">
        <v>15</v>
      </c>
      <c r="H803" s="3">
        <v>27</v>
      </c>
      <c r="I803" s="3" t="str" cm="1">
        <f t="array" ref="I803">_xlfn.IFS(H803&lt;30,"Young Adult",H803&gt;=50,"Senior",H803&gt;=30,"Adult")</f>
        <v>Young Adult</v>
      </c>
      <c r="J803" s="3" t="s">
        <v>20</v>
      </c>
      <c r="K803" s="3">
        <v>4</v>
      </c>
      <c r="L803" s="4">
        <v>300</v>
      </c>
      <c r="M803">
        <f>K803*L803</f>
        <v>1200</v>
      </c>
      <c r="N803" s="12">
        <f>M803*$Q$3</f>
        <v>18</v>
      </c>
    </row>
    <row r="804" spans="1:14">
      <c r="A804" s="3">
        <v>108</v>
      </c>
      <c r="B804" s="3">
        <f>DAY(Table1[[#This Row],[Date]])</f>
        <v>19</v>
      </c>
      <c r="C804" s="3">
        <f>MONTH(Table1[[#This Row],[Date]])</f>
        <v>4</v>
      </c>
      <c r="D804" s="3">
        <f>YEAR(Table1[[#This Row],[Date]])</f>
        <v>2023</v>
      </c>
      <c r="E804" s="2">
        <v>45035</v>
      </c>
      <c r="F804" s="3" t="s">
        <v>828</v>
      </c>
      <c r="G804" s="3" t="s">
        <v>19</v>
      </c>
      <c r="H804" s="3">
        <v>27</v>
      </c>
      <c r="I804" s="3" t="str" cm="1">
        <f t="array" ref="I804">_xlfn.IFS(H804&lt;30,"Young Adult",H804&gt;=50,"Senior",H804&gt;=30,"Adult")</f>
        <v>Young Adult</v>
      </c>
      <c r="J804" s="3" t="s">
        <v>20</v>
      </c>
      <c r="K804" s="3">
        <v>3</v>
      </c>
      <c r="L804" s="4">
        <v>25</v>
      </c>
      <c r="M804">
        <f>K804*L804</f>
        <v>75</v>
      </c>
      <c r="N804" s="12">
        <f>M804*$Q$3</f>
        <v>1.125</v>
      </c>
    </row>
    <row r="805" spans="1:14">
      <c r="A805" s="3">
        <v>760</v>
      </c>
      <c r="B805" s="3">
        <f>DAY(Table1[[#This Row],[Date]])</f>
        <v>27</v>
      </c>
      <c r="C805" s="3">
        <f>MONTH(Table1[[#This Row],[Date]])</f>
        <v>3</v>
      </c>
      <c r="D805" s="3">
        <f>YEAR(Table1[[#This Row],[Date]])</f>
        <v>2023</v>
      </c>
      <c r="E805" s="2">
        <v>45012</v>
      </c>
      <c r="F805" s="3" t="s">
        <v>829</v>
      </c>
      <c r="G805" s="3" t="s">
        <v>15</v>
      </c>
      <c r="H805" s="3">
        <v>27</v>
      </c>
      <c r="I805" s="3" t="str" cm="1">
        <f t="array" ref="I805">_xlfn.IFS(H805&lt;30,"Young Adult",H805&gt;=50,"Senior",H805&gt;=30,"Adult")</f>
        <v>Young Adult</v>
      </c>
      <c r="J805" s="3" t="s">
        <v>20</v>
      </c>
      <c r="K805" s="3">
        <v>1</v>
      </c>
      <c r="L805" s="4">
        <v>500</v>
      </c>
      <c r="M805">
        <f>K805*L805</f>
        <v>500</v>
      </c>
      <c r="N805" s="12">
        <f>M805*$Q$3</f>
        <v>7.5</v>
      </c>
    </row>
    <row r="806" spans="1:14">
      <c r="A806" s="3">
        <v>423</v>
      </c>
      <c r="B806" s="3">
        <f>DAY(Table1[[#This Row],[Date]])</f>
        <v>8</v>
      </c>
      <c r="C806" s="3">
        <f>MONTH(Table1[[#This Row],[Date]])</f>
        <v>3</v>
      </c>
      <c r="D806" s="3">
        <f>YEAR(Table1[[#This Row],[Date]])</f>
        <v>2023</v>
      </c>
      <c r="E806" s="2">
        <v>44993</v>
      </c>
      <c r="F806" s="3" t="s">
        <v>830</v>
      </c>
      <c r="G806" s="3" t="s">
        <v>19</v>
      </c>
      <c r="H806" s="3">
        <v>27</v>
      </c>
      <c r="I806" s="3" t="str" cm="1">
        <f t="array" ref="I806">_xlfn.IFS(H806&lt;30,"Young Adult",H806&gt;=50,"Senior",H806&gt;=30,"Adult")</f>
        <v>Young Adult</v>
      </c>
      <c r="J806" s="3" t="s">
        <v>23</v>
      </c>
      <c r="K806" s="3">
        <v>1</v>
      </c>
      <c r="L806" s="4">
        <v>25</v>
      </c>
      <c r="M806">
        <f>K806*L806</f>
        <v>25</v>
      </c>
      <c r="N806" s="12">
        <f>M806*$Q$3</f>
        <v>0.375</v>
      </c>
    </row>
    <row r="807" spans="1:14">
      <c r="A807" s="3">
        <v>584</v>
      </c>
      <c r="B807" s="3">
        <f>DAY(Table1[[#This Row],[Date]])</f>
        <v>17</v>
      </c>
      <c r="C807" s="3">
        <f>MONTH(Table1[[#This Row],[Date]])</f>
        <v>2</v>
      </c>
      <c r="D807" s="3">
        <f>YEAR(Table1[[#This Row],[Date]])</f>
        <v>2023</v>
      </c>
      <c r="E807" s="2">
        <v>44974</v>
      </c>
      <c r="F807" s="3" t="s">
        <v>831</v>
      </c>
      <c r="G807" s="3" t="s">
        <v>19</v>
      </c>
      <c r="H807" s="3">
        <v>27</v>
      </c>
      <c r="I807" s="3" t="str" cm="1">
        <f t="array" ref="I807">_xlfn.IFS(H807&lt;30,"Young Adult",H807&gt;=50,"Senior",H807&gt;=30,"Adult")</f>
        <v>Young Adult</v>
      </c>
      <c r="J807" s="3" t="s">
        <v>20</v>
      </c>
      <c r="K807" s="3">
        <v>4</v>
      </c>
      <c r="L807" s="4">
        <v>50</v>
      </c>
      <c r="M807">
        <f>K807*L807</f>
        <v>200</v>
      </c>
      <c r="N807" s="12">
        <f>M807*$Q$3</f>
        <v>3</v>
      </c>
    </row>
    <row r="808" spans="1:14">
      <c r="A808" s="3">
        <v>618</v>
      </c>
      <c r="B808" s="3">
        <f>DAY(Table1[[#This Row],[Date]])</f>
        <v>26</v>
      </c>
      <c r="C808" s="3">
        <f>MONTH(Table1[[#This Row],[Date]])</f>
        <v>1</v>
      </c>
      <c r="D808" s="3">
        <f>YEAR(Table1[[#This Row],[Date]])</f>
        <v>2023</v>
      </c>
      <c r="E808" s="2">
        <v>44952</v>
      </c>
      <c r="F808" s="3" t="s">
        <v>832</v>
      </c>
      <c r="G808" s="3" t="s">
        <v>19</v>
      </c>
      <c r="H808" s="3">
        <v>27</v>
      </c>
      <c r="I808" s="3" t="str" cm="1">
        <f t="array" ref="I808">_xlfn.IFS(H808&lt;30,"Young Adult",H808&gt;=50,"Senior",H808&gt;=30,"Adult")</f>
        <v>Young Adult</v>
      </c>
      <c r="J808" s="3" t="s">
        <v>20</v>
      </c>
      <c r="K808" s="3">
        <v>1</v>
      </c>
      <c r="L808" s="4">
        <v>50</v>
      </c>
      <c r="M808">
        <f>K808*L808</f>
        <v>50</v>
      </c>
      <c r="N808" s="12">
        <f>M808*$Q$3</f>
        <v>0.75</v>
      </c>
    </row>
    <row r="809" spans="1:14">
      <c r="A809" s="3">
        <v>831</v>
      </c>
      <c r="B809" s="3">
        <f>DAY(Table1[[#This Row],[Date]])</f>
        <v>15</v>
      </c>
      <c r="C809" s="3">
        <f>MONTH(Table1[[#This Row],[Date]])</f>
        <v>1</v>
      </c>
      <c r="D809" s="3">
        <f>YEAR(Table1[[#This Row],[Date]])</f>
        <v>2023</v>
      </c>
      <c r="E809" s="2">
        <v>44941</v>
      </c>
      <c r="F809" s="3" t="s">
        <v>833</v>
      </c>
      <c r="G809" s="3" t="s">
        <v>15</v>
      </c>
      <c r="H809" s="3">
        <v>27</v>
      </c>
      <c r="I809" s="3" t="str" cm="1">
        <f t="array" ref="I809">_xlfn.IFS(H809&lt;30,"Young Adult",H809&gt;=50,"Senior",H809&gt;=30,"Adult")</f>
        <v>Young Adult</v>
      </c>
      <c r="J809" s="3" t="s">
        <v>16</v>
      </c>
      <c r="K809" s="3">
        <v>4</v>
      </c>
      <c r="L809" s="4">
        <v>25</v>
      </c>
      <c r="M809">
        <f>K809*L809</f>
        <v>100</v>
      </c>
      <c r="N809" s="12">
        <f>M809*$Q$3</f>
        <v>1.5</v>
      </c>
    </row>
    <row r="810" spans="1:14">
      <c r="A810" s="3">
        <v>734</v>
      </c>
      <c r="B810" s="3">
        <f>DAY(Table1[[#This Row],[Date]])</f>
        <v>10</v>
      </c>
      <c r="C810" s="3">
        <f>MONTH(Table1[[#This Row],[Date]])</f>
        <v>1</v>
      </c>
      <c r="D810" s="3">
        <f>YEAR(Table1[[#This Row],[Date]])</f>
        <v>2023</v>
      </c>
      <c r="E810" s="2">
        <v>44936</v>
      </c>
      <c r="F810" s="3" t="s">
        <v>834</v>
      </c>
      <c r="G810" s="3" t="s">
        <v>19</v>
      </c>
      <c r="H810" s="3">
        <v>27</v>
      </c>
      <c r="I810" s="3" t="str" cm="1">
        <f t="array" ref="I810">_xlfn.IFS(H810&lt;30,"Young Adult",H810&gt;=50,"Senior",H810&gt;=30,"Adult")</f>
        <v>Young Adult</v>
      </c>
      <c r="J810" s="3" t="s">
        <v>23</v>
      </c>
      <c r="K810" s="3">
        <v>1</v>
      </c>
      <c r="L810" s="4">
        <v>30</v>
      </c>
      <c r="M810">
        <f>K810*L810</f>
        <v>30</v>
      </c>
      <c r="N810" s="12">
        <f>M810*$Q$3</f>
        <v>0.44999999999999996</v>
      </c>
    </row>
    <row r="811" spans="1:14">
      <c r="A811" s="3">
        <v>309</v>
      </c>
      <c r="B811" s="3">
        <f>DAY(Table1[[#This Row],[Date]])</f>
        <v>23</v>
      </c>
      <c r="C811" s="3">
        <f>MONTH(Table1[[#This Row],[Date]])</f>
        <v>12</v>
      </c>
      <c r="D811" s="3">
        <f>YEAR(Table1[[#This Row],[Date]])</f>
        <v>2023</v>
      </c>
      <c r="E811" s="2">
        <v>45283</v>
      </c>
      <c r="F811" s="3" t="s">
        <v>835</v>
      </c>
      <c r="G811" s="3" t="s">
        <v>19</v>
      </c>
      <c r="H811" s="3">
        <v>26</v>
      </c>
      <c r="I811" s="3" t="str" cm="1">
        <f t="array" ref="I811">_xlfn.IFS(H811&lt;30,"Young Adult",H811&gt;=50,"Senior",H811&gt;=30,"Adult")</f>
        <v>Young Adult</v>
      </c>
      <c r="J811" s="3" t="s">
        <v>20</v>
      </c>
      <c r="K811" s="3">
        <v>1</v>
      </c>
      <c r="L811" s="4">
        <v>25</v>
      </c>
      <c r="M811">
        <f>K811*L811</f>
        <v>25</v>
      </c>
      <c r="N811" s="12">
        <f>M811*$Q$3</f>
        <v>0.375</v>
      </c>
    </row>
    <row r="812" spans="1:14">
      <c r="A812" s="3">
        <v>453</v>
      </c>
      <c r="B812" s="3">
        <f>DAY(Table1[[#This Row],[Date]])</f>
        <v>8</v>
      </c>
      <c r="C812" s="3">
        <f>MONTH(Table1[[#This Row],[Date]])</f>
        <v>12</v>
      </c>
      <c r="D812" s="3">
        <f>YEAR(Table1[[#This Row],[Date]])</f>
        <v>2023</v>
      </c>
      <c r="E812" s="2">
        <v>45268</v>
      </c>
      <c r="F812" s="3" t="s">
        <v>836</v>
      </c>
      <c r="G812" s="3" t="s">
        <v>19</v>
      </c>
      <c r="H812" s="3">
        <v>26</v>
      </c>
      <c r="I812" s="3" t="str" cm="1">
        <f t="array" ref="I812">_xlfn.IFS(H812&lt;30,"Young Adult",H812&gt;=50,"Senior",H812&gt;=30,"Adult")</f>
        <v>Young Adult</v>
      </c>
      <c r="J812" s="3" t="s">
        <v>23</v>
      </c>
      <c r="K812" s="3">
        <v>2</v>
      </c>
      <c r="L812" s="4">
        <v>500</v>
      </c>
      <c r="M812">
        <f>K812*L812</f>
        <v>1000</v>
      </c>
      <c r="N812" s="12">
        <f>M812*$Q$3</f>
        <v>15</v>
      </c>
    </row>
    <row r="813" spans="1:14">
      <c r="A813" s="3">
        <v>710</v>
      </c>
      <c r="B813" s="3">
        <f>DAY(Table1[[#This Row],[Date]])</f>
        <v>31</v>
      </c>
      <c r="C813" s="3">
        <f>MONTH(Table1[[#This Row],[Date]])</f>
        <v>10</v>
      </c>
      <c r="D813" s="3">
        <f>YEAR(Table1[[#This Row],[Date]])</f>
        <v>2023</v>
      </c>
      <c r="E813" s="2">
        <v>45230</v>
      </c>
      <c r="F813" s="3" t="s">
        <v>837</v>
      </c>
      <c r="G813" s="3" t="s">
        <v>19</v>
      </c>
      <c r="H813" s="3">
        <v>26</v>
      </c>
      <c r="I813" s="3" t="str" cm="1">
        <f t="array" ref="I813">_xlfn.IFS(H813&lt;30,"Young Adult",H813&gt;=50,"Senior",H813&gt;=30,"Adult")</f>
        <v>Young Adult</v>
      </c>
      <c r="J813" s="3" t="s">
        <v>16</v>
      </c>
      <c r="K813" s="3">
        <v>3</v>
      </c>
      <c r="L813" s="4">
        <v>500</v>
      </c>
      <c r="M813">
        <f>K813*L813</f>
        <v>1500</v>
      </c>
      <c r="N813" s="12">
        <f>M813*$Q$3</f>
        <v>22.5</v>
      </c>
    </row>
    <row r="814" spans="1:14">
      <c r="A814" s="3">
        <v>711</v>
      </c>
      <c r="B814" s="3">
        <f>DAY(Table1[[#This Row],[Date]])</f>
        <v>16</v>
      </c>
      <c r="C814" s="3">
        <f>MONTH(Table1[[#This Row],[Date]])</f>
        <v>10</v>
      </c>
      <c r="D814" s="3">
        <f>YEAR(Table1[[#This Row],[Date]])</f>
        <v>2023</v>
      </c>
      <c r="E814" s="2">
        <v>45215</v>
      </c>
      <c r="F814" s="3" t="s">
        <v>838</v>
      </c>
      <c r="G814" s="3" t="s">
        <v>15</v>
      </c>
      <c r="H814" s="3">
        <v>26</v>
      </c>
      <c r="I814" s="3" t="str" cm="1">
        <f t="array" ref="I814">_xlfn.IFS(H814&lt;30,"Young Adult",H814&gt;=50,"Senior",H814&gt;=30,"Adult")</f>
        <v>Young Adult</v>
      </c>
      <c r="J814" s="3" t="s">
        <v>16</v>
      </c>
      <c r="K814" s="3">
        <v>3</v>
      </c>
      <c r="L814" s="4">
        <v>500</v>
      </c>
      <c r="M814">
        <f>K814*L814</f>
        <v>1500</v>
      </c>
      <c r="N814" s="12">
        <f>M814*$Q$3</f>
        <v>22.5</v>
      </c>
    </row>
    <row r="815" spans="1:14">
      <c r="A815" s="3">
        <v>909</v>
      </c>
      <c r="B815" s="3">
        <f>DAY(Table1[[#This Row],[Date]])</f>
        <v>1</v>
      </c>
      <c r="C815" s="3">
        <f>MONTH(Table1[[#This Row],[Date]])</f>
        <v>10</v>
      </c>
      <c r="D815" s="3">
        <f>YEAR(Table1[[#This Row],[Date]])</f>
        <v>2023</v>
      </c>
      <c r="E815" s="2">
        <v>45200</v>
      </c>
      <c r="F815" s="3" t="s">
        <v>839</v>
      </c>
      <c r="G815" s="3" t="s">
        <v>15</v>
      </c>
      <c r="H815" s="3">
        <v>26</v>
      </c>
      <c r="I815" s="3" t="str" cm="1">
        <f t="array" ref="I815">_xlfn.IFS(H815&lt;30,"Young Adult",H815&gt;=50,"Senior",H815&gt;=30,"Adult")</f>
        <v>Young Adult</v>
      </c>
      <c r="J815" s="3" t="s">
        <v>16</v>
      </c>
      <c r="K815" s="3">
        <v>1</v>
      </c>
      <c r="L815" s="4">
        <v>300</v>
      </c>
      <c r="M815">
        <f>K815*L815</f>
        <v>300</v>
      </c>
      <c r="N815" s="12">
        <f>M815*$Q$3</f>
        <v>4.5</v>
      </c>
    </row>
    <row r="816" spans="1:14">
      <c r="A816" s="3">
        <v>707</v>
      </c>
      <c r="B816" s="3">
        <f>DAY(Table1[[#This Row],[Date]])</f>
        <v>1</v>
      </c>
      <c r="C816" s="3">
        <f>MONTH(Table1[[#This Row],[Date]])</f>
        <v>10</v>
      </c>
      <c r="D816" s="3">
        <f>YEAR(Table1[[#This Row],[Date]])</f>
        <v>2023</v>
      </c>
      <c r="E816" s="2">
        <v>45200</v>
      </c>
      <c r="F816" s="3" t="s">
        <v>840</v>
      </c>
      <c r="G816" s="3" t="s">
        <v>19</v>
      </c>
      <c r="H816" s="3">
        <v>26</v>
      </c>
      <c r="I816" s="3" t="str" cm="1">
        <f t="array" ref="I816">_xlfn.IFS(H816&lt;30,"Young Adult",H816&gt;=50,"Senior",H816&gt;=30,"Adult")</f>
        <v>Young Adult</v>
      </c>
      <c r="J816" s="3" t="s">
        <v>23</v>
      </c>
      <c r="K816" s="3">
        <v>1</v>
      </c>
      <c r="L816" s="4">
        <v>500</v>
      </c>
      <c r="M816">
        <f>K816*L816</f>
        <v>500</v>
      </c>
      <c r="N816" s="12">
        <f>M816*$Q$3</f>
        <v>7.5</v>
      </c>
    </row>
    <row r="817" spans="1:14">
      <c r="A817" s="3">
        <v>626</v>
      </c>
      <c r="B817" s="3">
        <f>DAY(Table1[[#This Row],[Date]])</f>
        <v>29</v>
      </c>
      <c r="C817" s="3">
        <f>MONTH(Table1[[#This Row],[Date]])</f>
        <v>9</v>
      </c>
      <c r="D817" s="3">
        <f>YEAR(Table1[[#This Row],[Date]])</f>
        <v>2023</v>
      </c>
      <c r="E817" s="2">
        <v>45198</v>
      </c>
      <c r="F817" s="3" t="s">
        <v>841</v>
      </c>
      <c r="G817" s="3" t="s">
        <v>19</v>
      </c>
      <c r="H817" s="3">
        <v>26</v>
      </c>
      <c r="I817" s="3" t="str" cm="1">
        <f t="array" ref="I817">_xlfn.IFS(H817&lt;30,"Young Adult",H817&gt;=50,"Senior",H817&gt;=30,"Adult")</f>
        <v>Young Adult</v>
      </c>
      <c r="J817" s="3" t="s">
        <v>23</v>
      </c>
      <c r="K817" s="3">
        <v>4</v>
      </c>
      <c r="L817" s="4">
        <v>500</v>
      </c>
      <c r="M817">
        <f>K817*L817</f>
        <v>2000</v>
      </c>
      <c r="N817" s="12">
        <f>M817*$Q$3</f>
        <v>30</v>
      </c>
    </row>
    <row r="818" spans="1:14">
      <c r="A818" s="3">
        <v>632</v>
      </c>
      <c r="B818" s="3">
        <f>DAY(Table1[[#This Row],[Date]])</f>
        <v>16</v>
      </c>
      <c r="C818" s="3">
        <f>MONTH(Table1[[#This Row],[Date]])</f>
        <v>9</v>
      </c>
      <c r="D818" s="3">
        <f>YEAR(Table1[[#This Row],[Date]])</f>
        <v>2023</v>
      </c>
      <c r="E818" s="2">
        <v>45185</v>
      </c>
      <c r="F818" s="3" t="s">
        <v>842</v>
      </c>
      <c r="G818" s="3" t="s">
        <v>19</v>
      </c>
      <c r="H818" s="3">
        <v>26</v>
      </c>
      <c r="I818" s="3" t="str" cm="1">
        <f t="array" ref="I818">_xlfn.IFS(H818&lt;30,"Young Adult",H818&gt;=50,"Senior",H818&gt;=30,"Adult")</f>
        <v>Young Adult</v>
      </c>
      <c r="J818" s="3" t="s">
        <v>16</v>
      </c>
      <c r="K818" s="3">
        <v>4</v>
      </c>
      <c r="L818" s="4">
        <v>25</v>
      </c>
      <c r="M818">
        <f>K818*L818</f>
        <v>100</v>
      </c>
      <c r="N818" s="12">
        <f>M818*$Q$3</f>
        <v>1.5</v>
      </c>
    </row>
    <row r="819" spans="1:14">
      <c r="A819" s="3">
        <v>850</v>
      </c>
      <c r="B819" s="3">
        <f>DAY(Table1[[#This Row],[Date]])</f>
        <v>28</v>
      </c>
      <c r="C819" s="3">
        <f>MONTH(Table1[[#This Row],[Date]])</f>
        <v>7</v>
      </c>
      <c r="D819" s="3">
        <f>YEAR(Table1[[#This Row],[Date]])</f>
        <v>2023</v>
      </c>
      <c r="E819" s="2">
        <v>45135</v>
      </c>
      <c r="F819" s="3" t="s">
        <v>843</v>
      </c>
      <c r="G819" s="3" t="s">
        <v>19</v>
      </c>
      <c r="H819" s="3">
        <v>26</v>
      </c>
      <c r="I819" s="3" t="str" cm="1">
        <f t="array" ref="I819">_xlfn.IFS(H819&lt;30,"Young Adult",H819&gt;=50,"Senior",H819&gt;=30,"Adult")</f>
        <v>Young Adult</v>
      </c>
      <c r="J819" s="3" t="s">
        <v>20</v>
      </c>
      <c r="K819" s="3">
        <v>2</v>
      </c>
      <c r="L819" s="4">
        <v>500</v>
      </c>
      <c r="M819">
        <f>K819*L819</f>
        <v>1000</v>
      </c>
      <c r="N819" s="12">
        <f>M819*$Q$3</f>
        <v>15</v>
      </c>
    </row>
    <row r="820" spans="1:14">
      <c r="A820" s="3">
        <v>474</v>
      </c>
      <c r="B820" s="3">
        <f>DAY(Table1[[#This Row],[Date]])</f>
        <v>15</v>
      </c>
      <c r="C820" s="3">
        <f>MONTH(Table1[[#This Row],[Date]])</f>
        <v>7</v>
      </c>
      <c r="D820" s="3">
        <f>YEAR(Table1[[#This Row],[Date]])</f>
        <v>2023</v>
      </c>
      <c r="E820" s="2">
        <v>45122</v>
      </c>
      <c r="F820" s="3" t="s">
        <v>844</v>
      </c>
      <c r="G820" s="3" t="s">
        <v>19</v>
      </c>
      <c r="H820" s="3">
        <v>26</v>
      </c>
      <c r="I820" s="3" t="str" cm="1">
        <f t="array" ref="I820">_xlfn.IFS(H820&lt;30,"Young Adult",H820&gt;=50,"Senior",H820&gt;=30,"Adult")</f>
        <v>Young Adult</v>
      </c>
      <c r="J820" s="3" t="s">
        <v>23</v>
      </c>
      <c r="K820" s="3">
        <v>3</v>
      </c>
      <c r="L820" s="4">
        <v>500</v>
      </c>
      <c r="M820">
        <f>K820*L820</f>
        <v>1500</v>
      </c>
      <c r="N820" s="12">
        <f>M820*$Q$3</f>
        <v>22.5</v>
      </c>
    </row>
    <row r="821" spans="1:14">
      <c r="A821" s="3">
        <v>772</v>
      </c>
      <c r="B821" s="3">
        <f>DAY(Table1[[#This Row],[Date]])</f>
        <v>12</v>
      </c>
      <c r="C821" s="3">
        <f>MONTH(Table1[[#This Row],[Date]])</f>
        <v>7</v>
      </c>
      <c r="D821" s="3">
        <f>YEAR(Table1[[#This Row],[Date]])</f>
        <v>2023</v>
      </c>
      <c r="E821" s="2">
        <v>45119</v>
      </c>
      <c r="F821" s="3" t="s">
        <v>845</v>
      </c>
      <c r="G821" s="3" t="s">
        <v>15</v>
      </c>
      <c r="H821" s="3">
        <v>26</v>
      </c>
      <c r="I821" s="3" t="str" cm="1">
        <f t="array" ref="I821">_xlfn.IFS(H821&lt;30,"Young Adult",H821&gt;=50,"Senior",H821&gt;=30,"Adult")</f>
        <v>Young Adult</v>
      </c>
      <c r="J821" s="3" t="s">
        <v>16</v>
      </c>
      <c r="K821" s="3">
        <v>1</v>
      </c>
      <c r="L821" s="4">
        <v>30</v>
      </c>
      <c r="M821">
        <f>K821*L821</f>
        <v>30</v>
      </c>
      <c r="N821" s="12">
        <f>M821*$Q$3</f>
        <v>0.44999999999999996</v>
      </c>
    </row>
    <row r="822" spans="1:14">
      <c r="A822" s="3">
        <v>321</v>
      </c>
      <c r="B822" s="3">
        <f>DAY(Table1[[#This Row],[Date]])</f>
        <v>10</v>
      </c>
      <c r="C822" s="3">
        <f>MONTH(Table1[[#This Row],[Date]])</f>
        <v>6</v>
      </c>
      <c r="D822" s="3">
        <f>YEAR(Table1[[#This Row],[Date]])</f>
        <v>2023</v>
      </c>
      <c r="E822" s="2">
        <v>45087</v>
      </c>
      <c r="F822" s="3" t="s">
        <v>846</v>
      </c>
      <c r="G822" s="3" t="s">
        <v>19</v>
      </c>
      <c r="H822" s="3">
        <v>26</v>
      </c>
      <c r="I822" s="3" t="str" cm="1">
        <f t="array" ref="I822">_xlfn.IFS(H822&lt;30,"Young Adult",H822&gt;=50,"Senior",H822&gt;=30,"Adult")</f>
        <v>Young Adult</v>
      </c>
      <c r="J822" s="3" t="s">
        <v>16</v>
      </c>
      <c r="K822" s="3">
        <v>2</v>
      </c>
      <c r="L822" s="4">
        <v>25</v>
      </c>
      <c r="M822">
        <f>K822*L822</f>
        <v>50</v>
      </c>
      <c r="N822" s="12">
        <f>M822*$Q$3</f>
        <v>0.75</v>
      </c>
    </row>
    <row r="823" spans="1:14">
      <c r="A823" s="3">
        <v>56</v>
      </c>
      <c r="B823" s="3">
        <f>DAY(Table1[[#This Row],[Date]])</f>
        <v>31</v>
      </c>
      <c r="C823" s="3">
        <f>MONTH(Table1[[#This Row],[Date]])</f>
        <v>5</v>
      </c>
      <c r="D823" s="3">
        <f>YEAR(Table1[[#This Row],[Date]])</f>
        <v>2023</v>
      </c>
      <c r="E823" s="2">
        <v>45077</v>
      </c>
      <c r="F823" s="3" t="s">
        <v>847</v>
      </c>
      <c r="G823" s="3" t="s">
        <v>19</v>
      </c>
      <c r="H823" s="3">
        <v>26</v>
      </c>
      <c r="I823" s="3" t="str" cm="1">
        <f t="array" ref="I823">_xlfn.IFS(H823&lt;30,"Young Adult",H823&gt;=50,"Senior",H823&gt;=30,"Adult")</f>
        <v>Young Adult</v>
      </c>
      <c r="J823" s="3" t="s">
        <v>23</v>
      </c>
      <c r="K823" s="3">
        <v>3</v>
      </c>
      <c r="L823" s="4">
        <v>300</v>
      </c>
      <c r="M823">
        <f>K823*L823</f>
        <v>900</v>
      </c>
      <c r="N823" s="12">
        <f>M823*$Q$3</f>
        <v>13.5</v>
      </c>
    </row>
    <row r="824" spans="1:14">
      <c r="A824" s="3">
        <v>159</v>
      </c>
      <c r="B824" s="3">
        <f>DAY(Table1[[#This Row],[Date]])</f>
        <v>31</v>
      </c>
      <c r="C824" s="3">
        <f>MONTH(Table1[[#This Row],[Date]])</f>
        <v>5</v>
      </c>
      <c r="D824" s="3">
        <f>YEAR(Table1[[#This Row],[Date]])</f>
        <v>2023</v>
      </c>
      <c r="E824" s="2">
        <v>45077</v>
      </c>
      <c r="F824" s="3" t="s">
        <v>848</v>
      </c>
      <c r="G824" s="3" t="s">
        <v>15</v>
      </c>
      <c r="H824" s="3">
        <v>26</v>
      </c>
      <c r="I824" s="3" t="str" cm="1">
        <f t="array" ref="I824">_xlfn.IFS(H824&lt;30,"Young Adult",H824&gt;=50,"Senior",H824&gt;=30,"Adult")</f>
        <v>Young Adult</v>
      </c>
      <c r="J824" s="3" t="s">
        <v>23</v>
      </c>
      <c r="K824" s="3">
        <v>4</v>
      </c>
      <c r="L824" s="4">
        <v>50</v>
      </c>
      <c r="M824">
        <f>K824*L824</f>
        <v>200</v>
      </c>
      <c r="N824" s="12">
        <f>M824*$Q$3</f>
        <v>3</v>
      </c>
    </row>
    <row r="825" spans="1:14">
      <c r="A825" s="3">
        <v>915</v>
      </c>
      <c r="B825" s="3">
        <f>DAY(Table1[[#This Row],[Date]])</f>
        <v>30</v>
      </c>
      <c r="C825" s="3">
        <f>MONTH(Table1[[#This Row],[Date]])</f>
        <v>5</v>
      </c>
      <c r="D825" s="3">
        <f>YEAR(Table1[[#This Row],[Date]])</f>
        <v>2023</v>
      </c>
      <c r="E825" s="2">
        <v>45076</v>
      </c>
      <c r="F825" s="3" t="s">
        <v>849</v>
      </c>
      <c r="G825" s="3" t="s">
        <v>19</v>
      </c>
      <c r="H825" s="3">
        <v>26</v>
      </c>
      <c r="I825" s="3" t="str" cm="1">
        <f t="array" ref="I825">_xlfn.IFS(H825&lt;30,"Young Adult",H825&gt;=50,"Senior",H825&gt;=30,"Adult")</f>
        <v>Young Adult</v>
      </c>
      <c r="J825" s="3" t="s">
        <v>20</v>
      </c>
      <c r="K825" s="3">
        <v>3</v>
      </c>
      <c r="L825" s="4">
        <v>30</v>
      </c>
      <c r="M825">
        <f>K825*L825</f>
        <v>90</v>
      </c>
      <c r="N825" s="12">
        <f>M825*$Q$3</f>
        <v>1.3499999999999999</v>
      </c>
    </row>
    <row r="826" spans="1:14">
      <c r="A826" s="3">
        <v>307</v>
      </c>
      <c r="B826" s="3">
        <f>DAY(Table1[[#This Row],[Date]])</f>
        <v>27</v>
      </c>
      <c r="C826" s="3">
        <f>MONTH(Table1[[#This Row],[Date]])</f>
        <v>5</v>
      </c>
      <c r="D826" s="3">
        <f>YEAR(Table1[[#This Row],[Date]])</f>
        <v>2023</v>
      </c>
      <c r="E826" s="2">
        <v>45073</v>
      </c>
      <c r="F826" s="3" t="s">
        <v>850</v>
      </c>
      <c r="G826" s="3" t="s">
        <v>19</v>
      </c>
      <c r="H826" s="3">
        <v>26</v>
      </c>
      <c r="I826" s="3" t="str" cm="1">
        <f t="array" ref="I826">_xlfn.IFS(H826&lt;30,"Young Adult",H826&gt;=50,"Senior",H826&gt;=30,"Adult")</f>
        <v>Young Adult</v>
      </c>
      <c r="J826" s="3" t="s">
        <v>16</v>
      </c>
      <c r="K826" s="3">
        <v>2</v>
      </c>
      <c r="L826" s="4">
        <v>25</v>
      </c>
      <c r="M826">
        <f>K826*L826</f>
        <v>50</v>
      </c>
      <c r="N826" s="12">
        <f>M826*$Q$3</f>
        <v>0.75</v>
      </c>
    </row>
    <row r="827" spans="1:14">
      <c r="A827" s="3">
        <v>899</v>
      </c>
      <c r="B827" s="3">
        <f>DAY(Table1[[#This Row],[Date]])</f>
        <v>25</v>
      </c>
      <c r="C827" s="3">
        <f>MONTH(Table1[[#This Row],[Date]])</f>
        <v>5</v>
      </c>
      <c r="D827" s="3">
        <f>YEAR(Table1[[#This Row],[Date]])</f>
        <v>2023</v>
      </c>
      <c r="E827" s="2">
        <v>45071</v>
      </c>
      <c r="F827" s="3" t="s">
        <v>851</v>
      </c>
      <c r="G827" s="3" t="s">
        <v>15</v>
      </c>
      <c r="H827" s="3">
        <v>26</v>
      </c>
      <c r="I827" s="3" t="str" cm="1">
        <f t="array" ref="I827">_xlfn.IFS(H827&lt;30,"Young Adult",H827&gt;=50,"Senior",H827&gt;=30,"Adult")</f>
        <v>Young Adult</v>
      </c>
      <c r="J827" s="3" t="s">
        <v>23</v>
      </c>
      <c r="K827" s="3">
        <v>2</v>
      </c>
      <c r="L827" s="4">
        <v>300</v>
      </c>
      <c r="M827">
        <f>K827*L827</f>
        <v>600</v>
      </c>
      <c r="N827" s="12">
        <f>M827*$Q$3</f>
        <v>9</v>
      </c>
    </row>
    <row r="828" spans="1:14">
      <c r="A828" s="3">
        <v>884</v>
      </c>
      <c r="B828" s="3">
        <f>DAY(Table1[[#This Row],[Date]])</f>
        <v>29</v>
      </c>
      <c r="C828" s="3">
        <f>MONTH(Table1[[#This Row],[Date]])</f>
        <v>4</v>
      </c>
      <c r="D828" s="3">
        <f>YEAR(Table1[[#This Row],[Date]])</f>
        <v>2023</v>
      </c>
      <c r="E828" s="2">
        <v>45045</v>
      </c>
      <c r="F828" s="3" t="s">
        <v>852</v>
      </c>
      <c r="G828" s="3" t="s">
        <v>19</v>
      </c>
      <c r="H828" s="3">
        <v>26</v>
      </c>
      <c r="I828" s="3" t="str" cm="1">
        <f t="array" ref="I828">_xlfn.IFS(H828&lt;30,"Young Adult",H828&gt;=50,"Senior",H828&gt;=30,"Adult")</f>
        <v>Young Adult</v>
      </c>
      <c r="J828" s="3" t="s">
        <v>23</v>
      </c>
      <c r="K828" s="3">
        <v>2</v>
      </c>
      <c r="L828" s="4">
        <v>30</v>
      </c>
      <c r="M828">
        <f>K828*L828</f>
        <v>60</v>
      </c>
      <c r="N828" s="12">
        <f>M828*$Q$3</f>
        <v>0.89999999999999991</v>
      </c>
    </row>
    <row r="829" spans="1:14">
      <c r="A829" s="3">
        <v>248</v>
      </c>
      <c r="B829" s="3">
        <f>DAY(Table1[[#This Row],[Date]])</f>
        <v>9</v>
      </c>
      <c r="C829" s="3">
        <f>MONTH(Table1[[#This Row],[Date]])</f>
        <v>3</v>
      </c>
      <c r="D829" s="3">
        <f>YEAR(Table1[[#This Row],[Date]])</f>
        <v>2023</v>
      </c>
      <c r="E829" s="2">
        <v>44994</v>
      </c>
      <c r="F829" s="3" t="s">
        <v>853</v>
      </c>
      <c r="G829" s="3" t="s">
        <v>15</v>
      </c>
      <c r="H829" s="3">
        <v>26</v>
      </c>
      <c r="I829" s="3" t="str" cm="1">
        <f t="array" ref="I829">_xlfn.IFS(H829&lt;30,"Young Adult",H829&gt;=50,"Senior",H829&gt;=30,"Adult")</f>
        <v>Young Adult</v>
      </c>
      <c r="J829" s="3" t="s">
        <v>23</v>
      </c>
      <c r="K829" s="3">
        <v>3</v>
      </c>
      <c r="L829" s="4">
        <v>300</v>
      </c>
      <c r="M829">
        <f>K829*L829</f>
        <v>900</v>
      </c>
      <c r="N829" s="12">
        <f>M829*$Q$3</f>
        <v>13.5</v>
      </c>
    </row>
    <row r="830" spans="1:14">
      <c r="A830" s="3">
        <v>2</v>
      </c>
      <c r="B830" s="3">
        <f>DAY(Table1[[#This Row],[Date]])</f>
        <v>27</v>
      </c>
      <c r="C830" s="3">
        <f>MONTH(Table1[[#This Row],[Date]])</f>
        <v>2</v>
      </c>
      <c r="D830" s="3">
        <f>YEAR(Table1[[#This Row],[Date]])</f>
        <v>2023</v>
      </c>
      <c r="E830" s="2">
        <v>44984</v>
      </c>
      <c r="F830" s="3" t="s">
        <v>854</v>
      </c>
      <c r="G830" s="3" t="s">
        <v>19</v>
      </c>
      <c r="H830" s="3">
        <v>26</v>
      </c>
      <c r="I830" s="3" t="str" cm="1">
        <f t="array" ref="I830">_xlfn.IFS(H830&lt;30,"Young Adult",H830&gt;=50,"Senior",H830&gt;=30,"Adult")</f>
        <v>Young Adult</v>
      </c>
      <c r="J830" s="3" t="s">
        <v>23</v>
      </c>
      <c r="K830" s="3">
        <v>2</v>
      </c>
      <c r="L830" s="4">
        <v>500</v>
      </c>
      <c r="M830">
        <f>K830*L830</f>
        <v>1000</v>
      </c>
      <c r="N830" s="12">
        <f>M830*$Q$3</f>
        <v>15</v>
      </c>
    </row>
    <row r="831" spans="1:14">
      <c r="A831" s="3">
        <v>475</v>
      </c>
      <c r="B831" s="3">
        <f>DAY(Table1[[#This Row],[Date]])</f>
        <v>20</v>
      </c>
      <c r="C831" s="3">
        <f>MONTH(Table1[[#This Row],[Date]])</f>
        <v>1</v>
      </c>
      <c r="D831" s="3">
        <f>YEAR(Table1[[#This Row],[Date]])</f>
        <v>2023</v>
      </c>
      <c r="E831" s="2">
        <v>44946</v>
      </c>
      <c r="F831" s="3" t="s">
        <v>855</v>
      </c>
      <c r="G831" s="3" t="s">
        <v>15</v>
      </c>
      <c r="H831" s="3">
        <v>26</v>
      </c>
      <c r="I831" s="3" t="str" cm="1">
        <f t="array" ref="I831">_xlfn.IFS(H831&lt;30,"Young Adult",H831&gt;=50,"Senior",H831&gt;=30,"Adult")</f>
        <v>Young Adult</v>
      </c>
      <c r="J831" s="3" t="s">
        <v>23</v>
      </c>
      <c r="K831" s="3">
        <v>3</v>
      </c>
      <c r="L831" s="4">
        <v>25</v>
      </c>
      <c r="M831">
        <f>K831*L831</f>
        <v>75</v>
      </c>
      <c r="N831" s="12">
        <f>M831*$Q$3</f>
        <v>1.125</v>
      </c>
    </row>
    <row r="832" spans="1:14">
      <c r="A832" s="3">
        <v>610</v>
      </c>
      <c r="B832" s="3">
        <f>DAY(Table1[[#This Row],[Date]])</f>
        <v>3</v>
      </c>
      <c r="C832" s="3">
        <f>MONTH(Table1[[#This Row],[Date]])</f>
        <v>1</v>
      </c>
      <c r="D832" s="3">
        <f>YEAR(Table1[[#This Row],[Date]])</f>
        <v>2023</v>
      </c>
      <c r="E832" s="2">
        <v>44929</v>
      </c>
      <c r="F832" s="3" t="s">
        <v>856</v>
      </c>
      <c r="G832" s="3" t="s">
        <v>19</v>
      </c>
      <c r="H832" s="3">
        <v>26</v>
      </c>
      <c r="I832" s="3" t="str" cm="1">
        <f t="array" ref="I832">_xlfn.IFS(H832&lt;30,"Young Adult",H832&gt;=50,"Senior",H832&gt;=30,"Adult")</f>
        <v>Young Adult</v>
      </c>
      <c r="J832" s="3" t="s">
        <v>20</v>
      </c>
      <c r="K832" s="3">
        <v>2</v>
      </c>
      <c r="L832" s="4">
        <v>300</v>
      </c>
      <c r="M832">
        <f>K832*L832</f>
        <v>600</v>
      </c>
      <c r="N832" s="12">
        <f>M832*$Q$3</f>
        <v>9</v>
      </c>
    </row>
    <row r="833" spans="1:14">
      <c r="A833" s="3">
        <v>868</v>
      </c>
      <c r="B833" s="3">
        <f>DAY(Table1[[#This Row],[Date]])</f>
        <v>6</v>
      </c>
      <c r="C833" s="3">
        <f>MONTH(Table1[[#This Row],[Date]])</f>
        <v>12</v>
      </c>
      <c r="D833" s="3">
        <f>YEAR(Table1[[#This Row],[Date]])</f>
        <v>2023</v>
      </c>
      <c r="E833" s="2">
        <v>45266</v>
      </c>
      <c r="F833" s="3" t="s">
        <v>857</v>
      </c>
      <c r="G833" s="3" t="s">
        <v>19</v>
      </c>
      <c r="H833" s="3">
        <v>25</v>
      </c>
      <c r="I833" s="3" t="str" cm="1">
        <f t="array" ref="I833">_xlfn.IFS(H833&lt;30,"Young Adult",H833&gt;=50,"Senior",H833&gt;=30,"Adult")</f>
        <v>Young Adult</v>
      </c>
      <c r="J833" s="3" t="s">
        <v>16</v>
      </c>
      <c r="K833" s="3">
        <v>1</v>
      </c>
      <c r="L833" s="4">
        <v>300</v>
      </c>
      <c r="M833">
        <f>K833*L833</f>
        <v>300</v>
      </c>
      <c r="N833" s="12">
        <f>M833*$Q$3</f>
        <v>4.5</v>
      </c>
    </row>
    <row r="834" spans="1:14">
      <c r="A834" s="3">
        <v>405</v>
      </c>
      <c r="B834" s="3">
        <f>DAY(Table1[[#This Row],[Date]])</f>
        <v>6</v>
      </c>
      <c r="C834" s="3">
        <f>MONTH(Table1[[#This Row],[Date]])</f>
        <v>11</v>
      </c>
      <c r="D834" s="3">
        <f>YEAR(Table1[[#This Row],[Date]])</f>
        <v>2023</v>
      </c>
      <c r="E834" s="2">
        <v>45236</v>
      </c>
      <c r="F834" s="3" t="s">
        <v>858</v>
      </c>
      <c r="G834" s="3" t="s">
        <v>19</v>
      </c>
      <c r="H834" s="3">
        <v>25</v>
      </c>
      <c r="I834" s="3" t="str" cm="1">
        <f t="array" ref="I834">_xlfn.IFS(H834&lt;30,"Young Adult",H834&gt;=50,"Senior",H834&gt;=30,"Adult")</f>
        <v>Young Adult</v>
      </c>
      <c r="J834" s="3" t="s">
        <v>23</v>
      </c>
      <c r="K834" s="3">
        <v>4</v>
      </c>
      <c r="L834" s="4">
        <v>300</v>
      </c>
      <c r="M834">
        <f>K834*L834</f>
        <v>1200</v>
      </c>
      <c r="N834" s="12">
        <f>M834*$Q$3</f>
        <v>18</v>
      </c>
    </row>
    <row r="835" spans="1:14">
      <c r="A835" s="3">
        <v>555</v>
      </c>
      <c r="B835" s="3">
        <f>DAY(Table1[[#This Row],[Date]])</f>
        <v>19</v>
      </c>
      <c r="C835" s="3">
        <f>MONTH(Table1[[#This Row],[Date]])</f>
        <v>10</v>
      </c>
      <c r="D835" s="3">
        <f>YEAR(Table1[[#This Row],[Date]])</f>
        <v>2023</v>
      </c>
      <c r="E835" s="2">
        <v>45218</v>
      </c>
      <c r="F835" s="3" t="s">
        <v>859</v>
      </c>
      <c r="G835" s="3" t="s">
        <v>15</v>
      </c>
      <c r="H835" s="3">
        <v>25</v>
      </c>
      <c r="I835" s="3" t="str" cm="1">
        <f t="array" ref="I835">_xlfn.IFS(H835&lt;30,"Young Adult",H835&gt;=50,"Senior",H835&gt;=30,"Adult")</f>
        <v>Young Adult</v>
      </c>
      <c r="J835" s="3" t="s">
        <v>20</v>
      </c>
      <c r="K835" s="3">
        <v>1</v>
      </c>
      <c r="L835" s="4">
        <v>300</v>
      </c>
      <c r="M835">
        <f>K835*L835</f>
        <v>300</v>
      </c>
      <c r="N835" s="12">
        <f>M835*$Q$3</f>
        <v>4.5</v>
      </c>
    </row>
    <row r="836" spans="1:14">
      <c r="A836" s="3">
        <v>350</v>
      </c>
      <c r="B836" s="3">
        <f>DAY(Table1[[#This Row],[Date]])</f>
        <v>17</v>
      </c>
      <c r="C836" s="3">
        <f>MONTH(Table1[[#This Row],[Date]])</f>
        <v>10</v>
      </c>
      <c r="D836" s="3">
        <f>YEAR(Table1[[#This Row],[Date]])</f>
        <v>2023</v>
      </c>
      <c r="E836" s="2">
        <v>45216</v>
      </c>
      <c r="F836" s="3" t="s">
        <v>860</v>
      </c>
      <c r="G836" s="3" t="s">
        <v>15</v>
      </c>
      <c r="H836" s="3">
        <v>25</v>
      </c>
      <c r="I836" s="3" t="str" cm="1">
        <f t="array" ref="I836">_xlfn.IFS(H836&lt;30,"Young Adult",H836&gt;=50,"Senior",H836&gt;=30,"Adult")</f>
        <v>Young Adult</v>
      </c>
      <c r="J836" s="3" t="s">
        <v>20</v>
      </c>
      <c r="K836" s="3">
        <v>3</v>
      </c>
      <c r="L836" s="4">
        <v>25</v>
      </c>
      <c r="M836">
        <f>K836*L836</f>
        <v>75</v>
      </c>
      <c r="N836" s="12">
        <f>M836*$Q$3</f>
        <v>1.125</v>
      </c>
    </row>
    <row r="837" spans="1:14">
      <c r="A837" s="3">
        <v>373</v>
      </c>
      <c r="B837" s="3">
        <f>DAY(Table1[[#This Row],[Date]])</f>
        <v>3</v>
      </c>
      <c r="C837" s="3">
        <f>MONTH(Table1[[#This Row],[Date]])</f>
        <v>10</v>
      </c>
      <c r="D837" s="3">
        <f>YEAR(Table1[[#This Row],[Date]])</f>
        <v>2023</v>
      </c>
      <c r="E837" s="2">
        <v>45202</v>
      </c>
      <c r="F837" s="3" t="s">
        <v>861</v>
      </c>
      <c r="G837" s="3" t="s">
        <v>19</v>
      </c>
      <c r="H837" s="3">
        <v>25</v>
      </c>
      <c r="I837" s="3" t="str" cm="1">
        <f t="array" ref="I837">_xlfn.IFS(H837&lt;30,"Young Adult",H837&gt;=50,"Senior",H837&gt;=30,"Adult")</f>
        <v>Young Adult</v>
      </c>
      <c r="J837" s="3" t="s">
        <v>20</v>
      </c>
      <c r="K837" s="3">
        <v>2</v>
      </c>
      <c r="L837" s="4">
        <v>300</v>
      </c>
      <c r="M837">
        <f>K837*L837</f>
        <v>600</v>
      </c>
      <c r="N837" s="12">
        <f>M837*$Q$3</f>
        <v>9</v>
      </c>
    </row>
    <row r="838" spans="1:14">
      <c r="A838" s="3">
        <v>330</v>
      </c>
      <c r="B838" s="3">
        <f>DAY(Table1[[#This Row],[Date]])</f>
        <v>18</v>
      </c>
      <c r="C838" s="3">
        <f>MONTH(Table1[[#This Row],[Date]])</f>
        <v>9</v>
      </c>
      <c r="D838" s="3">
        <f>YEAR(Table1[[#This Row],[Date]])</f>
        <v>2023</v>
      </c>
      <c r="E838" s="2">
        <v>45187</v>
      </c>
      <c r="F838" s="3" t="s">
        <v>862</v>
      </c>
      <c r="G838" s="3" t="s">
        <v>19</v>
      </c>
      <c r="H838" s="3">
        <v>25</v>
      </c>
      <c r="I838" s="3" t="str" cm="1">
        <f t="array" ref="I838">_xlfn.IFS(H838&lt;30,"Young Adult",H838&gt;=50,"Senior",H838&gt;=30,"Adult")</f>
        <v>Young Adult</v>
      </c>
      <c r="J838" s="3" t="s">
        <v>20</v>
      </c>
      <c r="K838" s="3">
        <v>4</v>
      </c>
      <c r="L838" s="4">
        <v>50</v>
      </c>
      <c r="M838">
        <f>K838*L838</f>
        <v>200</v>
      </c>
      <c r="N838" s="12">
        <f>M838*$Q$3</f>
        <v>3</v>
      </c>
    </row>
    <row r="839" spans="1:14">
      <c r="A839" s="3">
        <v>925</v>
      </c>
      <c r="B839" s="3">
        <f>DAY(Table1[[#This Row],[Date]])</f>
        <v>3</v>
      </c>
      <c r="C839" s="3">
        <f>MONTH(Table1[[#This Row],[Date]])</f>
        <v>9</v>
      </c>
      <c r="D839" s="3">
        <f>YEAR(Table1[[#This Row],[Date]])</f>
        <v>2023</v>
      </c>
      <c r="E839" s="2">
        <v>45172</v>
      </c>
      <c r="F839" s="3" t="s">
        <v>863</v>
      </c>
      <c r="G839" s="3" t="s">
        <v>15</v>
      </c>
      <c r="H839" s="3">
        <v>25</v>
      </c>
      <c r="I839" s="3" t="str" cm="1">
        <f t="array" ref="I839">_xlfn.IFS(H839&lt;30,"Young Adult",H839&gt;=50,"Senior",H839&gt;=30,"Adult")</f>
        <v>Young Adult</v>
      </c>
      <c r="J839" s="3" t="s">
        <v>16</v>
      </c>
      <c r="K839" s="3">
        <v>1</v>
      </c>
      <c r="L839" s="4">
        <v>300</v>
      </c>
      <c r="M839">
        <f>K839*L839</f>
        <v>300</v>
      </c>
      <c r="N839" s="12">
        <f>M839*$Q$3</f>
        <v>4.5</v>
      </c>
    </row>
    <row r="840" spans="1:14">
      <c r="A840" s="3">
        <v>427</v>
      </c>
      <c r="B840" s="3">
        <f>DAY(Table1[[#This Row],[Date]])</f>
        <v>15</v>
      </c>
      <c r="C840" s="3">
        <f>MONTH(Table1[[#This Row],[Date]])</f>
        <v>8</v>
      </c>
      <c r="D840" s="3">
        <f>YEAR(Table1[[#This Row],[Date]])</f>
        <v>2023</v>
      </c>
      <c r="E840" s="2">
        <v>45153</v>
      </c>
      <c r="F840" s="3" t="s">
        <v>864</v>
      </c>
      <c r="G840" s="3" t="s">
        <v>15</v>
      </c>
      <c r="H840" s="3">
        <v>25</v>
      </c>
      <c r="I840" s="3" t="str" cm="1">
        <f t="array" ref="I840">_xlfn.IFS(H840&lt;30,"Young Adult",H840&gt;=50,"Senior",H840&gt;=30,"Adult")</f>
        <v>Young Adult</v>
      </c>
      <c r="J840" s="3" t="s">
        <v>16</v>
      </c>
      <c r="K840" s="3">
        <v>1</v>
      </c>
      <c r="L840" s="4">
        <v>25</v>
      </c>
      <c r="M840">
        <f>K840*L840</f>
        <v>25</v>
      </c>
      <c r="N840" s="12">
        <f>M840*$Q$3</f>
        <v>0.375</v>
      </c>
    </row>
    <row r="841" spans="1:14">
      <c r="A841" s="3">
        <v>773</v>
      </c>
      <c r="B841" s="3">
        <f>DAY(Table1[[#This Row],[Date]])</f>
        <v>23</v>
      </c>
      <c r="C841" s="3">
        <f>MONTH(Table1[[#This Row],[Date]])</f>
        <v>7</v>
      </c>
      <c r="D841" s="3">
        <f>YEAR(Table1[[#This Row],[Date]])</f>
        <v>2023</v>
      </c>
      <c r="E841" s="2">
        <v>45130</v>
      </c>
      <c r="F841" s="3" t="s">
        <v>865</v>
      </c>
      <c r="G841" s="3" t="s">
        <v>15</v>
      </c>
      <c r="H841" s="3">
        <v>25</v>
      </c>
      <c r="I841" s="3" t="str" cm="1">
        <f t="array" ref="I841">_xlfn.IFS(H841&lt;30,"Young Adult",H841&gt;=50,"Senior",H841&gt;=30,"Adult")</f>
        <v>Young Adult</v>
      </c>
      <c r="J841" s="3" t="s">
        <v>16</v>
      </c>
      <c r="K841" s="3">
        <v>4</v>
      </c>
      <c r="L841" s="4">
        <v>500</v>
      </c>
      <c r="M841">
        <f>K841*L841</f>
        <v>2000</v>
      </c>
      <c r="N841" s="12">
        <f>M841*$Q$3</f>
        <v>30</v>
      </c>
    </row>
    <row r="842" spans="1:14">
      <c r="A842" s="3">
        <v>128</v>
      </c>
      <c r="B842" s="3">
        <f>DAY(Table1[[#This Row],[Date]])</f>
        <v>5</v>
      </c>
      <c r="C842" s="3">
        <f>MONTH(Table1[[#This Row],[Date]])</f>
        <v>7</v>
      </c>
      <c r="D842" s="3">
        <f>YEAR(Table1[[#This Row],[Date]])</f>
        <v>2023</v>
      </c>
      <c r="E842" s="2">
        <v>45112</v>
      </c>
      <c r="F842" s="3" t="s">
        <v>866</v>
      </c>
      <c r="G842" s="3" t="s">
        <v>15</v>
      </c>
      <c r="H842" s="3">
        <v>25</v>
      </c>
      <c r="I842" s="3" t="str" cm="1">
        <f t="array" ref="I842">_xlfn.IFS(H842&lt;30,"Young Adult",H842&gt;=50,"Senior",H842&gt;=30,"Adult")</f>
        <v>Young Adult</v>
      </c>
      <c r="J842" s="3" t="s">
        <v>20</v>
      </c>
      <c r="K842" s="3">
        <v>1</v>
      </c>
      <c r="L842" s="4">
        <v>500</v>
      </c>
      <c r="M842">
        <f>K842*L842</f>
        <v>500</v>
      </c>
      <c r="N842" s="12">
        <f>M842*$Q$3</f>
        <v>7.5</v>
      </c>
    </row>
    <row r="843" spans="1:14">
      <c r="A843" s="3">
        <v>449</v>
      </c>
      <c r="B843" s="3">
        <f>DAY(Table1[[#This Row],[Date]])</f>
        <v>3</v>
      </c>
      <c r="C843" s="3">
        <f>MONTH(Table1[[#This Row],[Date]])</f>
        <v>7</v>
      </c>
      <c r="D843" s="3">
        <f>YEAR(Table1[[#This Row],[Date]])</f>
        <v>2023</v>
      </c>
      <c r="E843" s="2">
        <v>45110</v>
      </c>
      <c r="F843" s="3" t="s">
        <v>867</v>
      </c>
      <c r="G843" s="3" t="s">
        <v>15</v>
      </c>
      <c r="H843" s="3">
        <v>25</v>
      </c>
      <c r="I843" s="3" t="str" cm="1">
        <f t="array" ref="I843">_xlfn.IFS(H843&lt;30,"Young Adult",H843&gt;=50,"Senior",H843&gt;=30,"Adult")</f>
        <v>Young Adult</v>
      </c>
      <c r="J843" s="3" t="s">
        <v>16</v>
      </c>
      <c r="K843" s="3">
        <v>4</v>
      </c>
      <c r="L843" s="4">
        <v>50</v>
      </c>
      <c r="M843">
        <f>K843*L843</f>
        <v>200</v>
      </c>
      <c r="N843" s="12">
        <f>M843*$Q$3</f>
        <v>3</v>
      </c>
    </row>
    <row r="844" spans="1:14">
      <c r="A844" s="3">
        <v>224</v>
      </c>
      <c r="B844" s="3">
        <f>DAY(Table1[[#This Row],[Date]])</f>
        <v>23</v>
      </c>
      <c r="C844" s="3">
        <f>MONTH(Table1[[#This Row],[Date]])</f>
        <v>6</v>
      </c>
      <c r="D844" s="3">
        <f>YEAR(Table1[[#This Row],[Date]])</f>
        <v>2023</v>
      </c>
      <c r="E844" s="2">
        <v>45100</v>
      </c>
      <c r="F844" s="3" t="s">
        <v>868</v>
      </c>
      <c r="G844" s="3" t="s">
        <v>19</v>
      </c>
      <c r="H844" s="3">
        <v>25</v>
      </c>
      <c r="I844" s="3" t="str" cm="1">
        <f t="array" ref="I844">_xlfn.IFS(H844&lt;30,"Young Adult",H844&gt;=50,"Senior",H844&gt;=30,"Adult")</f>
        <v>Young Adult</v>
      </c>
      <c r="J844" s="3" t="s">
        <v>23</v>
      </c>
      <c r="K844" s="3">
        <v>1</v>
      </c>
      <c r="L844" s="4">
        <v>50</v>
      </c>
      <c r="M844">
        <f>K844*L844</f>
        <v>50</v>
      </c>
      <c r="N844" s="12">
        <f>M844*$Q$3</f>
        <v>0.75</v>
      </c>
    </row>
    <row r="845" spans="1:14">
      <c r="A845" s="3">
        <v>567</v>
      </c>
      <c r="B845" s="3">
        <f>DAY(Table1[[#This Row],[Date]])</f>
        <v>14</v>
      </c>
      <c r="C845" s="3">
        <f>MONTH(Table1[[#This Row],[Date]])</f>
        <v>6</v>
      </c>
      <c r="D845" s="3">
        <f>YEAR(Table1[[#This Row],[Date]])</f>
        <v>2023</v>
      </c>
      <c r="E845" s="2">
        <v>45091</v>
      </c>
      <c r="F845" s="3" t="s">
        <v>869</v>
      </c>
      <c r="G845" s="3" t="s">
        <v>19</v>
      </c>
      <c r="H845" s="3">
        <v>25</v>
      </c>
      <c r="I845" s="3" t="str" cm="1">
        <f t="array" ref="I845">_xlfn.IFS(H845&lt;30,"Young Adult",H845&gt;=50,"Senior",H845&gt;=30,"Adult")</f>
        <v>Young Adult</v>
      </c>
      <c r="J845" s="3" t="s">
        <v>23</v>
      </c>
      <c r="K845" s="3">
        <v>3</v>
      </c>
      <c r="L845" s="4">
        <v>300</v>
      </c>
      <c r="M845">
        <f>K845*L845</f>
        <v>900</v>
      </c>
      <c r="N845" s="12">
        <f>M845*$Q$3</f>
        <v>13.5</v>
      </c>
    </row>
    <row r="846" spans="1:14">
      <c r="A846" s="3">
        <v>539</v>
      </c>
      <c r="B846" s="3">
        <f>DAY(Table1[[#This Row],[Date]])</f>
        <v>8</v>
      </c>
      <c r="C846" s="3">
        <f>MONTH(Table1[[#This Row],[Date]])</f>
        <v>6</v>
      </c>
      <c r="D846" s="3">
        <f>YEAR(Table1[[#This Row],[Date]])</f>
        <v>2023</v>
      </c>
      <c r="E846" s="2">
        <v>45085</v>
      </c>
      <c r="F846" s="3" t="s">
        <v>870</v>
      </c>
      <c r="G846" s="3" t="s">
        <v>15</v>
      </c>
      <c r="H846" s="3">
        <v>25</v>
      </c>
      <c r="I846" s="3" t="str" cm="1">
        <f t="array" ref="I846">_xlfn.IFS(H846&lt;30,"Young Adult",H846&gt;=50,"Senior",H846&gt;=30,"Adult")</f>
        <v>Young Adult</v>
      </c>
      <c r="J846" s="3" t="s">
        <v>20</v>
      </c>
      <c r="K846" s="3">
        <v>1</v>
      </c>
      <c r="L846" s="4">
        <v>500</v>
      </c>
      <c r="M846">
        <f>K846*L846</f>
        <v>500</v>
      </c>
      <c r="N846" s="12">
        <f>M846*$Q$3</f>
        <v>7.5</v>
      </c>
    </row>
    <row r="847" spans="1:14">
      <c r="A847" s="3">
        <v>560</v>
      </c>
      <c r="B847" s="3">
        <f>DAY(Table1[[#This Row],[Date]])</f>
        <v>5</v>
      </c>
      <c r="C847" s="3">
        <f>MONTH(Table1[[#This Row],[Date]])</f>
        <v>6</v>
      </c>
      <c r="D847" s="3">
        <f>YEAR(Table1[[#This Row],[Date]])</f>
        <v>2023</v>
      </c>
      <c r="E847" s="2">
        <v>45082</v>
      </c>
      <c r="F847" s="3" t="s">
        <v>871</v>
      </c>
      <c r="G847" s="3" t="s">
        <v>19</v>
      </c>
      <c r="H847" s="3">
        <v>25</v>
      </c>
      <c r="I847" s="3" t="str" cm="1">
        <f t="array" ref="I847">_xlfn.IFS(H847&lt;30,"Young Adult",H847&gt;=50,"Senior",H847&gt;=30,"Adult")</f>
        <v>Young Adult</v>
      </c>
      <c r="J847" s="3" t="s">
        <v>16</v>
      </c>
      <c r="K847" s="3">
        <v>1</v>
      </c>
      <c r="L847" s="4">
        <v>50</v>
      </c>
      <c r="M847">
        <f>K847*L847</f>
        <v>50</v>
      </c>
      <c r="N847" s="12">
        <f>M847*$Q$3</f>
        <v>0.75</v>
      </c>
    </row>
    <row r="848" spans="1:14">
      <c r="A848" s="3">
        <v>170</v>
      </c>
      <c r="B848" s="3">
        <f>DAY(Table1[[#This Row],[Date]])</f>
        <v>2</v>
      </c>
      <c r="C848" s="3">
        <f>MONTH(Table1[[#This Row],[Date]])</f>
        <v>6</v>
      </c>
      <c r="D848" s="3">
        <f>YEAR(Table1[[#This Row],[Date]])</f>
        <v>2023</v>
      </c>
      <c r="E848" s="2">
        <v>45079</v>
      </c>
      <c r="F848" s="3" t="s">
        <v>872</v>
      </c>
      <c r="G848" s="3" t="s">
        <v>19</v>
      </c>
      <c r="H848" s="3">
        <v>25</v>
      </c>
      <c r="I848" s="3" t="str" cm="1">
        <f t="array" ref="I848">_xlfn.IFS(H848&lt;30,"Young Adult",H848&gt;=50,"Senior",H848&gt;=30,"Adult")</f>
        <v>Young Adult</v>
      </c>
      <c r="J848" s="3" t="s">
        <v>23</v>
      </c>
      <c r="K848" s="3">
        <v>2</v>
      </c>
      <c r="L848" s="4">
        <v>25</v>
      </c>
      <c r="M848">
        <f>K848*L848</f>
        <v>50</v>
      </c>
      <c r="N848" s="12">
        <f>M848*$Q$3</f>
        <v>0.75</v>
      </c>
    </row>
    <row r="849" spans="1:14">
      <c r="A849" s="3">
        <v>748</v>
      </c>
      <c r="B849" s="3">
        <f>DAY(Table1[[#This Row],[Date]])</f>
        <v>20</v>
      </c>
      <c r="C849" s="3">
        <f>MONTH(Table1[[#This Row],[Date]])</f>
        <v>3</v>
      </c>
      <c r="D849" s="3">
        <f>YEAR(Table1[[#This Row],[Date]])</f>
        <v>2023</v>
      </c>
      <c r="E849" s="2">
        <v>45005</v>
      </c>
      <c r="F849" s="3" t="s">
        <v>873</v>
      </c>
      <c r="G849" s="3" t="s">
        <v>15</v>
      </c>
      <c r="H849" s="3">
        <v>25</v>
      </c>
      <c r="I849" s="3" t="str" cm="1">
        <f t="array" ref="I849">_xlfn.IFS(H849&lt;30,"Young Adult",H849&gt;=50,"Senior",H849&gt;=30,"Adult")</f>
        <v>Young Adult</v>
      </c>
      <c r="J849" s="3" t="s">
        <v>23</v>
      </c>
      <c r="K849" s="3">
        <v>3</v>
      </c>
      <c r="L849" s="4">
        <v>50</v>
      </c>
      <c r="M849">
        <f>K849*L849</f>
        <v>150</v>
      </c>
      <c r="N849" s="12">
        <f>M849*$Q$3</f>
        <v>2.25</v>
      </c>
    </row>
    <row r="850" spans="1:14">
      <c r="A850" s="3">
        <v>68</v>
      </c>
      <c r="B850" s="3">
        <f>DAY(Table1[[#This Row],[Date]])</f>
        <v>10</v>
      </c>
      <c r="C850" s="3">
        <f>MONTH(Table1[[#This Row],[Date]])</f>
        <v>2</v>
      </c>
      <c r="D850" s="3">
        <f>YEAR(Table1[[#This Row],[Date]])</f>
        <v>2023</v>
      </c>
      <c r="E850" s="2">
        <v>44967</v>
      </c>
      <c r="F850" s="3" t="s">
        <v>874</v>
      </c>
      <c r="G850" s="3" t="s">
        <v>15</v>
      </c>
      <c r="H850" s="3">
        <v>25</v>
      </c>
      <c r="I850" s="3" t="str" cm="1">
        <f t="array" ref="I850">_xlfn.IFS(H850&lt;30,"Young Adult",H850&gt;=50,"Senior",H850&gt;=30,"Adult")</f>
        <v>Young Adult</v>
      </c>
      <c r="J850" s="3" t="s">
        <v>16</v>
      </c>
      <c r="K850" s="3">
        <v>1</v>
      </c>
      <c r="L850" s="4">
        <v>300</v>
      </c>
      <c r="M850">
        <f>K850*L850</f>
        <v>300</v>
      </c>
      <c r="N850" s="12">
        <f>M850*$Q$3</f>
        <v>4.5</v>
      </c>
    </row>
    <row r="851" spans="1:14">
      <c r="A851" s="3">
        <v>740</v>
      </c>
      <c r="B851" s="3">
        <f>DAY(Table1[[#This Row],[Date]])</f>
        <v>5</v>
      </c>
      <c r="C851" s="3">
        <f>MONTH(Table1[[#This Row],[Date]])</f>
        <v>2</v>
      </c>
      <c r="D851" s="3">
        <f>YEAR(Table1[[#This Row],[Date]])</f>
        <v>2023</v>
      </c>
      <c r="E851" s="2">
        <v>44962</v>
      </c>
      <c r="F851" s="3" t="s">
        <v>875</v>
      </c>
      <c r="G851" s="3" t="s">
        <v>19</v>
      </c>
      <c r="H851" s="3">
        <v>25</v>
      </c>
      <c r="I851" s="3" t="str" cm="1">
        <f t="array" ref="I851">_xlfn.IFS(H851&lt;30,"Young Adult",H851&gt;=50,"Senior",H851&gt;=30,"Adult")</f>
        <v>Young Adult</v>
      </c>
      <c r="J851" s="3" t="s">
        <v>20</v>
      </c>
      <c r="K851" s="3">
        <v>4</v>
      </c>
      <c r="L851" s="4">
        <v>50</v>
      </c>
      <c r="M851">
        <f>K851*L851</f>
        <v>200</v>
      </c>
      <c r="N851" s="12">
        <f>M851*$Q$3</f>
        <v>3</v>
      </c>
    </row>
    <row r="852" spans="1:14">
      <c r="A852" s="3">
        <v>269</v>
      </c>
      <c r="B852" s="3">
        <f>DAY(Table1[[#This Row],[Date]])</f>
        <v>1</v>
      </c>
      <c r="C852" s="3">
        <f>MONTH(Table1[[#This Row],[Date]])</f>
        <v>2</v>
      </c>
      <c r="D852" s="3">
        <f>YEAR(Table1[[#This Row],[Date]])</f>
        <v>2023</v>
      </c>
      <c r="E852" s="2">
        <v>44958</v>
      </c>
      <c r="F852" s="3" t="s">
        <v>876</v>
      </c>
      <c r="G852" s="3" t="s">
        <v>15</v>
      </c>
      <c r="H852" s="3">
        <v>25</v>
      </c>
      <c r="I852" s="3" t="str" cm="1">
        <f t="array" ref="I852">_xlfn.IFS(H852&lt;30,"Young Adult",H852&gt;=50,"Senior",H852&gt;=30,"Adult")</f>
        <v>Young Adult</v>
      </c>
      <c r="J852" s="3" t="s">
        <v>23</v>
      </c>
      <c r="K852" s="3">
        <v>4</v>
      </c>
      <c r="L852" s="4">
        <v>500</v>
      </c>
      <c r="M852">
        <f>K852*L852</f>
        <v>2000</v>
      </c>
      <c r="N852" s="12">
        <f>M852*$Q$3</f>
        <v>30</v>
      </c>
    </row>
    <row r="853" spans="1:14">
      <c r="A853" s="3">
        <v>771</v>
      </c>
      <c r="B853" s="3">
        <f>DAY(Table1[[#This Row],[Date]])</f>
        <v>13</v>
      </c>
      <c r="C853" s="3">
        <f>MONTH(Table1[[#This Row],[Date]])</f>
        <v>12</v>
      </c>
      <c r="D853" s="3">
        <f>YEAR(Table1[[#This Row],[Date]])</f>
        <v>2023</v>
      </c>
      <c r="E853" s="2">
        <v>45273</v>
      </c>
      <c r="F853" s="3" t="s">
        <v>877</v>
      </c>
      <c r="G853" s="3" t="s">
        <v>15</v>
      </c>
      <c r="H853" s="3">
        <v>24</v>
      </c>
      <c r="I853" s="3" t="str" cm="1">
        <f t="array" ref="I853">_xlfn.IFS(H853&lt;30,"Young Adult",H853&gt;=50,"Senior",H853&gt;=30,"Adult")</f>
        <v>Young Adult</v>
      </c>
      <c r="J853" s="3" t="s">
        <v>16</v>
      </c>
      <c r="K853" s="3">
        <v>2</v>
      </c>
      <c r="L853" s="4">
        <v>25</v>
      </c>
      <c r="M853">
        <f>K853*L853</f>
        <v>50</v>
      </c>
      <c r="N853" s="12">
        <f>M853*$Q$3</f>
        <v>0.75</v>
      </c>
    </row>
    <row r="854" spans="1:14">
      <c r="A854" s="3">
        <v>485</v>
      </c>
      <c r="B854" s="3">
        <f>DAY(Table1[[#This Row],[Date]])</f>
        <v>4</v>
      </c>
      <c r="C854" s="3">
        <f>MONTH(Table1[[#This Row],[Date]])</f>
        <v>12</v>
      </c>
      <c r="D854" s="3">
        <f>YEAR(Table1[[#This Row],[Date]])</f>
        <v>2023</v>
      </c>
      <c r="E854" s="2">
        <v>45264</v>
      </c>
      <c r="F854" s="3" t="s">
        <v>878</v>
      </c>
      <c r="G854" s="3" t="s">
        <v>15</v>
      </c>
      <c r="H854" s="3">
        <v>24</v>
      </c>
      <c r="I854" s="3" t="str" cm="1">
        <f t="array" ref="I854">_xlfn.IFS(H854&lt;30,"Young Adult",H854&gt;=50,"Senior",H854&gt;=30,"Adult")</f>
        <v>Young Adult</v>
      </c>
      <c r="J854" s="3" t="s">
        <v>16</v>
      </c>
      <c r="K854" s="3">
        <v>1</v>
      </c>
      <c r="L854" s="4">
        <v>30</v>
      </c>
      <c r="M854">
        <f>K854*L854</f>
        <v>30</v>
      </c>
      <c r="N854" s="12">
        <f>M854*$Q$3</f>
        <v>0.44999999999999996</v>
      </c>
    </row>
    <row r="855" spans="1:14">
      <c r="A855" s="3">
        <v>762</v>
      </c>
      <c r="B855" s="3">
        <f>DAY(Table1[[#This Row],[Date]])</f>
        <v>7</v>
      </c>
      <c r="C855" s="3">
        <f>MONTH(Table1[[#This Row],[Date]])</f>
        <v>11</v>
      </c>
      <c r="D855" s="3">
        <f>YEAR(Table1[[#This Row],[Date]])</f>
        <v>2023</v>
      </c>
      <c r="E855" s="2">
        <v>45237</v>
      </c>
      <c r="F855" s="3" t="s">
        <v>879</v>
      </c>
      <c r="G855" s="3" t="s">
        <v>19</v>
      </c>
      <c r="H855" s="3">
        <v>24</v>
      </c>
      <c r="I855" s="3" t="str" cm="1">
        <f t="array" ref="I855">_xlfn.IFS(H855&lt;30,"Young Adult",H855&gt;=50,"Senior",H855&gt;=30,"Adult")</f>
        <v>Young Adult</v>
      </c>
      <c r="J855" s="3" t="s">
        <v>16</v>
      </c>
      <c r="K855" s="3">
        <v>2</v>
      </c>
      <c r="L855" s="4">
        <v>25</v>
      </c>
      <c r="M855">
        <f>K855*L855</f>
        <v>50</v>
      </c>
      <c r="N855" s="12">
        <f>M855*$Q$3</f>
        <v>0.75</v>
      </c>
    </row>
    <row r="856" spans="1:14">
      <c r="A856" s="3">
        <v>513</v>
      </c>
      <c r="B856" s="3">
        <f>DAY(Table1[[#This Row],[Date]])</f>
        <v>19</v>
      </c>
      <c r="C856" s="3">
        <f>MONTH(Table1[[#This Row],[Date]])</f>
        <v>9</v>
      </c>
      <c r="D856" s="3">
        <f>YEAR(Table1[[#This Row],[Date]])</f>
        <v>2023</v>
      </c>
      <c r="E856" s="2">
        <v>45188</v>
      </c>
      <c r="F856" s="3" t="s">
        <v>880</v>
      </c>
      <c r="G856" s="3" t="s">
        <v>15</v>
      </c>
      <c r="H856" s="3">
        <v>24</v>
      </c>
      <c r="I856" s="3" t="str" cm="1">
        <f t="array" ref="I856">_xlfn.IFS(H856&lt;30,"Young Adult",H856&gt;=50,"Senior",H856&gt;=30,"Adult")</f>
        <v>Young Adult</v>
      </c>
      <c r="J856" s="3" t="s">
        <v>16</v>
      </c>
      <c r="K856" s="3">
        <v>4</v>
      </c>
      <c r="L856" s="4">
        <v>25</v>
      </c>
      <c r="M856">
        <f>K856*L856</f>
        <v>100</v>
      </c>
      <c r="N856" s="12">
        <f>M856*$Q$3</f>
        <v>1.5</v>
      </c>
    </row>
    <row r="857" spans="1:14">
      <c r="A857" s="3">
        <v>495</v>
      </c>
      <c r="B857" s="3">
        <f>DAY(Table1[[#This Row],[Date]])</f>
        <v>24</v>
      </c>
      <c r="C857" s="3">
        <f>MONTH(Table1[[#This Row],[Date]])</f>
        <v>7</v>
      </c>
      <c r="D857" s="3">
        <f>YEAR(Table1[[#This Row],[Date]])</f>
        <v>2023</v>
      </c>
      <c r="E857" s="2">
        <v>45131</v>
      </c>
      <c r="F857" s="3" t="s">
        <v>881</v>
      </c>
      <c r="G857" s="3" t="s">
        <v>15</v>
      </c>
      <c r="H857" s="3">
        <v>24</v>
      </c>
      <c r="I857" s="3" t="str" cm="1">
        <f t="array" ref="I857">_xlfn.IFS(H857&lt;30,"Young Adult",H857&gt;=50,"Senior",H857&gt;=30,"Adult")</f>
        <v>Young Adult</v>
      </c>
      <c r="J857" s="3" t="s">
        <v>20</v>
      </c>
      <c r="K857" s="3">
        <v>2</v>
      </c>
      <c r="L857" s="4">
        <v>30</v>
      </c>
      <c r="M857">
        <f>K857*L857</f>
        <v>60</v>
      </c>
      <c r="N857" s="12">
        <f>M857*$Q$3</f>
        <v>0.89999999999999991</v>
      </c>
    </row>
    <row r="858" spans="1:14">
      <c r="A858" s="3">
        <v>583</v>
      </c>
      <c r="B858" s="3">
        <f>DAY(Table1[[#This Row],[Date]])</f>
        <v>21</v>
      </c>
      <c r="C858" s="3">
        <f>MONTH(Table1[[#This Row],[Date]])</f>
        <v>6</v>
      </c>
      <c r="D858" s="3">
        <f>YEAR(Table1[[#This Row],[Date]])</f>
        <v>2023</v>
      </c>
      <c r="E858" s="2">
        <v>45098</v>
      </c>
      <c r="F858" s="3" t="s">
        <v>882</v>
      </c>
      <c r="G858" s="3" t="s">
        <v>19</v>
      </c>
      <c r="H858" s="3">
        <v>24</v>
      </c>
      <c r="I858" s="3" t="str" cm="1">
        <f t="array" ref="I858">_xlfn.IFS(H858&lt;30,"Young Adult",H858&gt;=50,"Senior",H858&gt;=30,"Adult")</f>
        <v>Young Adult</v>
      </c>
      <c r="J858" s="3" t="s">
        <v>16</v>
      </c>
      <c r="K858" s="3">
        <v>4</v>
      </c>
      <c r="L858" s="4">
        <v>25</v>
      </c>
      <c r="M858">
        <f>K858*L858</f>
        <v>100</v>
      </c>
      <c r="N858" s="12">
        <f>M858*$Q$3</f>
        <v>1.5</v>
      </c>
    </row>
    <row r="859" spans="1:14">
      <c r="A859" s="3">
        <v>669</v>
      </c>
      <c r="B859" s="3">
        <f>DAY(Table1[[#This Row],[Date]])</f>
        <v>19</v>
      </c>
      <c r="C859" s="3">
        <f>MONTH(Table1[[#This Row],[Date]])</f>
        <v>6</v>
      </c>
      <c r="D859" s="3">
        <f>YEAR(Table1[[#This Row],[Date]])</f>
        <v>2023</v>
      </c>
      <c r="E859" s="2">
        <v>45096</v>
      </c>
      <c r="F859" s="3" t="s">
        <v>883</v>
      </c>
      <c r="G859" s="3" t="s">
        <v>15</v>
      </c>
      <c r="H859" s="3">
        <v>24</v>
      </c>
      <c r="I859" s="3" t="str" cm="1">
        <f t="array" ref="I859">_xlfn.IFS(H859&lt;30,"Young Adult",H859&gt;=50,"Senior",H859&gt;=30,"Adult")</f>
        <v>Young Adult</v>
      </c>
      <c r="J859" s="3" t="s">
        <v>20</v>
      </c>
      <c r="K859" s="3">
        <v>4</v>
      </c>
      <c r="L859" s="4">
        <v>300</v>
      </c>
      <c r="M859">
        <f>K859*L859</f>
        <v>1200</v>
      </c>
      <c r="N859" s="12">
        <f>M859*$Q$3</f>
        <v>18</v>
      </c>
    </row>
    <row r="860" spans="1:14">
      <c r="A860" s="3">
        <v>866</v>
      </c>
      <c r="B860" s="3">
        <f>DAY(Table1[[#This Row],[Date]])</f>
        <v>5</v>
      </c>
      <c r="C860" s="3">
        <f>MONTH(Table1[[#This Row],[Date]])</f>
        <v>5</v>
      </c>
      <c r="D860" s="3">
        <f>YEAR(Table1[[#This Row],[Date]])</f>
        <v>2023</v>
      </c>
      <c r="E860" s="2">
        <v>45051</v>
      </c>
      <c r="F860" s="3" t="s">
        <v>884</v>
      </c>
      <c r="G860" s="3" t="s">
        <v>15</v>
      </c>
      <c r="H860" s="3">
        <v>24</v>
      </c>
      <c r="I860" s="3" t="str" cm="1">
        <f t="array" ref="I860">_xlfn.IFS(H860&lt;30,"Young Adult",H860&gt;=50,"Senior",H860&gt;=30,"Adult")</f>
        <v>Young Adult</v>
      </c>
      <c r="J860" s="3" t="s">
        <v>16</v>
      </c>
      <c r="K860" s="3">
        <v>1</v>
      </c>
      <c r="L860" s="4">
        <v>50</v>
      </c>
      <c r="M860">
        <f>K860*L860</f>
        <v>50</v>
      </c>
      <c r="N860" s="12">
        <f>M860*$Q$3</f>
        <v>0.75</v>
      </c>
    </row>
    <row r="861" spans="1:14">
      <c r="A861" s="3">
        <v>585</v>
      </c>
      <c r="B861" s="3">
        <f>DAY(Table1[[#This Row],[Date]])</f>
        <v>1</v>
      </c>
      <c r="C861" s="3">
        <f>MONTH(Table1[[#This Row],[Date]])</f>
        <v>5</v>
      </c>
      <c r="D861" s="3">
        <f>YEAR(Table1[[#This Row],[Date]])</f>
        <v>2023</v>
      </c>
      <c r="E861" s="2">
        <v>45047</v>
      </c>
      <c r="F861" s="3" t="s">
        <v>885</v>
      </c>
      <c r="G861" s="3" t="s">
        <v>19</v>
      </c>
      <c r="H861" s="3">
        <v>24</v>
      </c>
      <c r="I861" s="3" t="str" cm="1">
        <f t="array" ref="I861">_xlfn.IFS(H861&lt;30,"Young Adult",H861&gt;=50,"Senior",H861&gt;=30,"Adult")</f>
        <v>Young Adult</v>
      </c>
      <c r="J861" s="3" t="s">
        <v>23</v>
      </c>
      <c r="K861" s="3">
        <v>1</v>
      </c>
      <c r="L861" s="4">
        <v>25</v>
      </c>
      <c r="M861">
        <f>K861*L861</f>
        <v>25</v>
      </c>
      <c r="N861" s="12">
        <f>M861*$Q$3</f>
        <v>0.375</v>
      </c>
    </row>
    <row r="862" spans="1:14">
      <c r="A862" s="3">
        <v>553</v>
      </c>
      <c r="B862" s="3">
        <f>DAY(Table1[[#This Row],[Date]])</f>
        <v>31</v>
      </c>
      <c r="C862" s="3">
        <f>MONTH(Table1[[#This Row],[Date]])</f>
        <v>3</v>
      </c>
      <c r="D862" s="3">
        <f>YEAR(Table1[[#This Row],[Date]])</f>
        <v>2023</v>
      </c>
      <c r="E862" s="2">
        <v>45016</v>
      </c>
      <c r="F862" s="3" t="s">
        <v>886</v>
      </c>
      <c r="G862" s="3" t="s">
        <v>15</v>
      </c>
      <c r="H862" s="3">
        <v>24</v>
      </c>
      <c r="I862" s="3" t="str" cm="1">
        <f t="array" ref="I862">_xlfn.IFS(H862&lt;30,"Young Adult",H862&gt;=50,"Senior",H862&gt;=30,"Adult")</f>
        <v>Young Adult</v>
      </c>
      <c r="J862" s="3" t="s">
        <v>23</v>
      </c>
      <c r="K862" s="3">
        <v>4</v>
      </c>
      <c r="L862" s="4">
        <v>300</v>
      </c>
      <c r="M862">
        <f>K862*L862</f>
        <v>1200</v>
      </c>
      <c r="N862" s="12">
        <f>M862*$Q$3</f>
        <v>18</v>
      </c>
    </row>
    <row r="863" spans="1:14">
      <c r="A863" s="3">
        <v>185</v>
      </c>
      <c r="B863" s="3">
        <f>DAY(Table1[[#This Row],[Date]])</f>
        <v>27</v>
      </c>
      <c r="C863" s="3">
        <f>MONTH(Table1[[#This Row],[Date]])</f>
        <v>2</v>
      </c>
      <c r="D863" s="3">
        <f>YEAR(Table1[[#This Row],[Date]])</f>
        <v>2023</v>
      </c>
      <c r="E863" s="2">
        <v>44984</v>
      </c>
      <c r="F863" s="3" t="s">
        <v>887</v>
      </c>
      <c r="G863" s="3" t="s">
        <v>15</v>
      </c>
      <c r="H863" s="3">
        <v>24</v>
      </c>
      <c r="I863" s="3" t="str" cm="1">
        <f t="array" ref="I863">_xlfn.IFS(H863&lt;30,"Young Adult",H863&gt;=50,"Senior",H863&gt;=30,"Adult")</f>
        <v>Young Adult</v>
      </c>
      <c r="J863" s="3" t="s">
        <v>23</v>
      </c>
      <c r="K863" s="3">
        <v>1</v>
      </c>
      <c r="L863" s="4">
        <v>25</v>
      </c>
      <c r="M863">
        <f>K863*L863</f>
        <v>25</v>
      </c>
      <c r="N863" s="12">
        <f>M863*$Q$3</f>
        <v>0.375</v>
      </c>
    </row>
    <row r="864" spans="1:14">
      <c r="A864" s="3">
        <v>372</v>
      </c>
      <c r="B864" s="3">
        <f>DAY(Table1[[#This Row],[Date]])</f>
        <v>7</v>
      </c>
      <c r="C864" s="3">
        <f>MONTH(Table1[[#This Row],[Date]])</f>
        <v>2</v>
      </c>
      <c r="D864" s="3">
        <f>YEAR(Table1[[#This Row],[Date]])</f>
        <v>2023</v>
      </c>
      <c r="E864" s="2">
        <v>44964</v>
      </c>
      <c r="F864" s="3" t="s">
        <v>888</v>
      </c>
      <c r="G864" s="3" t="s">
        <v>19</v>
      </c>
      <c r="H864" s="3">
        <v>24</v>
      </c>
      <c r="I864" s="3" t="str" cm="1">
        <f t="array" ref="I864">_xlfn.IFS(H864&lt;30,"Young Adult",H864&gt;=50,"Senior",H864&gt;=30,"Adult")</f>
        <v>Young Adult</v>
      </c>
      <c r="J864" s="3" t="s">
        <v>20</v>
      </c>
      <c r="K864" s="3">
        <v>3</v>
      </c>
      <c r="L864" s="4">
        <v>500</v>
      </c>
      <c r="M864">
        <f>K864*L864</f>
        <v>1500</v>
      </c>
      <c r="N864" s="12">
        <f>M864*$Q$3</f>
        <v>22.5</v>
      </c>
    </row>
    <row r="865" spans="1:14">
      <c r="A865" s="3">
        <v>964</v>
      </c>
      <c r="B865" s="3">
        <f>DAY(Table1[[#This Row],[Date]])</f>
        <v>31</v>
      </c>
      <c r="C865" s="3">
        <f>MONTH(Table1[[#This Row],[Date]])</f>
        <v>1</v>
      </c>
      <c r="D865" s="3">
        <f>YEAR(Table1[[#This Row],[Date]])</f>
        <v>2023</v>
      </c>
      <c r="E865" s="2">
        <v>44957</v>
      </c>
      <c r="F865" s="3" t="s">
        <v>889</v>
      </c>
      <c r="G865" s="3" t="s">
        <v>15</v>
      </c>
      <c r="H865" s="3">
        <v>24</v>
      </c>
      <c r="I865" s="3" t="str" cm="1">
        <f t="array" ref="I865">_xlfn.IFS(H865&lt;30,"Young Adult",H865&gt;=50,"Senior",H865&gt;=30,"Adult")</f>
        <v>Young Adult</v>
      </c>
      <c r="J865" s="3" t="s">
        <v>23</v>
      </c>
      <c r="K865" s="3">
        <v>3</v>
      </c>
      <c r="L865" s="4">
        <v>300</v>
      </c>
      <c r="M865">
        <f>K865*L865</f>
        <v>900</v>
      </c>
      <c r="N865" s="12">
        <f>M865*$Q$3</f>
        <v>13.5</v>
      </c>
    </row>
    <row r="866" spans="1:14">
      <c r="A866" s="3">
        <v>505</v>
      </c>
      <c r="B866" s="3">
        <f>DAY(Table1[[#This Row],[Date]])</f>
        <v>20</v>
      </c>
      <c r="C866" s="3">
        <f>MONTH(Table1[[#This Row],[Date]])</f>
        <v>1</v>
      </c>
      <c r="D866" s="3">
        <f>YEAR(Table1[[#This Row],[Date]])</f>
        <v>2023</v>
      </c>
      <c r="E866" s="2">
        <v>44946</v>
      </c>
      <c r="F866" s="3" t="s">
        <v>890</v>
      </c>
      <c r="G866" s="3" t="s">
        <v>15</v>
      </c>
      <c r="H866" s="3">
        <v>24</v>
      </c>
      <c r="I866" s="3" t="str" cm="1">
        <f t="array" ref="I866">_xlfn.IFS(H866&lt;30,"Young Adult",H866&gt;=50,"Senior",H866&gt;=30,"Adult")</f>
        <v>Young Adult</v>
      </c>
      <c r="J866" s="3" t="s">
        <v>20</v>
      </c>
      <c r="K866" s="3">
        <v>1</v>
      </c>
      <c r="L866" s="4">
        <v>50</v>
      </c>
      <c r="M866">
        <f>K866*L866</f>
        <v>50</v>
      </c>
      <c r="N866" s="12">
        <f>M866*$Q$3</f>
        <v>0.75</v>
      </c>
    </row>
    <row r="867" spans="1:14">
      <c r="A867" s="3">
        <v>768</v>
      </c>
      <c r="B867" s="3">
        <f>DAY(Table1[[#This Row],[Date]])</f>
        <v>14</v>
      </c>
      <c r="C867" s="3">
        <f>MONTH(Table1[[#This Row],[Date]])</f>
        <v>1</v>
      </c>
      <c r="D867" s="3">
        <f>YEAR(Table1[[#This Row],[Date]])</f>
        <v>2023</v>
      </c>
      <c r="E867" s="2">
        <v>44940</v>
      </c>
      <c r="F867" s="3" t="s">
        <v>891</v>
      </c>
      <c r="G867" s="3" t="s">
        <v>19</v>
      </c>
      <c r="H867" s="3">
        <v>24</v>
      </c>
      <c r="I867" s="3" t="str" cm="1">
        <f t="array" ref="I867">_xlfn.IFS(H867&lt;30,"Young Adult",H867&gt;=50,"Senior",H867&gt;=30,"Adult")</f>
        <v>Young Adult</v>
      </c>
      <c r="J867" s="3" t="s">
        <v>20</v>
      </c>
      <c r="K867" s="3">
        <v>3</v>
      </c>
      <c r="L867" s="4">
        <v>25</v>
      </c>
      <c r="M867">
        <f>K867*L867</f>
        <v>75</v>
      </c>
      <c r="N867" s="12">
        <f>M867*$Q$3</f>
        <v>1.125</v>
      </c>
    </row>
    <row r="868" spans="1:14">
      <c r="A868" s="3">
        <v>879</v>
      </c>
      <c r="B868" s="3">
        <f>DAY(Table1[[#This Row],[Date]])</f>
        <v>26</v>
      </c>
      <c r="C868" s="3">
        <f>MONTH(Table1[[#This Row],[Date]])</f>
        <v>12</v>
      </c>
      <c r="D868" s="3">
        <f>YEAR(Table1[[#This Row],[Date]])</f>
        <v>2023</v>
      </c>
      <c r="E868" s="2">
        <v>45286</v>
      </c>
      <c r="F868" s="3" t="s">
        <v>892</v>
      </c>
      <c r="G868" s="3" t="s">
        <v>15</v>
      </c>
      <c r="H868" s="3">
        <v>23</v>
      </c>
      <c r="I868" s="3" t="str" cm="1">
        <f t="array" ref="I868">_xlfn.IFS(H868&lt;30,"Young Adult",H868&gt;=50,"Senior",H868&gt;=30,"Adult")</f>
        <v>Young Adult</v>
      </c>
      <c r="J868" s="3" t="s">
        <v>23</v>
      </c>
      <c r="K868" s="3">
        <v>1</v>
      </c>
      <c r="L868" s="4">
        <v>30</v>
      </c>
      <c r="M868">
        <f>K868*L868</f>
        <v>30</v>
      </c>
      <c r="N868" s="12">
        <f>M868*$Q$3</f>
        <v>0.44999999999999996</v>
      </c>
    </row>
    <row r="869" spans="1:14">
      <c r="A869" s="3">
        <v>496</v>
      </c>
      <c r="B869" s="3">
        <f>DAY(Table1[[#This Row],[Date]])</f>
        <v>14</v>
      </c>
      <c r="C869" s="3">
        <f>MONTH(Table1[[#This Row],[Date]])</f>
        <v>12</v>
      </c>
      <c r="D869" s="3">
        <f>YEAR(Table1[[#This Row],[Date]])</f>
        <v>2023</v>
      </c>
      <c r="E869" s="2">
        <v>45274</v>
      </c>
      <c r="F869" s="3" t="s">
        <v>893</v>
      </c>
      <c r="G869" s="3" t="s">
        <v>15</v>
      </c>
      <c r="H869" s="3">
        <v>23</v>
      </c>
      <c r="I869" s="3" t="str" cm="1">
        <f t="array" ref="I869">_xlfn.IFS(H869&lt;30,"Young Adult",H869&gt;=50,"Senior",H869&gt;=30,"Adult")</f>
        <v>Young Adult</v>
      </c>
      <c r="J869" s="3" t="s">
        <v>23</v>
      </c>
      <c r="K869" s="3">
        <v>2</v>
      </c>
      <c r="L869" s="4">
        <v>300</v>
      </c>
      <c r="M869">
        <f>K869*L869</f>
        <v>600</v>
      </c>
      <c r="N869" s="12">
        <f>M869*$Q$3</f>
        <v>9</v>
      </c>
    </row>
    <row r="870" spans="1:14">
      <c r="A870" s="3">
        <v>369</v>
      </c>
      <c r="B870" s="3">
        <f>DAY(Table1[[#This Row],[Date]])</f>
        <v>15</v>
      </c>
      <c r="C870" s="3">
        <f>MONTH(Table1[[#This Row],[Date]])</f>
        <v>11</v>
      </c>
      <c r="D870" s="3">
        <f>YEAR(Table1[[#This Row],[Date]])</f>
        <v>2023</v>
      </c>
      <c r="E870" s="2">
        <v>45245</v>
      </c>
      <c r="F870" s="3" t="s">
        <v>894</v>
      </c>
      <c r="G870" s="3" t="s">
        <v>15</v>
      </c>
      <c r="H870" s="3">
        <v>23</v>
      </c>
      <c r="I870" s="3" t="str" cm="1">
        <f t="array" ref="I870">_xlfn.IFS(H870&lt;30,"Young Adult",H870&gt;=50,"Senior",H870&gt;=30,"Adult")</f>
        <v>Young Adult</v>
      </c>
      <c r="J870" s="3" t="s">
        <v>16</v>
      </c>
      <c r="K870" s="3">
        <v>3</v>
      </c>
      <c r="L870" s="4">
        <v>500</v>
      </c>
      <c r="M870">
        <f>K870*L870</f>
        <v>1500</v>
      </c>
      <c r="N870" s="12">
        <f>M870*$Q$3</f>
        <v>22.5</v>
      </c>
    </row>
    <row r="871" spans="1:14">
      <c r="A871" s="3">
        <v>747</v>
      </c>
      <c r="B871" s="3">
        <f>DAY(Table1[[#This Row],[Date]])</f>
        <v>15</v>
      </c>
      <c r="C871" s="3">
        <f>MONTH(Table1[[#This Row],[Date]])</f>
        <v>11</v>
      </c>
      <c r="D871" s="3">
        <f>YEAR(Table1[[#This Row],[Date]])</f>
        <v>2023</v>
      </c>
      <c r="E871" s="2">
        <v>45245</v>
      </c>
      <c r="F871" s="3" t="s">
        <v>895</v>
      </c>
      <c r="G871" s="3" t="s">
        <v>15</v>
      </c>
      <c r="H871" s="3">
        <v>23</v>
      </c>
      <c r="I871" s="3" t="str" cm="1">
        <f t="array" ref="I871">_xlfn.IFS(H871&lt;30,"Young Adult",H871&gt;=50,"Senior",H871&gt;=30,"Adult")</f>
        <v>Young Adult</v>
      </c>
      <c r="J871" s="3" t="s">
        <v>20</v>
      </c>
      <c r="K871" s="3">
        <v>1</v>
      </c>
      <c r="L871" s="4">
        <v>30</v>
      </c>
      <c r="M871">
        <f>K871*L871</f>
        <v>30</v>
      </c>
      <c r="N871" s="12">
        <f>M871*$Q$3</f>
        <v>0.44999999999999996</v>
      </c>
    </row>
    <row r="872" spans="1:14">
      <c r="A872" s="3">
        <v>998</v>
      </c>
      <c r="B872" s="3">
        <f>DAY(Table1[[#This Row],[Date]])</f>
        <v>29</v>
      </c>
      <c r="C872" s="3">
        <f>MONTH(Table1[[#This Row],[Date]])</f>
        <v>10</v>
      </c>
      <c r="D872" s="3">
        <f>YEAR(Table1[[#This Row],[Date]])</f>
        <v>2023</v>
      </c>
      <c r="E872" s="2">
        <v>45228</v>
      </c>
      <c r="F872" s="3" t="s">
        <v>896</v>
      </c>
      <c r="G872" s="3" t="s">
        <v>19</v>
      </c>
      <c r="H872" s="3">
        <v>23</v>
      </c>
      <c r="I872" s="3" t="str" cm="1">
        <f t="array" ref="I872">_xlfn.IFS(H872&lt;30,"Young Adult",H872&gt;=50,"Senior",H872&gt;=30,"Adult")</f>
        <v>Young Adult</v>
      </c>
      <c r="J872" s="3" t="s">
        <v>20</v>
      </c>
      <c r="K872" s="3">
        <v>4</v>
      </c>
      <c r="L872" s="4">
        <v>25</v>
      </c>
      <c r="M872">
        <f>K872*L872</f>
        <v>100</v>
      </c>
      <c r="N872" s="12">
        <f>M872*$Q$3</f>
        <v>1.5</v>
      </c>
    </row>
    <row r="873" spans="1:14">
      <c r="A873" s="3">
        <v>370</v>
      </c>
      <c r="B873" s="3">
        <f>DAY(Table1[[#This Row],[Date]])</f>
        <v>16</v>
      </c>
      <c r="C873" s="3">
        <f>MONTH(Table1[[#This Row],[Date]])</f>
        <v>10</v>
      </c>
      <c r="D873" s="3">
        <f>YEAR(Table1[[#This Row],[Date]])</f>
        <v>2023</v>
      </c>
      <c r="E873" s="2">
        <v>45215</v>
      </c>
      <c r="F873" s="3" t="s">
        <v>897</v>
      </c>
      <c r="G873" s="3" t="s">
        <v>15</v>
      </c>
      <c r="H873" s="3">
        <v>23</v>
      </c>
      <c r="I873" s="3" t="str" cm="1">
        <f t="array" ref="I873">_xlfn.IFS(H873&lt;30,"Young Adult",H873&gt;=50,"Senior",H873&gt;=30,"Adult")</f>
        <v>Young Adult</v>
      </c>
      <c r="J873" s="3" t="s">
        <v>16</v>
      </c>
      <c r="K873" s="3">
        <v>2</v>
      </c>
      <c r="L873" s="4">
        <v>30</v>
      </c>
      <c r="M873">
        <f>K873*L873</f>
        <v>60</v>
      </c>
      <c r="N873" s="12">
        <f>M873*$Q$3</f>
        <v>0.89999999999999991</v>
      </c>
    </row>
    <row r="874" spans="1:14">
      <c r="A874" s="3">
        <v>948</v>
      </c>
      <c r="B874" s="3">
        <f>DAY(Table1[[#This Row],[Date]])</f>
        <v>13</v>
      </c>
      <c r="C874" s="3">
        <f>MONTH(Table1[[#This Row],[Date]])</f>
        <v>10</v>
      </c>
      <c r="D874" s="3">
        <f>YEAR(Table1[[#This Row],[Date]])</f>
        <v>2023</v>
      </c>
      <c r="E874" s="2">
        <v>45212</v>
      </c>
      <c r="F874" s="3" t="s">
        <v>898</v>
      </c>
      <c r="G874" s="3" t="s">
        <v>19</v>
      </c>
      <c r="H874" s="3">
        <v>23</v>
      </c>
      <c r="I874" s="3" t="str" cm="1">
        <f t="array" ref="I874">_xlfn.IFS(H874&lt;30,"Young Adult",H874&gt;=50,"Senior",H874&gt;=30,"Adult")</f>
        <v>Young Adult</v>
      </c>
      <c r="J874" s="3" t="s">
        <v>16</v>
      </c>
      <c r="K874" s="3">
        <v>3</v>
      </c>
      <c r="L874" s="4">
        <v>25</v>
      </c>
      <c r="M874">
        <f>K874*L874</f>
        <v>75</v>
      </c>
      <c r="N874" s="12">
        <f>M874*$Q$3</f>
        <v>1.125</v>
      </c>
    </row>
    <row r="875" spans="1:14">
      <c r="A875" s="3">
        <v>147</v>
      </c>
      <c r="B875" s="3">
        <f>DAY(Table1[[#This Row],[Date]])</f>
        <v>28</v>
      </c>
      <c r="C875" s="3">
        <f>MONTH(Table1[[#This Row],[Date]])</f>
        <v>9</v>
      </c>
      <c r="D875" s="3">
        <f>YEAR(Table1[[#This Row],[Date]])</f>
        <v>2023</v>
      </c>
      <c r="E875" s="2">
        <v>45197</v>
      </c>
      <c r="F875" s="3" t="s">
        <v>899</v>
      </c>
      <c r="G875" s="3" t="s">
        <v>15</v>
      </c>
      <c r="H875" s="3">
        <v>23</v>
      </c>
      <c r="I875" s="3" t="str" cm="1">
        <f t="array" ref="I875">_xlfn.IFS(H875&lt;30,"Young Adult",H875&gt;=50,"Senior",H875&gt;=30,"Adult")</f>
        <v>Young Adult</v>
      </c>
      <c r="J875" s="3" t="s">
        <v>16</v>
      </c>
      <c r="K875" s="3">
        <v>1</v>
      </c>
      <c r="L875" s="4">
        <v>300</v>
      </c>
      <c r="M875">
        <f>K875*L875</f>
        <v>300</v>
      </c>
      <c r="N875" s="12">
        <f>M875*$Q$3</f>
        <v>4.5</v>
      </c>
    </row>
    <row r="876" spans="1:14">
      <c r="A876" s="3">
        <v>241</v>
      </c>
      <c r="B876" s="3">
        <f>DAY(Table1[[#This Row],[Date]])</f>
        <v>21</v>
      </c>
      <c r="C876" s="3">
        <f>MONTH(Table1[[#This Row],[Date]])</f>
        <v>9</v>
      </c>
      <c r="D876" s="3">
        <f>YEAR(Table1[[#This Row],[Date]])</f>
        <v>2023</v>
      </c>
      <c r="E876" s="2">
        <v>45190</v>
      </c>
      <c r="F876" s="3" t="s">
        <v>900</v>
      </c>
      <c r="G876" s="3" t="s">
        <v>19</v>
      </c>
      <c r="H876" s="3">
        <v>23</v>
      </c>
      <c r="I876" s="3" t="str" cm="1">
        <f t="array" ref="I876">_xlfn.IFS(H876&lt;30,"Young Adult",H876&gt;=50,"Senior",H876&gt;=30,"Adult")</f>
        <v>Young Adult</v>
      </c>
      <c r="J876" s="3" t="s">
        <v>16</v>
      </c>
      <c r="K876" s="3">
        <v>3</v>
      </c>
      <c r="L876" s="4">
        <v>25</v>
      </c>
      <c r="M876">
        <f>K876*L876</f>
        <v>75</v>
      </c>
      <c r="N876" s="12">
        <f>M876*$Q$3</f>
        <v>1.125</v>
      </c>
    </row>
    <row r="877" spans="1:14">
      <c r="A877" s="3">
        <v>858</v>
      </c>
      <c r="B877" s="3">
        <f>DAY(Table1[[#This Row],[Date]])</f>
        <v>9</v>
      </c>
      <c r="C877" s="3">
        <f>MONTH(Table1[[#This Row],[Date]])</f>
        <v>9</v>
      </c>
      <c r="D877" s="3">
        <f>YEAR(Table1[[#This Row],[Date]])</f>
        <v>2023</v>
      </c>
      <c r="E877" s="2">
        <v>45178</v>
      </c>
      <c r="F877" s="3" t="s">
        <v>901</v>
      </c>
      <c r="G877" s="3" t="s">
        <v>15</v>
      </c>
      <c r="H877" s="3">
        <v>23</v>
      </c>
      <c r="I877" s="3" t="str" cm="1">
        <f t="array" ref="I877">_xlfn.IFS(H877&lt;30,"Young Adult",H877&gt;=50,"Senior",H877&gt;=30,"Adult")</f>
        <v>Young Adult</v>
      </c>
      <c r="J877" s="3" t="s">
        <v>16</v>
      </c>
      <c r="K877" s="3">
        <v>2</v>
      </c>
      <c r="L877" s="4">
        <v>50</v>
      </c>
      <c r="M877">
        <f>K877*L877</f>
        <v>100</v>
      </c>
      <c r="N877" s="12">
        <f>M877*$Q$3</f>
        <v>1.5</v>
      </c>
    </row>
    <row r="878" spans="1:14">
      <c r="A878" s="3">
        <v>644</v>
      </c>
      <c r="B878" s="3">
        <f>DAY(Table1[[#This Row],[Date]])</f>
        <v>6</v>
      </c>
      <c r="C878" s="3">
        <f>MONTH(Table1[[#This Row],[Date]])</f>
        <v>9</v>
      </c>
      <c r="D878" s="3">
        <f>YEAR(Table1[[#This Row],[Date]])</f>
        <v>2023</v>
      </c>
      <c r="E878" s="2">
        <v>45175</v>
      </c>
      <c r="F878" s="3" t="s">
        <v>902</v>
      </c>
      <c r="G878" s="3" t="s">
        <v>15</v>
      </c>
      <c r="H878" s="3">
        <v>23</v>
      </c>
      <c r="I878" s="3" t="str" cm="1">
        <f t="array" ref="I878">_xlfn.IFS(H878&lt;30,"Young Adult",H878&gt;=50,"Senior",H878&gt;=30,"Adult")</f>
        <v>Young Adult</v>
      </c>
      <c r="J878" s="3" t="s">
        <v>20</v>
      </c>
      <c r="K878" s="3">
        <v>3</v>
      </c>
      <c r="L878" s="4">
        <v>25</v>
      </c>
      <c r="M878">
        <f>K878*L878</f>
        <v>75</v>
      </c>
      <c r="N878" s="12">
        <f>M878*$Q$3</f>
        <v>1.125</v>
      </c>
    </row>
    <row r="879" spans="1:14">
      <c r="A879" s="3">
        <v>263</v>
      </c>
      <c r="B879" s="3">
        <f>DAY(Table1[[#This Row],[Date]])</f>
        <v>28</v>
      </c>
      <c r="C879" s="3">
        <f>MONTH(Table1[[#This Row],[Date]])</f>
        <v>8</v>
      </c>
      <c r="D879" s="3">
        <f>YEAR(Table1[[#This Row],[Date]])</f>
        <v>2023</v>
      </c>
      <c r="E879" s="2">
        <v>45166</v>
      </c>
      <c r="F879" s="3" t="s">
        <v>903</v>
      </c>
      <c r="G879" s="3" t="s">
        <v>15</v>
      </c>
      <c r="H879" s="3">
        <v>23</v>
      </c>
      <c r="I879" s="3" t="str" cm="1">
        <f t="array" ref="I879">_xlfn.IFS(H879&lt;30,"Young Adult",H879&gt;=50,"Senior",H879&gt;=30,"Adult")</f>
        <v>Young Adult</v>
      </c>
      <c r="J879" s="3" t="s">
        <v>20</v>
      </c>
      <c r="K879" s="3">
        <v>2</v>
      </c>
      <c r="L879" s="4">
        <v>30</v>
      </c>
      <c r="M879">
        <f>K879*L879</f>
        <v>60</v>
      </c>
      <c r="N879" s="12">
        <f>M879*$Q$3</f>
        <v>0.89999999999999991</v>
      </c>
    </row>
    <row r="880" spans="1:14">
      <c r="A880" s="3">
        <v>116</v>
      </c>
      <c r="B880" s="3">
        <f>DAY(Table1[[#This Row],[Date]])</f>
        <v>23</v>
      </c>
      <c r="C880" s="3">
        <f>MONTH(Table1[[#This Row],[Date]])</f>
        <v>8</v>
      </c>
      <c r="D880" s="3">
        <f>YEAR(Table1[[#This Row],[Date]])</f>
        <v>2023</v>
      </c>
      <c r="E880" s="2">
        <v>45161</v>
      </c>
      <c r="F880" s="3" t="s">
        <v>904</v>
      </c>
      <c r="G880" s="3" t="s">
        <v>19</v>
      </c>
      <c r="H880" s="3">
        <v>23</v>
      </c>
      <c r="I880" s="3" t="str" cm="1">
        <f t="array" ref="I880">_xlfn.IFS(H880&lt;30,"Young Adult",H880&gt;=50,"Senior",H880&gt;=30,"Adult")</f>
        <v>Young Adult</v>
      </c>
      <c r="J880" s="3" t="s">
        <v>23</v>
      </c>
      <c r="K880" s="3">
        <v>1</v>
      </c>
      <c r="L880" s="4">
        <v>30</v>
      </c>
      <c r="M880">
        <f>K880*L880</f>
        <v>30</v>
      </c>
      <c r="N880" s="12">
        <f>M880*$Q$3</f>
        <v>0.44999999999999996</v>
      </c>
    </row>
    <row r="881" spans="1:14">
      <c r="A881" s="3">
        <v>39</v>
      </c>
      <c r="B881" s="3">
        <f>DAY(Table1[[#This Row],[Date]])</f>
        <v>21</v>
      </c>
      <c r="C881" s="3">
        <f>MONTH(Table1[[#This Row],[Date]])</f>
        <v>4</v>
      </c>
      <c r="D881" s="3">
        <f>YEAR(Table1[[#This Row],[Date]])</f>
        <v>2023</v>
      </c>
      <c r="E881" s="2">
        <v>45037</v>
      </c>
      <c r="F881" s="3" t="s">
        <v>905</v>
      </c>
      <c r="G881" s="3" t="s">
        <v>15</v>
      </c>
      <c r="H881" s="3">
        <v>23</v>
      </c>
      <c r="I881" s="3" t="str" cm="1">
        <f t="array" ref="I881">_xlfn.IFS(H881&lt;30,"Young Adult",H881&gt;=50,"Senior",H881&gt;=30,"Adult")</f>
        <v>Young Adult</v>
      </c>
      <c r="J881" s="3" t="s">
        <v>23</v>
      </c>
      <c r="K881" s="3">
        <v>4</v>
      </c>
      <c r="L881" s="4">
        <v>30</v>
      </c>
      <c r="M881">
        <f>K881*L881</f>
        <v>120</v>
      </c>
      <c r="N881" s="12">
        <f>M881*$Q$3</f>
        <v>1.7999999999999998</v>
      </c>
    </row>
    <row r="882" spans="1:14">
      <c r="A882" s="3">
        <v>274</v>
      </c>
      <c r="B882" s="3">
        <f>DAY(Table1[[#This Row],[Date]])</f>
        <v>9</v>
      </c>
      <c r="C882" s="3">
        <f>MONTH(Table1[[#This Row],[Date]])</f>
        <v>4</v>
      </c>
      <c r="D882" s="3">
        <f>YEAR(Table1[[#This Row],[Date]])</f>
        <v>2023</v>
      </c>
      <c r="E882" s="2">
        <v>45025</v>
      </c>
      <c r="F882" s="3" t="s">
        <v>906</v>
      </c>
      <c r="G882" s="3" t="s">
        <v>19</v>
      </c>
      <c r="H882" s="3">
        <v>23</v>
      </c>
      <c r="I882" s="3" t="str" cm="1">
        <f t="array" ref="I882">_xlfn.IFS(H882&lt;30,"Young Adult",H882&gt;=50,"Senior",H882&gt;=30,"Adult")</f>
        <v>Young Adult</v>
      </c>
      <c r="J882" s="3" t="s">
        <v>23</v>
      </c>
      <c r="K882" s="3">
        <v>2</v>
      </c>
      <c r="L882" s="4">
        <v>500</v>
      </c>
      <c r="M882">
        <f>K882*L882</f>
        <v>1000</v>
      </c>
      <c r="N882" s="12">
        <f>M882*$Q$3</f>
        <v>15</v>
      </c>
    </row>
    <row r="883" spans="1:14">
      <c r="A883" s="3">
        <v>294</v>
      </c>
      <c r="B883" s="3">
        <f>DAY(Table1[[#This Row],[Date]])</f>
        <v>27</v>
      </c>
      <c r="C883" s="3">
        <f>MONTH(Table1[[#This Row],[Date]])</f>
        <v>3</v>
      </c>
      <c r="D883" s="3">
        <f>YEAR(Table1[[#This Row],[Date]])</f>
        <v>2023</v>
      </c>
      <c r="E883" s="2">
        <v>45012</v>
      </c>
      <c r="F883" s="3" t="s">
        <v>907</v>
      </c>
      <c r="G883" s="3" t="s">
        <v>19</v>
      </c>
      <c r="H883" s="3">
        <v>23</v>
      </c>
      <c r="I883" s="3" t="str" cm="1">
        <f t="array" ref="I883">_xlfn.IFS(H883&lt;30,"Young Adult",H883&gt;=50,"Senior",H883&gt;=30,"Adult")</f>
        <v>Young Adult</v>
      </c>
      <c r="J883" s="3" t="s">
        <v>23</v>
      </c>
      <c r="K883" s="3">
        <v>3</v>
      </c>
      <c r="L883" s="4">
        <v>30</v>
      </c>
      <c r="M883">
        <f>K883*L883</f>
        <v>90</v>
      </c>
      <c r="N883" s="12">
        <f>M883*$Q$3</f>
        <v>1.3499999999999999</v>
      </c>
    </row>
    <row r="884" spans="1:14">
      <c r="A884" s="3">
        <v>426</v>
      </c>
      <c r="B884" s="3">
        <f>DAY(Table1[[#This Row],[Date]])</f>
        <v>24</v>
      </c>
      <c r="C884" s="3">
        <f>MONTH(Table1[[#This Row],[Date]])</f>
        <v>3</v>
      </c>
      <c r="D884" s="3">
        <f>YEAR(Table1[[#This Row],[Date]])</f>
        <v>2023</v>
      </c>
      <c r="E884" s="2">
        <v>45009</v>
      </c>
      <c r="F884" s="3" t="s">
        <v>908</v>
      </c>
      <c r="G884" s="3" t="s">
        <v>15</v>
      </c>
      <c r="H884" s="3">
        <v>23</v>
      </c>
      <c r="I884" s="3" t="str" cm="1">
        <f t="array" ref="I884">_xlfn.IFS(H884&lt;30,"Young Adult",H884&gt;=50,"Senior",H884&gt;=30,"Adult")</f>
        <v>Young Adult</v>
      </c>
      <c r="J884" s="3" t="s">
        <v>16</v>
      </c>
      <c r="K884" s="3">
        <v>3</v>
      </c>
      <c r="L884" s="4">
        <v>50</v>
      </c>
      <c r="M884">
        <f>K884*L884</f>
        <v>150</v>
      </c>
      <c r="N884" s="12">
        <f>M884*$Q$3</f>
        <v>2.25</v>
      </c>
    </row>
    <row r="885" spans="1:14">
      <c r="A885" s="3">
        <v>663</v>
      </c>
      <c r="B885" s="3">
        <f>DAY(Table1[[#This Row],[Date]])</f>
        <v>20</v>
      </c>
      <c r="C885" s="3">
        <f>MONTH(Table1[[#This Row],[Date]])</f>
        <v>3</v>
      </c>
      <c r="D885" s="3">
        <f>YEAR(Table1[[#This Row],[Date]])</f>
        <v>2023</v>
      </c>
      <c r="E885" s="2">
        <v>45005</v>
      </c>
      <c r="F885" s="3" t="s">
        <v>909</v>
      </c>
      <c r="G885" s="3" t="s">
        <v>15</v>
      </c>
      <c r="H885" s="3">
        <v>23</v>
      </c>
      <c r="I885" s="3" t="str" cm="1">
        <f t="array" ref="I885">_xlfn.IFS(H885&lt;30,"Young Adult",H885&gt;=50,"Senior",H885&gt;=30,"Adult")</f>
        <v>Young Adult</v>
      </c>
      <c r="J885" s="3" t="s">
        <v>23</v>
      </c>
      <c r="K885" s="3">
        <v>4</v>
      </c>
      <c r="L885" s="4">
        <v>300</v>
      </c>
      <c r="M885">
        <f>K885*L885</f>
        <v>1200</v>
      </c>
      <c r="N885" s="12">
        <f>M885*$Q$3</f>
        <v>18</v>
      </c>
    </row>
    <row r="886" spans="1:14">
      <c r="A886" s="3">
        <v>256</v>
      </c>
      <c r="B886" s="3">
        <f>DAY(Table1[[#This Row],[Date]])</f>
        <v>18</v>
      </c>
      <c r="C886" s="3">
        <f>MONTH(Table1[[#This Row],[Date]])</f>
        <v>2</v>
      </c>
      <c r="D886" s="3">
        <f>YEAR(Table1[[#This Row],[Date]])</f>
        <v>2023</v>
      </c>
      <c r="E886" s="2">
        <v>44975</v>
      </c>
      <c r="F886" s="3" t="s">
        <v>910</v>
      </c>
      <c r="G886" s="3" t="s">
        <v>15</v>
      </c>
      <c r="H886" s="3">
        <v>23</v>
      </c>
      <c r="I886" s="3" t="str" cm="1">
        <f t="array" ref="I886">_xlfn.IFS(H886&lt;30,"Young Adult",H886&gt;=50,"Senior",H886&gt;=30,"Adult")</f>
        <v>Young Adult</v>
      </c>
      <c r="J886" s="3" t="s">
        <v>23</v>
      </c>
      <c r="K886" s="3">
        <v>2</v>
      </c>
      <c r="L886" s="4">
        <v>500</v>
      </c>
      <c r="M886">
        <f>K886*L886</f>
        <v>1000</v>
      </c>
      <c r="N886" s="12">
        <f>M886*$Q$3</f>
        <v>15</v>
      </c>
    </row>
    <row r="887" spans="1:14">
      <c r="A887" s="3">
        <v>11</v>
      </c>
      <c r="B887" s="3">
        <f>DAY(Table1[[#This Row],[Date]])</f>
        <v>14</v>
      </c>
      <c r="C887" s="3">
        <f>MONTH(Table1[[#This Row],[Date]])</f>
        <v>2</v>
      </c>
      <c r="D887" s="3">
        <f>YEAR(Table1[[#This Row],[Date]])</f>
        <v>2023</v>
      </c>
      <c r="E887" s="2">
        <v>44971</v>
      </c>
      <c r="F887" s="3" t="s">
        <v>911</v>
      </c>
      <c r="G887" s="3" t="s">
        <v>15</v>
      </c>
      <c r="H887" s="3">
        <v>23</v>
      </c>
      <c r="I887" s="3" t="str" cm="1">
        <f t="array" ref="I887">_xlfn.IFS(H887&lt;30,"Young Adult",H887&gt;=50,"Senior",H887&gt;=30,"Adult")</f>
        <v>Young Adult</v>
      </c>
      <c r="J887" s="3" t="s">
        <v>23</v>
      </c>
      <c r="K887" s="3">
        <v>2</v>
      </c>
      <c r="L887" s="4">
        <v>50</v>
      </c>
      <c r="M887">
        <f>K887*L887</f>
        <v>100</v>
      </c>
      <c r="N887" s="12">
        <f>M887*$Q$3</f>
        <v>1.5</v>
      </c>
    </row>
    <row r="888" spans="1:14">
      <c r="A888" s="3">
        <v>240</v>
      </c>
      <c r="B888" s="3">
        <f>DAY(Table1[[#This Row],[Date]])</f>
        <v>6</v>
      </c>
      <c r="C888" s="3">
        <f>MONTH(Table1[[#This Row],[Date]])</f>
        <v>2</v>
      </c>
      <c r="D888" s="3">
        <f>YEAR(Table1[[#This Row],[Date]])</f>
        <v>2023</v>
      </c>
      <c r="E888" s="2">
        <v>44963</v>
      </c>
      <c r="F888" s="3" t="s">
        <v>912</v>
      </c>
      <c r="G888" s="3" t="s">
        <v>19</v>
      </c>
      <c r="H888" s="3">
        <v>23</v>
      </c>
      <c r="I888" s="3" t="str" cm="1">
        <f t="array" ref="I888">_xlfn.IFS(H888&lt;30,"Young Adult",H888&gt;=50,"Senior",H888&gt;=30,"Adult")</f>
        <v>Young Adult</v>
      </c>
      <c r="J888" s="3" t="s">
        <v>20</v>
      </c>
      <c r="K888" s="3">
        <v>1</v>
      </c>
      <c r="L888" s="4">
        <v>300</v>
      </c>
      <c r="M888">
        <f>K888*L888</f>
        <v>300</v>
      </c>
      <c r="N888" s="12">
        <f>M888*$Q$3</f>
        <v>4.5</v>
      </c>
    </row>
    <row r="889" spans="1:14">
      <c r="A889" s="3">
        <v>235</v>
      </c>
      <c r="B889" s="3">
        <f>DAY(Table1[[#This Row],[Date]])</f>
        <v>31</v>
      </c>
      <c r="C889" s="3">
        <f>MONTH(Table1[[#This Row],[Date]])</f>
        <v>1</v>
      </c>
      <c r="D889" s="3">
        <f>YEAR(Table1[[#This Row],[Date]])</f>
        <v>2023</v>
      </c>
      <c r="E889" s="2">
        <v>44957</v>
      </c>
      <c r="F889" s="3" t="s">
        <v>913</v>
      </c>
      <c r="G889" s="3" t="s">
        <v>19</v>
      </c>
      <c r="H889" s="3">
        <v>23</v>
      </c>
      <c r="I889" s="3" t="str" cm="1">
        <f t="array" ref="I889">_xlfn.IFS(H889&lt;30,"Young Adult",H889&gt;=50,"Senior",H889&gt;=30,"Adult")</f>
        <v>Young Adult</v>
      </c>
      <c r="J889" s="3" t="s">
        <v>16</v>
      </c>
      <c r="K889" s="3">
        <v>2</v>
      </c>
      <c r="L889" s="4">
        <v>500</v>
      </c>
      <c r="M889">
        <f>K889*L889</f>
        <v>1000</v>
      </c>
      <c r="N889" s="12">
        <f>M889*$Q$3</f>
        <v>15</v>
      </c>
    </row>
    <row r="890" spans="1:14">
      <c r="A890" s="3">
        <v>929</v>
      </c>
      <c r="B890" s="3">
        <f>DAY(Table1[[#This Row],[Date]])</f>
        <v>27</v>
      </c>
      <c r="C890" s="3">
        <f>MONTH(Table1[[#This Row],[Date]])</f>
        <v>1</v>
      </c>
      <c r="D890" s="3">
        <f>YEAR(Table1[[#This Row],[Date]])</f>
        <v>2023</v>
      </c>
      <c r="E890" s="2">
        <v>44953</v>
      </c>
      <c r="F890" s="3" t="s">
        <v>914</v>
      </c>
      <c r="G890" s="3" t="s">
        <v>19</v>
      </c>
      <c r="H890" s="3">
        <v>23</v>
      </c>
      <c r="I890" s="3" t="str" cm="1">
        <f t="array" ref="I890">_xlfn.IFS(H890&lt;30,"Young Adult",H890&gt;=50,"Senior",H890&gt;=30,"Adult")</f>
        <v>Young Adult</v>
      </c>
      <c r="J890" s="3" t="s">
        <v>20</v>
      </c>
      <c r="K890" s="3">
        <v>3</v>
      </c>
      <c r="L890" s="4">
        <v>25</v>
      </c>
      <c r="M890">
        <f>K890*L890</f>
        <v>75</v>
      </c>
      <c r="N890" s="12">
        <f>M890*$Q$3</f>
        <v>1.125</v>
      </c>
    </row>
    <row r="891" spans="1:14">
      <c r="A891" s="3">
        <v>231</v>
      </c>
      <c r="B891" s="3">
        <f>DAY(Table1[[#This Row],[Date]])</f>
        <v>4</v>
      </c>
      <c r="C891" s="3">
        <f>MONTH(Table1[[#This Row],[Date]])</f>
        <v>1</v>
      </c>
      <c r="D891" s="3">
        <f>YEAR(Table1[[#This Row],[Date]])</f>
        <v>2023</v>
      </c>
      <c r="E891" s="2">
        <v>44930</v>
      </c>
      <c r="F891" s="3" t="s">
        <v>915</v>
      </c>
      <c r="G891" s="3" t="s">
        <v>19</v>
      </c>
      <c r="H891" s="3">
        <v>23</v>
      </c>
      <c r="I891" s="3" t="str" cm="1">
        <f t="array" ref="I891">_xlfn.IFS(H891&lt;30,"Young Adult",H891&gt;=50,"Senior",H891&gt;=30,"Adult")</f>
        <v>Young Adult</v>
      </c>
      <c r="J891" s="3" t="s">
        <v>23</v>
      </c>
      <c r="K891" s="3">
        <v>3</v>
      </c>
      <c r="L891" s="4">
        <v>50</v>
      </c>
      <c r="M891">
        <f>K891*L891</f>
        <v>150</v>
      </c>
      <c r="N891" s="12">
        <f>M891*$Q$3</f>
        <v>2.25</v>
      </c>
    </row>
    <row r="892" spans="1:14">
      <c r="A892" s="3">
        <v>965</v>
      </c>
      <c r="B892" s="3">
        <f>DAY(Table1[[#This Row],[Date]])</f>
        <v>9</v>
      </c>
      <c r="C892" s="3">
        <f>MONTH(Table1[[#This Row],[Date]])</f>
        <v>11</v>
      </c>
      <c r="D892" s="3">
        <f>YEAR(Table1[[#This Row],[Date]])</f>
        <v>2023</v>
      </c>
      <c r="E892" s="2">
        <v>45239</v>
      </c>
      <c r="F892" s="3" t="s">
        <v>916</v>
      </c>
      <c r="G892" s="3" t="s">
        <v>15</v>
      </c>
      <c r="H892" s="3">
        <v>22</v>
      </c>
      <c r="I892" s="3" t="str" cm="1">
        <f t="array" ref="I892">_xlfn.IFS(H892&lt;30,"Young Adult",H892&gt;=50,"Senior",H892&gt;=30,"Adult")</f>
        <v>Young Adult</v>
      </c>
      <c r="J892" s="3" t="s">
        <v>23</v>
      </c>
      <c r="K892" s="3">
        <v>4</v>
      </c>
      <c r="L892" s="4">
        <v>50</v>
      </c>
      <c r="M892">
        <f>K892*L892</f>
        <v>200</v>
      </c>
      <c r="N892" s="12">
        <f>M892*$Q$3</f>
        <v>3</v>
      </c>
    </row>
    <row r="893" spans="1:14">
      <c r="A893" s="3">
        <v>20</v>
      </c>
      <c r="B893" s="3">
        <f>DAY(Table1[[#This Row],[Date]])</f>
        <v>5</v>
      </c>
      <c r="C893" s="3">
        <f>MONTH(Table1[[#This Row],[Date]])</f>
        <v>11</v>
      </c>
      <c r="D893" s="3">
        <f>YEAR(Table1[[#This Row],[Date]])</f>
        <v>2023</v>
      </c>
      <c r="E893" s="2">
        <v>45235</v>
      </c>
      <c r="F893" s="3" t="s">
        <v>917</v>
      </c>
      <c r="G893" s="3" t="s">
        <v>15</v>
      </c>
      <c r="H893" s="3">
        <v>22</v>
      </c>
      <c r="I893" s="3" t="str" cm="1">
        <f t="array" ref="I893">_xlfn.IFS(H893&lt;30,"Young Adult",H893&gt;=50,"Senior",H893&gt;=30,"Adult")</f>
        <v>Young Adult</v>
      </c>
      <c r="J893" s="3" t="s">
        <v>23</v>
      </c>
      <c r="K893" s="3">
        <v>3</v>
      </c>
      <c r="L893" s="4">
        <v>300</v>
      </c>
      <c r="M893">
        <f>K893*L893</f>
        <v>900</v>
      </c>
      <c r="N893" s="12">
        <f>M893*$Q$3</f>
        <v>13.5</v>
      </c>
    </row>
    <row r="894" spans="1:14">
      <c r="A894" s="3">
        <v>141</v>
      </c>
      <c r="B894" s="3">
        <f>DAY(Table1[[#This Row],[Date]])</f>
        <v>2</v>
      </c>
      <c r="C894" s="3">
        <f>MONTH(Table1[[#This Row],[Date]])</f>
        <v>11</v>
      </c>
      <c r="D894" s="3">
        <f>YEAR(Table1[[#This Row],[Date]])</f>
        <v>2023</v>
      </c>
      <c r="E894" s="2">
        <v>45232</v>
      </c>
      <c r="F894" s="3" t="s">
        <v>918</v>
      </c>
      <c r="G894" s="3" t="s">
        <v>19</v>
      </c>
      <c r="H894" s="3">
        <v>22</v>
      </c>
      <c r="I894" s="3" t="str" cm="1">
        <f t="array" ref="I894">_xlfn.IFS(H894&lt;30,"Young Adult",H894&gt;=50,"Senior",H894&gt;=30,"Adult")</f>
        <v>Young Adult</v>
      </c>
      <c r="J894" s="3" t="s">
        <v>16</v>
      </c>
      <c r="K894" s="3">
        <v>1</v>
      </c>
      <c r="L894" s="4">
        <v>50</v>
      </c>
      <c r="M894">
        <f>K894*L894</f>
        <v>50</v>
      </c>
      <c r="N894" s="12">
        <f>M894*$Q$3</f>
        <v>0.75</v>
      </c>
    </row>
    <row r="895" spans="1:14">
      <c r="A895" s="3">
        <v>149</v>
      </c>
      <c r="B895" s="3">
        <f>DAY(Table1[[#This Row],[Date]])</f>
        <v>11</v>
      </c>
      <c r="C895" s="3">
        <f>MONTH(Table1[[#This Row],[Date]])</f>
        <v>10</v>
      </c>
      <c r="D895" s="3">
        <f>YEAR(Table1[[#This Row],[Date]])</f>
        <v>2023</v>
      </c>
      <c r="E895" s="2">
        <v>45210</v>
      </c>
      <c r="F895" s="3" t="s">
        <v>919</v>
      </c>
      <c r="G895" s="3" t="s">
        <v>15</v>
      </c>
      <c r="H895" s="3">
        <v>22</v>
      </c>
      <c r="I895" s="3" t="str" cm="1">
        <f t="array" ref="I895">_xlfn.IFS(H895&lt;30,"Young Adult",H895&gt;=50,"Senior",H895&gt;=30,"Adult")</f>
        <v>Young Adult</v>
      </c>
      <c r="J895" s="3" t="s">
        <v>23</v>
      </c>
      <c r="K895" s="3">
        <v>3</v>
      </c>
      <c r="L895" s="4">
        <v>25</v>
      </c>
      <c r="M895">
        <f>K895*L895</f>
        <v>75</v>
      </c>
      <c r="N895" s="12">
        <f>M895*$Q$3</f>
        <v>1.125</v>
      </c>
    </row>
    <row r="896" spans="1:14">
      <c r="A896" s="3">
        <v>393</v>
      </c>
      <c r="B896" s="3">
        <f>DAY(Table1[[#This Row],[Date]])</f>
        <v>11</v>
      </c>
      <c r="C896" s="3">
        <f>MONTH(Table1[[#This Row],[Date]])</f>
        <v>10</v>
      </c>
      <c r="D896" s="3">
        <f>YEAR(Table1[[#This Row],[Date]])</f>
        <v>2023</v>
      </c>
      <c r="E896" s="2">
        <v>45210</v>
      </c>
      <c r="F896" s="3" t="s">
        <v>920</v>
      </c>
      <c r="G896" s="3" t="s">
        <v>19</v>
      </c>
      <c r="H896" s="3">
        <v>22</v>
      </c>
      <c r="I896" s="3" t="str" cm="1">
        <f t="array" ref="I896">_xlfn.IFS(H896&lt;30,"Young Adult",H896&gt;=50,"Senior",H896&gt;=30,"Adult")</f>
        <v>Young Adult</v>
      </c>
      <c r="J896" s="3" t="s">
        <v>20</v>
      </c>
      <c r="K896" s="3">
        <v>2</v>
      </c>
      <c r="L896" s="4">
        <v>500</v>
      </c>
      <c r="M896">
        <f>K896*L896</f>
        <v>1000</v>
      </c>
      <c r="N896" s="12">
        <f>M896*$Q$3</f>
        <v>15</v>
      </c>
    </row>
    <row r="897" spans="1:14">
      <c r="A897" s="3">
        <v>919</v>
      </c>
      <c r="B897" s="3">
        <f>DAY(Table1[[#This Row],[Date]])</f>
        <v>9</v>
      </c>
      <c r="C897" s="3">
        <f>MONTH(Table1[[#This Row],[Date]])</f>
        <v>9</v>
      </c>
      <c r="D897" s="3">
        <f>YEAR(Table1[[#This Row],[Date]])</f>
        <v>2023</v>
      </c>
      <c r="E897" s="2">
        <v>45178</v>
      </c>
      <c r="F897" s="3" t="s">
        <v>921</v>
      </c>
      <c r="G897" s="3" t="s">
        <v>19</v>
      </c>
      <c r="H897" s="3">
        <v>22</v>
      </c>
      <c r="I897" s="3" t="str" cm="1">
        <f t="array" ref="I897">_xlfn.IFS(H897&lt;30,"Young Adult",H897&gt;=50,"Senior",H897&gt;=30,"Adult")</f>
        <v>Young Adult</v>
      </c>
      <c r="J897" s="3" t="s">
        <v>20</v>
      </c>
      <c r="K897" s="3">
        <v>2</v>
      </c>
      <c r="L897" s="4">
        <v>25</v>
      </c>
      <c r="M897">
        <f>K897*L897</f>
        <v>50</v>
      </c>
      <c r="N897" s="12">
        <f>M897*$Q$3</f>
        <v>0.75</v>
      </c>
    </row>
    <row r="898" spans="1:14">
      <c r="A898" s="3">
        <v>296</v>
      </c>
      <c r="B898" s="3">
        <f>DAY(Table1[[#This Row],[Date]])</f>
        <v>6</v>
      </c>
      <c r="C898" s="3">
        <f>MONTH(Table1[[#This Row],[Date]])</f>
        <v>9</v>
      </c>
      <c r="D898" s="3">
        <f>YEAR(Table1[[#This Row],[Date]])</f>
        <v>2023</v>
      </c>
      <c r="E898" s="2">
        <v>45175</v>
      </c>
      <c r="F898" s="3" t="s">
        <v>922</v>
      </c>
      <c r="G898" s="3" t="s">
        <v>19</v>
      </c>
      <c r="H898" s="3">
        <v>22</v>
      </c>
      <c r="I898" s="3" t="str" cm="1">
        <f t="array" ref="I898">_xlfn.IFS(H898&lt;30,"Young Adult",H898&gt;=50,"Senior",H898&gt;=30,"Adult")</f>
        <v>Young Adult</v>
      </c>
      <c r="J898" s="3" t="s">
        <v>23</v>
      </c>
      <c r="K898" s="3">
        <v>4</v>
      </c>
      <c r="L898" s="4">
        <v>300</v>
      </c>
      <c r="M898">
        <f>K898*L898</f>
        <v>1200</v>
      </c>
      <c r="N898" s="12">
        <f>M898*$Q$3</f>
        <v>18</v>
      </c>
    </row>
    <row r="899" spans="1:14">
      <c r="A899" s="3">
        <v>597</v>
      </c>
      <c r="B899" s="3">
        <f>DAY(Table1[[#This Row],[Date]])</f>
        <v>22</v>
      </c>
      <c r="C899" s="3">
        <f>MONTH(Table1[[#This Row],[Date]])</f>
        <v>8</v>
      </c>
      <c r="D899" s="3">
        <f>YEAR(Table1[[#This Row],[Date]])</f>
        <v>2023</v>
      </c>
      <c r="E899" s="2">
        <v>45160</v>
      </c>
      <c r="F899" s="3" t="s">
        <v>923</v>
      </c>
      <c r="G899" s="3" t="s">
        <v>15</v>
      </c>
      <c r="H899" s="3">
        <v>22</v>
      </c>
      <c r="I899" s="3" t="str" cm="1">
        <f t="array" ref="I899">_xlfn.IFS(H899&lt;30,"Young Adult",H899&gt;=50,"Senior",H899&gt;=30,"Adult")</f>
        <v>Young Adult</v>
      </c>
      <c r="J899" s="3" t="s">
        <v>20</v>
      </c>
      <c r="K899" s="3">
        <v>4</v>
      </c>
      <c r="L899" s="4">
        <v>300</v>
      </c>
      <c r="M899">
        <f>K899*L899</f>
        <v>1200</v>
      </c>
      <c r="N899" s="12">
        <f>M899*$Q$3</f>
        <v>18</v>
      </c>
    </row>
    <row r="900" spans="1:14">
      <c r="A900" s="3">
        <v>880</v>
      </c>
      <c r="B900" s="3">
        <f>DAY(Table1[[#This Row],[Date]])</f>
        <v>21</v>
      </c>
      <c r="C900" s="3">
        <f>MONTH(Table1[[#This Row],[Date]])</f>
        <v>8</v>
      </c>
      <c r="D900" s="3">
        <f>YEAR(Table1[[#This Row],[Date]])</f>
        <v>2023</v>
      </c>
      <c r="E900" s="2">
        <v>45159</v>
      </c>
      <c r="F900" s="3" t="s">
        <v>924</v>
      </c>
      <c r="G900" s="3" t="s">
        <v>15</v>
      </c>
      <c r="H900" s="3">
        <v>22</v>
      </c>
      <c r="I900" s="3" t="str" cm="1">
        <f t="array" ref="I900">_xlfn.IFS(H900&lt;30,"Young Adult",H900&gt;=50,"Senior",H900&gt;=30,"Adult")</f>
        <v>Young Adult</v>
      </c>
      <c r="J900" s="3" t="s">
        <v>20</v>
      </c>
      <c r="K900" s="3">
        <v>2</v>
      </c>
      <c r="L900" s="4">
        <v>500</v>
      </c>
      <c r="M900">
        <f>K900*L900</f>
        <v>1000</v>
      </c>
      <c r="N900" s="12">
        <f>M900*$Q$3</f>
        <v>15</v>
      </c>
    </row>
    <row r="901" spans="1:14">
      <c r="A901" s="3">
        <v>926</v>
      </c>
      <c r="B901" s="3">
        <f>DAY(Table1[[#This Row],[Date]])</f>
        <v>14</v>
      </c>
      <c r="C901" s="3">
        <f>MONTH(Table1[[#This Row],[Date]])</f>
        <v>8</v>
      </c>
      <c r="D901" s="3">
        <f>YEAR(Table1[[#This Row],[Date]])</f>
        <v>2023</v>
      </c>
      <c r="E901" s="2">
        <v>45152</v>
      </c>
      <c r="F901" s="3" t="s">
        <v>925</v>
      </c>
      <c r="G901" s="3" t="s">
        <v>15</v>
      </c>
      <c r="H901" s="3">
        <v>22</v>
      </c>
      <c r="I901" s="3" t="str" cm="1">
        <f t="array" ref="I901">_xlfn.IFS(H901&lt;30,"Young Adult",H901&gt;=50,"Senior",H901&gt;=30,"Adult")</f>
        <v>Young Adult</v>
      </c>
      <c r="J901" s="3" t="s">
        <v>16</v>
      </c>
      <c r="K901" s="3">
        <v>1</v>
      </c>
      <c r="L901" s="4">
        <v>30</v>
      </c>
      <c r="M901">
        <f>K901*L901</f>
        <v>30</v>
      </c>
      <c r="N901" s="12">
        <f>M901*$Q$3</f>
        <v>0.44999999999999996</v>
      </c>
    </row>
    <row r="902" spans="1:14">
      <c r="A902" s="3">
        <v>695</v>
      </c>
      <c r="B902" s="3">
        <f>DAY(Table1[[#This Row],[Date]])</f>
        <v>12</v>
      </c>
      <c r="C902" s="3">
        <f>MONTH(Table1[[#This Row],[Date]])</f>
        <v>8</v>
      </c>
      <c r="D902" s="3">
        <f>YEAR(Table1[[#This Row],[Date]])</f>
        <v>2023</v>
      </c>
      <c r="E902" s="2">
        <v>45150</v>
      </c>
      <c r="F902" s="3" t="s">
        <v>926</v>
      </c>
      <c r="G902" s="3" t="s">
        <v>19</v>
      </c>
      <c r="H902" s="3">
        <v>22</v>
      </c>
      <c r="I902" s="3" t="str" cm="1">
        <f t="array" ref="I902">_xlfn.IFS(H902&lt;30,"Young Adult",H902&gt;=50,"Senior",H902&gt;=30,"Adult")</f>
        <v>Young Adult</v>
      </c>
      <c r="J902" s="3" t="s">
        <v>16</v>
      </c>
      <c r="K902" s="3">
        <v>3</v>
      </c>
      <c r="L902" s="4">
        <v>50</v>
      </c>
      <c r="M902">
        <f>K902*L902</f>
        <v>150</v>
      </c>
      <c r="N902" s="12">
        <f>M902*$Q$3</f>
        <v>2.25</v>
      </c>
    </row>
    <row r="903" spans="1:14">
      <c r="A903" s="3">
        <v>13</v>
      </c>
      <c r="B903" s="3">
        <f>DAY(Table1[[#This Row],[Date]])</f>
        <v>5</v>
      </c>
      <c r="C903" s="3">
        <f>MONTH(Table1[[#This Row],[Date]])</f>
        <v>8</v>
      </c>
      <c r="D903" s="3">
        <f>YEAR(Table1[[#This Row],[Date]])</f>
        <v>2023</v>
      </c>
      <c r="E903" s="2">
        <v>45143</v>
      </c>
      <c r="F903" s="3" t="s">
        <v>927</v>
      </c>
      <c r="G903" s="3" t="s">
        <v>15</v>
      </c>
      <c r="H903" s="3">
        <v>22</v>
      </c>
      <c r="I903" s="3" t="str" cm="1">
        <f t="array" ref="I903">_xlfn.IFS(H903&lt;30,"Young Adult",H903&gt;=50,"Senior",H903&gt;=30,"Adult")</f>
        <v>Young Adult</v>
      </c>
      <c r="J903" s="3" t="s">
        <v>16</v>
      </c>
      <c r="K903" s="3">
        <v>3</v>
      </c>
      <c r="L903" s="4">
        <v>500</v>
      </c>
      <c r="M903">
        <f>K903*L903</f>
        <v>1500</v>
      </c>
      <c r="N903" s="12">
        <f>M903*$Q$3</f>
        <v>22.5</v>
      </c>
    </row>
    <row r="904" spans="1:14">
      <c r="A904" s="3">
        <v>105</v>
      </c>
      <c r="B904" s="3">
        <f>DAY(Table1[[#This Row],[Date]])</f>
        <v>25</v>
      </c>
      <c r="C904" s="3">
        <f>MONTH(Table1[[#This Row],[Date]])</f>
        <v>7</v>
      </c>
      <c r="D904" s="3">
        <f>YEAR(Table1[[#This Row],[Date]])</f>
        <v>2023</v>
      </c>
      <c r="E904" s="2">
        <v>45132</v>
      </c>
      <c r="F904" s="3" t="s">
        <v>928</v>
      </c>
      <c r="G904" s="3" t="s">
        <v>19</v>
      </c>
      <c r="H904" s="3">
        <v>22</v>
      </c>
      <c r="I904" s="3" t="str" cm="1">
        <f t="array" ref="I904">_xlfn.IFS(H904&lt;30,"Young Adult",H904&gt;=50,"Senior",H904&gt;=30,"Adult")</f>
        <v>Young Adult</v>
      </c>
      <c r="J904" s="3" t="s">
        <v>16</v>
      </c>
      <c r="K904" s="3">
        <v>1</v>
      </c>
      <c r="L904" s="4">
        <v>500</v>
      </c>
      <c r="M904">
        <f>K904*L904</f>
        <v>500</v>
      </c>
      <c r="N904" s="12">
        <f>M904*$Q$3</f>
        <v>7.5</v>
      </c>
    </row>
    <row r="905" spans="1:14">
      <c r="A905" s="3">
        <v>114</v>
      </c>
      <c r="B905" s="3">
        <f>DAY(Table1[[#This Row],[Date]])</f>
        <v>22</v>
      </c>
      <c r="C905" s="3">
        <f>MONTH(Table1[[#This Row],[Date]])</f>
        <v>7</v>
      </c>
      <c r="D905" s="3">
        <f>YEAR(Table1[[#This Row],[Date]])</f>
        <v>2023</v>
      </c>
      <c r="E905" s="2">
        <v>45129</v>
      </c>
      <c r="F905" s="3" t="s">
        <v>929</v>
      </c>
      <c r="G905" s="3" t="s">
        <v>19</v>
      </c>
      <c r="H905" s="3">
        <v>22</v>
      </c>
      <c r="I905" s="3" t="str" cm="1">
        <f t="array" ref="I905">_xlfn.IFS(H905&lt;30,"Young Adult",H905&gt;=50,"Senior",H905&gt;=30,"Adult")</f>
        <v>Young Adult</v>
      </c>
      <c r="J905" s="3" t="s">
        <v>20</v>
      </c>
      <c r="K905" s="3">
        <v>4</v>
      </c>
      <c r="L905" s="4">
        <v>25</v>
      </c>
      <c r="M905">
        <f>K905*L905</f>
        <v>100</v>
      </c>
      <c r="N905" s="12">
        <f>M905*$Q$3</f>
        <v>1.5</v>
      </c>
    </row>
    <row r="906" spans="1:14">
      <c r="A906" s="3">
        <v>447</v>
      </c>
      <c r="B906" s="3">
        <f>DAY(Table1[[#This Row],[Date]])</f>
        <v>6</v>
      </c>
      <c r="C906" s="3">
        <f>MONTH(Table1[[#This Row],[Date]])</f>
        <v>7</v>
      </c>
      <c r="D906" s="3">
        <f>YEAR(Table1[[#This Row],[Date]])</f>
        <v>2023</v>
      </c>
      <c r="E906" s="2">
        <v>45113</v>
      </c>
      <c r="F906" s="3" t="s">
        <v>930</v>
      </c>
      <c r="G906" s="3" t="s">
        <v>15</v>
      </c>
      <c r="H906" s="3">
        <v>22</v>
      </c>
      <c r="I906" s="3" t="str" cm="1">
        <f t="array" ref="I906">_xlfn.IFS(H906&lt;30,"Young Adult",H906&gt;=50,"Senior",H906&gt;=30,"Adult")</f>
        <v>Young Adult</v>
      </c>
      <c r="J906" s="3" t="s">
        <v>20</v>
      </c>
      <c r="K906" s="3">
        <v>4</v>
      </c>
      <c r="L906" s="4">
        <v>500</v>
      </c>
      <c r="M906">
        <f>K906*L906</f>
        <v>2000</v>
      </c>
      <c r="N906" s="12">
        <f>M906*$Q$3</f>
        <v>30</v>
      </c>
    </row>
    <row r="907" spans="1:14">
      <c r="A907" s="3">
        <v>881</v>
      </c>
      <c r="B907" s="3">
        <f>DAY(Table1[[#This Row],[Date]])</f>
        <v>19</v>
      </c>
      <c r="C907" s="3">
        <f>MONTH(Table1[[#This Row],[Date]])</f>
        <v>5</v>
      </c>
      <c r="D907" s="3">
        <f>YEAR(Table1[[#This Row],[Date]])</f>
        <v>2023</v>
      </c>
      <c r="E907" s="2">
        <v>45065</v>
      </c>
      <c r="F907" s="3" t="s">
        <v>931</v>
      </c>
      <c r="G907" s="3" t="s">
        <v>15</v>
      </c>
      <c r="H907" s="3">
        <v>22</v>
      </c>
      <c r="I907" s="3" t="str" cm="1">
        <f t="array" ref="I907">_xlfn.IFS(H907&lt;30,"Young Adult",H907&gt;=50,"Senior",H907&gt;=30,"Adult")</f>
        <v>Young Adult</v>
      </c>
      <c r="J907" s="3" t="s">
        <v>16</v>
      </c>
      <c r="K907" s="3">
        <v>1</v>
      </c>
      <c r="L907" s="4">
        <v>300</v>
      </c>
      <c r="M907">
        <f>K907*L907</f>
        <v>300</v>
      </c>
      <c r="N907" s="12">
        <f>M907*$Q$3</f>
        <v>4.5</v>
      </c>
    </row>
    <row r="908" spans="1:14">
      <c r="A908" s="3">
        <v>273</v>
      </c>
      <c r="B908" s="3">
        <f>DAY(Table1[[#This Row],[Date]])</f>
        <v>8</v>
      </c>
      <c r="C908" s="3">
        <f>MONTH(Table1[[#This Row],[Date]])</f>
        <v>5</v>
      </c>
      <c r="D908" s="3">
        <f>YEAR(Table1[[#This Row],[Date]])</f>
        <v>2023</v>
      </c>
      <c r="E908" s="2">
        <v>45054</v>
      </c>
      <c r="F908" s="3" t="s">
        <v>932</v>
      </c>
      <c r="G908" s="3" t="s">
        <v>19</v>
      </c>
      <c r="H908" s="3">
        <v>22</v>
      </c>
      <c r="I908" s="3" t="str" cm="1">
        <f t="array" ref="I908">_xlfn.IFS(H908&lt;30,"Young Adult",H908&gt;=50,"Senior",H908&gt;=30,"Adult")</f>
        <v>Young Adult</v>
      </c>
      <c r="J908" s="3" t="s">
        <v>20</v>
      </c>
      <c r="K908" s="3">
        <v>1</v>
      </c>
      <c r="L908" s="4">
        <v>50</v>
      </c>
      <c r="M908">
        <f>K908*L908</f>
        <v>50</v>
      </c>
      <c r="N908" s="12">
        <f>M908*$Q$3</f>
        <v>0.75</v>
      </c>
    </row>
    <row r="909" spans="1:14">
      <c r="A909" s="3">
        <v>606</v>
      </c>
      <c r="B909" s="3">
        <f>DAY(Table1[[#This Row],[Date]])</f>
        <v>5</v>
      </c>
      <c r="C909" s="3">
        <f>MONTH(Table1[[#This Row],[Date]])</f>
        <v>5</v>
      </c>
      <c r="D909" s="3">
        <f>YEAR(Table1[[#This Row],[Date]])</f>
        <v>2023</v>
      </c>
      <c r="E909" s="2">
        <v>45051</v>
      </c>
      <c r="F909" s="3" t="s">
        <v>933</v>
      </c>
      <c r="G909" s="3" t="s">
        <v>15</v>
      </c>
      <c r="H909" s="3">
        <v>22</v>
      </c>
      <c r="I909" s="3" t="str" cm="1">
        <f t="array" ref="I909">_xlfn.IFS(H909&lt;30,"Young Adult",H909&gt;=50,"Senior",H909&gt;=30,"Adult")</f>
        <v>Young Adult</v>
      </c>
      <c r="J909" s="3" t="s">
        <v>16</v>
      </c>
      <c r="K909" s="3">
        <v>1</v>
      </c>
      <c r="L909" s="4">
        <v>50</v>
      </c>
      <c r="M909">
        <f>K909*L909</f>
        <v>50</v>
      </c>
      <c r="N909" s="12">
        <f>M909*$Q$3</f>
        <v>0.75</v>
      </c>
    </row>
    <row r="910" spans="1:14">
      <c r="A910" s="3">
        <v>836</v>
      </c>
      <c r="B910" s="3">
        <f>DAY(Table1[[#This Row],[Date]])</f>
        <v>19</v>
      </c>
      <c r="C910" s="3">
        <f>MONTH(Table1[[#This Row],[Date]])</f>
        <v>4</v>
      </c>
      <c r="D910" s="3">
        <f>YEAR(Table1[[#This Row],[Date]])</f>
        <v>2023</v>
      </c>
      <c r="E910" s="2">
        <v>45035</v>
      </c>
      <c r="F910" s="3" t="s">
        <v>934</v>
      </c>
      <c r="G910" s="3" t="s">
        <v>19</v>
      </c>
      <c r="H910" s="3">
        <v>22</v>
      </c>
      <c r="I910" s="3" t="str" cm="1">
        <f t="array" ref="I910">_xlfn.IFS(H910&lt;30,"Young Adult",H910&gt;=50,"Senior",H910&gt;=30,"Adult")</f>
        <v>Young Adult</v>
      </c>
      <c r="J910" s="3" t="s">
        <v>23</v>
      </c>
      <c r="K910" s="3">
        <v>1</v>
      </c>
      <c r="L910" s="4">
        <v>50</v>
      </c>
      <c r="M910">
        <f>K910*L910</f>
        <v>50</v>
      </c>
      <c r="N910" s="12">
        <f>M910*$Q$3</f>
        <v>0.75</v>
      </c>
    </row>
    <row r="911" spans="1:14">
      <c r="A911" s="3">
        <v>406</v>
      </c>
      <c r="B911" s="3">
        <f>DAY(Table1[[#This Row],[Date]])</f>
        <v>18</v>
      </c>
      <c r="C911" s="3">
        <f>MONTH(Table1[[#This Row],[Date]])</f>
        <v>4</v>
      </c>
      <c r="D911" s="3">
        <f>YEAR(Table1[[#This Row],[Date]])</f>
        <v>2023</v>
      </c>
      <c r="E911" s="2">
        <v>45034</v>
      </c>
      <c r="F911" s="3" t="s">
        <v>935</v>
      </c>
      <c r="G911" s="3" t="s">
        <v>19</v>
      </c>
      <c r="H911" s="3">
        <v>22</v>
      </c>
      <c r="I911" s="3" t="str" cm="1">
        <f t="array" ref="I911">_xlfn.IFS(H911&lt;30,"Young Adult",H911&gt;=50,"Senior",H911&gt;=30,"Adult")</f>
        <v>Young Adult</v>
      </c>
      <c r="J911" s="3" t="s">
        <v>20</v>
      </c>
      <c r="K911" s="3">
        <v>4</v>
      </c>
      <c r="L911" s="4">
        <v>25</v>
      </c>
      <c r="M911">
        <f>K911*L911</f>
        <v>100</v>
      </c>
      <c r="N911" s="12">
        <f>M911*$Q$3</f>
        <v>1.5</v>
      </c>
    </row>
    <row r="912" spans="1:14">
      <c r="A912" s="3">
        <v>76</v>
      </c>
      <c r="B912" s="3">
        <f>DAY(Table1[[#This Row],[Date]])</f>
        <v>25</v>
      </c>
      <c r="C912" s="3">
        <f>MONTH(Table1[[#This Row],[Date]])</f>
        <v>3</v>
      </c>
      <c r="D912" s="3">
        <f>YEAR(Table1[[#This Row],[Date]])</f>
        <v>2023</v>
      </c>
      <c r="E912" s="2">
        <v>45010</v>
      </c>
      <c r="F912" s="3" t="s">
        <v>936</v>
      </c>
      <c r="G912" s="3" t="s">
        <v>19</v>
      </c>
      <c r="H912" s="3">
        <v>22</v>
      </c>
      <c r="I912" s="3" t="str" cm="1">
        <f t="array" ref="I912">_xlfn.IFS(H912&lt;30,"Young Adult",H912&gt;=50,"Senior",H912&gt;=30,"Adult")</f>
        <v>Young Adult</v>
      </c>
      <c r="J912" s="3" t="s">
        <v>16</v>
      </c>
      <c r="K912" s="3">
        <v>2</v>
      </c>
      <c r="L912" s="4">
        <v>50</v>
      </c>
      <c r="M912">
        <f>K912*L912</f>
        <v>100</v>
      </c>
      <c r="N912" s="12">
        <f>M912*$Q$3</f>
        <v>1.5</v>
      </c>
    </row>
    <row r="913" spans="1:14">
      <c r="A913" s="3">
        <v>339</v>
      </c>
      <c r="B913" s="3">
        <f>DAY(Table1[[#This Row],[Date]])</f>
        <v>3</v>
      </c>
      <c r="C913" s="3">
        <f>MONTH(Table1[[#This Row],[Date]])</f>
        <v>3</v>
      </c>
      <c r="D913" s="3">
        <f>YEAR(Table1[[#This Row],[Date]])</f>
        <v>2023</v>
      </c>
      <c r="E913" s="2">
        <v>44988</v>
      </c>
      <c r="F913" s="3" t="s">
        <v>937</v>
      </c>
      <c r="G913" s="3" t="s">
        <v>19</v>
      </c>
      <c r="H913" s="3">
        <v>22</v>
      </c>
      <c r="I913" s="3" t="str" cm="1">
        <f t="array" ref="I913">_xlfn.IFS(H913&lt;30,"Young Adult",H913&gt;=50,"Senior",H913&gt;=30,"Adult")</f>
        <v>Young Adult</v>
      </c>
      <c r="J913" s="3" t="s">
        <v>16</v>
      </c>
      <c r="K913" s="3">
        <v>2</v>
      </c>
      <c r="L913" s="4">
        <v>25</v>
      </c>
      <c r="M913">
        <f>K913*L913</f>
        <v>50</v>
      </c>
      <c r="N913" s="12">
        <f>M913*$Q$3</f>
        <v>0.75</v>
      </c>
    </row>
    <row r="914" spans="1:14">
      <c r="A914" s="3">
        <v>44</v>
      </c>
      <c r="B914" s="3">
        <f>DAY(Table1[[#This Row],[Date]])</f>
        <v>19</v>
      </c>
      <c r="C914" s="3">
        <f>MONTH(Table1[[#This Row],[Date]])</f>
        <v>2</v>
      </c>
      <c r="D914" s="3">
        <f>YEAR(Table1[[#This Row],[Date]])</f>
        <v>2023</v>
      </c>
      <c r="E914" s="2">
        <v>44976</v>
      </c>
      <c r="F914" s="3" t="s">
        <v>938</v>
      </c>
      <c r="G914" s="3" t="s">
        <v>19</v>
      </c>
      <c r="H914" s="3">
        <v>22</v>
      </c>
      <c r="I914" s="3" t="str" cm="1">
        <f t="array" ref="I914">_xlfn.IFS(H914&lt;30,"Young Adult",H914&gt;=50,"Senior",H914&gt;=30,"Adult")</f>
        <v>Young Adult</v>
      </c>
      <c r="J914" s="3" t="s">
        <v>23</v>
      </c>
      <c r="K914" s="3">
        <v>1</v>
      </c>
      <c r="L914" s="4">
        <v>25</v>
      </c>
      <c r="M914">
        <f>K914*L914</f>
        <v>25</v>
      </c>
      <c r="N914" s="12">
        <f>M914*$Q$3</f>
        <v>0.375</v>
      </c>
    </row>
    <row r="915" spans="1:14">
      <c r="A915" s="3">
        <v>42</v>
      </c>
      <c r="B915" s="3">
        <f>DAY(Table1[[#This Row],[Date]])</f>
        <v>17</v>
      </c>
      <c r="C915" s="3">
        <f>MONTH(Table1[[#This Row],[Date]])</f>
        <v>2</v>
      </c>
      <c r="D915" s="3">
        <f>YEAR(Table1[[#This Row],[Date]])</f>
        <v>2023</v>
      </c>
      <c r="E915" s="2">
        <v>44974</v>
      </c>
      <c r="F915" s="3" t="s">
        <v>939</v>
      </c>
      <c r="G915" s="3" t="s">
        <v>15</v>
      </c>
      <c r="H915" s="3">
        <v>22</v>
      </c>
      <c r="I915" s="3" t="str" cm="1">
        <f t="array" ref="I915">_xlfn.IFS(H915&lt;30,"Young Adult",H915&gt;=50,"Senior",H915&gt;=30,"Adult")</f>
        <v>Young Adult</v>
      </c>
      <c r="J915" s="3" t="s">
        <v>23</v>
      </c>
      <c r="K915" s="3">
        <v>3</v>
      </c>
      <c r="L915" s="4">
        <v>300</v>
      </c>
      <c r="M915">
        <f>K915*L915</f>
        <v>900</v>
      </c>
      <c r="N915" s="12">
        <f>M915*$Q$3</f>
        <v>13.5</v>
      </c>
    </row>
    <row r="916" spans="1:14">
      <c r="A916" s="3">
        <v>933</v>
      </c>
      <c r="B916" s="3">
        <f>DAY(Table1[[#This Row],[Date]])</f>
        <v>3</v>
      </c>
      <c r="C916" s="3">
        <f>MONTH(Table1[[#This Row],[Date]])</f>
        <v>2</v>
      </c>
      <c r="D916" s="3">
        <f>YEAR(Table1[[#This Row],[Date]])</f>
        <v>2023</v>
      </c>
      <c r="E916" s="2">
        <v>44960</v>
      </c>
      <c r="F916" s="3" t="s">
        <v>940</v>
      </c>
      <c r="G916" s="3" t="s">
        <v>15</v>
      </c>
      <c r="H916" s="3">
        <v>22</v>
      </c>
      <c r="I916" s="3" t="str" cm="1">
        <f t="array" ref="I916">_xlfn.IFS(H916&lt;30,"Young Adult",H916&gt;=50,"Senior",H916&gt;=30,"Adult")</f>
        <v>Young Adult</v>
      </c>
      <c r="J916" s="3" t="s">
        <v>20</v>
      </c>
      <c r="K916" s="3">
        <v>1</v>
      </c>
      <c r="L916" s="4">
        <v>30</v>
      </c>
      <c r="M916">
        <f>K916*L916</f>
        <v>30</v>
      </c>
      <c r="N916" s="12">
        <f>M916*$Q$3</f>
        <v>0.44999999999999996</v>
      </c>
    </row>
    <row r="917" spans="1:14">
      <c r="A917" s="3">
        <v>317</v>
      </c>
      <c r="B917" s="3">
        <f>DAY(Table1[[#This Row],[Date]])</f>
        <v>30</v>
      </c>
      <c r="C917" s="3">
        <f>MONTH(Table1[[#This Row],[Date]])</f>
        <v>1</v>
      </c>
      <c r="D917" s="3">
        <f>YEAR(Table1[[#This Row],[Date]])</f>
        <v>2023</v>
      </c>
      <c r="E917" s="2">
        <v>44956</v>
      </c>
      <c r="F917" s="3" t="s">
        <v>941</v>
      </c>
      <c r="G917" s="3" t="s">
        <v>15</v>
      </c>
      <c r="H917" s="3">
        <v>22</v>
      </c>
      <c r="I917" s="3" t="str" cm="1">
        <f t="array" ref="I917">_xlfn.IFS(H917&lt;30,"Young Adult",H917&gt;=50,"Senior",H917&gt;=30,"Adult")</f>
        <v>Young Adult</v>
      </c>
      <c r="J917" s="3" t="s">
        <v>16</v>
      </c>
      <c r="K917" s="3">
        <v>3</v>
      </c>
      <c r="L917" s="4">
        <v>30</v>
      </c>
      <c r="M917">
        <f>K917*L917</f>
        <v>90</v>
      </c>
      <c r="N917" s="12">
        <f>M917*$Q$3</f>
        <v>1.3499999999999999</v>
      </c>
    </row>
    <row r="918" spans="1:14">
      <c r="A918" s="3">
        <v>420</v>
      </c>
      <c r="B918" s="3">
        <f>DAY(Table1[[#This Row],[Date]])</f>
        <v>23</v>
      </c>
      <c r="C918" s="3">
        <f>MONTH(Table1[[#This Row],[Date]])</f>
        <v>1</v>
      </c>
      <c r="D918" s="3">
        <f>YEAR(Table1[[#This Row],[Date]])</f>
        <v>2023</v>
      </c>
      <c r="E918" s="2">
        <v>44949</v>
      </c>
      <c r="F918" s="3" t="s">
        <v>942</v>
      </c>
      <c r="G918" s="3" t="s">
        <v>19</v>
      </c>
      <c r="H918" s="3">
        <v>22</v>
      </c>
      <c r="I918" s="3" t="str" cm="1">
        <f t="array" ref="I918">_xlfn.IFS(H918&lt;30,"Young Adult",H918&gt;=50,"Senior",H918&gt;=30,"Adult")</f>
        <v>Young Adult</v>
      </c>
      <c r="J918" s="3" t="s">
        <v>23</v>
      </c>
      <c r="K918" s="3">
        <v>4</v>
      </c>
      <c r="L918" s="4">
        <v>500</v>
      </c>
      <c r="M918">
        <f>K918*L918</f>
        <v>2000</v>
      </c>
      <c r="N918" s="12">
        <f>M918*$Q$3</f>
        <v>30</v>
      </c>
    </row>
    <row r="919" spans="1:14">
      <c r="A919" s="3">
        <v>409</v>
      </c>
      <c r="B919" s="3">
        <f>DAY(Table1[[#This Row],[Date]])</f>
        <v>18</v>
      </c>
      <c r="C919" s="3">
        <f>MONTH(Table1[[#This Row],[Date]])</f>
        <v>12</v>
      </c>
      <c r="D919" s="3">
        <f>YEAR(Table1[[#This Row],[Date]])</f>
        <v>2023</v>
      </c>
      <c r="E919" s="2">
        <v>45278</v>
      </c>
      <c r="F919" s="3" t="s">
        <v>943</v>
      </c>
      <c r="G919" s="3" t="s">
        <v>19</v>
      </c>
      <c r="H919" s="3">
        <v>21</v>
      </c>
      <c r="I919" s="3" t="str" cm="1">
        <f t="array" ref="I919">_xlfn.IFS(H919&lt;30,"Young Adult",H919&gt;=50,"Senior",H919&gt;=30,"Adult")</f>
        <v>Young Adult</v>
      </c>
      <c r="J919" s="3" t="s">
        <v>16</v>
      </c>
      <c r="K919" s="3">
        <v>3</v>
      </c>
      <c r="L919" s="4">
        <v>300</v>
      </c>
      <c r="M919">
        <f>K919*L919</f>
        <v>900</v>
      </c>
      <c r="N919" s="12">
        <f>M919*$Q$3</f>
        <v>13.5</v>
      </c>
    </row>
    <row r="920" spans="1:14">
      <c r="A920" s="3">
        <v>389</v>
      </c>
      <c r="B920" s="3">
        <f>DAY(Table1[[#This Row],[Date]])</f>
        <v>1</v>
      </c>
      <c r="C920" s="3">
        <f>MONTH(Table1[[#This Row],[Date]])</f>
        <v>12</v>
      </c>
      <c r="D920" s="3">
        <f>YEAR(Table1[[#This Row],[Date]])</f>
        <v>2023</v>
      </c>
      <c r="E920" s="2">
        <v>45261</v>
      </c>
      <c r="F920" s="3" t="s">
        <v>944</v>
      </c>
      <c r="G920" s="3" t="s">
        <v>15</v>
      </c>
      <c r="H920" s="3">
        <v>21</v>
      </c>
      <c r="I920" s="3" t="str" cm="1">
        <f t="array" ref="I920">_xlfn.IFS(H920&lt;30,"Young Adult",H920&gt;=50,"Senior",H920&gt;=30,"Adult")</f>
        <v>Young Adult</v>
      </c>
      <c r="J920" s="3" t="s">
        <v>23</v>
      </c>
      <c r="K920" s="3">
        <v>2</v>
      </c>
      <c r="L920" s="4">
        <v>25</v>
      </c>
      <c r="M920">
        <f>K920*L920</f>
        <v>50</v>
      </c>
      <c r="N920" s="12">
        <f>M920*$Q$3</f>
        <v>0.75</v>
      </c>
    </row>
    <row r="921" spans="1:14">
      <c r="A921" s="3">
        <v>343</v>
      </c>
      <c r="B921" s="3">
        <f>DAY(Table1[[#This Row],[Date]])</f>
        <v>1</v>
      </c>
      <c r="C921" s="3">
        <f>MONTH(Table1[[#This Row],[Date]])</f>
        <v>11</v>
      </c>
      <c r="D921" s="3">
        <f>YEAR(Table1[[#This Row],[Date]])</f>
        <v>2023</v>
      </c>
      <c r="E921" s="2">
        <v>45231</v>
      </c>
      <c r="F921" s="3" t="s">
        <v>945</v>
      </c>
      <c r="G921" s="3" t="s">
        <v>15</v>
      </c>
      <c r="H921" s="3">
        <v>21</v>
      </c>
      <c r="I921" s="3" t="str" cm="1">
        <f t="array" ref="I921">_xlfn.IFS(H921&lt;30,"Young Adult",H921&gt;=50,"Senior",H921&gt;=30,"Adult")</f>
        <v>Young Adult</v>
      </c>
      <c r="J921" s="3" t="s">
        <v>16</v>
      </c>
      <c r="K921" s="3">
        <v>2</v>
      </c>
      <c r="L921" s="4">
        <v>25</v>
      </c>
      <c r="M921">
        <f>K921*L921</f>
        <v>50</v>
      </c>
      <c r="N921" s="12">
        <f>M921*$Q$3</f>
        <v>0.75</v>
      </c>
    </row>
    <row r="922" spans="1:14">
      <c r="A922" s="3">
        <v>276</v>
      </c>
      <c r="B922" s="3">
        <f>DAY(Table1[[#This Row],[Date]])</f>
        <v>2</v>
      </c>
      <c r="C922" s="3">
        <f>MONTH(Table1[[#This Row],[Date]])</f>
        <v>10</v>
      </c>
      <c r="D922" s="3">
        <f>YEAR(Table1[[#This Row],[Date]])</f>
        <v>2023</v>
      </c>
      <c r="E922" s="2">
        <v>45201</v>
      </c>
      <c r="F922" s="3" t="s">
        <v>946</v>
      </c>
      <c r="G922" s="3" t="s">
        <v>19</v>
      </c>
      <c r="H922" s="3">
        <v>21</v>
      </c>
      <c r="I922" s="3" t="str" cm="1">
        <f t="array" ref="I922">_xlfn.IFS(H922&lt;30,"Young Adult",H922&gt;=50,"Senior",H922&gt;=30,"Adult")</f>
        <v>Young Adult</v>
      </c>
      <c r="J922" s="3" t="s">
        <v>20</v>
      </c>
      <c r="K922" s="3">
        <v>4</v>
      </c>
      <c r="L922" s="4">
        <v>25</v>
      </c>
      <c r="M922">
        <f>K922*L922</f>
        <v>100</v>
      </c>
      <c r="N922" s="12">
        <f>M922*$Q$3</f>
        <v>1.5</v>
      </c>
    </row>
    <row r="923" spans="1:14">
      <c r="A923" s="3">
        <v>131</v>
      </c>
      <c r="B923" s="3">
        <f>DAY(Table1[[#This Row],[Date]])</f>
        <v>18</v>
      </c>
      <c r="C923" s="3">
        <f>MONTH(Table1[[#This Row],[Date]])</f>
        <v>9</v>
      </c>
      <c r="D923" s="3">
        <f>YEAR(Table1[[#This Row],[Date]])</f>
        <v>2023</v>
      </c>
      <c r="E923" s="2">
        <v>45187</v>
      </c>
      <c r="F923" s="3" t="s">
        <v>947</v>
      </c>
      <c r="G923" s="3" t="s">
        <v>19</v>
      </c>
      <c r="H923" s="3">
        <v>21</v>
      </c>
      <c r="I923" s="3" t="str" cm="1">
        <f t="array" ref="I923">_xlfn.IFS(H923&lt;30,"Young Adult",H923&gt;=50,"Senior",H923&gt;=30,"Adult")</f>
        <v>Young Adult</v>
      </c>
      <c r="J923" s="3" t="s">
        <v>20</v>
      </c>
      <c r="K923" s="3">
        <v>2</v>
      </c>
      <c r="L923" s="4">
        <v>300</v>
      </c>
      <c r="M923">
        <f>K923*L923</f>
        <v>600</v>
      </c>
      <c r="N923" s="12">
        <f>M923*$Q$3</f>
        <v>9</v>
      </c>
    </row>
    <row r="924" spans="1:14">
      <c r="A924" s="3">
        <v>801</v>
      </c>
      <c r="B924" s="3">
        <f>DAY(Table1[[#This Row],[Date]])</f>
        <v>10</v>
      </c>
      <c r="C924" s="3">
        <f>MONTH(Table1[[#This Row],[Date]])</f>
        <v>8</v>
      </c>
      <c r="D924" s="3">
        <f>YEAR(Table1[[#This Row],[Date]])</f>
        <v>2023</v>
      </c>
      <c r="E924" s="2">
        <v>45148</v>
      </c>
      <c r="F924" s="3" t="s">
        <v>948</v>
      </c>
      <c r="G924" s="3" t="s">
        <v>15</v>
      </c>
      <c r="H924" s="3">
        <v>21</v>
      </c>
      <c r="I924" s="3" t="str" cm="1">
        <f t="array" ref="I924">_xlfn.IFS(H924&lt;30,"Young Adult",H924&gt;=50,"Senior",H924&gt;=30,"Adult")</f>
        <v>Young Adult</v>
      </c>
      <c r="J924" s="3" t="s">
        <v>23</v>
      </c>
      <c r="K924" s="3">
        <v>4</v>
      </c>
      <c r="L924" s="4">
        <v>50</v>
      </c>
      <c r="M924">
        <f>K924*L924</f>
        <v>200</v>
      </c>
      <c r="N924" s="12">
        <f>M924*$Q$3</f>
        <v>3</v>
      </c>
    </row>
    <row r="925" spans="1:14">
      <c r="A925" s="3">
        <v>261</v>
      </c>
      <c r="B925" s="3">
        <f>DAY(Table1[[#This Row],[Date]])</f>
        <v>5</v>
      </c>
      <c r="C925" s="3">
        <f>MONTH(Table1[[#This Row],[Date]])</f>
        <v>8</v>
      </c>
      <c r="D925" s="3">
        <f>YEAR(Table1[[#This Row],[Date]])</f>
        <v>2023</v>
      </c>
      <c r="E925" s="2">
        <v>45143</v>
      </c>
      <c r="F925" s="3" t="s">
        <v>949</v>
      </c>
      <c r="G925" s="3" t="s">
        <v>15</v>
      </c>
      <c r="H925" s="3">
        <v>21</v>
      </c>
      <c r="I925" s="3" t="str" cm="1">
        <f t="array" ref="I925">_xlfn.IFS(H925&lt;30,"Young Adult",H925&gt;=50,"Senior",H925&gt;=30,"Adult")</f>
        <v>Young Adult</v>
      </c>
      <c r="J925" s="3" t="s">
        <v>23</v>
      </c>
      <c r="K925" s="3">
        <v>2</v>
      </c>
      <c r="L925" s="4">
        <v>25</v>
      </c>
      <c r="M925">
        <f>K925*L925</f>
        <v>50</v>
      </c>
      <c r="N925" s="12">
        <f>M925*$Q$3</f>
        <v>0.75</v>
      </c>
    </row>
    <row r="926" spans="1:14">
      <c r="A926" s="3">
        <v>212</v>
      </c>
      <c r="B926" s="3">
        <f>DAY(Table1[[#This Row],[Date]])</f>
        <v>9</v>
      </c>
      <c r="C926" s="3">
        <f>MONTH(Table1[[#This Row],[Date]])</f>
        <v>6</v>
      </c>
      <c r="D926" s="3">
        <f>YEAR(Table1[[#This Row],[Date]])</f>
        <v>2023</v>
      </c>
      <c r="E926" s="2">
        <v>45086</v>
      </c>
      <c r="F926" s="3" t="s">
        <v>950</v>
      </c>
      <c r="G926" s="3" t="s">
        <v>15</v>
      </c>
      <c r="H926" s="3">
        <v>21</v>
      </c>
      <c r="I926" s="3" t="str" cm="1">
        <f t="array" ref="I926">_xlfn.IFS(H926&lt;30,"Young Adult",H926&gt;=50,"Senior",H926&gt;=30,"Adult")</f>
        <v>Young Adult</v>
      </c>
      <c r="J926" s="3" t="s">
        <v>23</v>
      </c>
      <c r="K926" s="3">
        <v>3</v>
      </c>
      <c r="L926" s="4">
        <v>500</v>
      </c>
      <c r="M926">
        <f>K926*L926</f>
        <v>1500</v>
      </c>
      <c r="N926" s="12">
        <f>M926*$Q$3</f>
        <v>22.5</v>
      </c>
    </row>
    <row r="927" spans="1:14">
      <c r="A927" s="3">
        <v>446</v>
      </c>
      <c r="B927" s="3">
        <f>DAY(Table1[[#This Row],[Date]])</f>
        <v>7</v>
      </c>
      <c r="C927" s="3">
        <f>MONTH(Table1[[#This Row],[Date]])</f>
        <v>6</v>
      </c>
      <c r="D927" s="3">
        <f>YEAR(Table1[[#This Row],[Date]])</f>
        <v>2023</v>
      </c>
      <c r="E927" s="2">
        <v>45084</v>
      </c>
      <c r="F927" s="3" t="s">
        <v>951</v>
      </c>
      <c r="G927" s="3" t="s">
        <v>15</v>
      </c>
      <c r="H927" s="3">
        <v>21</v>
      </c>
      <c r="I927" s="3" t="str" cm="1">
        <f t="array" ref="I927">_xlfn.IFS(H927&lt;30,"Young Adult",H927&gt;=50,"Senior",H927&gt;=30,"Adult")</f>
        <v>Young Adult</v>
      </c>
      <c r="J927" s="3" t="s">
        <v>16</v>
      </c>
      <c r="K927" s="3">
        <v>1</v>
      </c>
      <c r="L927" s="4">
        <v>50</v>
      </c>
      <c r="M927">
        <f>K927*L927</f>
        <v>50</v>
      </c>
      <c r="N927" s="12">
        <f>M927*$Q$3</f>
        <v>0.75</v>
      </c>
    </row>
    <row r="928" spans="1:14">
      <c r="A928" s="3">
        <v>867</v>
      </c>
      <c r="B928" s="3">
        <f>DAY(Table1[[#This Row],[Date]])</f>
        <v>6</v>
      </c>
      <c r="C928" s="3">
        <f>MONTH(Table1[[#This Row],[Date]])</f>
        <v>6</v>
      </c>
      <c r="D928" s="3">
        <f>YEAR(Table1[[#This Row],[Date]])</f>
        <v>2023</v>
      </c>
      <c r="E928" s="2">
        <v>45083</v>
      </c>
      <c r="F928" s="3" t="s">
        <v>952</v>
      </c>
      <c r="G928" s="3" t="s">
        <v>15</v>
      </c>
      <c r="H928" s="3">
        <v>21</v>
      </c>
      <c r="I928" s="3" t="str" cm="1">
        <f t="array" ref="I928">_xlfn.IFS(H928&lt;30,"Young Adult",H928&gt;=50,"Senior",H928&gt;=30,"Adult")</f>
        <v>Young Adult</v>
      </c>
      <c r="J928" s="3" t="s">
        <v>16</v>
      </c>
      <c r="K928" s="3">
        <v>1</v>
      </c>
      <c r="L928" s="4">
        <v>500</v>
      </c>
      <c r="M928">
        <f>K928*L928</f>
        <v>500</v>
      </c>
      <c r="N928" s="12">
        <f>M928*$Q$3</f>
        <v>7.5</v>
      </c>
    </row>
    <row r="929" spans="1:14">
      <c r="A929" s="3">
        <v>537</v>
      </c>
      <c r="B929" s="3">
        <f>DAY(Table1[[#This Row],[Date]])</f>
        <v>3</v>
      </c>
      <c r="C929" s="3">
        <f>MONTH(Table1[[#This Row],[Date]])</f>
        <v>6</v>
      </c>
      <c r="D929" s="3">
        <f>YEAR(Table1[[#This Row],[Date]])</f>
        <v>2023</v>
      </c>
      <c r="E929" s="2">
        <v>45080</v>
      </c>
      <c r="F929" s="3" t="s">
        <v>953</v>
      </c>
      <c r="G929" s="3" t="s">
        <v>19</v>
      </c>
      <c r="H929" s="3">
        <v>21</v>
      </c>
      <c r="I929" s="3" t="str" cm="1">
        <f t="array" ref="I929">_xlfn.IFS(H929&lt;30,"Young Adult",H929&gt;=50,"Senior",H929&gt;=30,"Adult")</f>
        <v>Young Adult</v>
      </c>
      <c r="J929" s="3" t="s">
        <v>20</v>
      </c>
      <c r="K929" s="3">
        <v>1</v>
      </c>
      <c r="L929" s="4">
        <v>500</v>
      </c>
      <c r="M929">
        <f>K929*L929</f>
        <v>500</v>
      </c>
      <c r="N929" s="12">
        <f>M929*$Q$3</f>
        <v>7.5</v>
      </c>
    </row>
    <row r="930" spans="1:14">
      <c r="A930" s="3">
        <v>843</v>
      </c>
      <c r="B930" s="3">
        <f>DAY(Table1[[#This Row],[Date]])</f>
        <v>22</v>
      </c>
      <c r="C930" s="3">
        <f>MONTH(Table1[[#This Row],[Date]])</f>
        <v>5</v>
      </c>
      <c r="D930" s="3">
        <f>YEAR(Table1[[#This Row],[Date]])</f>
        <v>2023</v>
      </c>
      <c r="E930" s="2">
        <v>45068</v>
      </c>
      <c r="F930" s="3" t="s">
        <v>954</v>
      </c>
      <c r="G930" s="3" t="s">
        <v>15</v>
      </c>
      <c r="H930" s="3">
        <v>21</v>
      </c>
      <c r="I930" s="3" t="str" cm="1">
        <f t="array" ref="I930">_xlfn.IFS(H930&lt;30,"Young Adult",H930&gt;=50,"Senior",H930&gt;=30,"Adult")</f>
        <v>Young Adult</v>
      </c>
      <c r="J930" s="3" t="s">
        <v>20</v>
      </c>
      <c r="K930" s="3">
        <v>3</v>
      </c>
      <c r="L930" s="4">
        <v>500</v>
      </c>
      <c r="M930">
        <f>K930*L930</f>
        <v>1500</v>
      </c>
      <c r="N930" s="12">
        <f>M930*$Q$3</f>
        <v>22.5</v>
      </c>
    </row>
    <row r="931" spans="1:14">
      <c r="A931" s="3">
        <v>853</v>
      </c>
      <c r="B931" s="3">
        <f>DAY(Table1[[#This Row],[Date]])</f>
        <v>4</v>
      </c>
      <c r="C931" s="3">
        <f>MONTH(Table1[[#This Row],[Date]])</f>
        <v>5</v>
      </c>
      <c r="D931" s="3">
        <f>YEAR(Table1[[#This Row],[Date]])</f>
        <v>2023</v>
      </c>
      <c r="E931" s="2">
        <v>45050</v>
      </c>
      <c r="F931" s="3" t="s">
        <v>955</v>
      </c>
      <c r="G931" s="3" t="s">
        <v>15</v>
      </c>
      <c r="H931" s="3">
        <v>21</v>
      </c>
      <c r="I931" s="3" t="str" cm="1">
        <f t="array" ref="I931">_xlfn.IFS(H931&lt;30,"Young Adult",H931&gt;=50,"Senior",H931&gt;=30,"Adult")</f>
        <v>Young Adult</v>
      </c>
      <c r="J931" s="3" t="s">
        <v>20</v>
      </c>
      <c r="K931" s="3">
        <v>2</v>
      </c>
      <c r="L931" s="4">
        <v>500</v>
      </c>
      <c r="M931">
        <f>K931*L931</f>
        <v>1000</v>
      </c>
      <c r="N931" s="12">
        <f>M931*$Q$3</f>
        <v>15</v>
      </c>
    </row>
    <row r="932" spans="1:14">
      <c r="A932" s="3">
        <v>242</v>
      </c>
      <c r="B932" s="3">
        <f>DAY(Table1[[#This Row],[Date]])</f>
        <v>2</v>
      </c>
      <c r="C932" s="3">
        <f>MONTH(Table1[[#This Row],[Date]])</f>
        <v>5</v>
      </c>
      <c r="D932" s="3">
        <f>YEAR(Table1[[#This Row],[Date]])</f>
        <v>2023</v>
      </c>
      <c r="E932" s="2">
        <v>45048</v>
      </c>
      <c r="F932" s="3" t="s">
        <v>956</v>
      </c>
      <c r="G932" s="3" t="s">
        <v>15</v>
      </c>
      <c r="H932" s="3">
        <v>21</v>
      </c>
      <c r="I932" s="3" t="str" cm="1">
        <f t="array" ref="I932">_xlfn.IFS(H932&lt;30,"Young Adult",H932&gt;=50,"Senior",H932&gt;=30,"Adult")</f>
        <v>Young Adult</v>
      </c>
      <c r="J932" s="3" t="s">
        <v>23</v>
      </c>
      <c r="K932" s="3">
        <v>1</v>
      </c>
      <c r="L932" s="4">
        <v>25</v>
      </c>
      <c r="M932">
        <f>K932*L932</f>
        <v>25</v>
      </c>
      <c r="N932" s="12">
        <f>M932*$Q$3</f>
        <v>0.375</v>
      </c>
    </row>
    <row r="933" spans="1:14">
      <c r="A933" s="3">
        <v>129</v>
      </c>
      <c r="B933" s="3">
        <f>DAY(Table1[[#This Row],[Date]])</f>
        <v>23</v>
      </c>
      <c r="C933" s="3">
        <f>MONTH(Table1[[#This Row],[Date]])</f>
        <v>4</v>
      </c>
      <c r="D933" s="3">
        <f>YEAR(Table1[[#This Row],[Date]])</f>
        <v>2023</v>
      </c>
      <c r="E933" s="2">
        <v>45039</v>
      </c>
      <c r="F933" s="3" t="s">
        <v>957</v>
      </c>
      <c r="G933" s="3" t="s">
        <v>19</v>
      </c>
      <c r="H933" s="3">
        <v>21</v>
      </c>
      <c r="I933" s="3" t="str" cm="1">
        <f t="array" ref="I933">_xlfn.IFS(H933&lt;30,"Young Adult",H933&gt;=50,"Senior",H933&gt;=30,"Adult")</f>
        <v>Young Adult</v>
      </c>
      <c r="J933" s="3" t="s">
        <v>20</v>
      </c>
      <c r="K933" s="3">
        <v>2</v>
      </c>
      <c r="L933" s="4">
        <v>300</v>
      </c>
      <c r="M933">
        <f>K933*L933</f>
        <v>600</v>
      </c>
      <c r="N933" s="12">
        <f>M933*$Q$3</f>
        <v>9</v>
      </c>
    </row>
    <row r="934" spans="1:14">
      <c r="A934" s="3">
        <v>61</v>
      </c>
      <c r="B934" s="3">
        <f>DAY(Table1[[#This Row],[Date]])</f>
        <v>9</v>
      </c>
      <c r="C934" s="3">
        <f>MONTH(Table1[[#This Row],[Date]])</f>
        <v>4</v>
      </c>
      <c r="D934" s="3">
        <f>YEAR(Table1[[#This Row],[Date]])</f>
        <v>2023</v>
      </c>
      <c r="E934" s="2">
        <v>45025</v>
      </c>
      <c r="F934" s="3" t="s">
        <v>958</v>
      </c>
      <c r="G934" s="3" t="s">
        <v>15</v>
      </c>
      <c r="H934" s="3">
        <v>21</v>
      </c>
      <c r="I934" s="3" t="str" cm="1">
        <f t="array" ref="I934">_xlfn.IFS(H934&lt;30,"Young Adult",H934&gt;=50,"Senior",H934&gt;=30,"Adult")</f>
        <v>Young Adult</v>
      </c>
      <c r="J934" s="3" t="s">
        <v>20</v>
      </c>
      <c r="K934" s="3">
        <v>4</v>
      </c>
      <c r="L934" s="4">
        <v>50</v>
      </c>
      <c r="M934">
        <f>K934*L934</f>
        <v>200</v>
      </c>
      <c r="N934" s="12">
        <f>M934*$Q$3</f>
        <v>3</v>
      </c>
    </row>
    <row r="935" spans="1:14">
      <c r="A935" s="3">
        <v>636</v>
      </c>
      <c r="B935" s="3">
        <f>DAY(Table1[[#This Row],[Date]])</f>
        <v>23</v>
      </c>
      <c r="C935" s="3">
        <f>MONTH(Table1[[#This Row],[Date]])</f>
        <v>3</v>
      </c>
      <c r="D935" s="3">
        <f>YEAR(Table1[[#This Row],[Date]])</f>
        <v>2023</v>
      </c>
      <c r="E935" s="2">
        <v>45008</v>
      </c>
      <c r="F935" s="3" t="s">
        <v>959</v>
      </c>
      <c r="G935" s="3" t="s">
        <v>19</v>
      </c>
      <c r="H935" s="3">
        <v>21</v>
      </c>
      <c r="I935" s="3" t="str" cm="1">
        <f t="array" ref="I935">_xlfn.IFS(H935&lt;30,"Young Adult",H935&gt;=50,"Senior",H935&gt;=30,"Adult")</f>
        <v>Young Adult</v>
      </c>
      <c r="J935" s="3" t="s">
        <v>20</v>
      </c>
      <c r="K935" s="3">
        <v>3</v>
      </c>
      <c r="L935" s="4">
        <v>500</v>
      </c>
      <c r="M935">
        <f>K935*L935</f>
        <v>1500</v>
      </c>
      <c r="N935" s="12">
        <f>M935*$Q$3</f>
        <v>22.5</v>
      </c>
    </row>
    <row r="936" spans="1:14">
      <c r="A936" s="3">
        <v>900</v>
      </c>
      <c r="B936" s="3">
        <f>DAY(Table1[[#This Row],[Date]])</f>
        <v>21</v>
      </c>
      <c r="C936" s="3">
        <f>MONTH(Table1[[#This Row],[Date]])</f>
        <v>2</v>
      </c>
      <c r="D936" s="3">
        <f>YEAR(Table1[[#This Row],[Date]])</f>
        <v>2023</v>
      </c>
      <c r="E936" s="2">
        <v>44978</v>
      </c>
      <c r="F936" s="3" t="s">
        <v>960</v>
      </c>
      <c r="G936" s="3" t="s">
        <v>15</v>
      </c>
      <c r="H936" s="3">
        <v>21</v>
      </c>
      <c r="I936" s="3" t="str" cm="1">
        <f t="array" ref="I936">_xlfn.IFS(H936&lt;30,"Young Adult",H936&gt;=50,"Senior",H936&gt;=30,"Adult")</f>
        <v>Young Adult</v>
      </c>
      <c r="J936" s="3" t="s">
        <v>23</v>
      </c>
      <c r="K936" s="3">
        <v>2</v>
      </c>
      <c r="L936" s="4">
        <v>30</v>
      </c>
      <c r="M936">
        <f>K936*L936</f>
        <v>60</v>
      </c>
      <c r="N936" s="12">
        <f>M936*$Q$3</f>
        <v>0.89999999999999991</v>
      </c>
    </row>
    <row r="937" spans="1:14">
      <c r="A937" s="3">
        <v>577</v>
      </c>
      <c r="B937" s="3">
        <f>DAY(Table1[[#This Row],[Date]])</f>
        <v>13</v>
      </c>
      <c r="C937" s="3">
        <f>MONTH(Table1[[#This Row],[Date]])</f>
        <v>2</v>
      </c>
      <c r="D937" s="3">
        <f>YEAR(Table1[[#This Row],[Date]])</f>
        <v>2023</v>
      </c>
      <c r="E937" s="2">
        <v>44970</v>
      </c>
      <c r="F937" s="3" t="s">
        <v>961</v>
      </c>
      <c r="G937" s="3" t="s">
        <v>15</v>
      </c>
      <c r="H937" s="3">
        <v>21</v>
      </c>
      <c r="I937" s="3" t="str" cm="1">
        <f t="array" ref="I937">_xlfn.IFS(H937&lt;30,"Young Adult",H937&gt;=50,"Senior",H937&gt;=30,"Adult")</f>
        <v>Young Adult</v>
      </c>
      <c r="J937" s="3" t="s">
        <v>20</v>
      </c>
      <c r="K937" s="3">
        <v>4</v>
      </c>
      <c r="L937" s="4">
        <v>500</v>
      </c>
      <c r="M937">
        <f>K937*L937</f>
        <v>2000</v>
      </c>
      <c r="N937" s="12">
        <f>M937*$Q$3</f>
        <v>30</v>
      </c>
    </row>
    <row r="938" spans="1:14">
      <c r="A938" s="3">
        <v>107</v>
      </c>
      <c r="B938" s="3">
        <f>DAY(Table1[[#This Row],[Date]])</f>
        <v>3</v>
      </c>
      <c r="C938" s="3">
        <f>MONTH(Table1[[#This Row],[Date]])</f>
        <v>2</v>
      </c>
      <c r="D938" s="3">
        <f>YEAR(Table1[[#This Row],[Date]])</f>
        <v>2023</v>
      </c>
      <c r="E938" s="2">
        <v>44960</v>
      </c>
      <c r="F938" s="3" t="s">
        <v>962</v>
      </c>
      <c r="G938" s="3" t="s">
        <v>19</v>
      </c>
      <c r="H938" s="3">
        <v>21</v>
      </c>
      <c r="I938" s="3" t="str" cm="1">
        <f t="array" ref="I938">_xlfn.IFS(H938&lt;30,"Young Adult",H938&gt;=50,"Senior",H938&gt;=30,"Adult")</f>
        <v>Young Adult</v>
      </c>
      <c r="J938" s="3" t="s">
        <v>23</v>
      </c>
      <c r="K938" s="3">
        <v>4</v>
      </c>
      <c r="L938" s="4">
        <v>300</v>
      </c>
      <c r="M938">
        <f>K938*L938</f>
        <v>1200</v>
      </c>
      <c r="N938" s="12">
        <f>M938*$Q$3</f>
        <v>18</v>
      </c>
    </row>
    <row r="939" spans="1:14">
      <c r="A939" s="3">
        <v>602</v>
      </c>
      <c r="B939" s="3">
        <f>DAY(Table1[[#This Row],[Date]])</f>
        <v>23</v>
      </c>
      <c r="C939" s="3">
        <f>MONTH(Table1[[#This Row],[Date]])</f>
        <v>12</v>
      </c>
      <c r="D939" s="3">
        <f>YEAR(Table1[[#This Row],[Date]])</f>
        <v>2023</v>
      </c>
      <c r="E939" s="2">
        <v>45283</v>
      </c>
      <c r="F939" s="3" t="s">
        <v>963</v>
      </c>
      <c r="G939" s="3" t="s">
        <v>19</v>
      </c>
      <c r="H939" s="3">
        <v>20</v>
      </c>
      <c r="I939" s="3" t="str" cm="1">
        <f t="array" ref="I939">_xlfn.IFS(H939&lt;30,"Young Adult",H939&gt;=50,"Senior",H939&gt;=30,"Adult")</f>
        <v>Young Adult</v>
      </c>
      <c r="J939" s="3" t="s">
        <v>16</v>
      </c>
      <c r="K939" s="3">
        <v>1</v>
      </c>
      <c r="L939" s="4">
        <v>300</v>
      </c>
      <c r="M939">
        <f>K939*L939</f>
        <v>300</v>
      </c>
      <c r="N939" s="12">
        <f>M939*$Q$3</f>
        <v>4.5</v>
      </c>
    </row>
    <row r="940" spans="1:14">
      <c r="A940" s="3">
        <v>214</v>
      </c>
      <c r="B940" s="3">
        <f>DAY(Table1[[#This Row],[Date]])</f>
        <v>10</v>
      </c>
      <c r="C940" s="3">
        <f>MONTH(Table1[[#This Row],[Date]])</f>
        <v>12</v>
      </c>
      <c r="D940" s="3">
        <f>YEAR(Table1[[#This Row],[Date]])</f>
        <v>2023</v>
      </c>
      <c r="E940" s="2">
        <v>45270</v>
      </c>
      <c r="F940" s="3" t="s">
        <v>964</v>
      </c>
      <c r="G940" s="3" t="s">
        <v>15</v>
      </c>
      <c r="H940" s="3">
        <v>20</v>
      </c>
      <c r="I940" s="3" t="str" cm="1">
        <f t="array" ref="I940">_xlfn.IFS(H940&lt;30,"Young Adult",H940&gt;=50,"Senior",H940&gt;=30,"Adult")</f>
        <v>Young Adult</v>
      </c>
      <c r="J940" s="3" t="s">
        <v>20</v>
      </c>
      <c r="K940" s="3">
        <v>2</v>
      </c>
      <c r="L940" s="4">
        <v>30</v>
      </c>
      <c r="M940">
        <f>K940*L940</f>
        <v>60</v>
      </c>
      <c r="N940" s="12">
        <f>M940*$Q$3</f>
        <v>0.89999999999999991</v>
      </c>
    </row>
    <row r="941" spans="1:14">
      <c r="A941" s="3">
        <v>249</v>
      </c>
      <c r="B941" s="3">
        <f>DAY(Table1[[#This Row],[Date]])</f>
        <v>20</v>
      </c>
      <c r="C941" s="3">
        <f>MONTH(Table1[[#This Row],[Date]])</f>
        <v>10</v>
      </c>
      <c r="D941" s="3">
        <f>YEAR(Table1[[#This Row],[Date]])</f>
        <v>2023</v>
      </c>
      <c r="E941" s="2">
        <v>45219</v>
      </c>
      <c r="F941" s="3" t="s">
        <v>965</v>
      </c>
      <c r="G941" s="3" t="s">
        <v>15</v>
      </c>
      <c r="H941" s="3">
        <v>20</v>
      </c>
      <c r="I941" s="3" t="str" cm="1">
        <f t="array" ref="I941">_xlfn.IFS(H941&lt;30,"Young Adult",H941&gt;=50,"Senior",H941&gt;=30,"Adult")</f>
        <v>Young Adult</v>
      </c>
      <c r="J941" s="3" t="s">
        <v>23</v>
      </c>
      <c r="K941" s="3">
        <v>1</v>
      </c>
      <c r="L941" s="4">
        <v>50</v>
      </c>
      <c r="M941">
        <f>K941*L941</f>
        <v>50</v>
      </c>
      <c r="N941" s="12">
        <f>M941*$Q$3</f>
        <v>0.75</v>
      </c>
    </row>
    <row r="942" spans="1:14">
      <c r="A942" s="3">
        <v>563</v>
      </c>
      <c r="B942" s="3">
        <f>DAY(Table1[[#This Row],[Date]])</f>
        <v>9</v>
      </c>
      <c r="C942" s="3">
        <f>MONTH(Table1[[#This Row],[Date]])</f>
        <v>8</v>
      </c>
      <c r="D942" s="3">
        <f>YEAR(Table1[[#This Row],[Date]])</f>
        <v>2023</v>
      </c>
      <c r="E942" s="2">
        <v>45147</v>
      </c>
      <c r="F942" s="3" t="s">
        <v>966</v>
      </c>
      <c r="G942" s="3" t="s">
        <v>15</v>
      </c>
      <c r="H942" s="3">
        <v>20</v>
      </c>
      <c r="I942" s="3" t="str" cm="1">
        <f t="array" ref="I942">_xlfn.IFS(H942&lt;30,"Young Adult",H942&gt;=50,"Senior",H942&gt;=30,"Adult")</f>
        <v>Young Adult</v>
      </c>
      <c r="J942" s="3" t="s">
        <v>23</v>
      </c>
      <c r="K942" s="3">
        <v>2</v>
      </c>
      <c r="L942" s="4">
        <v>30</v>
      </c>
      <c r="M942">
        <f>K942*L942</f>
        <v>60</v>
      </c>
      <c r="N942" s="12">
        <f>M942*$Q$3</f>
        <v>0.89999999999999991</v>
      </c>
    </row>
    <row r="943" spans="1:14">
      <c r="A943" s="3">
        <v>557</v>
      </c>
      <c r="B943" s="3">
        <f>DAY(Table1[[#This Row],[Date]])</f>
        <v>27</v>
      </c>
      <c r="C943" s="3">
        <f>MONTH(Table1[[#This Row],[Date]])</f>
        <v>7</v>
      </c>
      <c r="D943" s="3">
        <f>YEAR(Table1[[#This Row],[Date]])</f>
        <v>2023</v>
      </c>
      <c r="E943" s="2">
        <v>45134</v>
      </c>
      <c r="F943" s="3" t="s">
        <v>967</v>
      </c>
      <c r="G943" s="3" t="s">
        <v>19</v>
      </c>
      <c r="H943" s="3">
        <v>20</v>
      </c>
      <c r="I943" s="3" t="str" cm="1">
        <f t="array" ref="I943">_xlfn.IFS(H943&lt;30,"Young Adult",H943&gt;=50,"Senior",H943&gt;=30,"Adult")</f>
        <v>Young Adult</v>
      </c>
      <c r="J943" s="3" t="s">
        <v>20</v>
      </c>
      <c r="K943" s="3">
        <v>3</v>
      </c>
      <c r="L943" s="4">
        <v>30</v>
      </c>
      <c r="M943">
        <f>K943*L943</f>
        <v>90</v>
      </c>
      <c r="N943" s="12">
        <f>M943*$Q$3</f>
        <v>1.3499999999999999</v>
      </c>
    </row>
    <row r="944" spans="1:14">
      <c r="A944" s="3">
        <v>722</v>
      </c>
      <c r="B944" s="3">
        <f>DAY(Table1[[#This Row],[Date]])</f>
        <v>14</v>
      </c>
      <c r="C944" s="3">
        <f>MONTH(Table1[[#This Row],[Date]])</f>
        <v>7</v>
      </c>
      <c r="D944" s="3">
        <f>YEAR(Table1[[#This Row],[Date]])</f>
        <v>2023</v>
      </c>
      <c r="E944" s="2">
        <v>45121</v>
      </c>
      <c r="F944" s="3" t="s">
        <v>968</v>
      </c>
      <c r="G944" s="3" t="s">
        <v>15</v>
      </c>
      <c r="H944" s="3">
        <v>20</v>
      </c>
      <c r="I944" s="3" t="str" cm="1">
        <f t="array" ref="I944">_xlfn.IFS(H944&lt;30,"Young Adult",H944&gt;=50,"Senior",H944&gt;=30,"Adult")</f>
        <v>Young Adult</v>
      </c>
      <c r="J944" s="3" t="s">
        <v>20</v>
      </c>
      <c r="K944" s="3">
        <v>3</v>
      </c>
      <c r="L944" s="4">
        <v>300</v>
      </c>
      <c r="M944">
        <f>K944*L944</f>
        <v>900</v>
      </c>
      <c r="N944" s="12">
        <f>M944*$Q$3</f>
        <v>13.5</v>
      </c>
    </row>
    <row r="945" spans="1:14">
      <c r="A945" s="3">
        <v>792</v>
      </c>
      <c r="B945" s="3">
        <f>DAY(Table1[[#This Row],[Date]])</f>
        <v>9</v>
      </c>
      <c r="C945" s="3">
        <f>MONTH(Table1[[#This Row],[Date]])</f>
        <v>7</v>
      </c>
      <c r="D945" s="3">
        <f>YEAR(Table1[[#This Row],[Date]])</f>
        <v>2023</v>
      </c>
      <c r="E945" s="2">
        <v>45116</v>
      </c>
      <c r="F945" s="3" t="s">
        <v>969</v>
      </c>
      <c r="G945" s="3" t="s">
        <v>19</v>
      </c>
      <c r="H945" s="3">
        <v>20</v>
      </c>
      <c r="I945" s="3" t="str" cm="1">
        <f t="array" ref="I945">_xlfn.IFS(H945&lt;30,"Young Adult",H945&gt;=50,"Senior",H945&gt;=30,"Adult")</f>
        <v>Young Adult</v>
      </c>
      <c r="J945" s="3" t="s">
        <v>20</v>
      </c>
      <c r="K945" s="3">
        <v>1</v>
      </c>
      <c r="L945" s="4">
        <v>50</v>
      </c>
      <c r="M945">
        <f>K945*L945</f>
        <v>50</v>
      </c>
      <c r="N945" s="12">
        <f>M945*$Q$3</f>
        <v>0.75</v>
      </c>
    </row>
    <row r="946" spans="1:14">
      <c r="A946" s="3">
        <v>186</v>
      </c>
      <c r="B946" s="3">
        <f>DAY(Table1[[#This Row],[Date]])</f>
        <v>5</v>
      </c>
      <c r="C946" s="3">
        <f>MONTH(Table1[[#This Row],[Date]])</f>
        <v>7</v>
      </c>
      <c r="D946" s="3">
        <f>YEAR(Table1[[#This Row],[Date]])</f>
        <v>2023</v>
      </c>
      <c r="E946" s="2">
        <v>45112</v>
      </c>
      <c r="F946" s="3" t="s">
        <v>970</v>
      </c>
      <c r="G946" s="3" t="s">
        <v>15</v>
      </c>
      <c r="H946" s="3">
        <v>20</v>
      </c>
      <c r="I946" s="3" t="str" cm="1">
        <f t="array" ref="I946">_xlfn.IFS(H946&lt;30,"Young Adult",H946&gt;=50,"Senior",H946&gt;=30,"Adult")</f>
        <v>Young Adult</v>
      </c>
      <c r="J946" s="3" t="s">
        <v>23</v>
      </c>
      <c r="K946" s="3">
        <v>4</v>
      </c>
      <c r="L946" s="4">
        <v>50</v>
      </c>
      <c r="M946">
        <f>K946*L946</f>
        <v>200</v>
      </c>
      <c r="N946" s="12">
        <f>M946*$Q$3</f>
        <v>3</v>
      </c>
    </row>
    <row r="947" spans="1:14">
      <c r="A947" s="3">
        <v>878</v>
      </c>
      <c r="B947" s="3">
        <f>DAY(Table1[[#This Row],[Date]])</f>
        <v>30</v>
      </c>
      <c r="C947" s="3">
        <f>MONTH(Table1[[#This Row],[Date]])</f>
        <v>6</v>
      </c>
      <c r="D947" s="3">
        <f>YEAR(Table1[[#This Row],[Date]])</f>
        <v>2023</v>
      </c>
      <c r="E947" s="2">
        <v>45107</v>
      </c>
      <c r="F947" s="3" t="s">
        <v>971</v>
      </c>
      <c r="G947" s="3" t="s">
        <v>19</v>
      </c>
      <c r="H947" s="3">
        <v>20</v>
      </c>
      <c r="I947" s="3" t="str" cm="1">
        <f t="array" ref="I947">_xlfn.IFS(H947&lt;30,"Young Adult",H947&gt;=50,"Senior",H947&gt;=30,"Adult")</f>
        <v>Young Adult</v>
      </c>
      <c r="J947" s="3" t="s">
        <v>23</v>
      </c>
      <c r="K947" s="3">
        <v>1</v>
      </c>
      <c r="L947" s="4">
        <v>30</v>
      </c>
      <c r="M947">
        <f>K947*L947</f>
        <v>30</v>
      </c>
      <c r="N947" s="12">
        <f>M947*$Q$3</f>
        <v>0.44999999999999996</v>
      </c>
    </row>
    <row r="948" spans="1:14">
      <c r="A948" s="3">
        <v>46</v>
      </c>
      <c r="B948" s="3">
        <f>DAY(Table1[[#This Row],[Date]])</f>
        <v>26</v>
      </c>
      <c r="C948" s="3">
        <f>MONTH(Table1[[#This Row],[Date]])</f>
        <v>6</v>
      </c>
      <c r="D948" s="3">
        <f>YEAR(Table1[[#This Row],[Date]])</f>
        <v>2023</v>
      </c>
      <c r="E948" s="2">
        <v>45103</v>
      </c>
      <c r="F948" s="3" t="s">
        <v>972</v>
      </c>
      <c r="G948" s="3" t="s">
        <v>19</v>
      </c>
      <c r="H948" s="3">
        <v>20</v>
      </c>
      <c r="I948" s="3" t="str" cm="1">
        <f t="array" ref="I948">_xlfn.IFS(H948&lt;30,"Young Adult",H948&gt;=50,"Senior",H948&gt;=30,"Adult")</f>
        <v>Young Adult</v>
      </c>
      <c r="J948" s="3" t="s">
        <v>16</v>
      </c>
      <c r="K948" s="3">
        <v>4</v>
      </c>
      <c r="L948" s="4">
        <v>300</v>
      </c>
      <c r="M948">
        <f>K948*L948</f>
        <v>1200</v>
      </c>
      <c r="N948" s="12">
        <f>M948*$Q$3</f>
        <v>18</v>
      </c>
    </row>
    <row r="949" spans="1:14">
      <c r="A949" s="3">
        <v>839</v>
      </c>
      <c r="B949" s="3">
        <f>DAY(Table1[[#This Row],[Date]])</f>
        <v>24</v>
      </c>
      <c r="C949" s="3">
        <f>MONTH(Table1[[#This Row],[Date]])</f>
        <v>6</v>
      </c>
      <c r="D949" s="3">
        <f>YEAR(Table1[[#This Row],[Date]])</f>
        <v>2023</v>
      </c>
      <c r="E949" s="2">
        <v>45101</v>
      </c>
      <c r="F949" s="3" t="s">
        <v>973</v>
      </c>
      <c r="G949" s="3" t="s">
        <v>19</v>
      </c>
      <c r="H949" s="3">
        <v>20</v>
      </c>
      <c r="I949" s="3" t="str" cm="1">
        <f t="array" ref="I949">_xlfn.IFS(H949&lt;30,"Young Adult",H949&gt;=50,"Senior",H949&gt;=30,"Adult")</f>
        <v>Young Adult</v>
      </c>
      <c r="J949" s="3" t="s">
        <v>16</v>
      </c>
      <c r="K949" s="3">
        <v>4</v>
      </c>
      <c r="L949" s="4">
        <v>300</v>
      </c>
      <c r="M949">
        <f>K949*L949</f>
        <v>1200</v>
      </c>
      <c r="N949" s="12">
        <f>M949*$Q$3</f>
        <v>18</v>
      </c>
    </row>
    <row r="950" spans="1:14">
      <c r="A950" s="3">
        <v>542</v>
      </c>
      <c r="B950" s="3">
        <f>DAY(Table1[[#This Row],[Date]])</f>
        <v>17</v>
      </c>
      <c r="C950" s="3">
        <f>MONTH(Table1[[#This Row],[Date]])</f>
        <v>6</v>
      </c>
      <c r="D950" s="3">
        <f>YEAR(Table1[[#This Row],[Date]])</f>
        <v>2023</v>
      </c>
      <c r="E950" s="2">
        <v>45094</v>
      </c>
      <c r="F950" s="3" t="s">
        <v>974</v>
      </c>
      <c r="G950" s="3" t="s">
        <v>19</v>
      </c>
      <c r="H950" s="3">
        <v>20</v>
      </c>
      <c r="I950" s="3" t="str" cm="1">
        <f t="array" ref="I950">_xlfn.IFS(H950&lt;30,"Young Adult",H950&gt;=50,"Senior",H950&gt;=30,"Adult")</f>
        <v>Young Adult</v>
      </c>
      <c r="J950" s="3" t="s">
        <v>20</v>
      </c>
      <c r="K950" s="3">
        <v>1</v>
      </c>
      <c r="L950" s="4">
        <v>50</v>
      </c>
      <c r="M950">
        <f>K950*L950</f>
        <v>50</v>
      </c>
      <c r="N950" s="12">
        <f>M950*$Q$3</f>
        <v>0.75</v>
      </c>
    </row>
    <row r="951" spans="1:14">
      <c r="A951" s="3">
        <v>906</v>
      </c>
      <c r="B951" s="3">
        <f>DAY(Table1[[#This Row],[Date]])</f>
        <v>4</v>
      </c>
      <c r="C951" s="3">
        <f>MONTH(Table1[[#This Row],[Date]])</f>
        <v>6</v>
      </c>
      <c r="D951" s="3">
        <f>YEAR(Table1[[#This Row],[Date]])</f>
        <v>2023</v>
      </c>
      <c r="E951" s="2">
        <v>45081</v>
      </c>
      <c r="F951" s="3" t="s">
        <v>975</v>
      </c>
      <c r="G951" s="3" t="s">
        <v>19</v>
      </c>
      <c r="H951" s="3">
        <v>20</v>
      </c>
      <c r="I951" s="3" t="str" cm="1">
        <f t="array" ref="I951">_xlfn.IFS(H951&lt;30,"Young Adult",H951&gt;=50,"Senior",H951&gt;=30,"Adult")</f>
        <v>Young Adult</v>
      </c>
      <c r="J951" s="3" t="s">
        <v>23</v>
      </c>
      <c r="K951" s="3">
        <v>1</v>
      </c>
      <c r="L951" s="4">
        <v>50</v>
      </c>
      <c r="M951">
        <f>K951*L951</f>
        <v>50</v>
      </c>
      <c r="N951" s="12">
        <f>M951*$Q$3</f>
        <v>0.75</v>
      </c>
    </row>
    <row r="952" spans="1:14">
      <c r="A952" s="3">
        <v>72</v>
      </c>
      <c r="B952" s="3">
        <f>DAY(Table1[[#This Row],[Date]])</f>
        <v>23</v>
      </c>
      <c r="C952" s="3">
        <f>MONTH(Table1[[#This Row],[Date]])</f>
        <v>5</v>
      </c>
      <c r="D952" s="3">
        <f>YEAR(Table1[[#This Row],[Date]])</f>
        <v>2023</v>
      </c>
      <c r="E952" s="2">
        <v>45069</v>
      </c>
      <c r="F952" s="3" t="s">
        <v>976</v>
      </c>
      <c r="G952" s="3" t="s">
        <v>19</v>
      </c>
      <c r="H952" s="3">
        <v>20</v>
      </c>
      <c r="I952" s="3" t="str" cm="1">
        <f t="array" ref="I952">_xlfn.IFS(H952&lt;30,"Young Adult",H952&gt;=50,"Senior",H952&gt;=30,"Adult")</f>
        <v>Young Adult</v>
      </c>
      <c r="J952" s="3" t="s">
        <v>16</v>
      </c>
      <c r="K952" s="3">
        <v>4</v>
      </c>
      <c r="L952" s="4">
        <v>500</v>
      </c>
      <c r="M952">
        <f>K952*L952</f>
        <v>2000</v>
      </c>
      <c r="N952" s="12">
        <f>M952*$Q$3</f>
        <v>30</v>
      </c>
    </row>
    <row r="953" spans="1:14">
      <c r="A953" s="3">
        <v>892</v>
      </c>
      <c r="B953" s="3">
        <f>DAY(Table1[[#This Row],[Date]])</f>
        <v>9</v>
      </c>
      <c r="C953" s="3">
        <f>MONTH(Table1[[#This Row],[Date]])</f>
        <v>4</v>
      </c>
      <c r="D953" s="3">
        <f>YEAR(Table1[[#This Row],[Date]])</f>
        <v>2023</v>
      </c>
      <c r="E953" s="2">
        <v>45025</v>
      </c>
      <c r="F953" s="3" t="s">
        <v>977</v>
      </c>
      <c r="G953" s="3" t="s">
        <v>15</v>
      </c>
      <c r="H953" s="3">
        <v>20</v>
      </c>
      <c r="I953" s="3" t="str" cm="1">
        <f t="array" ref="I953">_xlfn.IFS(H953&lt;30,"Young Adult",H953&gt;=50,"Senior",H953&gt;=30,"Adult")</f>
        <v>Young Adult</v>
      </c>
      <c r="J953" s="3" t="s">
        <v>16</v>
      </c>
      <c r="K953" s="3">
        <v>1</v>
      </c>
      <c r="L953" s="4">
        <v>50</v>
      </c>
      <c r="M953">
        <f>K953*L953</f>
        <v>50</v>
      </c>
      <c r="N953" s="12">
        <f>M953*$Q$3</f>
        <v>0.75</v>
      </c>
    </row>
    <row r="954" spans="1:14">
      <c r="A954" s="3">
        <v>910</v>
      </c>
      <c r="B954" s="3">
        <f>DAY(Table1[[#This Row],[Date]])</f>
        <v>6</v>
      </c>
      <c r="C954" s="3">
        <f>MONTH(Table1[[#This Row],[Date]])</f>
        <v>3</v>
      </c>
      <c r="D954" s="3">
        <f>YEAR(Table1[[#This Row],[Date]])</f>
        <v>2023</v>
      </c>
      <c r="E954" s="2">
        <v>44991</v>
      </c>
      <c r="F954" s="3" t="s">
        <v>978</v>
      </c>
      <c r="G954" s="3" t="s">
        <v>19</v>
      </c>
      <c r="H954" s="3">
        <v>20</v>
      </c>
      <c r="I954" s="3" t="str" cm="1">
        <f t="array" ref="I954">_xlfn.IFS(H954&lt;30,"Young Adult",H954&gt;=50,"Senior",H954&gt;=30,"Adult")</f>
        <v>Young Adult</v>
      </c>
      <c r="J954" s="3" t="s">
        <v>20</v>
      </c>
      <c r="K954" s="3">
        <v>3</v>
      </c>
      <c r="L954" s="4">
        <v>50</v>
      </c>
      <c r="M954">
        <f>K954*L954</f>
        <v>150</v>
      </c>
      <c r="N954" s="12">
        <f>M954*$Q$3</f>
        <v>2.25</v>
      </c>
    </row>
    <row r="955" spans="1:14">
      <c r="A955" s="3">
        <v>135</v>
      </c>
      <c r="B955" s="3">
        <f>DAY(Table1[[#This Row],[Date]])</f>
        <v>26</v>
      </c>
      <c r="C955" s="3">
        <f>MONTH(Table1[[#This Row],[Date]])</f>
        <v>2</v>
      </c>
      <c r="D955" s="3">
        <f>YEAR(Table1[[#This Row],[Date]])</f>
        <v>2023</v>
      </c>
      <c r="E955" s="2">
        <v>44983</v>
      </c>
      <c r="F955" s="3" t="s">
        <v>979</v>
      </c>
      <c r="G955" s="3" t="s">
        <v>15</v>
      </c>
      <c r="H955" s="3">
        <v>20</v>
      </c>
      <c r="I955" s="3" t="str" cm="1">
        <f t="array" ref="I955">_xlfn.IFS(H955&lt;30,"Young Adult",H955&gt;=50,"Senior",H955&gt;=30,"Adult")</f>
        <v>Young Adult</v>
      </c>
      <c r="J955" s="3" t="s">
        <v>23</v>
      </c>
      <c r="K955" s="3">
        <v>2</v>
      </c>
      <c r="L955" s="4">
        <v>25</v>
      </c>
      <c r="M955">
        <f>K955*L955</f>
        <v>50</v>
      </c>
      <c r="N955" s="12">
        <f>M955*$Q$3</f>
        <v>0.75</v>
      </c>
    </row>
    <row r="956" spans="1:14">
      <c r="A956" s="3">
        <v>371</v>
      </c>
      <c r="B956" s="3">
        <f>DAY(Table1[[#This Row],[Date]])</f>
        <v>21</v>
      </c>
      <c r="C956" s="3">
        <f>MONTH(Table1[[#This Row],[Date]])</f>
        <v>2</v>
      </c>
      <c r="D956" s="3">
        <f>YEAR(Table1[[#This Row],[Date]])</f>
        <v>2023</v>
      </c>
      <c r="E956" s="2">
        <v>44978</v>
      </c>
      <c r="F956" s="3" t="s">
        <v>980</v>
      </c>
      <c r="G956" s="3" t="s">
        <v>19</v>
      </c>
      <c r="H956" s="3">
        <v>20</v>
      </c>
      <c r="I956" s="3" t="str" cm="1">
        <f t="array" ref="I956">_xlfn.IFS(H956&lt;30,"Young Adult",H956&gt;=50,"Senior",H956&gt;=30,"Adult")</f>
        <v>Young Adult</v>
      </c>
      <c r="J956" s="3" t="s">
        <v>20</v>
      </c>
      <c r="K956" s="3">
        <v>1</v>
      </c>
      <c r="L956" s="4">
        <v>25</v>
      </c>
      <c r="M956">
        <f>K956*L956</f>
        <v>25</v>
      </c>
      <c r="N956" s="12">
        <f>M956*$Q$3</f>
        <v>0.375</v>
      </c>
    </row>
    <row r="957" spans="1:14">
      <c r="A957" s="3">
        <v>292</v>
      </c>
      <c r="B957" s="3">
        <f>DAY(Table1[[#This Row],[Date]])</f>
        <v>17</v>
      </c>
      <c r="C957" s="3">
        <f>MONTH(Table1[[#This Row],[Date]])</f>
        <v>2</v>
      </c>
      <c r="D957" s="3">
        <f>YEAR(Table1[[#This Row],[Date]])</f>
        <v>2023</v>
      </c>
      <c r="E957" s="2">
        <v>44974</v>
      </c>
      <c r="F957" s="3" t="s">
        <v>981</v>
      </c>
      <c r="G957" s="3" t="s">
        <v>15</v>
      </c>
      <c r="H957" s="3">
        <v>20</v>
      </c>
      <c r="I957" s="3" t="str" cm="1">
        <f t="array" ref="I957">_xlfn.IFS(H957&lt;30,"Young Adult",H957&gt;=50,"Senior",H957&gt;=30,"Adult")</f>
        <v>Young Adult</v>
      </c>
      <c r="J957" s="3" t="s">
        <v>20</v>
      </c>
      <c r="K957" s="3">
        <v>4</v>
      </c>
      <c r="L957" s="4">
        <v>300</v>
      </c>
      <c r="M957">
        <f>K957*L957</f>
        <v>1200</v>
      </c>
      <c r="N957" s="12">
        <f>M957*$Q$3</f>
        <v>18</v>
      </c>
    </row>
    <row r="958" spans="1:14">
      <c r="A958" s="3">
        <v>133</v>
      </c>
      <c r="B958" s="3">
        <f>DAY(Table1[[#This Row],[Date]])</f>
        <v>16</v>
      </c>
      <c r="C958" s="3">
        <f>MONTH(Table1[[#This Row],[Date]])</f>
        <v>2</v>
      </c>
      <c r="D958" s="3">
        <f>YEAR(Table1[[#This Row],[Date]])</f>
        <v>2023</v>
      </c>
      <c r="E958" s="2">
        <v>44973</v>
      </c>
      <c r="F958" s="3" t="s">
        <v>982</v>
      </c>
      <c r="G958" s="3" t="s">
        <v>15</v>
      </c>
      <c r="H958" s="3">
        <v>20</v>
      </c>
      <c r="I958" s="3" t="str" cm="1">
        <f t="array" ref="I958">_xlfn.IFS(H958&lt;30,"Young Adult",H958&gt;=50,"Senior",H958&gt;=30,"Adult")</f>
        <v>Young Adult</v>
      </c>
      <c r="J958" s="3" t="s">
        <v>16</v>
      </c>
      <c r="K958" s="3">
        <v>3</v>
      </c>
      <c r="L958" s="4">
        <v>300</v>
      </c>
      <c r="M958">
        <f>K958*L958</f>
        <v>900</v>
      </c>
      <c r="N958" s="12">
        <f>M958*$Q$3</f>
        <v>13.5</v>
      </c>
    </row>
    <row r="959" spans="1:14">
      <c r="A959" s="3">
        <v>940</v>
      </c>
      <c r="B959" s="3">
        <f>DAY(Table1[[#This Row],[Date]])</f>
        <v>28</v>
      </c>
      <c r="C959" s="3">
        <f>MONTH(Table1[[#This Row],[Date]])</f>
        <v>1</v>
      </c>
      <c r="D959" s="3">
        <f>YEAR(Table1[[#This Row],[Date]])</f>
        <v>2023</v>
      </c>
      <c r="E959" s="2">
        <v>44954</v>
      </c>
      <c r="F959" s="3" t="s">
        <v>983</v>
      </c>
      <c r="G959" s="3" t="s">
        <v>19</v>
      </c>
      <c r="H959" s="3">
        <v>20</v>
      </c>
      <c r="I959" s="3" t="str" cm="1">
        <f t="array" ref="I959">_xlfn.IFS(H959&lt;30,"Young Adult",H959&gt;=50,"Senior",H959&gt;=30,"Adult")</f>
        <v>Young Adult</v>
      </c>
      <c r="J959" s="3" t="s">
        <v>16</v>
      </c>
      <c r="K959" s="3">
        <v>1</v>
      </c>
      <c r="L959" s="4">
        <v>30</v>
      </c>
      <c r="M959">
        <f>K959*L959</f>
        <v>30</v>
      </c>
      <c r="N959" s="12">
        <f>M959*$Q$3</f>
        <v>0.44999999999999996</v>
      </c>
    </row>
    <row r="960" spans="1:14">
      <c r="A960" s="3">
        <v>266</v>
      </c>
      <c r="B960" s="3">
        <f>DAY(Table1[[#This Row],[Date]])</f>
        <v>1</v>
      </c>
      <c r="C960" s="3">
        <f>MONTH(Table1[[#This Row],[Date]])</f>
        <v>12</v>
      </c>
      <c r="D960" s="3">
        <f>YEAR(Table1[[#This Row],[Date]])</f>
        <v>2023</v>
      </c>
      <c r="E960" s="2">
        <v>45261</v>
      </c>
      <c r="F960" s="3" t="s">
        <v>984</v>
      </c>
      <c r="G960" s="3" t="s">
        <v>19</v>
      </c>
      <c r="H960" s="3">
        <v>19</v>
      </c>
      <c r="I960" s="3" t="str" cm="1">
        <f t="array" ref="I960">_xlfn.IFS(H960&lt;30,"Young Adult",H960&gt;=50,"Senior",H960&gt;=30,"Adult")</f>
        <v>Young Adult</v>
      </c>
      <c r="J960" s="3" t="s">
        <v>16</v>
      </c>
      <c r="K960" s="3">
        <v>2</v>
      </c>
      <c r="L960" s="4">
        <v>30</v>
      </c>
      <c r="M960">
        <f>K960*L960</f>
        <v>60</v>
      </c>
      <c r="N960" s="12">
        <f>M960*$Q$3</f>
        <v>0.89999999999999991</v>
      </c>
    </row>
    <row r="961" spans="1:14">
      <c r="A961" s="3">
        <v>533</v>
      </c>
      <c r="B961" s="3">
        <f>DAY(Table1[[#This Row],[Date]])</f>
        <v>16</v>
      </c>
      <c r="C961" s="3">
        <f>MONTH(Table1[[#This Row],[Date]])</f>
        <v>11</v>
      </c>
      <c r="D961" s="3">
        <f>YEAR(Table1[[#This Row],[Date]])</f>
        <v>2023</v>
      </c>
      <c r="E961" s="2">
        <v>45246</v>
      </c>
      <c r="F961" s="3" t="s">
        <v>985</v>
      </c>
      <c r="G961" s="3" t="s">
        <v>15</v>
      </c>
      <c r="H961" s="3">
        <v>19</v>
      </c>
      <c r="I961" s="3" t="str" cm="1">
        <f t="array" ref="I961">_xlfn.IFS(H961&lt;30,"Young Adult",H961&gt;=50,"Senior",H961&gt;=30,"Adult")</f>
        <v>Young Adult</v>
      </c>
      <c r="J961" s="3" t="s">
        <v>16</v>
      </c>
      <c r="K961" s="3">
        <v>3</v>
      </c>
      <c r="L961" s="4">
        <v>500</v>
      </c>
      <c r="M961">
        <f>K961*L961</f>
        <v>1500</v>
      </c>
      <c r="N961" s="12">
        <f>M961*$Q$3</f>
        <v>22.5</v>
      </c>
    </row>
    <row r="962" spans="1:14">
      <c r="A962" s="3">
        <v>812</v>
      </c>
      <c r="B962" s="3">
        <f>DAY(Table1[[#This Row],[Date]])</f>
        <v>12</v>
      </c>
      <c r="C962" s="3">
        <f>MONTH(Table1[[#This Row],[Date]])</f>
        <v>11</v>
      </c>
      <c r="D962" s="3">
        <f>YEAR(Table1[[#This Row],[Date]])</f>
        <v>2023</v>
      </c>
      <c r="E962" s="2">
        <v>45242</v>
      </c>
      <c r="F962" s="3" t="s">
        <v>986</v>
      </c>
      <c r="G962" s="3" t="s">
        <v>15</v>
      </c>
      <c r="H962" s="3">
        <v>19</v>
      </c>
      <c r="I962" s="3" t="str" cm="1">
        <f t="array" ref="I962">_xlfn.IFS(H962&lt;30,"Young Adult",H962&gt;=50,"Senior",H962&gt;=30,"Adult")</f>
        <v>Young Adult</v>
      </c>
      <c r="J962" s="3" t="s">
        <v>16</v>
      </c>
      <c r="K962" s="3">
        <v>3</v>
      </c>
      <c r="L962" s="4">
        <v>25</v>
      </c>
      <c r="M962">
        <f>K962*L962</f>
        <v>75</v>
      </c>
      <c r="N962" s="12">
        <f>M962*$Q$3</f>
        <v>1.125</v>
      </c>
    </row>
    <row r="963" spans="1:14">
      <c r="A963" s="3">
        <v>86</v>
      </c>
      <c r="B963" s="3">
        <f>DAY(Table1[[#This Row],[Date]])</f>
        <v>8</v>
      </c>
      <c r="C963" s="3">
        <f>MONTH(Table1[[#This Row],[Date]])</f>
        <v>11</v>
      </c>
      <c r="D963" s="3">
        <f>YEAR(Table1[[#This Row],[Date]])</f>
        <v>2023</v>
      </c>
      <c r="E963" s="2">
        <v>45238</v>
      </c>
      <c r="F963" s="3" t="s">
        <v>987</v>
      </c>
      <c r="G963" s="3" t="s">
        <v>15</v>
      </c>
      <c r="H963" s="3">
        <v>19</v>
      </c>
      <c r="I963" s="3" t="str" cm="1">
        <f t="array" ref="I963">_xlfn.IFS(H963&lt;30,"Young Adult",H963&gt;=50,"Senior",H963&gt;=30,"Adult")</f>
        <v>Young Adult</v>
      </c>
      <c r="J963" s="3" t="s">
        <v>20</v>
      </c>
      <c r="K963" s="3">
        <v>3</v>
      </c>
      <c r="L963" s="4">
        <v>30</v>
      </c>
      <c r="M963">
        <f>K963*L963</f>
        <v>90</v>
      </c>
      <c r="N963" s="12">
        <f>M963*$Q$3</f>
        <v>1.3499999999999999</v>
      </c>
    </row>
    <row r="964" spans="1:14">
      <c r="A964" s="3">
        <v>181</v>
      </c>
      <c r="B964" s="3">
        <f>DAY(Table1[[#This Row],[Date]])</f>
        <v>3</v>
      </c>
      <c r="C964" s="3">
        <f>MONTH(Table1[[#This Row],[Date]])</f>
        <v>11</v>
      </c>
      <c r="D964" s="3">
        <f>YEAR(Table1[[#This Row],[Date]])</f>
        <v>2023</v>
      </c>
      <c r="E964" s="2">
        <v>45233</v>
      </c>
      <c r="F964" s="3" t="s">
        <v>988</v>
      </c>
      <c r="G964" s="3" t="s">
        <v>15</v>
      </c>
      <c r="H964" s="3">
        <v>19</v>
      </c>
      <c r="I964" s="3" t="str" cm="1">
        <f t="array" ref="I964">_xlfn.IFS(H964&lt;30,"Young Adult",H964&gt;=50,"Senior",H964&gt;=30,"Adult")</f>
        <v>Young Adult</v>
      </c>
      <c r="J964" s="3" t="s">
        <v>16</v>
      </c>
      <c r="K964" s="3">
        <v>4</v>
      </c>
      <c r="L964" s="4">
        <v>300</v>
      </c>
      <c r="M964">
        <f>K964*L964</f>
        <v>1200</v>
      </c>
      <c r="N964" s="12">
        <f>M964*$Q$3</f>
        <v>18</v>
      </c>
    </row>
    <row r="965" spans="1:14">
      <c r="A965" s="3">
        <v>628</v>
      </c>
      <c r="B965" s="3">
        <f>DAY(Table1[[#This Row],[Date]])</f>
        <v>1</v>
      </c>
      <c r="C965" s="3">
        <f>MONTH(Table1[[#This Row],[Date]])</f>
        <v>11</v>
      </c>
      <c r="D965" s="3">
        <f>YEAR(Table1[[#This Row],[Date]])</f>
        <v>2023</v>
      </c>
      <c r="E965" s="2">
        <v>45231</v>
      </c>
      <c r="F965" s="3" t="s">
        <v>989</v>
      </c>
      <c r="G965" s="3" t="s">
        <v>19</v>
      </c>
      <c r="H965" s="3">
        <v>19</v>
      </c>
      <c r="I965" s="3" t="str" cm="1">
        <f t="array" ref="I965">_xlfn.IFS(H965&lt;30,"Young Adult",H965&gt;=50,"Senior",H965&gt;=30,"Adult")</f>
        <v>Young Adult</v>
      </c>
      <c r="J965" s="3" t="s">
        <v>20</v>
      </c>
      <c r="K965" s="3">
        <v>4</v>
      </c>
      <c r="L965" s="4">
        <v>50</v>
      </c>
      <c r="M965">
        <f>K965*L965</f>
        <v>200</v>
      </c>
      <c r="N965" s="12">
        <f>M965*$Q$3</f>
        <v>3</v>
      </c>
    </row>
    <row r="966" spans="1:14">
      <c r="A966" s="3">
        <v>677</v>
      </c>
      <c r="B966" s="3">
        <f>DAY(Table1[[#This Row],[Date]])</f>
        <v>27</v>
      </c>
      <c r="C966" s="3">
        <f>MONTH(Table1[[#This Row],[Date]])</f>
        <v>10</v>
      </c>
      <c r="D966" s="3">
        <f>YEAR(Table1[[#This Row],[Date]])</f>
        <v>2023</v>
      </c>
      <c r="E966" s="2">
        <v>45226</v>
      </c>
      <c r="F966" s="3" t="s">
        <v>990</v>
      </c>
      <c r="G966" s="3" t="s">
        <v>19</v>
      </c>
      <c r="H966" s="3">
        <v>19</v>
      </c>
      <c r="I966" s="3" t="str" cm="1">
        <f t="array" ref="I966">_xlfn.IFS(H966&lt;30,"Young Adult",H966&gt;=50,"Senior",H966&gt;=30,"Adult")</f>
        <v>Young Adult</v>
      </c>
      <c r="J966" s="3" t="s">
        <v>20</v>
      </c>
      <c r="K966" s="3">
        <v>3</v>
      </c>
      <c r="L966" s="4">
        <v>500</v>
      </c>
      <c r="M966">
        <f>K966*L966</f>
        <v>1500</v>
      </c>
      <c r="N966" s="12">
        <f>M966*$Q$3</f>
        <v>22.5</v>
      </c>
    </row>
    <row r="967" spans="1:14">
      <c r="A967" s="3">
        <v>412</v>
      </c>
      <c r="B967" s="3">
        <f>DAY(Table1[[#This Row],[Date]])</f>
        <v>16</v>
      </c>
      <c r="C967" s="3">
        <f>MONTH(Table1[[#This Row],[Date]])</f>
        <v>9</v>
      </c>
      <c r="D967" s="3">
        <f>YEAR(Table1[[#This Row],[Date]])</f>
        <v>2023</v>
      </c>
      <c r="E967" s="2">
        <v>45185</v>
      </c>
      <c r="F967" s="3" t="s">
        <v>991</v>
      </c>
      <c r="G967" s="3" t="s">
        <v>19</v>
      </c>
      <c r="H967" s="3">
        <v>19</v>
      </c>
      <c r="I967" s="3" t="str" cm="1">
        <f t="array" ref="I967">_xlfn.IFS(H967&lt;30,"Young Adult",H967&gt;=50,"Senior",H967&gt;=30,"Adult")</f>
        <v>Young Adult</v>
      </c>
      <c r="J967" s="3" t="s">
        <v>16</v>
      </c>
      <c r="K967" s="3">
        <v>4</v>
      </c>
      <c r="L967" s="4">
        <v>500</v>
      </c>
      <c r="M967">
        <f>K967*L967</f>
        <v>2000</v>
      </c>
      <c r="N967" s="12">
        <f>M967*$Q$3</f>
        <v>30</v>
      </c>
    </row>
    <row r="968" spans="1:14">
      <c r="A968" s="3">
        <v>594</v>
      </c>
      <c r="B968" s="3">
        <f>DAY(Table1[[#This Row],[Date]])</f>
        <v>1</v>
      </c>
      <c r="C968" s="3">
        <f>MONTH(Table1[[#This Row],[Date]])</f>
        <v>9</v>
      </c>
      <c r="D968" s="3">
        <f>YEAR(Table1[[#This Row],[Date]])</f>
        <v>2023</v>
      </c>
      <c r="E968" s="2">
        <v>45170</v>
      </c>
      <c r="F968" s="3" t="s">
        <v>992</v>
      </c>
      <c r="G968" s="3" t="s">
        <v>19</v>
      </c>
      <c r="H968" s="3">
        <v>19</v>
      </c>
      <c r="I968" s="3" t="str" cm="1">
        <f t="array" ref="I968">_xlfn.IFS(H968&lt;30,"Young Adult",H968&gt;=50,"Senior",H968&gt;=30,"Adult")</f>
        <v>Young Adult</v>
      </c>
      <c r="J968" s="3" t="s">
        <v>16</v>
      </c>
      <c r="K968" s="3">
        <v>2</v>
      </c>
      <c r="L968" s="4">
        <v>300</v>
      </c>
      <c r="M968">
        <f>K968*L968</f>
        <v>600</v>
      </c>
      <c r="N968" s="12">
        <f>M968*$Q$3</f>
        <v>9</v>
      </c>
    </row>
    <row r="969" spans="1:14">
      <c r="A969" s="3">
        <v>364</v>
      </c>
      <c r="B969" s="3">
        <f>DAY(Table1[[#This Row],[Date]])</f>
        <v>23</v>
      </c>
      <c r="C969" s="3">
        <f>MONTH(Table1[[#This Row],[Date]])</f>
        <v>8</v>
      </c>
      <c r="D969" s="3">
        <f>YEAR(Table1[[#This Row],[Date]])</f>
        <v>2023</v>
      </c>
      <c r="E969" s="2">
        <v>45161</v>
      </c>
      <c r="F969" s="3" t="s">
        <v>993</v>
      </c>
      <c r="G969" s="3" t="s">
        <v>19</v>
      </c>
      <c r="H969" s="3">
        <v>19</v>
      </c>
      <c r="I969" s="3" t="str" cm="1">
        <f t="array" ref="I969">_xlfn.IFS(H969&lt;30,"Young Adult",H969&gt;=50,"Senior",H969&gt;=30,"Adult")</f>
        <v>Young Adult</v>
      </c>
      <c r="J969" s="3" t="s">
        <v>20</v>
      </c>
      <c r="K969" s="3">
        <v>1</v>
      </c>
      <c r="L969" s="4">
        <v>500</v>
      </c>
      <c r="M969">
        <f>K969*L969</f>
        <v>500</v>
      </c>
      <c r="N969" s="12">
        <f>M969*$Q$3</f>
        <v>7.5</v>
      </c>
    </row>
    <row r="970" spans="1:14">
      <c r="A970" s="3">
        <v>709</v>
      </c>
      <c r="B970" s="3">
        <f>DAY(Table1[[#This Row],[Date]])</f>
        <v>21</v>
      </c>
      <c r="C970" s="3">
        <f>MONTH(Table1[[#This Row],[Date]])</f>
        <v>7</v>
      </c>
      <c r="D970" s="3">
        <f>YEAR(Table1[[#This Row],[Date]])</f>
        <v>2023</v>
      </c>
      <c r="E970" s="2">
        <v>45128</v>
      </c>
      <c r="F970" s="3" t="s">
        <v>994</v>
      </c>
      <c r="G970" s="3" t="s">
        <v>19</v>
      </c>
      <c r="H970" s="3">
        <v>19</v>
      </c>
      <c r="I970" s="3" t="str" cm="1">
        <f t="array" ref="I970">_xlfn.IFS(H970&lt;30,"Young Adult",H970&gt;=50,"Senior",H970&gt;=30,"Adult")</f>
        <v>Young Adult</v>
      </c>
      <c r="J970" s="3" t="s">
        <v>16</v>
      </c>
      <c r="K970" s="3">
        <v>2</v>
      </c>
      <c r="L970" s="4">
        <v>500</v>
      </c>
      <c r="M970">
        <f>K970*L970</f>
        <v>1000</v>
      </c>
      <c r="N970" s="12">
        <f>M970*$Q$3</f>
        <v>15</v>
      </c>
    </row>
    <row r="971" spans="1:14">
      <c r="A971" s="3">
        <v>985</v>
      </c>
      <c r="B971" s="3">
        <f>DAY(Table1[[#This Row],[Date]])</f>
        <v>30</v>
      </c>
      <c r="C971" s="3">
        <f>MONTH(Table1[[#This Row],[Date]])</f>
        <v>5</v>
      </c>
      <c r="D971" s="3">
        <f>YEAR(Table1[[#This Row],[Date]])</f>
        <v>2023</v>
      </c>
      <c r="E971" s="2">
        <v>45076</v>
      </c>
      <c r="F971" s="3" t="s">
        <v>995</v>
      </c>
      <c r="G971" s="3" t="s">
        <v>19</v>
      </c>
      <c r="H971" s="3">
        <v>19</v>
      </c>
      <c r="I971" s="3" t="str" cm="1">
        <f t="array" ref="I971">_xlfn.IFS(H971&lt;30,"Young Adult",H971&gt;=50,"Senior",H971&gt;=30,"Adult")</f>
        <v>Young Adult</v>
      </c>
      <c r="J971" s="3" t="s">
        <v>16</v>
      </c>
      <c r="K971" s="3">
        <v>2</v>
      </c>
      <c r="L971" s="4">
        <v>25</v>
      </c>
      <c r="M971">
        <f>K971*L971</f>
        <v>50</v>
      </c>
      <c r="N971" s="12">
        <f>M971*$Q$3</f>
        <v>0.75</v>
      </c>
    </row>
    <row r="972" spans="1:14">
      <c r="A972" s="3">
        <v>601</v>
      </c>
      <c r="B972" s="3">
        <f>DAY(Table1[[#This Row],[Date]])</f>
        <v>10</v>
      </c>
      <c r="C972" s="3">
        <f>MONTH(Table1[[#This Row],[Date]])</f>
        <v>4</v>
      </c>
      <c r="D972" s="3">
        <f>YEAR(Table1[[#This Row],[Date]])</f>
        <v>2023</v>
      </c>
      <c r="E972" s="2">
        <v>45026</v>
      </c>
      <c r="F972" s="3" t="s">
        <v>996</v>
      </c>
      <c r="G972" s="3" t="s">
        <v>15</v>
      </c>
      <c r="H972" s="3">
        <v>19</v>
      </c>
      <c r="I972" s="3" t="str" cm="1">
        <f t="array" ref="I972">_xlfn.IFS(H972&lt;30,"Young Adult",H972&gt;=50,"Senior",H972&gt;=30,"Adult")</f>
        <v>Young Adult</v>
      </c>
      <c r="J972" s="3" t="s">
        <v>23</v>
      </c>
      <c r="K972" s="3">
        <v>1</v>
      </c>
      <c r="L972" s="4">
        <v>30</v>
      </c>
      <c r="M972">
        <f>K972*L972</f>
        <v>30</v>
      </c>
      <c r="N972" s="12">
        <f>M972*$Q$3</f>
        <v>0.44999999999999996</v>
      </c>
    </row>
    <row r="973" spans="1:14">
      <c r="A973" s="3">
        <v>117</v>
      </c>
      <c r="B973" s="3">
        <f>DAY(Table1[[#This Row],[Date]])</f>
        <v>15</v>
      </c>
      <c r="C973" s="3">
        <f>MONTH(Table1[[#This Row],[Date]])</f>
        <v>3</v>
      </c>
      <c r="D973" s="3">
        <f>YEAR(Table1[[#This Row],[Date]])</f>
        <v>2023</v>
      </c>
      <c r="E973" s="2">
        <v>45000</v>
      </c>
      <c r="F973" s="3" t="s">
        <v>997</v>
      </c>
      <c r="G973" s="3" t="s">
        <v>15</v>
      </c>
      <c r="H973" s="3">
        <v>19</v>
      </c>
      <c r="I973" s="3" t="str" cm="1">
        <f t="array" ref="I973">_xlfn.IFS(H973&lt;30,"Young Adult",H973&gt;=50,"Senior",H973&gt;=30,"Adult")</f>
        <v>Young Adult</v>
      </c>
      <c r="J973" s="3" t="s">
        <v>16</v>
      </c>
      <c r="K973" s="3">
        <v>2</v>
      </c>
      <c r="L973" s="4">
        <v>500</v>
      </c>
      <c r="M973">
        <f>K973*L973</f>
        <v>1000</v>
      </c>
      <c r="N973" s="12">
        <f>M973*$Q$3</f>
        <v>15</v>
      </c>
    </row>
    <row r="974" spans="1:14">
      <c r="A974" s="3">
        <v>257</v>
      </c>
      <c r="B974" s="3">
        <f>DAY(Table1[[#This Row],[Date]])</f>
        <v>19</v>
      </c>
      <c r="C974" s="3">
        <f>MONTH(Table1[[#This Row],[Date]])</f>
        <v>2</v>
      </c>
      <c r="D974" s="3">
        <f>YEAR(Table1[[#This Row],[Date]])</f>
        <v>2023</v>
      </c>
      <c r="E974" s="2">
        <v>44976</v>
      </c>
      <c r="F974" s="3" t="s">
        <v>998</v>
      </c>
      <c r="G974" s="3" t="s">
        <v>15</v>
      </c>
      <c r="H974" s="3">
        <v>19</v>
      </c>
      <c r="I974" s="3" t="str" cm="1">
        <f t="array" ref="I974">_xlfn.IFS(H974&lt;30,"Young Adult",H974&gt;=50,"Senior",H974&gt;=30,"Adult")</f>
        <v>Young Adult</v>
      </c>
      <c r="J974" s="3" t="s">
        <v>20</v>
      </c>
      <c r="K974" s="3">
        <v>4</v>
      </c>
      <c r="L974" s="4">
        <v>500</v>
      </c>
      <c r="M974">
        <f>K974*L974</f>
        <v>2000</v>
      </c>
      <c r="N974" s="12">
        <f>M974*$Q$3</f>
        <v>30</v>
      </c>
    </row>
    <row r="975" spans="1:14">
      <c r="A975" s="3">
        <v>16</v>
      </c>
      <c r="B975" s="3">
        <f>DAY(Table1[[#This Row],[Date]])</f>
        <v>17</v>
      </c>
      <c r="C975" s="3">
        <f>MONTH(Table1[[#This Row],[Date]])</f>
        <v>2</v>
      </c>
      <c r="D975" s="3">
        <f>YEAR(Table1[[#This Row],[Date]])</f>
        <v>2023</v>
      </c>
      <c r="E975" s="2">
        <v>44974</v>
      </c>
      <c r="F975" s="3" t="s">
        <v>999</v>
      </c>
      <c r="G975" s="3" t="s">
        <v>15</v>
      </c>
      <c r="H975" s="3">
        <v>19</v>
      </c>
      <c r="I975" s="3" t="str" cm="1">
        <f t="array" ref="I975">_xlfn.IFS(H975&lt;30,"Young Adult",H975&gt;=50,"Senior",H975&gt;=30,"Adult")</f>
        <v>Young Adult</v>
      </c>
      <c r="J975" s="3" t="s">
        <v>23</v>
      </c>
      <c r="K975" s="3">
        <v>3</v>
      </c>
      <c r="L975" s="4">
        <v>500</v>
      </c>
      <c r="M975">
        <f>K975*L975</f>
        <v>1500</v>
      </c>
      <c r="N975" s="12">
        <f>M975*$Q$3</f>
        <v>22.5</v>
      </c>
    </row>
    <row r="976" spans="1:14">
      <c r="A976" s="3">
        <v>300</v>
      </c>
      <c r="B976" s="3">
        <f>DAY(Table1[[#This Row],[Date]])</f>
        <v>31</v>
      </c>
      <c r="C976" s="3">
        <f>MONTH(Table1[[#This Row],[Date]])</f>
        <v>1</v>
      </c>
      <c r="D976" s="3">
        <f>YEAR(Table1[[#This Row],[Date]])</f>
        <v>2023</v>
      </c>
      <c r="E976" s="2">
        <v>44957</v>
      </c>
      <c r="F976" s="3" t="s">
        <v>1000</v>
      </c>
      <c r="G976" s="3" t="s">
        <v>19</v>
      </c>
      <c r="H976" s="3">
        <v>19</v>
      </c>
      <c r="I976" s="3" t="str" cm="1">
        <f t="array" ref="I976">_xlfn.IFS(H976&lt;30,"Young Adult",H976&gt;=50,"Senior",H976&gt;=30,"Adult")</f>
        <v>Young Adult</v>
      </c>
      <c r="J976" s="3" t="s">
        <v>16</v>
      </c>
      <c r="K976" s="3">
        <v>4</v>
      </c>
      <c r="L976" s="4">
        <v>50</v>
      </c>
      <c r="M976">
        <f>K976*L976</f>
        <v>200</v>
      </c>
      <c r="N976" s="12">
        <f>M976*$Q$3</f>
        <v>3</v>
      </c>
    </row>
    <row r="977" spans="1:14">
      <c r="A977" s="3">
        <v>484</v>
      </c>
      <c r="B977" s="3">
        <f>DAY(Table1[[#This Row],[Date]])</f>
        <v>13</v>
      </c>
      <c r="C977" s="3">
        <f>MONTH(Table1[[#This Row],[Date]])</f>
        <v>1</v>
      </c>
      <c r="D977" s="3">
        <f>YEAR(Table1[[#This Row],[Date]])</f>
        <v>2023</v>
      </c>
      <c r="E977" s="2">
        <v>44939</v>
      </c>
      <c r="F977" s="3" t="s">
        <v>1001</v>
      </c>
      <c r="G977" s="3" t="s">
        <v>19</v>
      </c>
      <c r="H977" s="3">
        <v>19</v>
      </c>
      <c r="I977" s="3" t="str" cm="1">
        <f t="array" ref="I977">_xlfn.IFS(H977&lt;30,"Young Adult",H977&gt;=50,"Senior",H977&gt;=30,"Adult")</f>
        <v>Young Adult</v>
      </c>
      <c r="J977" s="3" t="s">
        <v>23</v>
      </c>
      <c r="K977" s="3">
        <v>4</v>
      </c>
      <c r="L977" s="4">
        <v>300</v>
      </c>
      <c r="M977">
        <f>K977*L977</f>
        <v>1200</v>
      </c>
      <c r="N977" s="12">
        <f>M977*$Q$3</f>
        <v>18</v>
      </c>
    </row>
    <row r="978" spans="1:14">
      <c r="A978" s="3">
        <v>391</v>
      </c>
      <c r="B978" s="3">
        <f>DAY(Table1[[#This Row],[Date]])</f>
        <v>5</v>
      </c>
      <c r="C978" s="3">
        <f>MONTH(Table1[[#This Row],[Date]])</f>
        <v>1</v>
      </c>
      <c r="D978" s="3">
        <f>YEAR(Table1[[#This Row],[Date]])</f>
        <v>2023</v>
      </c>
      <c r="E978" s="2">
        <v>44931</v>
      </c>
      <c r="F978" s="3" t="s">
        <v>1002</v>
      </c>
      <c r="G978" s="3" t="s">
        <v>15</v>
      </c>
      <c r="H978" s="3">
        <v>19</v>
      </c>
      <c r="I978" s="3" t="str" cm="1">
        <f t="array" ref="I978">_xlfn.IFS(H978&lt;30,"Young Adult",H978&gt;=50,"Senior",H978&gt;=30,"Adult")</f>
        <v>Young Adult</v>
      </c>
      <c r="J978" s="3" t="s">
        <v>20</v>
      </c>
      <c r="K978" s="3">
        <v>2</v>
      </c>
      <c r="L978" s="4">
        <v>25</v>
      </c>
      <c r="M978">
        <f>K978*L978</f>
        <v>50</v>
      </c>
      <c r="N978" s="12">
        <f>M978*$Q$3</f>
        <v>0.75</v>
      </c>
    </row>
    <row r="979" spans="1:14">
      <c r="A979" s="3">
        <v>303</v>
      </c>
      <c r="B979" s="3">
        <f>DAY(Table1[[#This Row],[Date]])</f>
        <v>2</v>
      </c>
      <c r="C979" s="3">
        <f>MONTH(Table1[[#This Row],[Date]])</f>
        <v>1</v>
      </c>
      <c r="D979" s="3">
        <f>YEAR(Table1[[#This Row],[Date]])</f>
        <v>2023</v>
      </c>
      <c r="E979" s="2">
        <v>44928</v>
      </c>
      <c r="F979" s="3" t="s">
        <v>1003</v>
      </c>
      <c r="G979" s="3" t="s">
        <v>15</v>
      </c>
      <c r="H979" s="3">
        <v>19</v>
      </c>
      <c r="I979" s="3" t="str" cm="1">
        <f t="array" ref="I979">_xlfn.IFS(H979&lt;30,"Young Adult",H979&gt;=50,"Senior",H979&gt;=30,"Adult")</f>
        <v>Young Adult</v>
      </c>
      <c r="J979" s="3" t="s">
        <v>16</v>
      </c>
      <c r="K979" s="3">
        <v>3</v>
      </c>
      <c r="L979" s="4">
        <v>30</v>
      </c>
      <c r="M979">
        <f>K979*L979</f>
        <v>90</v>
      </c>
      <c r="N979" s="12">
        <f>M979*$Q$3</f>
        <v>1.3499999999999999</v>
      </c>
    </row>
    <row r="980" spans="1:14">
      <c r="A980" s="3">
        <v>979</v>
      </c>
      <c r="B980" s="3">
        <f>DAY(Table1[[#This Row],[Date]])</f>
        <v>2</v>
      </c>
      <c r="C980" s="3">
        <f>MONTH(Table1[[#This Row],[Date]])</f>
        <v>1</v>
      </c>
      <c r="D980" s="3">
        <f>YEAR(Table1[[#This Row],[Date]])</f>
        <v>2023</v>
      </c>
      <c r="E980" s="2">
        <v>44928</v>
      </c>
      <c r="F980" s="3" t="s">
        <v>1004</v>
      </c>
      <c r="G980" s="3" t="s">
        <v>19</v>
      </c>
      <c r="H980" s="3">
        <v>19</v>
      </c>
      <c r="I980" s="3" t="str" cm="1">
        <f t="array" ref="I980">_xlfn.IFS(H980&lt;30,"Young Adult",H980&gt;=50,"Senior",H980&gt;=30,"Adult")</f>
        <v>Young Adult</v>
      </c>
      <c r="J980" s="3" t="s">
        <v>20</v>
      </c>
      <c r="K980" s="3">
        <v>1</v>
      </c>
      <c r="L980" s="4">
        <v>25</v>
      </c>
      <c r="M980">
        <f>K980*L980</f>
        <v>25</v>
      </c>
      <c r="N980" s="12">
        <f>M980*$Q$3</f>
        <v>0.375</v>
      </c>
    </row>
    <row r="981" spans="1:14">
      <c r="A981" s="3">
        <v>62</v>
      </c>
      <c r="B981" s="3">
        <f>DAY(Table1[[#This Row],[Date]])</f>
        <v>27</v>
      </c>
      <c r="C981" s="3">
        <f>MONTH(Table1[[#This Row],[Date]])</f>
        <v>12</v>
      </c>
      <c r="D981" s="3">
        <f>YEAR(Table1[[#This Row],[Date]])</f>
        <v>2023</v>
      </c>
      <c r="E981" s="2">
        <v>45287</v>
      </c>
      <c r="F981" s="3" t="s">
        <v>1005</v>
      </c>
      <c r="G981" s="3" t="s">
        <v>15</v>
      </c>
      <c r="H981" s="3">
        <v>18</v>
      </c>
      <c r="I981" s="3" t="str" cm="1">
        <f t="array" ref="I981">_xlfn.IFS(H981&lt;30,"Young Adult",H981&gt;=50,"Senior",H981&gt;=30,"Adult")</f>
        <v>Young Adult</v>
      </c>
      <c r="J981" s="3" t="s">
        <v>20</v>
      </c>
      <c r="K981" s="3">
        <v>2</v>
      </c>
      <c r="L981" s="4">
        <v>50</v>
      </c>
      <c r="M981">
        <f>K981*L981</f>
        <v>100</v>
      </c>
      <c r="N981" s="12">
        <f>M981*$Q$3</f>
        <v>1.5</v>
      </c>
    </row>
    <row r="982" spans="1:14">
      <c r="A982" s="3">
        <v>74</v>
      </c>
      <c r="B982" s="3">
        <f>DAY(Table1[[#This Row],[Date]])</f>
        <v>22</v>
      </c>
      <c r="C982" s="3">
        <f>MONTH(Table1[[#This Row],[Date]])</f>
        <v>11</v>
      </c>
      <c r="D982" s="3">
        <f>YEAR(Table1[[#This Row],[Date]])</f>
        <v>2023</v>
      </c>
      <c r="E982" s="2">
        <v>45252</v>
      </c>
      <c r="F982" s="3" t="s">
        <v>1006</v>
      </c>
      <c r="G982" s="3" t="s">
        <v>19</v>
      </c>
      <c r="H982" s="3">
        <v>18</v>
      </c>
      <c r="I982" s="3" t="str" cm="1">
        <f t="array" ref="I982">_xlfn.IFS(H982&lt;30,"Young Adult",H982&gt;=50,"Senior",H982&gt;=30,"Adult")</f>
        <v>Young Adult</v>
      </c>
      <c r="J982" s="3" t="s">
        <v>20</v>
      </c>
      <c r="K982" s="3">
        <v>4</v>
      </c>
      <c r="L982" s="4">
        <v>500</v>
      </c>
      <c r="M982">
        <f>K982*L982</f>
        <v>2000</v>
      </c>
      <c r="N982" s="12">
        <f>M982*$Q$3</f>
        <v>30</v>
      </c>
    </row>
    <row r="983" spans="1:14">
      <c r="A983" s="3">
        <v>169</v>
      </c>
      <c r="B983" s="3">
        <f>DAY(Table1[[#This Row],[Date]])</f>
        <v>17</v>
      </c>
      <c r="C983" s="3">
        <f>MONTH(Table1[[#This Row],[Date]])</f>
        <v>11</v>
      </c>
      <c r="D983" s="3">
        <f>YEAR(Table1[[#This Row],[Date]])</f>
        <v>2023</v>
      </c>
      <c r="E983" s="2">
        <v>45247</v>
      </c>
      <c r="F983" s="3" t="s">
        <v>1007</v>
      </c>
      <c r="G983" s="3" t="s">
        <v>15</v>
      </c>
      <c r="H983" s="3">
        <v>18</v>
      </c>
      <c r="I983" s="3" t="str" cm="1">
        <f t="array" ref="I983">_xlfn.IFS(H983&lt;30,"Young Adult",H983&gt;=50,"Senior",H983&gt;=30,"Adult")</f>
        <v>Young Adult</v>
      </c>
      <c r="J983" s="3" t="s">
        <v>20</v>
      </c>
      <c r="K983" s="3">
        <v>3</v>
      </c>
      <c r="L983" s="4">
        <v>500</v>
      </c>
      <c r="M983">
        <f>K983*L983</f>
        <v>1500</v>
      </c>
      <c r="N983" s="12">
        <f>M983*$Q$3</f>
        <v>22.5</v>
      </c>
    </row>
    <row r="984" spans="1:14">
      <c r="A984" s="3">
        <v>58</v>
      </c>
      <c r="B984" s="3">
        <f>DAY(Table1[[#This Row],[Date]])</f>
        <v>13</v>
      </c>
      <c r="C984" s="3">
        <f>MONTH(Table1[[#This Row],[Date]])</f>
        <v>11</v>
      </c>
      <c r="D984" s="3">
        <f>YEAR(Table1[[#This Row],[Date]])</f>
        <v>2023</v>
      </c>
      <c r="E984" s="2">
        <v>45243</v>
      </c>
      <c r="F984" s="3" t="s">
        <v>1008</v>
      </c>
      <c r="G984" s="3" t="s">
        <v>15</v>
      </c>
      <c r="H984" s="3">
        <v>18</v>
      </c>
      <c r="I984" s="3" t="str" cm="1">
        <f t="array" ref="I984">_xlfn.IFS(H984&lt;30,"Young Adult",H984&gt;=50,"Senior",H984&gt;=30,"Adult")</f>
        <v>Young Adult</v>
      </c>
      <c r="J984" s="3" t="s">
        <v>23</v>
      </c>
      <c r="K984" s="3">
        <v>4</v>
      </c>
      <c r="L984" s="4">
        <v>300</v>
      </c>
      <c r="M984">
        <f>K984*L984</f>
        <v>1200</v>
      </c>
      <c r="N984" s="12">
        <f>M984*$Q$3</f>
        <v>18</v>
      </c>
    </row>
    <row r="985" spans="1:14">
      <c r="A985" s="3">
        <v>595</v>
      </c>
      <c r="B985" s="3">
        <f>DAY(Table1[[#This Row],[Date]])</f>
        <v>9</v>
      </c>
      <c r="C985" s="3">
        <f>MONTH(Table1[[#This Row],[Date]])</f>
        <v>11</v>
      </c>
      <c r="D985" s="3">
        <f>YEAR(Table1[[#This Row],[Date]])</f>
        <v>2023</v>
      </c>
      <c r="E985" s="2">
        <v>45239</v>
      </c>
      <c r="F985" s="3" t="s">
        <v>1009</v>
      </c>
      <c r="G985" s="3" t="s">
        <v>19</v>
      </c>
      <c r="H985" s="3">
        <v>18</v>
      </c>
      <c r="I985" s="3" t="str" cm="1">
        <f t="array" ref="I985">_xlfn.IFS(H985&lt;30,"Young Adult",H985&gt;=50,"Senior",H985&gt;=30,"Adult")</f>
        <v>Young Adult</v>
      </c>
      <c r="J985" s="3" t="s">
        <v>23</v>
      </c>
      <c r="K985" s="3">
        <v>4</v>
      </c>
      <c r="L985" s="4">
        <v>500</v>
      </c>
      <c r="M985">
        <f>K985*L985</f>
        <v>2000</v>
      </c>
      <c r="N985" s="12">
        <f>M985*$Q$3</f>
        <v>30</v>
      </c>
    </row>
    <row r="986" spans="1:14">
      <c r="A986" s="3">
        <v>22</v>
      </c>
      <c r="B986" s="3">
        <f>DAY(Table1[[#This Row],[Date]])</f>
        <v>15</v>
      </c>
      <c r="C986" s="3">
        <f>MONTH(Table1[[#This Row],[Date]])</f>
        <v>10</v>
      </c>
      <c r="D986" s="3">
        <f>YEAR(Table1[[#This Row],[Date]])</f>
        <v>2023</v>
      </c>
      <c r="E986" s="2">
        <v>45214</v>
      </c>
      <c r="F986" s="3" t="s">
        <v>1010</v>
      </c>
      <c r="G986" s="3" t="s">
        <v>15</v>
      </c>
      <c r="H986" s="3">
        <v>18</v>
      </c>
      <c r="I986" s="3" t="str" cm="1">
        <f t="array" ref="I986">_xlfn.IFS(H986&lt;30,"Young Adult",H986&gt;=50,"Senior",H986&gt;=30,"Adult")</f>
        <v>Young Adult</v>
      </c>
      <c r="J986" s="3" t="s">
        <v>23</v>
      </c>
      <c r="K986" s="3">
        <v>2</v>
      </c>
      <c r="L986" s="4">
        <v>50</v>
      </c>
      <c r="M986">
        <f>K986*L986</f>
        <v>100</v>
      </c>
      <c r="N986" s="12">
        <f>M986*$Q$3</f>
        <v>1.5</v>
      </c>
    </row>
    <row r="987" spans="1:14">
      <c r="A987" s="3">
        <v>538</v>
      </c>
      <c r="B987" s="3">
        <f>DAY(Table1[[#This Row],[Date]])</f>
        <v>17</v>
      </c>
      <c r="C987" s="3">
        <f>MONTH(Table1[[#This Row],[Date]])</f>
        <v>9</v>
      </c>
      <c r="D987" s="3">
        <f>YEAR(Table1[[#This Row],[Date]])</f>
        <v>2023</v>
      </c>
      <c r="E987" s="2">
        <v>45186</v>
      </c>
      <c r="F987" s="3" t="s">
        <v>1011</v>
      </c>
      <c r="G987" s="3" t="s">
        <v>15</v>
      </c>
      <c r="H987" s="3">
        <v>18</v>
      </c>
      <c r="I987" s="3" t="str" cm="1">
        <f t="array" ref="I987">_xlfn.IFS(H987&lt;30,"Young Adult",H987&gt;=50,"Senior",H987&gt;=30,"Adult")</f>
        <v>Young Adult</v>
      </c>
      <c r="J987" s="3" t="s">
        <v>23</v>
      </c>
      <c r="K987" s="3">
        <v>3</v>
      </c>
      <c r="L987" s="4">
        <v>50</v>
      </c>
      <c r="M987">
        <f>K987*L987</f>
        <v>150</v>
      </c>
      <c r="N987" s="12">
        <f>M987*$Q$3</f>
        <v>2.25</v>
      </c>
    </row>
    <row r="988" spans="1:14">
      <c r="A988" s="3">
        <v>326</v>
      </c>
      <c r="B988" s="3">
        <f>DAY(Table1[[#This Row],[Date]])</f>
        <v>15</v>
      </c>
      <c r="C988" s="3">
        <f>MONTH(Table1[[#This Row],[Date]])</f>
        <v>9</v>
      </c>
      <c r="D988" s="3">
        <f>YEAR(Table1[[#This Row],[Date]])</f>
        <v>2023</v>
      </c>
      <c r="E988" s="2">
        <v>45184</v>
      </c>
      <c r="F988" s="3" t="s">
        <v>1012</v>
      </c>
      <c r="G988" s="3" t="s">
        <v>19</v>
      </c>
      <c r="H988" s="3">
        <v>18</v>
      </c>
      <c r="I988" s="3" t="str" cm="1">
        <f t="array" ref="I988">_xlfn.IFS(H988&lt;30,"Young Adult",H988&gt;=50,"Senior",H988&gt;=30,"Adult")</f>
        <v>Young Adult</v>
      </c>
      <c r="J988" s="3" t="s">
        <v>23</v>
      </c>
      <c r="K988" s="3">
        <v>3</v>
      </c>
      <c r="L988" s="4">
        <v>25</v>
      </c>
      <c r="M988">
        <f>K988*L988</f>
        <v>75</v>
      </c>
      <c r="N988" s="12">
        <f>M988*$Q$3</f>
        <v>1.125</v>
      </c>
    </row>
    <row r="989" spans="1:14">
      <c r="A989" s="3">
        <v>837</v>
      </c>
      <c r="B989" s="3">
        <f>DAY(Table1[[#This Row],[Date]])</f>
        <v>1</v>
      </c>
      <c r="C989" s="3">
        <f>MONTH(Table1[[#This Row],[Date]])</f>
        <v>7</v>
      </c>
      <c r="D989" s="3">
        <f>YEAR(Table1[[#This Row],[Date]])</f>
        <v>2023</v>
      </c>
      <c r="E989" s="2">
        <v>45108</v>
      </c>
      <c r="F989" s="3" t="s">
        <v>1013</v>
      </c>
      <c r="G989" s="3" t="s">
        <v>15</v>
      </c>
      <c r="H989" s="3">
        <v>18</v>
      </c>
      <c r="I989" s="3" t="str" cm="1">
        <f t="array" ref="I989">_xlfn.IFS(H989&lt;30,"Young Adult",H989&gt;=50,"Senior",H989&gt;=30,"Adult")</f>
        <v>Young Adult</v>
      </c>
      <c r="J989" s="3" t="s">
        <v>20</v>
      </c>
      <c r="K989" s="3">
        <v>3</v>
      </c>
      <c r="L989" s="4">
        <v>30</v>
      </c>
      <c r="M989">
        <f>K989*L989</f>
        <v>90</v>
      </c>
      <c r="N989" s="12">
        <f>M989*$Q$3</f>
        <v>1.3499999999999999</v>
      </c>
    </row>
    <row r="990" spans="1:14">
      <c r="A990" s="3">
        <v>556</v>
      </c>
      <c r="B990" s="3">
        <f>DAY(Table1[[#This Row],[Date]])</f>
        <v>4</v>
      </c>
      <c r="C990" s="3">
        <f>MONTH(Table1[[#This Row],[Date]])</f>
        <v>6</v>
      </c>
      <c r="D990" s="3">
        <f>YEAR(Table1[[#This Row],[Date]])</f>
        <v>2023</v>
      </c>
      <c r="E990" s="2">
        <v>45081</v>
      </c>
      <c r="F990" s="3" t="s">
        <v>1014</v>
      </c>
      <c r="G990" s="3" t="s">
        <v>19</v>
      </c>
      <c r="H990" s="3">
        <v>18</v>
      </c>
      <c r="I990" s="3" t="str" cm="1">
        <f t="array" ref="I990">_xlfn.IFS(H990&lt;30,"Young Adult",H990&gt;=50,"Senior",H990&gt;=30,"Adult")</f>
        <v>Young Adult</v>
      </c>
      <c r="J990" s="3" t="s">
        <v>16</v>
      </c>
      <c r="K990" s="3">
        <v>1</v>
      </c>
      <c r="L990" s="4">
        <v>50</v>
      </c>
      <c r="M990">
        <f>K990*L990</f>
        <v>50</v>
      </c>
      <c r="N990" s="12">
        <f>M990*$Q$3</f>
        <v>0.75</v>
      </c>
    </row>
    <row r="991" spans="1:14">
      <c r="A991" s="3">
        <v>37</v>
      </c>
      <c r="B991" s="3">
        <f>DAY(Table1[[#This Row],[Date]])</f>
        <v>23</v>
      </c>
      <c r="C991" s="3">
        <f>MONTH(Table1[[#This Row],[Date]])</f>
        <v>5</v>
      </c>
      <c r="D991" s="3">
        <f>YEAR(Table1[[#This Row],[Date]])</f>
        <v>2023</v>
      </c>
      <c r="E991" s="2">
        <v>45069</v>
      </c>
      <c r="F991" s="3" t="s">
        <v>1015</v>
      </c>
      <c r="G991" s="3" t="s">
        <v>19</v>
      </c>
      <c r="H991" s="3">
        <v>18</v>
      </c>
      <c r="I991" s="3" t="str" cm="1">
        <f t="array" ref="I991">_xlfn.IFS(H991&lt;30,"Young Adult",H991&gt;=50,"Senior",H991&gt;=30,"Adult")</f>
        <v>Young Adult</v>
      </c>
      <c r="J991" s="3" t="s">
        <v>20</v>
      </c>
      <c r="K991" s="3">
        <v>3</v>
      </c>
      <c r="L991" s="4">
        <v>25</v>
      </c>
      <c r="M991">
        <f>K991*L991</f>
        <v>75</v>
      </c>
      <c r="N991" s="12">
        <f>M991*$Q$3</f>
        <v>1.125</v>
      </c>
    </row>
    <row r="992" spans="1:14">
      <c r="A992" s="3">
        <v>305</v>
      </c>
      <c r="B992" s="3">
        <f>DAY(Table1[[#This Row],[Date]])</f>
        <v>16</v>
      </c>
      <c r="C992" s="3">
        <f>MONTH(Table1[[#This Row],[Date]])</f>
        <v>5</v>
      </c>
      <c r="D992" s="3">
        <f>YEAR(Table1[[#This Row],[Date]])</f>
        <v>2023</v>
      </c>
      <c r="E992" s="2">
        <v>45062</v>
      </c>
      <c r="F992" s="3" t="s">
        <v>1016</v>
      </c>
      <c r="G992" s="3" t="s">
        <v>19</v>
      </c>
      <c r="H992" s="3">
        <v>18</v>
      </c>
      <c r="I992" s="3" t="str" cm="1">
        <f t="array" ref="I992">_xlfn.IFS(H992&lt;30,"Young Adult",H992&gt;=50,"Senior",H992&gt;=30,"Adult")</f>
        <v>Young Adult</v>
      </c>
      <c r="J992" s="3" t="s">
        <v>20</v>
      </c>
      <c r="K992" s="3">
        <v>1</v>
      </c>
      <c r="L992" s="4">
        <v>30</v>
      </c>
      <c r="M992">
        <f>K992*L992</f>
        <v>30</v>
      </c>
      <c r="N992" s="12">
        <f>M992*$Q$3</f>
        <v>0.44999999999999996</v>
      </c>
    </row>
    <row r="993" spans="1:14">
      <c r="A993" s="3">
        <v>148</v>
      </c>
      <c r="B993" s="3">
        <f>DAY(Table1[[#This Row],[Date]])</f>
        <v>9</v>
      </c>
      <c r="C993" s="3">
        <f>MONTH(Table1[[#This Row],[Date]])</f>
        <v>5</v>
      </c>
      <c r="D993" s="3">
        <f>YEAR(Table1[[#This Row],[Date]])</f>
        <v>2023</v>
      </c>
      <c r="E993" s="2">
        <v>45055</v>
      </c>
      <c r="F993" s="3" t="s">
        <v>1017</v>
      </c>
      <c r="G993" s="3" t="s">
        <v>15</v>
      </c>
      <c r="H993" s="3">
        <v>18</v>
      </c>
      <c r="I993" s="3" t="str" cm="1">
        <f t="array" ref="I993">_xlfn.IFS(H993&lt;30,"Young Adult",H993&gt;=50,"Senior",H993&gt;=30,"Adult")</f>
        <v>Young Adult</v>
      </c>
      <c r="J993" s="3" t="s">
        <v>23</v>
      </c>
      <c r="K993" s="3">
        <v>2</v>
      </c>
      <c r="L993" s="4">
        <v>30</v>
      </c>
      <c r="M993">
        <f>K993*L993</f>
        <v>60</v>
      </c>
      <c r="N993" s="12">
        <f>M993*$Q$3</f>
        <v>0.89999999999999991</v>
      </c>
    </row>
    <row r="994" spans="1:14">
      <c r="A994" s="3">
        <v>283</v>
      </c>
      <c r="B994" s="3">
        <f>DAY(Table1[[#This Row],[Date]])</f>
        <v>8</v>
      </c>
      <c r="C994" s="3">
        <f>MONTH(Table1[[#This Row],[Date]])</f>
        <v>5</v>
      </c>
      <c r="D994" s="3">
        <f>YEAR(Table1[[#This Row],[Date]])</f>
        <v>2023</v>
      </c>
      <c r="E994" s="2">
        <v>45054</v>
      </c>
      <c r="F994" s="3" t="s">
        <v>1018</v>
      </c>
      <c r="G994" s="3" t="s">
        <v>19</v>
      </c>
      <c r="H994" s="3">
        <v>18</v>
      </c>
      <c r="I994" s="3" t="str" cm="1">
        <f t="array" ref="I994">_xlfn.IFS(H994&lt;30,"Young Adult",H994&gt;=50,"Senior",H994&gt;=30,"Adult")</f>
        <v>Young Adult</v>
      </c>
      <c r="J994" s="3" t="s">
        <v>16</v>
      </c>
      <c r="K994" s="3">
        <v>1</v>
      </c>
      <c r="L994" s="4">
        <v>500</v>
      </c>
      <c r="M994">
        <f>K994*L994</f>
        <v>500</v>
      </c>
      <c r="N994" s="12">
        <f>M994*$Q$3</f>
        <v>7.5</v>
      </c>
    </row>
    <row r="995" spans="1:14">
      <c r="A995" s="3">
        <v>469</v>
      </c>
      <c r="B995" s="3">
        <f>DAY(Table1[[#This Row],[Date]])</f>
        <v>8</v>
      </c>
      <c r="C995" s="3">
        <f>MONTH(Table1[[#This Row],[Date]])</f>
        <v>5</v>
      </c>
      <c r="D995" s="3">
        <f>YEAR(Table1[[#This Row],[Date]])</f>
        <v>2023</v>
      </c>
      <c r="E995" s="2">
        <v>45054</v>
      </c>
      <c r="F995" s="3" t="s">
        <v>1019</v>
      </c>
      <c r="G995" s="3" t="s">
        <v>15</v>
      </c>
      <c r="H995" s="3">
        <v>18</v>
      </c>
      <c r="I995" s="3" t="str" cm="1">
        <f t="array" ref="I995">_xlfn.IFS(H995&lt;30,"Young Adult",H995&gt;=50,"Senior",H995&gt;=30,"Adult")</f>
        <v>Young Adult</v>
      </c>
      <c r="J995" s="3" t="s">
        <v>20</v>
      </c>
      <c r="K995" s="3">
        <v>3</v>
      </c>
      <c r="L995" s="4">
        <v>25</v>
      </c>
      <c r="M995">
        <f>K995*L995</f>
        <v>75</v>
      </c>
      <c r="N995" s="12">
        <f>M995*$Q$3</f>
        <v>1.125</v>
      </c>
    </row>
    <row r="996" spans="1:14">
      <c r="A996" s="3">
        <v>847</v>
      </c>
      <c r="B996" s="3">
        <f>DAY(Table1[[#This Row],[Date]])</f>
        <v>8</v>
      </c>
      <c r="C996" s="3">
        <f>MONTH(Table1[[#This Row],[Date]])</f>
        <v>4</v>
      </c>
      <c r="D996" s="3">
        <f>YEAR(Table1[[#This Row],[Date]])</f>
        <v>2023</v>
      </c>
      <c r="E996" s="2">
        <v>45024</v>
      </c>
      <c r="F996" s="3" t="s">
        <v>1020</v>
      </c>
      <c r="G996" s="3" t="s">
        <v>19</v>
      </c>
      <c r="H996" s="3">
        <v>18</v>
      </c>
      <c r="I996" s="3" t="str" cm="1">
        <f t="array" ref="I996">_xlfn.IFS(H996&lt;30,"Young Adult",H996&gt;=50,"Senior",H996&gt;=30,"Adult")</f>
        <v>Young Adult</v>
      </c>
      <c r="J996" s="3" t="s">
        <v>16</v>
      </c>
      <c r="K996" s="3">
        <v>4</v>
      </c>
      <c r="L996" s="4">
        <v>300</v>
      </c>
      <c r="M996">
        <f>K996*L996</f>
        <v>1200</v>
      </c>
      <c r="N996" s="12">
        <f>M996*$Q$3</f>
        <v>18</v>
      </c>
    </row>
    <row r="997" spans="1:14">
      <c r="A997" s="3">
        <v>461</v>
      </c>
      <c r="B997" s="3">
        <f>DAY(Table1[[#This Row],[Date]])</f>
        <v>25</v>
      </c>
      <c r="C997" s="3">
        <f>MONTH(Table1[[#This Row],[Date]])</f>
        <v>3</v>
      </c>
      <c r="D997" s="3">
        <f>YEAR(Table1[[#This Row],[Date]])</f>
        <v>2023</v>
      </c>
      <c r="E997" s="2">
        <v>45010</v>
      </c>
      <c r="F997" s="3" t="s">
        <v>1021</v>
      </c>
      <c r="G997" s="3" t="s">
        <v>19</v>
      </c>
      <c r="H997" s="3">
        <v>18</v>
      </c>
      <c r="I997" s="3" t="str" cm="1">
        <f t="array" ref="I997">_xlfn.IFS(H997&lt;30,"Young Adult",H997&gt;=50,"Senior",H997&gt;=30,"Adult")</f>
        <v>Young Adult</v>
      </c>
      <c r="J997" s="3" t="s">
        <v>20</v>
      </c>
      <c r="K997" s="3">
        <v>2</v>
      </c>
      <c r="L997" s="4">
        <v>500</v>
      </c>
      <c r="M997">
        <f>K997*L997</f>
        <v>1000</v>
      </c>
      <c r="N997" s="12">
        <f>M997*$Q$3</f>
        <v>15</v>
      </c>
    </row>
    <row r="998" spans="1:14">
      <c r="A998" s="3">
        <v>514</v>
      </c>
      <c r="B998" s="3">
        <f>DAY(Table1[[#This Row],[Date]])</f>
        <v>1</v>
      </c>
      <c r="C998" s="3">
        <f>MONTH(Table1[[#This Row],[Date]])</f>
        <v>3</v>
      </c>
      <c r="D998" s="3">
        <f>YEAR(Table1[[#This Row],[Date]])</f>
        <v>2023</v>
      </c>
      <c r="E998" s="2">
        <v>44986</v>
      </c>
      <c r="F998" s="3" t="s">
        <v>1022</v>
      </c>
      <c r="G998" s="3" t="s">
        <v>19</v>
      </c>
      <c r="H998" s="3">
        <v>18</v>
      </c>
      <c r="I998" s="3" t="str" cm="1">
        <f t="array" ref="I998">_xlfn.IFS(H998&lt;30,"Young Adult",H998&gt;=50,"Senior",H998&gt;=30,"Adult")</f>
        <v>Young Adult</v>
      </c>
      <c r="J998" s="3" t="s">
        <v>16</v>
      </c>
      <c r="K998" s="3">
        <v>1</v>
      </c>
      <c r="L998" s="4">
        <v>300</v>
      </c>
      <c r="M998">
        <f>K998*L998</f>
        <v>300</v>
      </c>
      <c r="N998" s="12">
        <f>M998*$Q$3</f>
        <v>4.5</v>
      </c>
    </row>
    <row r="999" spans="1:14">
      <c r="A999" s="3">
        <v>714</v>
      </c>
      <c r="B999" s="3">
        <f>DAY(Table1[[#This Row],[Date]])</f>
        <v>12</v>
      </c>
      <c r="C999" s="3">
        <f>MONTH(Table1[[#This Row],[Date]])</f>
        <v>2</v>
      </c>
      <c r="D999" s="3">
        <f>YEAR(Table1[[#This Row],[Date]])</f>
        <v>2023</v>
      </c>
      <c r="E999" s="2">
        <v>44969</v>
      </c>
      <c r="F999" s="3" t="s">
        <v>1023</v>
      </c>
      <c r="G999" s="3" t="s">
        <v>19</v>
      </c>
      <c r="H999" s="3">
        <v>18</v>
      </c>
      <c r="I999" s="3" t="str" cm="1">
        <f t="array" ref="I999">_xlfn.IFS(H999&lt;30,"Young Adult",H999&gt;=50,"Senior",H999&gt;=30,"Adult")</f>
        <v>Young Adult</v>
      </c>
      <c r="J999" s="3" t="s">
        <v>23</v>
      </c>
      <c r="K999" s="3">
        <v>1</v>
      </c>
      <c r="L999" s="4">
        <v>500</v>
      </c>
      <c r="M999">
        <f>K999*L999</f>
        <v>500</v>
      </c>
      <c r="N999" s="12">
        <f>M999*$Q$3</f>
        <v>7.5</v>
      </c>
    </row>
    <row r="1000" spans="1:14">
      <c r="A1000" s="3">
        <v>530</v>
      </c>
      <c r="B1000" s="3">
        <f>DAY(Table1[[#This Row],[Date]])</f>
        <v>5</v>
      </c>
      <c r="C1000" s="3">
        <f>MONTH(Table1[[#This Row],[Date]])</f>
        <v>2</v>
      </c>
      <c r="D1000" s="3">
        <f>YEAR(Table1[[#This Row],[Date]])</f>
        <v>2023</v>
      </c>
      <c r="E1000" s="2">
        <v>44962</v>
      </c>
      <c r="F1000" s="3" t="s">
        <v>1024</v>
      </c>
      <c r="G1000" s="3" t="s">
        <v>19</v>
      </c>
      <c r="H1000" s="3">
        <v>18</v>
      </c>
      <c r="I1000" s="3" t="str" cm="1">
        <f t="array" ref="I1000">_xlfn.IFS(H1000&lt;30,"Young Adult",H1000&gt;=50,"Senior",H1000&gt;=30,"Adult")</f>
        <v>Young Adult</v>
      </c>
      <c r="J1000" s="3" t="s">
        <v>16</v>
      </c>
      <c r="K1000" s="3">
        <v>4</v>
      </c>
      <c r="L1000" s="4">
        <v>30</v>
      </c>
      <c r="M1000">
        <f>K1000*L1000</f>
        <v>120</v>
      </c>
      <c r="N1000" s="12">
        <f>M1000*$Q$3</f>
        <v>1.7999999999999998</v>
      </c>
    </row>
    <row r="1001" spans="1:14">
      <c r="A1001" s="6">
        <v>679</v>
      </c>
      <c r="B1001" s="3">
        <f>DAY(Table1[[#This Row],[Date]])</f>
        <v>11</v>
      </c>
      <c r="C1001" s="3">
        <f>MONTH(Table1[[#This Row],[Date]])</f>
        <v>1</v>
      </c>
      <c r="D1001" s="3">
        <f>YEAR(Table1[[#This Row],[Date]])</f>
        <v>2023</v>
      </c>
      <c r="E1001" s="5">
        <v>44937</v>
      </c>
      <c r="F1001" s="6" t="s">
        <v>1025</v>
      </c>
      <c r="G1001" s="6" t="s">
        <v>19</v>
      </c>
      <c r="H1001" s="6">
        <v>18</v>
      </c>
      <c r="I1001" s="6" t="str" cm="1">
        <f t="array" ref="I1001">_xlfn.IFS(H1001&lt;30,"Young Adult",H1001&gt;=50,"Senior",H1001&gt;=30,"Adult")</f>
        <v>Young Adult</v>
      </c>
      <c r="J1001" s="6" t="s">
        <v>20</v>
      </c>
      <c r="K1001" s="6">
        <v>3</v>
      </c>
      <c r="L1001" s="7">
        <v>30</v>
      </c>
      <c r="M1001">
        <f>K1001*L1001</f>
        <v>90</v>
      </c>
      <c r="N1001" s="12">
        <f>M1001*$Q$3</f>
        <v>1.3499999999999999</v>
      </c>
    </row>
  </sheetData>
  <conditionalFormatting sqref="Q16:Q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8BFFD-CB35-3B4D-8F06-F19432CE3ECA}">
  <dimension ref="A1:D15"/>
  <sheetViews>
    <sheetView workbookViewId="0">
      <selection activeCell="G11" sqref="G11"/>
    </sheetView>
  </sheetViews>
  <sheetFormatPr defaultColWidth="11.25" defaultRowHeight="15.6"/>
  <cols>
    <col min="1" max="1" width="14.5" customWidth="1"/>
    <col min="3" max="3" width="23.25" customWidth="1"/>
    <col min="4" max="4" width="17.75" customWidth="1"/>
  </cols>
  <sheetData>
    <row r="1" spans="1:4">
      <c r="A1" s="1" t="s">
        <v>0</v>
      </c>
      <c r="B1" s="1" t="s">
        <v>1026</v>
      </c>
      <c r="C1" s="1" t="s">
        <v>1027</v>
      </c>
      <c r="D1" t="s">
        <v>1028</v>
      </c>
    </row>
    <row r="2" spans="1:4">
      <c r="A2">
        <v>10</v>
      </c>
      <c r="B2">
        <f>VLOOKUP(A2,retail_sales_dataset!A:M,13,FALSE)</f>
        <v>200</v>
      </c>
      <c r="C2" t="str">
        <f>VLOOKUP(A2,retail_sales_dataset!A:J,10,FALSE)</f>
        <v>Clothing</v>
      </c>
      <c r="D2" t="str">
        <f>CONCATENATE(B2," ",C2)</f>
        <v>200 Clothing</v>
      </c>
    </row>
    <row r="3" spans="1:4">
      <c r="A3">
        <v>15</v>
      </c>
      <c r="B3">
        <f>VLOOKUP(A3,retail_sales_dataset!A:M,13,FALSE)</f>
        <v>2000</v>
      </c>
      <c r="C3" t="str">
        <f>VLOOKUP(A3,retail_sales_dataset!A:J,10,FALSE)</f>
        <v>Electronics</v>
      </c>
      <c r="D3" t="str">
        <f t="shared" ref="D3:D10" si="0">CONCATENATE(B3," ",C3)</f>
        <v>2000 Electronics</v>
      </c>
    </row>
    <row r="4" spans="1:4">
      <c r="A4">
        <v>25</v>
      </c>
      <c r="B4">
        <f>VLOOKUP(A4,retail_sales_dataset!A:M,13,FALSE)</f>
        <v>50</v>
      </c>
      <c r="C4" t="str">
        <f>VLOOKUP(A4,retail_sales_dataset!A:J,10,FALSE)</f>
        <v>Beauty</v>
      </c>
      <c r="D4" t="str">
        <f t="shared" si="0"/>
        <v>50 Beauty</v>
      </c>
    </row>
    <row r="5" spans="1:4">
      <c r="A5">
        <v>30</v>
      </c>
      <c r="B5">
        <f>VLOOKUP(A5,retail_sales_dataset!A:M,13,FALSE)</f>
        <v>900</v>
      </c>
      <c r="C5" t="str">
        <f>VLOOKUP(A5,retail_sales_dataset!A:J,10,FALSE)</f>
        <v>Beauty</v>
      </c>
      <c r="D5" t="str">
        <f t="shared" si="0"/>
        <v>900 Beauty</v>
      </c>
    </row>
    <row r="6" spans="1:4">
      <c r="A6">
        <v>54</v>
      </c>
      <c r="B6">
        <f>VLOOKUP(A6,retail_sales_dataset!A:M,13,FALSE)</f>
        <v>1500</v>
      </c>
      <c r="C6" t="str">
        <f>VLOOKUP(A6,retail_sales_dataset!A:J,10,FALSE)</f>
        <v>Electronics</v>
      </c>
      <c r="D6" t="str">
        <f t="shared" si="0"/>
        <v>1500 Electronics</v>
      </c>
    </row>
    <row r="7" spans="1:4">
      <c r="A7">
        <v>55</v>
      </c>
      <c r="B7">
        <f>VLOOKUP(A7,retail_sales_dataset!A:M,13,FALSE)</f>
        <v>120</v>
      </c>
      <c r="C7" t="str">
        <f>VLOOKUP(A7,retail_sales_dataset!A:J,10,FALSE)</f>
        <v>Beauty</v>
      </c>
      <c r="D7" t="str">
        <f t="shared" si="0"/>
        <v>120 Beauty</v>
      </c>
    </row>
    <row r="8" spans="1:4">
      <c r="A8">
        <v>67</v>
      </c>
      <c r="B8">
        <f>VLOOKUP(A8,retail_sales_dataset!A:M,13,FALSE)</f>
        <v>1200</v>
      </c>
      <c r="C8" t="str">
        <f>VLOOKUP(A8,retail_sales_dataset!A:J,10,FALSE)</f>
        <v>Beauty</v>
      </c>
      <c r="D8" t="str">
        <f t="shared" si="0"/>
        <v>1200 Beauty</v>
      </c>
    </row>
    <row r="9" spans="1:4">
      <c r="A9">
        <v>89</v>
      </c>
      <c r="B9">
        <f>VLOOKUP(A9,retail_sales_dataset!A:M,13,FALSE)</f>
        <v>2000</v>
      </c>
      <c r="C9" t="str">
        <f>VLOOKUP(A9,retail_sales_dataset!A:J,10,FALSE)</f>
        <v>Electronics</v>
      </c>
      <c r="D9" t="str">
        <f t="shared" si="0"/>
        <v>2000 Electronics</v>
      </c>
    </row>
    <row r="10" spans="1:4">
      <c r="A10">
        <v>100</v>
      </c>
      <c r="B10">
        <f>VLOOKUP(A10,retail_sales_dataset!A:M,13,FALSE)</f>
        <v>30</v>
      </c>
      <c r="C10" t="str">
        <f>VLOOKUP(A10,retail_sales_dataset!A:J,10,FALSE)</f>
        <v>Electronics</v>
      </c>
      <c r="D10" t="str">
        <f t="shared" si="0"/>
        <v>30 Electronics</v>
      </c>
    </row>
    <row r="12" spans="1:4">
      <c r="A12" t="s">
        <v>1029</v>
      </c>
    </row>
    <row r="13" spans="1:4">
      <c r="A13">
        <f>COUNT(A2:A10)</f>
        <v>9</v>
      </c>
      <c r="B13">
        <f>COUNT(B2:B10)</f>
        <v>9</v>
      </c>
      <c r="C13">
        <f>COUNT(C2:C10)</f>
        <v>0</v>
      </c>
      <c r="D13">
        <f>COUNT(D2:D10)</f>
        <v>0</v>
      </c>
    </row>
    <row r="14" spans="1:4">
      <c r="A14" t="s">
        <v>1030</v>
      </c>
    </row>
    <row r="15" spans="1:4">
      <c r="A15">
        <f>COUNTA(A2:A10)</f>
        <v>9</v>
      </c>
      <c r="B15">
        <f>COUNTA(B2:B10)</f>
        <v>9</v>
      </c>
      <c r="C15">
        <f>COUNTA(C2:C10)</f>
        <v>9</v>
      </c>
      <c r="D15">
        <f>COUNTA(D2:D10)</f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9549F-D9F2-4BBA-B41C-4FB67985CEC1}">
  <dimension ref="A1:G20"/>
  <sheetViews>
    <sheetView tabSelected="1" workbookViewId="0">
      <selection activeCell="I10" sqref="I10"/>
    </sheetView>
  </sheetViews>
  <sheetFormatPr defaultColWidth="9" defaultRowHeight="15.75"/>
  <cols>
    <col min="1" max="1" width="14.5" customWidth="1"/>
    <col min="2" max="2" width="9" bestFit="1" customWidth="1"/>
    <col min="3" max="3" width="13.25" bestFit="1" customWidth="1"/>
    <col min="4" max="4" width="9" bestFit="1" customWidth="1"/>
    <col min="5" max="5" width="9.875" bestFit="1" customWidth="1"/>
    <col min="6" max="6" width="13.625" bestFit="1" customWidth="1"/>
    <col min="7" max="7" width="32.375" bestFit="1" customWidth="1"/>
  </cols>
  <sheetData>
    <row r="1" spans="1:7">
      <c r="A1" s="16" t="s">
        <v>1031</v>
      </c>
      <c r="B1" s="17" t="s">
        <v>1032</v>
      </c>
      <c r="C1" s="17" t="s">
        <v>1033</v>
      </c>
      <c r="D1" s="17" t="s">
        <v>1034</v>
      </c>
      <c r="E1" s="17" t="s">
        <v>1035</v>
      </c>
      <c r="F1" s="18" t="s">
        <v>1036</v>
      </c>
      <c r="G1" s="17" t="s">
        <v>1037</v>
      </c>
    </row>
    <row r="2" spans="1:7">
      <c r="A2" s="14" t="s">
        <v>1038</v>
      </c>
      <c r="B2" s="10">
        <v>80</v>
      </c>
      <c r="C2" s="10">
        <v>75</v>
      </c>
      <c r="D2" s="10">
        <v>90</v>
      </c>
      <c r="E2" s="10">
        <f>AVERAGE(B2:D2)</f>
        <v>81.666666666666671</v>
      </c>
      <c r="F2" s="15">
        <f>MAX(B2:D2)</f>
        <v>90</v>
      </c>
      <c r="G2" s="22"/>
    </row>
    <row r="3" spans="1:7">
      <c r="A3" s="13" t="s">
        <v>1039</v>
      </c>
      <c r="B3" s="10">
        <v>75</v>
      </c>
      <c r="C3" s="10">
        <v>85</v>
      </c>
      <c r="D3" s="10">
        <v>85</v>
      </c>
      <c r="E3" s="10">
        <f>AVERAGE(B3:D3)</f>
        <v>81.666666666666671</v>
      </c>
      <c r="F3" s="15">
        <f>MAX(B3:D3)</f>
        <v>85</v>
      </c>
      <c r="G3" s="10"/>
    </row>
    <row r="4" spans="1:7">
      <c r="A4" s="14" t="s">
        <v>1040</v>
      </c>
      <c r="B4" s="10">
        <v>85</v>
      </c>
      <c r="C4" s="10">
        <v>75</v>
      </c>
      <c r="D4" s="10">
        <v>80</v>
      </c>
      <c r="E4" s="10">
        <f>AVERAGE(B4:D4)</f>
        <v>80</v>
      </c>
      <c r="F4" s="15">
        <f>MAX(B4:D4)</f>
        <v>85</v>
      </c>
      <c r="G4" s="10"/>
    </row>
    <row r="5" spans="1:7">
      <c r="A5" s="14" t="s">
        <v>1041</v>
      </c>
      <c r="B5" s="10">
        <v>80</v>
      </c>
      <c r="C5" s="10">
        <v>70</v>
      </c>
      <c r="D5" s="10">
        <v>80</v>
      </c>
      <c r="E5" s="10">
        <f>AVERAGE(B5:D5)</f>
        <v>76.666666666666671</v>
      </c>
      <c r="F5" s="15">
        <f>MAX(B5:D5)</f>
        <v>80</v>
      </c>
      <c r="G5" s="10"/>
    </row>
    <row r="6" spans="1:7">
      <c r="A6" s="13" t="s">
        <v>1042</v>
      </c>
      <c r="B6" s="10">
        <v>80</v>
      </c>
      <c r="C6" s="10">
        <v>70</v>
      </c>
      <c r="D6" s="10">
        <v>80</v>
      </c>
      <c r="E6" s="10">
        <f>AVERAGE(B6:D6)</f>
        <v>76.666666666666671</v>
      </c>
      <c r="F6" s="15">
        <f>MAX(B6:D6)</f>
        <v>80</v>
      </c>
      <c r="G6" s="10"/>
    </row>
    <row r="7" spans="1:7">
      <c r="A7" s="14" t="s">
        <v>1043</v>
      </c>
      <c r="B7" s="10">
        <v>65</v>
      </c>
      <c r="C7" s="10">
        <v>80</v>
      </c>
      <c r="D7" s="10">
        <v>70</v>
      </c>
      <c r="E7" s="10">
        <f>AVERAGE(B7:D7)</f>
        <v>71.666666666666671</v>
      </c>
      <c r="F7" s="15">
        <f>MAX(B7:D7)</f>
        <v>80</v>
      </c>
      <c r="G7" s="10"/>
    </row>
    <row r="8" spans="1:7">
      <c r="A8" s="14" t="s">
        <v>1044</v>
      </c>
      <c r="B8" s="10">
        <v>90</v>
      </c>
      <c r="C8" s="10">
        <v>50</v>
      </c>
      <c r="D8" s="10">
        <v>70</v>
      </c>
      <c r="E8" s="10">
        <f>AVERAGE(B8:D8)</f>
        <v>70</v>
      </c>
      <c r="F8" s="15">
        <f>MAX(B8:D8)</f>
        <v>90</v>
      </c>
      <c r="G8" s="10"/>
    </row>
    <row r="9" spans="1:7">
      <c r="A9" s="14" t="s">
        <v>1045</v>
      </c>
      <c r="B9" s="10">
        <v>55</v>
      </c>
      <c r="C9" s="10">
        <v>70</v>
      </c>
      <c r="D9" s="10">
        <v>65</v>
      </c>
      <c r="E9" s="10">
        <f>AVERAGE(B9:D9)</f>
        <v>63.333333333333336</v>
      </c>
      <c r="F9" s="15">
        <f>MAX(B9:D9)</f>
        <v>70</v>
      </c>
      <c r="G9" s="10"/>
    </row>
    <row r="10" spans="1:7">
      <c r="A10" s="13" t="s">
        <v>1046</v>
      </c>
      <c r="B10" s="10">
        <v>55</v>
      </c>
      <c r="C10" s="10">
        <v>30</v>
      </c>
      <c r="D10" s="10">
        <v>65</v>
      </c>
      <c r="E10" s="10">
        <f>AVERAGE(B10:D10)</f>
        <v>50</v>
      </c>
      <c r="F10" s="15">
        <f>MAX(B10:D10)</f>
        <v>65</v>
      </c>
      <c r="G10" s="10"/>
    </row>
    <row r="11" spans="1:7">
      <c r="A11" s="19" t="s">
        <v>1047</v>
      </c>
      <c r="B11" s="20">
        <v>55</v>
      </c>
      <c r="C11" s="20">
        <v>80</v>
      </c>
      <c r="D11" s="20">
        <v>60</v>
      </c>
      <c r="E11" s="20">
        <f>AVERAGE(B11:D11)</f>
        <v>65</v>
      </c>
      <c r="F11" s="21">
        <f>MAX(B11:D11)</f>
        <v>80</v>
      </c>
      <c r="G11" s="20"/>
    </row>
    <row r="14" spans="1:7">
      <c r="A14" t="s">
        <v>1048</v>
      </c>
    </row>
    <row r="15" spans="1:7">
      <c r="A15" t="s">
        <v>1049</v>
      </c>
    </row>
    <row r="16" spans="1:7">
      <c r="A16" t="s">
        <v>1050</v>
      </c>
    </row>
    <row r="17" spans="1:1">
      <c r="A17" t="s">
        <v>1051</v>
      </c>
    </row>
    <row r="18" spans="1:1">
      <c r="A18" t="s">
        <v>1052</v>
      </c>
    </row>
    <row r="19" spans="1:1">
      <c r="A19" t="s">
        <v>1053</v>
      </c>
    </row>
    <row r="20" spans="1:1">
      <c r="A20" t="s">
        <v>1054</v>
      </c>
    </row>
  </sheetData>
  <conditionalFormatting sqref="E2:E1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1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1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E2:E1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dataValidations count="4">
    <dataValidation allowBlank="1" showInputMessage="1" showErrorMessage="1" sqref="F2:F11 E2:E11" xr:uid="{0666F4F3-0BFC-49C7-867D-E80D1F38ABE2}"/>
    <dataValidation type="decimal" allowBlank="1" showInputMessage="1" showErrorMessage="1" promptTitle="DOES NOT REQUIRE HELP" prompt="DOES NOT REQUIRE HELP" sqref="G5:G6 G1:G3 E1" xr:uid="{DDEEE18C-5F94-44C8-9BC7-E1D4B32F334E}">
      <formula1>$E$6</formula1>
      <formula2>$E$2</formula2>
    </dataValidation>
    <dataValidation type="decimal" showInputMessage="1" showErrorMessage="1" promptTitle="DOES NOT REQUIRE HELP" prompt="DOES NOT REQUIRE HELP" sqref="G4" xr:uid="{BC01ED19-AF52-4010-B457-92A43BD9AF16}">
      <formula1>$E$6</formula1>
      <formula2>$E$2</formula2>
    </dataValidation>
    <dataValidation type="decimal" operator="lessThan" allowBlank="1" showInputMessage="1" showErrorMessage="1" prompt="rEQUIRE HELP_x000a_" sqref="G7:G11" xr:uid="{801EA63F-BCA1-4805-BBD8-71604F49E350}">
      <formula1>75</formula1>
    </dataValidation>
  </dataValidation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6.xml>��
</file>

<file path=customXml/item7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DB66D47D280B4D81F576B4CD34D236" ma:contentTypeVersion="0" ma:contentTypeDescription="Create a new document." ma:contentTypeScope="" ma:versionID="73b12cbe37f6b8118668e1c06d3b259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09B95C5D-16BB-4BEF-B316-6D3A8C9DD811}"/>
</file>

<file path=customXml/itemProps2.xml><?xml version="1.0" encoding="utf-8"?>
<ds:datastoreItem xmlns:ds="http://schemas.openxmlformats.org/officeDocument/2006/customXml" ds:itemID="{E2D36A1E-236C-4E19-9955-D6B07E5D30B7}"/>
</file>

<file path=customXml/itemProps3.xml><?xml version="1.0" encoding="utf-8"?>
<ds:datastoreItem xmlns:ds="http://schemas.openxmlformats.org/officeDocument/2006/customXml" ds:itemID="{A85E162B-7A50-4957-AE78-A5F153441C86}"/>
</file>

<file path=customXml/itemProps4.xml><?xml version="1.0" encoding="utf-8"?>
<ds:datastoreItem xmlns:ds="http://schemas.openxmlformats.org/officeDocument/2006/customXml" ds:itemID="{B46F128A-B7FE-46C0-9B9B-600600B1B28E}"/>
</file>

<file path=customXml/itemProps5.xml><?xml version="1.0" encoding="utf-8"?>
<ds:datastoreItem xmlns:ds="http://schemas.openxmlformats.org/officeDocument/2006/customXml" ds:itemID="{E643224C-1CC4-4A7F-A567-22ECFBDF619E}"/>
</file>

<file path=customXml/itemProps6.xml><?xml version="1.0" encoding="utf-8"?>
<ds:datastoreItem xmlns:ds="http://schemas.openxmlformats.org/officeDocument/2006/customXml" ds:itemID="{A4B88D49-EA58-47E5-AA07-36D60BC9149C}"/>
</file>

<file path=customXml/itemProps7.xml><?xml version="1.0" encoding="utf-8"?>
<ds:datastoreItem xmlns:ds="http://schemas.openxmlformats.org/officeDocument/2006/customXml" ds:itemID="{3F99DD3F-E107-4ADD-908F-A6F15894E6BB}"/>
</file>

<file path=customXml/itemProps8.xml><?xml version="1.0" encoding="utf-8"?>
<ds:datastoreItem xmlns:ds="http://schemas.openxmlformats.org/officeDocument/2006/customXml" ds:itemID="{82F3FFA2-A909-498D-9BC6-33DF5B99923B}"/>
</file>

<file path=customXml/itemProps9.xml><?xml version="1.0" encoding="utf-8"?>
<ds:datastoreItem xmlns:ds="http://schemas.openxmlformats.org/officeDocument/2006/customXml" ds:itemID="{3E8CB0BE-C4BA-4913-9C77-CD4B1441093A}"/>
</file>

<file path=customXml/itemProps10.xml><?xml version="1.0" encoding="utf-8"?>
<ds:datastoreItem xmlns:ds="http://schemas.openxmlformats.org/officeDocument/2006/customXml" ds:itemID="{19C66761-A138-4D29-95EB-4CF018C84C81}"/>
</file>

<file path=customXml/itemProps11.xml><?xml version="1.0" encoding="utf-8"?>
<ds:datastoreItem xmlns:ds="http://schemas.openxmlformats.org/officeDocument/2006/customXml" ds:itemID="{B0863CD4-1E7A-4D88-A05C-62E37A52A464}"/>
</file>

<file path=customXml/itemProps12.xml><?xml version="1.0" encoding="utf-8"?>
<ds:datastoreItem xmlns:ds="http://schemas.openxmlformats.org/officeDocument/2006/customXml" ds:itemID="{0ECF1352-6F0C-4E7B-8AFB-2EA761E69D98}"/>
</file>

<file path=customXml/itemProps13.xml><?xml version="1.0" encoding="utf-8"?>
<ds:datastoreItem xmlns:ds="http://schemas.openxmlformats.org/officeDocument/2006/customXml" ds:itemID="{8B7F014E-65B1-48DD-A1AF-A79E02398FCF}"/>
</file>

<file path=customXml/itemProps14.xml><?xml version="1.0" encoding="utf-8"?>
<ds:datastoreItem xmlns:ds="http://schemas.openxmlformats.org/officeDocument/2006/customXml" ds:itemID="{6A238311-EE1E-4F00-870C-F1577541CA78}"/>
</file>

<file path=customXml/itemProps15.xml><?xml version="1.0" encoding="utf-8"?>
<ds:datastoreItem xmlns:ds="http://schemas.openxmlformats.org/officeDocument/2006/customXml" ds:itemID="{06D295F5-8058-4546-A127-35DC9120150C}"/>
</file>

<file path=customXml/itemProps16.xml><?xml version="1.0" encoding="utf-8"?>
<ds:datastoreItem xmlns:ds="http://schemas.openxmlformats.org/officeDocument/2006/customXml" ds:itemID="{DD9334D5-6C08-4A46-AD2C-FA9BF6D4670C}"/>
</file>

<file path=customXml/itemProps17.xml><?xml version="1.0" encoding="utf-8"?>
<ds:datastoreItem xmlns:ds="http://schemas.openxmlformats.org/officeDocument/2006/customXml" ds:itemID="{FE6DF61C-7ABD-44B9-B769-8F2899BB81F7}"/>
</file>

<file path=customXml/itemProps18.xml><?xml version="1.0" encoding="utf-8"?>
<ds:datastoreItem xmlns:ds="http://schemas.openxmlformats.org/officeDocument/2006/customXml" ds:itemID="{6DA07CEC-807D-4764-A388-A6BBED7640E0}"/>
</file>

<file path=customXml/itemProps19.xml><?xml version="1.0" encoding="utf-8"?>
<ds:datastoreItem xmlns:ds="http://schemas.openxmlformats.org/officeDocument/2006/customXml" ds:itemID="{15575EC4-E142-4B68-9BA1-7D9F83EA50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Benkaroun</dc:creator>
  <cp:keywords/>
  <dc:description/>
  <cp:lastModifiedBy>Abdullah Kamuka</cp:lastModifiedBy>
  <cp:revision/>
  <dcterms:created xsi:type="dcterms:W3CDTF">2024-01-05T15:03:52Z</dcterms:created>
  <dcterms:modified xsi:type="dcterms:W3CDTF">2025-04-05T10:20:19Z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0x0101007FDB66D47D280B4D81F576B4CD34D236</vt:lpwstr>
  </property>
</Properties>
</file>