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2C8801A-9DCC-48A3-8C70-6F3170DE37A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BI Tools" sheetId="4" r:id="rId1"/>
    <sheet name="BI Calculations" sheetId="1" r:id="rId2"/>
    <sheet name="BI Sub-sections" sheetId="2" r:id="rId3"/>
    <sheet name="SPC" sheetId="5" r:id="rId4"/>
    <sheet name="SPC Calculations" sheetId="6" r:id="rId5"/>
    <sheet name="SPC Sub-sec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3" i="1" l="1"/>
  <c r="AF33" i="1" s="1"/>
  <c r="AF24" i="1"/>
  <c r="AF25" i="1"/>
  <c r="AF26" i="1"/>
  <c r="AF27" i="1"/>
  <c r="AF28" i="1"/>
  <c r="AF29" i="1"/>
  <c r="AF30" i="1"/>
  <c r="AF31" i="1"/>
  <c r="AF32" i="1"/>
  <c r="AF15" i="1"/>
  <c r="B159" i="2"/>
  <c r="B37" i="2"/>
  <c r="B108" i="2"/>
  <c r="AE26" i="1"/>
  <c r="B73" i="2"/>
  <c r="A100" i="7" a="1"/>
  <c r="A100" i="7" s="1"/>
  <c r="A81" i="7" a="1"/>
  <c r="A81" i="7" s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7" i="2"/>
  <c r="B82" i="7"/>
  <c r="B83" i="7"/>
  <c r="B84" i="7"/>
  <c r="B85" i="7"/>
  <c r="B86" i="7"/>
  <c r="B87" i="7"/>
  <c r="B88" i="7"/>
  <c r="B89" i="7"/>
  <c r="B90" i="7"/>
  <c r="B91" i="7"/>
  <c r="B92" i="7"/>
  <c r="B93" i="7"/>
  <c r="A62" i="7" a="1"/>
  <c r="A62" i="7" s="1"/>
  <c r="B81" i="7"/>
  <c r="B11" i="6" s="1" a="1"/>
  <c r="B11" i="6" s="1"/>
  <c r="B12" i="6" s="1"/>
  <c r="B28" i="6" s="1"/>
  <c r="A5" i="7" a="1"/>
  <c r="A5" i="7" s="1"/>
  <c r="B130" i="2"/>
  <c r="B131" i="2"/>
  <c r="B132" i="2"/>
  <c r="B133" i="2"/>
  <c r="B134" i="2"/>
  <c r="B135" i="2"/>
  <c r="B136" i="2"/>
  <c r="B137" i="2"/>
  <c r="B138" i="2"/>
  <c r="B139" i="2"/>
  <c r="B140" i="2"/>
  <c r="B141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42" i="2"/>
  <c r="B129" i="2"/>
  <c r="B79" i="2"/>
  <c r="B80" i="2"/>
  <c r="B81" i="2"/>
  <c r="B82" i="2"/>
  <c r="B83" i="2"/>
  <c r="B84" i="2"/>
  <c r="B85" i="2"/>
  <c r="B86" i="2"/>
  <c r="B87" i="2"/>
  <c r="B88" i="2"/>
  <c r="B89" i="2"/>
  <c r="B90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91" i="2"/>
  <c r="B78" i="2"/>
  <c r="B8" i="1" l="1" a="1"/>
  <c r="B8" i="1" s="1"/>
  <c r="B14" i="1" a="1"/>
  <c r="B14" i="1" s="1"/>
  <c r="H12" i="6"/>
  <c r="N12" i="6"/>
  <c r="F12" i="6"/>
  <c r="F28" i="6" s="1"/>
  <c r="M12" i="6"/>
  <c r="M28" i="6" s="1"/>
  <c r="E12" i="6"/>
  <c r="L12" i="6"/>
  <c r="L28" i="6" s="1"/>
  <c r="D12" i="6"/>
  <c r="D28" i="6" s="1"/>
  <c r="K12" i="6"/>
  <c r="K28" i="6" s="1"/>
  <c r="C12" i="6"/>
  <c r="J12" i="6"/>
  <c r="I12" i="6"/>
  <c r="I28" i="6" s="1"/>
  <c r="G12" i="6"/>
  <c r="B27" i="6"/>
  <c r="B25" i="6"/>
  <c r="B6" i="7"/>
  <c r="B7" i="7"/>
  <c r="B8" i="7"/>
  <c r="B9" i="7"/>
  <c r="B10" i="7"/>
  <c r="B11" i="7"/>
  <c r="B12" i="7"/>
  <c r="B13" i="7"/>
  <c r="B14" i="7"/>
  <c r="B15" i="7"/>
  <c r="B16" i="7"/>
  <c r="B17" i="7"/>
  <c r="B5" i="7"/>
  <c r="B33" i="2"/>
  <c r="B34" i="2"/>
  <c r="B35" i="2"/>
  <c r="B36" i="2"/>
  <c r="B68" i="2"/>
  <c r="B69" i="2"/>
  <c r="B70" i="2"/>
  <c r="B71" i="2"/>
  <c r="B72" i="2"/>
  <c r="B32" i="2"/>
  <c r="B67" i="2"/>
  <c r="B28" i="2"/>
  <c r="B29" i="2"/>
  <c r="B30" i="2"/>
  <c r="B31" i="2"/>
  <c r="B61" i="2"/>
  <c r="B62" i="2"/>
  <c r="B63" i="2"/>
  <c r="B64" i="2"/>
  <c r="B65" i="2"/>
  <c r="B66" i="2"/>
  <c r="B60" i="2"/>
  <c r="B59" i="2"/>
  <c r="B58" i="2"/>
  <c r="B57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43" i="2"/>
  <c r="B26" i="2"/>
  <c r="B27" i="2"/>
  <c r="L22" i="6" l="1"/>
  <c r="F23" i="6"/>
  <c r="I23" i="6"/>
  <c r="M22" i="6"/>
  <c r="B15" i="1"/>
  <c r="B32" i="1" s="1"/>
  <c r="AA15" i="1"/>
  <c r="AA23" i="1" s="1"/>
  <c r="R15" i="1"/>
  <c r="R23" i="1" s="1"/>
  <c r="Z15" i="1"/>
  <c r="Z23" i="1" s="1"/>
  <c r="E15" i="1"/>
  <c r="E28" i="1" s="1"/>
  <c r="G15" i="1"/>
  <c r="G32" i="1" s="1"/>
  <c r="U15" i="1"/>
  <c r="U24" i="1" s="1"/>
  <c r="Y15" i="1"/>
  <c r="Y23" i="1" s="1"/>
  <c r="F15" i="1"/>
  <c r="F32" i="1" s="1"/>
  <c r="M15" i="1"/>
  <c r="M26" i="1" s="1"/>
  <c r="N15" i="1"/>
  <c r="N32" i="1" s="1"/>
  <c r="W15" i="1"/>
  <c r="W24" i="1" s="1"/>
  <c r="AC15" i="1"/>
  <c r="AC25" i="1" s="1"/>
  <c r="S15" i="1"/>
  <c r="S23" i="1" s="1"/>
  <c r="C15" i="1"/>
  <c r="C28" i="1" s="1"/>
  <c r="AE15" i="1"/>
  <c r="AE30" i="1" s="1"/>
  <c r="D15" i="1"/>
  <c r="D29" i="1" s="1"/>
  <c r="AD15" i="1"/>
  <c r="AD31" i="1" s="1"/>
  <c r="P15" i="1"/>
  <c r="P27" i="1" s="1"/>
  <c r="V15" i="1"/>
  <c r="V25" i="1" s="1"/>
  <c r="I15" i="1"/>
  <c r="I23" i="1" s="1"/>
  <c r="H15" i="1"/>
  <c r="H23" i="1" s="1"/>
  <c r="T15" i="1"/>
  <c r="T23" i="1" s="1"/>
  <c r="X15" i="1"/>
  <c r="X23" i="1" s="1"/>
  <c r="L15" i="1"/>
  <c r="L25" i="1" s="1"/>
  <c r="K15" i="1"/>
  <c r="K23" i="1" s="1"/>
  <c r="J15" i="1"/>
  <c r="J23" i="1" s="1"/>
  <c r="O15" i="1"/>
  <c r="O32" i="1" s="1"/>
  <c r="AB15" i="1"/>
  <c r="AB23" i="1" s="1"/>
  <c r="Q15" i="1"/>
  <c r="Q32" i="1" s="1"/>
  <c r="H23" i="6"/>
  <c r="H28" i="6"/>
  <c r="G23" i="6"/>
  <c r="G28" i="6"/>
  <c r="C27" i="6"/>
  <c r="C28" i="6"/>
  <c r="E27" i="6"/>
  <c r="E28" i="6"/>
  <c r="D22" i="6"/>
  <c r="E23" i="6"/>
  <c r="E24" i="6"/>
  <c r="K22" i="6"/>
  <c r="J23" i="6"/>
  <c r="J28" i="6"/>
  <c r="N22" i="6"/>
  <c r="N28" i="6"/>
  <c r="J26" i="6"/>
  <c r="J24" i="6"/>
  <c r="J22" i="6"/>
  <c r="M25" i="6"/>
  <c r="D27" i="6"/>
  <c r="G26" i="6"/>
  <c r="G22" i="6"/>
  <c r="I26" i="6"/>
  <c r="I24" i="6"/>
  <c r="I22" i="6"/>
  <c r="L25" i="6"/>
  <c r="D26" i="6"/>
  <c r="E26" i="6"/>
  <c r="E22" i="6"/>
  <c r="E29" i="6" s="1"/>
  <c r="H26" i="6"/>
  <c r="H24" i="6"/>
  <c r="H22" i="6"/>
  <c r="M24" i="6"/>
  <c r="D25" i="6"/>
  <c r="G25" i="6"/>
  <c r="K27" i="6"/>
  <c r="K25" i="6"/>
  <c r="K23" i="6"/>
  <c r="N27" i="6"/>
  <c r="L24" i="6"/>
  <c r="D24" i="6"/>
  <c r="E25" i="6"/>
  <c r="J27" i="6"/>
  <c r="J25" i="6"/>
  <c r="M27" i="6"/>
  <c r="M23" i="6"/>
  <c r="D23" i="6"/>
  <c r="G24" i="6"/>
  <c r="I27" i="6"/>
  <c r="I25" i="6"/>
  <c r="L27" i="6"/>
  <c r="L23" i="6"/>
  <c r="L29" i="6" s="1"/>
  <c r="B24" i="6"/>
  <c r="H27" i="6"/>
  <c r="H25" i="6"/>
  <c r="M26" i="6"/>
  <c r="G27" i="6"/>
  <c r="K26" i="6"/>
  <c r="K24" i="6"/>
  <c r="L26" i="6"/>
  <c r="F25" i="6"/>
  <c r="F22" i="6"/>
  <c r="F27" i="6"/>
  <c r="F24" i="6"/>
  <c r="F26" i="6"/>
  <c r="N26" i="6"/>
  <c r="N24" i="6"/>
  <c r="N23" i="6"/>
  <c r="N25" i="6"/>
  <c r="C25" i="6"/>
  <c r="C26" i="6"/>
  <c r="C24" i="6"/>
  <c r="C23" i="6"/>
  <c r="C22" i="6"/>
  <c r="B22" i="6"/>
  <c r="B23" i="6"/>
  <c r="B26" i="6"/>
  <c r="AC29" i="1"/>
  <c r="X28" i="1"/>
  <c r="AB30" i="1"/>
  <c r="AD25" i="1"/>
  <c r="Y26" i="1"/>
  <c r="U32" i="1"/>
  <c r="AC32" i="1"/>
  <c r="AC31" i="1"/>
  <c r="AC23" i="1"/>
  <c r="M30" i="1"/>
  <c r="K31" i="1"/>
  <c r="I26" i="1"/>
  <c r="I27" i="1"/>
  <c r="I29" i="1"/>
  <c r="G24" i="1"/>
  <c r="F27" i="1"/>
  <c r="G29" i="1"/>
  <c r="F28" i="1"/>
  <c r="E29" i="1"/>
  <c r="E31" i="1"/>
  <c r="E32" i="1"/>
  <c r="E23" i="1"/>
  <c r="E25" i="1"/>
  <c r="E27" i="1"/>
  <c r="E30" i="1"/>
  <c r="B23" i="1"/>
  <c r="B27" i="1"/>
  <c r="B30" i="1"/>
  <c r="B26" i="1"/>
  <c r="B29" i="1"/>
  <c r="B31" i="1"/>
  <c r="B24" i="1"/>
  <c r="F29" i="1" l="1"/>
  <c r="G28" i="1"/>
  <c r="U23" i="1"/>
  <c r="B25" i="1"/>
  <c r="E26" i="1"/>
  <c r="G31" i="1"/>
  <c r="I28" i="1"/>
  <c r="AC27" i="1"/>
  <c r="AB28" i="1"/>
  <c r="C31" i="1"/>
  <c r="D31" i="1"/>
  <c r="I30" i="1"/>
  <c r="N23" i="1"/>
  <c r="C29" i="1"/>
  <c r="N28" i="1"/>
  <c r="U25" i="1"/>
  <c r="B28" i="1"/>
  <c r="B33" i="1" s="1"/>
  <c r="C30" i="1"/>
  <c r="E24" i="1"/>
  <c r="I25" i="1"/>
  <c r="U28" i="1"/>
  <c r="AB26" i="1"/>
  <c r="U29" i="1"/>
  <c r="R27" i="1"/>
  <c r="R30" i="1"/>
  <c r="R24" i="1"/>
  <c r="J26" i="1"/>
  <c r="K32" i="1"/>
  <c r="P32" i="1"/>
  <c r="R25" i="1"/>
  <c r="C25" i="1"/>
  <c r="K25" i="1"/>
  <c r="I32" i="1"/>
  <c r="AC28" i="1"/>
  <c r="S26" i="1"/>
  <c r="X24" i="1"/>
  <c r="C32" i="1"/>
  <c r="C27" i="1"/>
  <c r="AC26" i="1"/>
  <c r="AB25" i="1"/>
  <c r="T26" i="1"/>
  <c r="C24" i="1"/>
  <c r="C26" i="1"/>
  <c r="I24" i="1"/>
  <c r="I31" i="1"/>
  <c r="K28" i="1"/>
  <c r="AC24" i="1"/>
  <c r="AB32" i="1"/>
  <c r="M32" i="1"/>
  <c r="T27" i="1"/>
  <c r="Q23" i="1"/>
  <c r="M29" i="6"/>
  <c r="AA31" i="1"/>
  <c r="AA32" i="1"/>
  <c r="Y28" i="1"/>
  <c r="X32" i="1"/>
  <c r="X26" i="1"/>
  <c r="Y31" i="1"/>
  <c r="Y32" i="1"/>
  <c r="Y30" i="1"/>
  <c r="X27" i="1"/>
  <c r="X31" i="1"/>
  <c r="X29" i="1"/>
  <c r="U27" i="1"/>
  <c r="T30" i="1"/>
  <c r="U26" i="1"/>
  <c r="T25" i="1"/>
  <c r="T32" i="1"/>
  <c r="X30" i="1"/>
  <c r="Q27" i="1"/>
  <c r="T31" i="1"/>
  <c r="U31" i="1"/>
  <c r="AE24" i="1"/>
  <c r="U30" i="1"/>
  <c r="T29" i="1"/>
  <c r="T24" i="1"/>
  <c r="Y27" i="1"/>
  <c r="AE23" i="1"/>
  <c r="AE31" i="1"/>
  <c r="AE28" i="1"/>
  <c r="AE25" i="1"/>
  <c r="T28" i="1"/>
  <c r="Y25" i="1"/>
  <c r="AE27" i="1"/>
  <c r="Y24" i="1"/>
  <c r="AE32" i="1"/>
  <c r="AE29" i="1"/>
  <c r="X25" i="1"/>
  <c r="Y29" i="1"/>
  <c r="Z26" i="1"/>
  <c r="O31" i="1"/>
  <c r="AB27" i="1"/>
  <c r="AB24" i="1"/>
  <c r="Z28" i="1"/>
  <c r="Z31" i="1"/>
  <c r="R31" i="1"/>
  <c r="Z32" i="1"/>
  <c r="J24" i="1"/>
  <c r="O25" i="1"/>
  <c r="AB29" i="1"/>
  <c r="W23" i="1"/>
  <c r="AC30" i="1"/>
  <c r="N29" i="1"/>
  <c r="R29" i="1"/>
  <c r="R28" i="1"/>
  <c r="D25" i="1"/>
  <c r="F23" i="1"/>
  <c r="J31" i="1"/>
  <c r="O28" i="1"/>
  <c r="R26" i="1"/>
  <c r="AB31" i="1"/>
  <c r="W25" i="1"/>
  <c r="J27" i="1"/>
  <c r="P23" i="1"/>
  <c r="N25" i="1"/>
  <c r="P31" i="1"/>
  <c r="W29" i="1"/>
  <c r="N26" i="1"/>
  <c r="V29" i="1"/>
  <c r="Z24" i="1"/>
  <c r="V26" i="1"/>
  <c r="P28" i="1"/>
  <c r="F24" i="1"/>
  <c r="L27" i="1"/>
  <c r="J30" i="1"/>
  <c r="L30" i="1"/>
  <c r="O24" i="1"/>
  <c r="N30" i="1"/>
  <c r="P30" i="1"/>
  <c r="S27" i="1"/>
  <c r="W31" i="1"/>
  <c r="R32" i="1"/>
  <c r="AD30" i="1"/>
  <c r="J28" i="1"/>
  <c r="O26" i="1"/>
  <c r="N27" i="1"/>
  <c r="V30" i="1"/>
  <c r="J32" i="1"/>
  <c r="L28" i="1"/>
  <c r="O29" i="1"/>
  <c r="O27" i="1"/>
  <c r="N31" i="1"/>
  <c r="P29" i="1"/>
  <c r="V32" i="1"/>
  <c r="W28" i="1"/>
  <c r="V31" i="1"/>
  <c r="P26" i="1"/>
  <c r="P25" i="1"/>
  <c r="Z25" i="1"/>
  <c r="J25" i="1"/>
  <c r="J29" i="1"/>
  <c r="O23" i="1"/>
  <c r="N24" i="1"/>
  <c r="O30" i="1"/>
  <c r="P24" i="1"/>
  <c r="V24" i="1"/>
  <c r="W32" i="1"/>
  <c r="V23" i="1"/>
  <c r="M31" i="1"/>
  <c r="AA24" i="1"/>
  <c r="W26" i="1"/>
  <c r="Z27" i="1"/>
  <c r="Z30" i="1"/>
  <c r="V28" i="1"/>
  <c r="V27" i="1"/>
  <c r="W27" i="1"/>
  <c r="W30" i="1"/>
  <c r="Z29" i="1"/>
  <c r="H30" i="1"/>
  <c r="H24" i="1"/>
  <c r="H26" i="1"/>
  <c r="H29" i="1"/>
  <c r="G26" i="1"/>
  <c r="G27" i="1"/>
  <c r="M23" i="1"/>
  <c r="L24" i="1"/>
  <c r="K30" i="1"/>
  <c r="L32" i="1"/>
  <c r="Q28" i="1"/>
  <c r="S31" i="1"/>
  <c r="AD24" i="1"/>
  <c r="S28" i="1"/>
  <c r="S25" i="1"/>
  <c r="AD29" i="1"/>
  <c r="S32" i="1"/>
  <c r="Q30" i="1"/>
  <c r="D32" i="1"/>
  <c r="G30" i="1"/>
  <c r="L23" i="1"/>
  <c r="F31" i="1"/>
  <c r="F26" i="1"/>
  <c r="K29" i="1"/>
  <c r="L29" i="1"/>
  <c r="Q25" i="1"/>
  <c r="AD28" i="1"/>
  <c r="AD26" i="1"/>
  <c r="D30" i="1"/>
  <c r="G25" i="1"/>
  <c r="M24" i="1"/>
  <c r="K26" i="1"/>
  <c r="Q26" i="1"/>
  <c r="AA25" i="1"/>
  <c r="H25" i="1"/>
  <c r="S29" i="1"/>
  <c r="AA26" i="1"/>
  <c r="Q31" i="1"/>
  <c r="K27" i="1"/>
  <c r="M27" i="1"/>
  <c r="M29" i="1"/>
  <c r="D28" i="1"/>
  <c r="F25" i="1"/>
  <c r="L31" i="1"/>
  <c r="M28" i="1"/>
  <c r="Q24" i="1"/>
  <c r="AA27" i="1"/>
  <c r="S24" i="1"/>
  <c r="AA28" i="1"/>
  <c r="AD27" i="1"/>
  <c r="Q29" i="1"/>
  <c r="H31" i="1"/>
  <c r="G23" i="1"/>
  <c r="F30" i="1"/>
  <c r="K24" i="1"/>
  <c r="M25" i="1"/>
  <c r="L26" i="1"/>
  <c r="AA29" i="1"/>
  <c r="S30" i="1"/>
  <c r="AD32" i="1"/>
  <c r="AA30" i="1"/>
  <c r="AD23" i="1"/>
  <c r="H32" i="1"/>
  <c r="H27" i="1"/>
  <c r="H28" i="1"/>
  <c r="B29" i="6"/>
  <c r="K29" i="6"/>
  <c r="C29" i="6"/>
  <c r="J29" i="6"/>
  <c r="I29" i="6"/>
  <c r="H29" i="6"/>
  <c r="D29" i="6"/>
  <c r="F29" i="6"/>
  <c r="G29" i="6"/>
  <c r="N29" i="6"/>
  <c r="E33" i="1"/>
  <c r="D27" i="1"/>
  <c r="C23" i="1"/>
  <c r="D24" i="1"/>
  <c r="D26" i="1"/>
  <c r="D23" i="1"/>
  <c r="AC33" i="1" l="1"/>
  <c r="Y33" i="1"/>
  <c r="U33" i="1"/>
  <c r="I33" i="1"/>
  <c r="AB33" i="1"/>
  <c r="X33" i="1"/>
  <c r="AE33" i="1"/>
  <c r="T33" i="1"/>
  <c r="C33" i="1"/>
  <c r="H33" i="1"/>
  <c r="W33" i="1"/>
  <c r="N33" i="1"/>
  <c r="Z33" i="1"/>
  <c r="J33" i="1"/>
  <c r="Q33" i="1"/>
  <c r="V33" i="1"/>
  <c r="O33" i="1"/>
  <c r="R33" i="1"/>
  <c r="F33" i="1"/>
  <c r="P33" i="1"/>
  <c r="K33" i="1"/>
  <c r="M33" i="1"/>
  <c r="S33" i="1"/>
  <c r="AA33" i="1"/>
  <c r="AD33" i="1"/>
  <c r="G33" i="1"/>
  <c r="L33" i="1"/>
  <c r="D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<sst xmlns="http://schemas.openxmlformats.org/spreadsheetml/2006/main" count="815" uniqueCount="152">
  <si>
    <t>Zoho Analytics</t>
  </si>
  <si>
    <t>Yellowfin</t>
  </si>
  <si>
    <t>MicroStrategy</t>
  </si>
  <si>
    <t>BOARD</t>
  </si>
  <si>
    <t>Pentaho</t>
  </si>
  <si>
    <t>Jaspersoft</t>
  </si>
  <si>
    <t>QlikView</t>
  </si>
  <si>
    <t>IBM Cognos Analytics</t>
  </si>
  <si>
    <t>Dundas BI</t>
  </si>
  <si>
    <t>Style Intelligence</t>
  </si>
  <si>
    <t>Logility</t>
  </si>
  <si>
    <t>Microsoft Power BI</t>
  </si>
  <si>
    <t>Oracle Analytics Cloud</t>
  </si>
  <si>
    <t>Tibco Spotfire</t>
  </si>
  <si>
    <t xml:space="preserve"> Third-party software compatibility</t>
  </si>
  <si>
    <t>Flexibility to adapt to different techniques(Adaptibility), versatility and usefulness</t>
  </si>
  <si>
    <t>Software platform compatibility</t>
  </si>
  <si>
    <t>Operation system</t>
  </si>
  <si>
    <t>Screen Size and resolution of the software</t>
  </si>
  <si>
    <t>Software configurability and customizability</t>
  </si>
  <si>
    <t>Community and Social media acceptance accordinging to followers and likes</t>
  </si>
  <si>
    <t>Other important capabilities:</t>
  </si>
  <si>
    <t>Looker</t>
  </si>
  <si>
    <t>Google data Studio</t>
  </si>
  <si>
    <t>DOMO</t>
  </si>
  <si>
    <t>Alteryx</t>
  </si>
  <si>
    <t>Amazon QuickSight</t>
  </si>
  <si>
    <t>ThoughtSpot</t>
  </si>
  <si>
    <t>Infor Birst</t>
  </si>
  <si>
    <t>Apache Superset</t>
  </si>
  <si>
    <t>Linux</t>
  </si>
  <si>
    <t>Mac OS</t>
  </si>
  <si>
    <t>Windows</t>
  </si>
  <si>
    <t>Andoid</t>
  </si>
  <si>
    <t>Ubuntu</t>
  </si>
  <si>
    <t>Android Tablets</t>
  </si>
  <si>
    <t>*</t>
  </si>
  <si>
    <t>Alibaba Cloud</t>
  </si>
  <si>
    <t>Tableau</t>
  </si>
  <si>
    <t>SAS</t>
  </si>
  <si>
    <t>Sisense</t>
  </si>
  <si>
    <t>Information Builders</t>
  </si>
  <si>
    <t>SAP BusinessObjects BI Suite</t>
  </si>
  <si>
    <t>Pyramid analytics</t>
  </si>
  <si>
    <t>Apple iOS</t>
  </si>
  <si>
    <t>ios(ipad)</t>
  </si>
  <si>
    <t>User Experiences</t>
  </si>
  <si>
    <t>Information Builders WebFOCUS</t>
  </si>
  <si>
    <t>Tellius</t>
  </si>
  <si>
    <t>Customer support</t>
  </si>
  <si>
    <t>Efficacy 1</t>
  </si>
  <si>
    <t>Efficacy 2</t>
  </si>
  <si>
    <t>Efficacy 3</t>
  </si>
  <si>
    <t>Efficacy 4</t>
  </si>
  <si>
    <t>Efficacy 5</t>
  </si>
  <si>
    <t>Efficacy 6</t>
  </si>
  <si>
    <t>Efficacy 7</t>
  </si>
  <si>
    <t>Efficacy 8</t>
  </si>
  <si>
    <t>Efficacy 9</t>
  </si>
  <si>
    <t>Efficacy 10</t>
  </si>
  <si>
    <t>Language support</t>
  </si>
  <si>
    <t>Customizability of coding</t>
  </si>
  <si>
    <t xml:space="preserve">Configurability </t>
  </si>
  <si>
    <t>Predictive analytics</t>
  </si>
  <si>
    <t xml:space="preserve"> Attractive visualization</t>
  </si>
  <si>
    <t>Maintainance of security and confidentiality</t>
  </si>
  <si>
    <t>Board Intelligence</t>
  </si>
  <si>
    <t xml:space="preserve">Capabilities </t>
  </si>
  <si>
    <t>Diverse data acceptance</t>
  </si>
  <si>
    <t>Map out criteria</t>
  </si>
  <si>
    <t>Sub-sections of the map out criteria</t>
  </si>
  <si>
    <t xml:space="preserve">Computional and analytical abilities </t>
  </si>
  <si>
    <t>Scoring</t>
  </si>
  <si>
    <t>4 to 5</t>
  </si>
  <si>
    <t xml:space="preserve">Outstanding </t>
  </si>
  <si>
    <t>Good</t>
  </si>
  <si>
    <t>Poor</t>
  </si>
  <si>
    <t>Satisfactory</t>
  </si>
  <si>
    <t>BI tools</t>
  </si>
  <si>
    <t>Total Score</t>
  </si>
  <si>
    <t xml:space="preserve">Total Weight </t>
  </si>
  <si>
    <t>Total Weighted Score</t>
  </si>
  <si>
    <t>unsatisfactory</t>
  </si>
  <si>
    <t>Sub-section: Software platform compatibility (Efficacy 1)</t>
  </si>
  <si>
    <t>Web app/Cloud based</t>
  </si>
  <si>
    <t>Microsoft power Bi</t>
  </si>
  <si>
    <t>Control Charts</t>
  </si>
  <si>
    <t>Pareto Charts</t>
  </si>
  <si>
    <t>Histograms</t>
  </si>
  <si>
    <t>Cause-and-effect diagram</t>
  </si>
  <si>
    <t>Scatter diagram</t>
  </si>
  <si>
    <t>Stratification</t>
  </si>
  <si>
    <t>See: BI Sub-sections  sheet                    .</t>
  </si>
  <si>
    <t xml:space="preserve">Customizability </t>
  </si>
  <si>
    <t>Specifications</t>
  </si>
  <si>
    <t>WinSPC</t>
  </si>
  <si>
    <t>Predisys Analytical Suite</t>
  </si>
  <si>
    <t xml:space="preserve">Enact </t>
  </si>
  <si>
    <t xml:space="preserve">SPC for Excel </t>
  </si>
  <si>
    <t>DataLyzer Spectrum SPC</t>
  </si>
  <si>
    <t>IQMS MES</t>
  </si>
  <si>
    <t>Intuitive ERP</t>
  </si>
  <si>
    <t>iPASP Cloud SPC</t>
  </si>
  <si>
    <t>RealTime SPC(Minitab)</t>
  </si>
  <si>
    <t>Synergy SPC</t>
  </si>
  <si>
    <t>SQCpack</t>
  </si>
  <si>
    <t>ProFicient</t>
  </si>
  <si>
    <t>See: SPC Sub-sections  sheet                    .</t>
  </si>
  <si>
    <t>Selection Criteria</t>
  </si>
  <si>
    <t>Attrative Visualization</t>
  </si>
  <si>
    <t>Customizability</t>
  </si>
  <si>
    <t>Per user</t>
  </si>
  <si>
    <t>Not provided by vendor</t>
  </si>
  <si>
    <t>per feature</t>
  </si>
  <si>
    <t>per year</t>
  </si>
  <si>
    <t>Over 100000</t>
  </si>
  <si>
    <t>QDM SPC System</t>
  </si>
  <si>
    <t>Price($)</t>
  </si>
  <si>
    <t>Cost effectiveness</t>
  </si>
  <si>
    <t>Score for Cost effectiveness</t>
  </si>
  <si>
    <t>Advanced Data Analysis ( hypotheses testing, ANOVA and more)</t>
  </si>
  <si>
    <t>Other Advanced charts</t>
  </si>
  <si>
    <t>Quality control (real-time)</t>
  </si>
  <si>
    <t>Instruction materials, user guide , training and so on</t>
  </si>
  <si>
    <t>SPC Tools</t>
  </si>
  <si>
    <t>English</t>
  </si>
  <si>
    <t>English, German</t>
  </si>
  <si>
    <t>English, Finnish, German</t>
  </si>
  <si>
    <t>Required Languages(English, Finnish, German)</t>
  </si>
  <si>
    <t>Other Languages(How many?)</t>
  </si>
  <si>
    <t>English,  German</t>
  </si>
  <si>
    <t>Supports Big Data?</t>
  </si>
  <si>
    <t xml:space="preserve">Supports Big Data? </t>
  </si>
  <si>
    <t>Public Review</t>
  </si>
  <si>
    <t>www.capterra.fi</t>
  </si>
  <si>
    <t>www.softwaresuggest.com</t>
  </si>
  <si>
    <t>www.getapp.com</t>
  </si>
  <si>
    <t>www.gartner.com</t>
  </si>
  <si>
    <t xml:space="preserve">***Efficacy 6  and 7 have several subsections. </t>
  </si>
  <si>
    <t>Charts and advanced data analysis criteria</t>
  </si>
  <si>
    <t>3 to 4</t>
  </si>
  <si>
    <t>2 to 3</t>
  </si>
  <si>
    <t>1 to 2</t>
  </si>
  <si>
    <t>0 to 1</t>
  </si>
  <si>
    <t>Real time Notification(email, teams and some other means)</t>
  </si>
  <si>
    <t>Real Time Notifications</t>
  </si>
  <si>
    <t>Yes</t>
  </si>
  <si>
    <t>No</t>
  </si>
  <si>
    <t>No information provided about notificaitons</t>
  </si>
  <si>
    <t>Splunk</t>
  </si>
  <si>
    <t>Diverse Data Acceptance</t>
  </si>
  <si>
    <t xml:space="preserve">***Efficacy 1, Efficacy 2 , Efficacy 4, and Efficacy 10 have several subsections.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</si>
</sst>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30303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363A41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63A4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46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2" fontId="0" fillId="0" borderId="0" xfId="0" applyNumberFormat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12" fillId="2" borderId="0" xfId="0" applyFont="1" applyFill="1"/>
    <xf numFmtId="0" fontId="6" fillId="2" borderId="0" xfId="0" applyFont="1" applyFill="1"/>
    <xf numFmtId="0" fontId="13" fillId="0" borderId="0" xfId="0" applyFont="1"/>
    <xf numFmtId="0" fontId="6" fillId="0" borderId="0" xfId="0" applyFont="1"/>
    <xf numFmtId="2" fontId="6" fillId="2" borderId="0" xfId="0" applyNumberFormat="1" applyFont="1" applyFill="1"/>
    <xf numFmtId="0" fontId="5" fillId="2" borderId="0" xfId="0" applyFont="1" applyFill="1"/>
    <xf numFmtId="2" fontId="5" fillId="2" borderId="0" xfId="0" applyNumberFormat="1" applyFont="1" applyFill="1"/>
    <xf numFmtId="0" fontId="14" fillId="0" borderId="0" xfId="0" applyFont="1"/>
    <xf numFmtId="0" fontId="11" fillId="2" borderId="0" xfId="0" applyFont="1" applyFill="1"/>
    <xf numFmtId="0" fontId="15" fillId="0" borderId="0" xfId="0" applyFont="1" applyAlignment="1">
      <alignment horizontal="center" vertical="center" readingOrder="1"/>
    </xf>
    <xf numFmtId="0" fontId="8" fillId="0" borderId="0" xfId="0" applyFont="1"/>
    <xf numFmtId="0" fontId="11" fillId="0" borderId="0" xfId="0" applyFont="1"/>
    <xf numFmtId="0" fontId="5" fillId="0" borderId="0" xfId="0" applyFont="1"/>
    <xf numFmtId="2" fontId="5" fillId="0" borderId="0" xfId="0" applyNumberFormat="1" applyFont="1"/>
    <xf numFmtId="0" fontId="12" fillId="0" borderId="0" xfId="0" applyFont="1"/>
    <xf numFmtId="0" fontId="17" fillId="0" borderId="0" xfId="0" applyFont="1"/>
    <xf numFmtId="0" fontId="19" fillId="0" borderId="0" xfId="1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8" fillId="2" borderId="0" xfId="0" applyFont="1" applyFill="1" applyAlignment="1">
      <alignment horizontal="center"/>
    </xf>
    <xf numFmtId="2" fontId="0" fillId="0" borderId="0" xfId="0" applyNumberFormat="1" applyAlignment="1">
      <alignment horizontal="right"/>
    </xf>
    <xf numFmtId="0" fontId="11" fillId="2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8" fillId="3" borderId="0" xfId="0" applyFont="1" applyFill="1"/>
    <xf numFmtId="0" fontId="2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57149</xdr:rowOff>
    </xdr:from>
    <xdr:to>
      <xdr:col>4</xdr:col>
      <xdr:colOff>1304925</xdr:colOff>
      <xdr:row>5</xdr:row>
      <xdr:rowOff>104774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2A882254-DBCB-44B0-B33D-F34616EDF073}"/>
            </a:ext>
          </a:extLst>
        </xdr:cNvPr>
        <xdr:cNvSpPr txBox="1">
          <a:spLocks noChangeArrowheads="1"/>
        </xdr:cNvSpPr>
      </xdr:nvSpPr>
      <xdr:spPr bwMode="auto">
        <a:xfrm>
          <a:off x="0" y="247649"/>
          <a:ext cx="11315700" cy="8096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vertOverflow="clip" wrap="square" lIns="27432" tIns="27432" rIns="0" bIns="0" anchor="ctr" upright="1"/>
        <a:lstStyle/>
        <a:p>
          <a:pPr algn="ctr"/>
          <a:r>
            <a:rPr lang="en-GB" sz="18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                       Thesis TOPIC: </a:t>
          </a:r>
          <a:r>
            <a:rPr lang="en-GB" sz="1400" b="1" i="0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Map out the best BI tool and SPC software for a case COMPANY: selection and rationalization process</a:t>
          </a:r>
          <a:r>
            <a:rPr lang="en-GB" sz="1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ctr"/>
          <a:r>
            <a:rPr lang="en-GB" sz="22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     BI tools</a:t>
          </a:r>
        </a:p>
      </xdr:txBody>
    </xdr:sp>
    <xdr:clientData/>
  </xdr:twoCellAnchor>
  <xdr:twoCellAnchor editAs="oneCell">
    <xdr:from>
      <xdr:col>4</xdr:col>
      <xdr:colOff>1314450</xdr:colOff>
      <xdr:row>1</xdr:row>
      <xdr:rowOff>57150</xdr:rowOff>
    </xdr:from>
    <xdr:to>
      <xdr:col>4</xdr:col>
      <xdr:colOff>3095190</xdr:colOff>
      <xdr:row>5</xdr:row>
      <xdr:rowOff>95249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628CC-98B1-4746-A7FB-63AAD26CB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47650"/>
          <a:ext cx="1780740" cy="8000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3600451</xdr:colOff>
      <xdr:row>18</xdr:row>
      <xdr:rowOff>161924</xdr:rowOff>
    </xdr:from>
    <xdr:to>
      <xdr:col>2</xdr:col>
      <xdr:colOff>933450</xdr:colOff>
      <xdr:row>44</xdr:row>
      <xdr:rowOff>38099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C948796D-F9C9-6CAE-FA04-F86411897B24}"/>
                </a:ext>
              </a:extLst>
            </xdr:cNvPr>
            <xdr:cNvSpPr/>
          </xdr:nvSpPr>
          <xdr:spPr>
            <a:xfrm>
              <a:off x="4819651" y="4114799"/>
              <a:ext cx="3324224" cy="492442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….+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ctrlP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nary>
                    </m:num>
                    <m:den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= Individual element of efficacy, i.e., the value of the i</a:t>
              </a:r>
              <a:r>
                <a:rPr lang="en-GB" sz="1400" baseline="30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element of the efficacy.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</m:nary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(2)</a:t>
              </a:r>
            </a:p>
            <a:p>
              <a:pPr algn="l"/>
              <a:endParaRPr lang="en-GB" sz="1400"/>
            </a:p>
          </xdr:txBody>
        </xdr:sp>
      </mc:Choice>
      <mc:Fallback xmlns="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C948796D-F9C9-6CAE-FA04-F86411897B24}"/>
                </a:ext>
              </a:extLst>
            </xdr:cNvPr>
            <xdr:cNvSpPr/>
          </xdr:nvSpPr>
          <xdr:spPr>
            <a:xfrm>
              <a:off x="4819651" y="4114799"/>
              <a:ext cx="3324224" cy="492442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𝑍=(∑1▒〖𝑥_1+𝑥_2+𝑥_3….+𝑥_𝑛 〗)/𝑛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𝑍=(∑1_1^𝑛▒𝑥)/𝑛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</a:p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𝑥_𝑖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= Individual element of efficacy, i.e., the value of the i</a:t>
              </a:r>
              <a:r>
                <a:rPr lang="en-GB" sz="1400" baseline="30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element of the efficacy.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𝑍_1+𝑍_2+𝑍3+….+𝑍_𝑛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∑1_1^𝑛▒𝑍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(2)</a:t>
              </a:r>
            </a:p>
            <a:p>
              <a:pPr algn="l"/>
              <a:endParaRPr lang="en-GB" sz="1400"/>
            </a:p>
          </xdr:txBody>
        </xdr:sp>
      </mc:Fallback>
    </mc:AlternateContent>
    <xdr:clientData/>
  </xdr:twoCellAnchor>
  <xdr:twoCellAnchor>
    <xdr:from>
      <xdr:col>2</xdr:col>
      <xdr:colOff>981076</xdr:colOff>
      <xdr:row>19</xdr:row>
      <xdr:rowOff>9524</xdr:rowOff>
    </xdr:from>
    <xdr:to>
      <xdr:col>4</xdr:col>
      <xdr:colOff>238125</xdr:colOff>
      <xdr:row>44</xdr:row>
      <xdr:rowOff>38099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946EDDF-1CF2-4C1F-8F6C-BC0772AB2161}"/>
                </a:ext>
              </a:extLst>
            </xdr:cNvPr>
            <xdr:cNvSpPr/>
          </xdr:nvSpPr>
          <xdr:spPr>
            <a:xfrm>
              <a:off x="8191501" y="4152899"/>
              <a:ext cx="3467099" cy="488632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</m:nary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946EDDF-1CF2-4C1F-8F6C-BC0772AB2161}"/>
                </a:ext>
              </a:extLst>
            </xdr:cNvPr>
            <xdr:cNvSpPr/>
          </xdr:nvSpPr>
          <xdr:spPr>
            <a:xfrm>
              <a:off x="8191501" y="4152899"/>
              <a:ext cx="3467099" cy="488632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𝑊_1+𝑊_2+….+𝑊_𝑛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∑1_1^𝑛▒𝑊</a:t>
              </a:r>
              <a:endParaRPr lang="en-GB" sz="1400"/>
            </a:p>
          </xdr:txBody>
        </xdr:sp>
      </mc:Fallback>
    </mc:AlternateContent>
    <xdr:clientData/>
  </xdr:twoCellAnchor>
  <xdr:twoCellAnchor editAs="oneCell">
    <xdr:from>
      <xdr:col>0</xdr:col>
      <xdr:colOff>1</xdr:colOff>
      <xdr:row>1</xdr:row>
      <xdr:rowOff>57150</xdr:rowOff>
    </xdr:from>
    <xdr:to>
      <xdr:col>1</xdr:col>
      <xdr:colOff>600075</xdr:colOff>
      <xdr:row>5</xdr:row>
      <xdr:rowOff>114301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39FC09-0D4C-B6EB-0C59-B661DA5FC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47650"/>
          <a:ext cx="1819274" cy="8191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0</xdr:col>
      <xdr:colOff>4743449</xdr:colOff>
      <xdr:row>2</xdr:row>
      <xdr:rowOff>133350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292859D-0943-1E59-3333-590CA5282FF5}"/>
            </a:ext>
          </a:extLst>
        </xdr:cNvPr>
        <xdr:cNvSpPr txBox="1">
          <a:spLocks noChangeArrowheads="1"/>
        </xdr:cNvSpPr>
      </xdr:nvSpPr>
      <xdr:spPr bwMode="auto">
        <a:xfrm>
          <a:off x="9524" y="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Calibri"/>
              <a:cs typeface="Calibri"/>
            </a:rPr>
            <a:t>Scoring each tool to find out 'Total weight' for each tool according to the map out criteria.</a:t>
          </a:r>
        </a:p>
      </xdr:txBody>
    </xdr:sp>
    <xdr:clientData/>
  </xdr:twoCellAnchor>
  <xdr:twoCellAnchor>
    <xdr:from>
      <xdr:col>0</xdr:col>
      <xdr:colOff>0</xdr:colOff>
      <xdr:row>17</xdr:row>
      <xdr:rowOff>114300</xdr:rowOff>
    </xdr:from>
    <xdr:to>
      <xdr:col>0</xdr:col>
      <xdr:colOff>4733925</xdr:colOff>
      <xdr:row>20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D57BCF7-ECC1-41DA-AE74-4801BD9AA681}"/>
            </a:ext>
          </a:extLst>
        </xdr:cNvPr>
        <xdr:cNvSpPr txBox="1">
          <a:spLocks noChangeArrowheads="1"/>
        </xdr:cNvSpPr>
      </xdr:nvSpPr>
      <xdr:spPr bwMode="auto">
        <a:xfrm>
          <a:off x="0" y="342900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Total Weighted Score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95250</xdr:rowOff>
    </xdr:from>
    <xdr:to>
      <xdr:col>3</xdr:col>
      <xdr:colOff>1085850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4F2AF8-ED53-4504-8CF5-0AED7DCD0DFF}"/>
            </a:ext>
          </a:extLst>
        </xdr:cNvPr>
        <xdr:cNvSpPr txBox="1">
          <a:spLocks noChangeArrowheads="1"/>
        </xdr:cNvSpPr>
      </xdr:nvSpPr>
      <xdr:spPr bwMode="auto">
        <a:xfrm>
          <a:off x="2505075" y="466725"/>
          <a:ext cx="5114925" cy="3524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platform compatibility (Efficacy 1)</a:t>
          </a:r>
        </a:p>
      </xdr:txBody>
    </xdr:sp>
    <xdr:clientData/>
  </xdr:twoCellAnchor>
  <xdr:twoCellAnchor>
    <xdr:from>
      <xdr:col>1</xdr:col>
      <xdr:colOff>9525</xdr:colOff>
      <xdr:row>38</xdr:row>
      <xdr:rowOff>142875</xdr:rowOff>
    </xdr:from>
    <xdr:to>
      <xdr:col>2</xdr:col>
      <xdr:colOff>3533775</xdr:colOff>
      <xdr:row>40</xdr:row>
      <xdr:rowOff>57150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4574A54-2220-4544-8719-570C405A37CF}"/>
            </a:ext>
          </a:extLst>
        </xdr:cNvPr>
        <xdr:cNvSpPr txBox="1">
          <a:spLocks noChangeArrowheads="1"/>
        </xdr:cNvSpPr>
      </xdr:nvSpPr>
      <xdr:spPr bwMode="auto">
        <a:xfrm>
          <a:off x="2228850" y="7391400"/>
          <a:ext cx="56483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configurability and customizability (Efficacy 2)</a:t>
          </a:r>
        </a:p>
      </xdr:txBody>
    </xdr:sp>
    <xdr:clientData/>
  </xdr:twoCellAnchor>
  <xdr:twoCellAnchor>
    <xdr:from>
      <xdr:col>3</xdr:col>
      <xdr:colOff>1304925</xdr:colOff>
      <xdr:row>73</xdr:row>
      <xdr:rowOff>95250</xdr:rowOff>
    </xdr:from>
    <xdr:to>
      <xdr:col>5</xdr:col>
      <xdr:colOff>695325</xdr:colOff>
      <xdr:row>75</xdr:row>
      <xdr:rowOff>57150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C62E8719-37C7-4BCF-A3F7-BBC8B11C48D4}"/>
            </a:ext>
          </a:extLst>
        </xdr:cNvPr>
        <xdr:cNvSpPr txBox="1">
          <a:spLocks noChangeArrowheads="1"/>
        </xdr:cNvSpPr>
      </xdr:nvSpPr>
      <xdr:spPr bwMode="auto">
        <a:xfrm>
          <a:off x="7839075" y="14106525"/>
          <a:ext cx="43148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Other important capabilities(Efficacy 10)</a:t>
          </a:r>
        </a:p>
      </xdr:txBody>
    </xdr:sp>
    <xdr:clientData/>
  </xdr:twoCellAnchor>
  <xdr:twoCellAnchor>
    <xdr:from>
      <xdr:col>1</xdr:col>
      <xdr:colOff>0</xdr:colOff>
      <xdr:row>110</xdr:row>
      <xdr:rowOff>0</xdr:rowOff>
    </xdr:from>
    <xdr:to>
      <xdr:col>4</xdr:col>
      <xdr:colOff>885825</xdr:colOff>
      <xdr:row>111</xdr:row>
      <xdr:rowOff>152400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3F14FB62-5C93-469F-9EB0-47BFA2485EE4}"/>
            </a:ext>
          </a:extLst>
        </xdr:cNvPr>
        <xdr:cNvSpPr txBox="1">
          <a:spLocks noChangeArrowheads="1"/>
        </xdr:cNvSpPr>
      </xdr:nvSpPr>
      <xdr:spPr bwMode="auto">
        <a:xfrm>
          <a:off x="2219325" y="21031200"/>
          <a:ext cx="83534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platform compatibility (Efficacy 1): Operating system based/ Cloud based/Web based</a:t>
          </a:r>
        </a:p>
      </xdr:txBody>
    </xdr:sp>
    <xdr:clientData/>
  </xdr:twoCellAnchor>
  <xdr:twoCellAnchor>
    <xdr:from>
      <xdr:col>1</xdr:col>
      <xdr:colOff>2124074</xdr:colOff>
      <xdr:row>124</xdr:row>
      <xdr:rowOff>142875</xdr:rowOff>
    </xdr:from>
    <xdr:to>
      <xdr:col>3</xdr:col>
      <xdr:colOff>1152524</xdr:colOff>
      <xdr:row>126</xdr:row>
      <xdr:rowOff>104775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9D17BB95-F8E3-4C45-86AF-F08F06A9BE84}"/>
            </a:ext>
          </a:extLst>
        </xdr:cNvPr>
        <xdr:cNvSpPr txBox="1">
          <a:spLocks noChangeArrowheads="1"/>
        </xdr:cNvSpPr>
      </xdr:nvSpPr>
      <xdr:spPr bwMode="auto">
        <a:xfrm>
          <a:off x="4343399" y="23926800"/>
          <a:ext cx="33432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6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</a:t>
          </a:r>
          <a:r>
            <a:rPr lang="en-GB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Public Review</a:t>
          </a:r>
          <a:r>
            <a:rPr lang="en-GB" sz="1600" b="1">
              <a:solidFill>
                <a:schemeClr val="bg1"/>
              </a:solidFill>
            </a:rPr>
            <a:t> </a:t>
          </a:r>
          <a:endParaRPr lang="en-GB" sz="1600" b="1" i="0" u="none" strike="noStrike" baseline="0">
            <a:solidFill>
              <a:schemeClr val="bg1"/>
            </a:solidFill>
            <a:latin typeface="+mn-lt"/>
            <a:cs typeface="Calibri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57149</xdr:rowOff>
    </xdr:from>
    <xdr:to>
      <xdr:col>4</xdr:col>
      <xdr:colOff>1304925</xdr:colOff>
      <xdr:row>5</xdr:row>
      <xdr:rowOff>66674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E18620-918E-4FFF-A3EC-BFC55B74051F}"/>
            </a:ext>
          </a:extLst>
        </xdr:cNvPr>
        <xdr:cNvSpPr txBox="1">
          <a:spLocks noChangeArrowheads="1"/>
        </xdr:cNvSpPr>
      </xdr:nvSpPr>
      <xdr:spPr bwMode="auto">
        <a:xfrm>
          <a:off x="0" y="247649"/>
          <a:ext cx="11315700" cy="7715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vertOverflow="clip" wrap="square" lIns="27432" tIns="27432" rIns="0" bIns="0" anchor="ctr" upright="1"/>
        <a:lstStyle/>
        <a:p>
          <a:pPr algn="ctr"/>
          <a:r>
            <a:rPr lang="en-GB" sz="18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                           Thesis TOPIC: </a:t>
          </a:r>
          <a:r>
            <a:rPr lang="en-GB" sz="1400" b="1" i="0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Map out the best BI tool and SPC software for a case COMPANY: selection and rationalization process</a:t>
          </a:r>
        </a:p>
        <a:p>
          <a:pPr algn="ctr"/>
          <a:r>
            <a:rPr lang="en-GB" sz="2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         SPC Software</a:t>
          </a:r>
        </a:p>
      </xdr:txBody>
    </xdr:sp>
    <xdr:clientData/>
  </xdr:twoCellAnchor>
  <xdr:twoCellAnchor editAs="oneCell">
    <xdr:from>
      <xdr:col>4</xdr:col>
      <xdr:colOff>1314450</xdr:colOff>
      <xdr:row>1</xdr:row>
      <xdr:rowOff>28575</xdr:rowOff>
    </xdr:from>
    <xdr:to>
      <xdr:col>5</xdr:col>
      <xdr:colOff>552015</xdr:colOff>
      <xdr:row>5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41BCFD-68DE-440F-B702-0DD565E29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19075"/>
          <a:ext cx="1780740" cy="8000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2581275</xdr:colOff>
      <xdr:row>17</xdr:row>
      <xdr:rowOff>38100</xdr:rowOff>
    </xdr:from>
    <xdr:to>
      <xdr:col>2</xdr:col>
      <xdr:colOff>57149</xdr:colOff>
      <xdr:row>38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203FB623-B2DF-4E17-A172-84BF8C0F3334}"/>
                </a:ext>
              </a:extLst>
            </xdr:cNvPr>
            <xdr:cNvSpPr/>
          </xdr:nvSpPr>
          <xdr:spPr>
            <a:xfrm>
              <a:off x="3800475" y="3705225"/>
              <a:ext cx="332422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  <a:endParaRPr lang="en-GB" sz="1400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….+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400">
                <a:effectLst/>
              </a:endParaRPr>
            </a:p>
            <a:p>
              <a14:m>
                <m:oMath xmlns:m="http://schemas.openxmlformats.org/officeDocument/2006/math"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ctrlP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nary>
                    </m:num>
                    <m:den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(1)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effectLst/>
              </a:endParaRPr>
            </a:p>
            <a:p>
              <a:pPr rtl="0"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= Individual element of efficacy, i.e., the value of the i</a:t>
              </a:r>
              <a:r>
                <a:rPr lang="en-GB" sz="1400" baseline="30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element of the efficacy.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</m:nary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(2)</a:t>
              </a:r>
              <a:endParaRPr lang="en-GB" sz="1400">
                <a:effectLst/>
              </a:endParaRPr>
            </a:p>
          </xdr:txBody>
        </xdr:sp>
      </mc:Choice>
      <mc:Fallback xmlns="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203FB623-B2DF-4E17-A172-84BF8C0F3334}"/>
                </a:ext>
              </a:extLst>
            </xdr:cNvPr>
            <xdr:cNvSpPr/>
          </xdr:nvSpPr>
          <xdr:spPr>
            <a:xfrm>
              <a:off x="3800475" y="3705225"/>
              <a:ext cx="332422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  <a:endParaRPr lang="en-GB" sz="1400">
                <a:effectLst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𝑍=(∑1▒〖𝑥_1+𝑥_2+𝑥_3….+𝑥_𝑛 〗)/𝑛</a:t>
              </a:r>
              <a:endParaRPr lang="en-GB" sz="1400">
                <a:effectLst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𝑍=(∑1_1^𝑛▒𝑥)/𝑛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(1)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effectLst/>
              </a:endParaRPr>
            </a:p>
            <a:p>
              <a:pPr rtl="0" eaLnBrk="1" fontAlgn="auto" latinLnBrk="0" hangingPunct="1"/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𝑥_𝑖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= Individual element of efficacy, i.e., the value of the i</a:t>
              </a:r>
              <a:r>
                <a:rPr lang="en-GB" sz="1400" baseline="300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element of the efficacy.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𝑍_1+𝑍_2+𝑍3+….+𝑍_𝑛</a:t>
              </a:r>
              <a:endParaRPr lang="en-GB" sz="1400">
                <a:effectLst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∑1_1^𝑛▒𝑍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(2)</a:t>
              </a:r>
              <a:endParaRPr lang="en-GB" sz="1400">
                <a:effectLst/>
              </a:endParaRPr>
            </a:p>
          </xdr:txBody>
        </xdr:sp>
      </mc:Fallback>
    </mc:AlternateContent>
    <xdr:clientData/>
  </xdr:twoCellAnchor>
  <xdr:twoCellAnchor>
    <xdr:from>
      <xdr:col>2</xdr:col>
      <xdr:colOff>47626</xdr:colOff>
      <xdr:row>17</xdr:row>
      <xdr:rowOff>38100</xdr:rowOff>
    </xdr:from>
    <xdr:to>
      <xdr:col>3</xdr:col>
      <xdr:colOff>1409700</xdr:colOff>
      <xdr:row>38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C7304123-C4EA-49C1-89E4-3E8E23783488}"/>
                </a:ext>
              </a:extLst>
            </xdr:cNvPr>
            <xdr:cNvSpPr/>
          </xdr:nvSpPr>
          <xdr:spPr>
            <a:xfrm>
              <a:off x="7115176" y="3752850"/>
              <a:ext cx="353377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</m:nary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C7304123-C4EA-49C1-89E4-3E8E23783488}"/>
                </a:ext>
              </a:extLst>
            </xdr:cNvPr>
            <xdr:cNvSpPr/>
          </xdr:nvSpPr>
          <xdr:spPr>
            <a:xfrm>
              <a:off x="7115176" y="3752850"/>
              <a:ext cx="353377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𝑊_1+𝑊_2+….+𝑊_𝑛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∑1_1^𝑛▒𝑊</a:t>
              </a:r>
              <a:endParaRPr lang="en-GB" sz="1400"/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1</xdr:row>
      <xdr:rowOff>47625</xdr:rowOff>
    </xdr:from>
    <xdr:to>
      <xdr:col>1</xdr:col>
      <xdr:colOff>609599</xdr:colOff>
      <xdr:row>5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53FC6E-C779-4F64-AF8E-6AE8BED31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238125"/>
          <a:ext cx="1819274" cy="79057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0</xdr:col>
      <xdr:colOff>4743449</xdr:colOff>
      <xdr:row>2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AE05840-DE74-40B7-91C2-2BEBA3374599}"/>
            </a:ext>
          </a:extLst>
        </xdr:cNvPr>
        <xdr:cNvSpPr txBox="1">
          <a:spLocks noChangeArrowheads="1"/>
        </xdr:cNvSpPr>
      </xdr:nvSpPr>
      <xdr:spPr bwMode="auto">
        <a:xfrm>
          <a:off x="9524" y="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Calibri"/>
              <a:cs typeface="Calibri"/>
            </a:rPr>
            <a:t>Scoring eqach tool to find out 'Total weight' for each tool according to the map out criteria.</a:t>
          </a:r>
        </a:p>
      </xdr:txBody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4733925</xdr:colOff>
      <xdr:row>19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60E73E5-E13C-42FF-ADEE-546E3C957023}"/>
            </a:ext>
          </a:extLst>
        </xdr:cNvPr>
        <xdr:cNvSpPr txBox="1">
          <a:spLocks noChangeArrowheads="1"/>
        </xdr:cNvSpPr>
      </xdr:nvSpPr>
      <xdr:spPr bwMode="auto">
        <a:xfrm>
          <a:off x="0" y="342900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Total Weighted Score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24</xdr:row>
      <xdr:rowOff>161925</xdr:rowOff>
    </xdr:from>
    <xdr:to>
      <xdr:col>7</xdr:col>
      <xdr:colOff>228599</xdr:colOff>
      <xdr:row>27</xdr:row>
      <xdr:rowOff>142875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852C85F-4852-4404-A52B-7219233D81F9}"/>
            </a:ext>
          </a:extLst>
        </xdr:cNvPr>
        <xdr:cNvSpPr txBox="1">
          <a:spLocks noChangeArrowheads="1"/>
        </xdr:cNvSpPr>
      </xdr:nvSpPr>
      <xdr:spPr bwMode="auto">
        <a:xfrm>
          <a:off x="4286249" y="4352925"/>
          <a:ext cx="6362700" cy="55245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Selection Criteria: Visualization Charts and data analysis tools (Efficacy 1)</a:t>
          </a:r>
        </a:p>
      </xdr:txBody>
    </xdr:sp>
    <xdr:clientData/>
  </xdr:twoCellAnchor>
  <xdr:twoCellAnchor>
    <xdr:from>
      <xdr:col>1</xdr:col>
      <xdr:colOff>0</xdr:colOff>
      <xdr:row>40</xdr:row>
      <xdr:rowOff>171450</xdr:rowOff>
    </xdr:from>
    <xdr:to>
      <xdr:col>4</xdr:col>
      <xdr:colOff>885825</xdr:colOff>
      <xdr:row>42</xdr:row>
      <xdr:rowOff>152400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21DE85CF-1069-4F04-AE18-AD35F9120A4F}"/>
            </a:ext>
          </a:extLst>
        </xdr:cNvPr>
        <xdr:cNvSpPr txBox="1">
          <a:spLocks noChangeArrowheads="1"/>
        </xdr:cNvSpPr>
      </xdr:nvSpPr>
      <xdr:spPr bwMode="auto">
        <a:xfrm>
          <a:off x="4276725" y="7419975"/>
          <a:ext cx="3819525" cy="36195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Sub-section(Efficacy 6): Specifications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333375</xdr:colOff>
      <xdr:row>1</xdr:row>
      <xdr:rowOff>152400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DF7F8835-4C03-43EC-8CA8-4AFD8A27E28E}"/>
            </a:ext>
          </a:extLst>
        </xdr:cNvPr>
        <xdr:cNvSpPr txBox="1">
          <a:spLocks noChangeArrowheads="1"/>
        </xdr:cNvSpPr>
      </xdr:nvSpPr>
      <xdr:spPr bwMode="auto">
        <a:xfrm>
          <a:off x="4276725" y="0"/>
          <a:ext cx="32670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Other important capabilities(Efficacy 6)</a:t>
          </a:r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4</xdr:col>
      <xdr:colOff>333375</xdr:colOff>
      <xdr:row>58</xdr:row>
      <xdr:rowOff>152400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2A27AE72-8AD1-4784-86DC-D8CF4AD09E7C}"/>
            </a:ext>
          </a:extLst>
        </xdr:cNvPr>
        <xdr:cNvSpPr txBox="1">
          <a:spLocks noChangeArrowheads="1"/>
        </xdr:cNvSpPr>
      </xdr:nvSpPr>
      <xdr:spPr bwMode="auto">
        <a:xfrm>
          <a:off x="4276725" y="0"/>
          <a:ext cx="41243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Section: Cost effectiveness(Efficacy 4)</a:t>
          </a:r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4</xdr:col>
      <xdr:colOff>333375</xdr:colOff>
      <xdr:row>77</xdr:row>
      <xdr:rowOff>152400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EEF1B7A6-3035-4EB3-8AA3-B164BA18F6D5}"/>
            </a:ext>
          </a:extLst>
        </xdr:cNvPr>
        <xdr:cNvSpPr txBox="1">
          <a:spLocks noChangeArrowheads="1"/>
        </xdr:cNvSpPr>
      </xdr:nvSpPr>
      <xdr:spPr bwMode="auto">
        <a:xfrm>
          <a:off x="4276725" y="14725650"/>
          <a:ext cx="54197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Section: Public Review (Efficacy 7)</a:t>
          </a:r>
        </a:p>
      </xdr:txBody>
    </xdr:sp>
    <xdr:clientData/>
  </xdr:twoCellAnchor>
  <xdr:twoCellAnchor>
    <xdr:from>
      <xdr:col>1</xdr:col>
      <xdr:colOff>0</xdr:colOff>
      <xdr:row>95</xdr:row>
      <xdr:rowOff>0</xdr:rowOff>
    </xdr:from>
    <xdr:to>
      <xdr:col>4</xdr:col>
      <xdr:colOff>333375</xdr:colOff>
      <xdr:row>96</xdr:row>
      <xdr:rowOff>152400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86F01957-30D0-459A-A91A-89DDD0564EB4}"/>
            </a:ext>
          </a:extLst>
        </xdr:cNvPr>
        <xdr:cNvSpPr txBox="1">
          <a:spLocks noChangeArrowheads="1"/>
        </xdr:cNvSpPr>
      </xdr:nvSpPr>
      <xdr:spPr bwMode="auto">
        <a:xfrm>
          <a:off x="4276725" y="18392775"/>
          <a:ext cx="54197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Real time Notifications(email, teams and some other means)</a:t>
          </a:r>
          <a:r>
            <a:rPr lang="en-GB" sz="1600" b="1">
              <a:solidFill>
                <a:schemeClr val="bg1"/>
              </a:solidFill>
            </a:rPr>
            <a:t> </a:t>
          </a:r>
          <a:endParaRPr lang="en-GB" sz="1600" b="1" i="0" u="none" strike="noStrike" baseline="0">
            <a:solidFill>
              <a:schemeClr val="bg1"/>
            </a:solidFill>
            <a:latin typeface="+mn-lt"/>
            <a:cs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69AB-E6F6-422A-9FA7-3023842E012F}">
  <dimension ref="A7:G27"/>
  <sheetViews>
    <sheetView topLeftCell="A4" workbookViewId="0">
      <selection activeCell="B11" sqref="B11"/>
    </sheetView>
  </sheetViews>
  <sheetFormatPr defaultRowHeight="15" x14ac:dyDescent="0.25"/>
  <cols>
    <col min="1" max="1" width="18.28515625" customWidth="1"/>
    <col min="2" max="2" width="89.85546875" customWidth="1"/>
    <col min="3" max="3" width="22.7109375" customWidth="1"/>
    <col min="4" max="4" width="40.42578125" customWidth="1"/>
    <col min="5" max="5" width="48.7109375" bestFit="1" customWidth="1"/>
    <col min="6" max="6" width="49.7109375" customWidth="1"/>
    <col min="7" max="7" width="27.7109375" customWidth="1"/>
  </cols>
  <sheetData>
    <row r="7" spans="1:6" ht="18.75" x14ac:dyDescent="0.3">
      <c r="A7" s="22" t="s">
        <v>67</v>
      </c>
      <c r="B7" s="22" t="s">
        <v>69</v>
      </c>
      <c r="C7" s="22" t="s">
        <v>70</v>
      </c>
      <c r="D7" s="22"/>
      <c r="E7" s="22"/>
      <c r="F7" s="22"/>
    </row>
    <row r="8" spans="1:6" ht="18.75" x14ac:dyDescent="0.3">
      <c r="A8" s="36" t="s">
        <v>50</v>
      </c>
      <c r="B8" s="36" t="s">
        <v>16</v>
      </c>
      <c r="C8" s="36" t="s">
        <v>17</v>
      </c>
      <c r="D8" s="36" t="s">
        <v>60</v>
      </c>
      <c r="E8" s="36" t="s">
        <v>18</v>
      </c>
      <c r="F8" s="36" t="s">
        <v>68</v>
      </c>
    </row>
    <row r="9" spans="1:6" ht="18.75" x14ac:dyDescent="0.3">
      <c r="A9" s="36" t="s">
        <v>51</v>
      </c>
      <c r="B9" s="36" t="s">
        <v>19</v>
      </c>
      <c r="C9" s="36" t="s">
        <v>62</v>
      </c>
      <c r="D9" s="36" t="s">
        <v>61</v>
      </c>
      <c r="E9" s="36"/>
      <c r="F9" s="36"/>
    </row>
    <row r="10" spans="1:6" ht="18.75" x14ac:dyDescent="0.3">
      <c r="A10" s="36" t="s">
        <v>52</v>
      </c>
      <c r="B10" s="36" t="s">
        <v>14</v>
      </c>
      <c r="C10" s="36"/>
      <c r="D10" s="36"/>
      <c r="E10" s="36"/>
      <c r="F10" s="36"/>
    </row>
    <row r="11" spans="1:6" ht="18.75" x14ac:dyDescent="0.3">
      <c r="A11" s="36" t="s">
        <v>53</v>
      </c>
      <c r="B11" s="37" t="s">
        <v>133</v>
      </c>
      <c r="C11" s="36" t="s">
        <v>134</v>
      </c>
      <c r="D11" s="36" t="s">
        <v>137</v>
      </c>
      <c r="E11" s="36" t="s">
        <v>135</v>
      </c>
      <c r="F11" s="45" t="s">
        <v>136</v>
      </c>
    </row>
    <row r="12" spans="1:6" ht="18.75" x14ac:dyDescent="0.3">
      <c r="A12" s="36" t="s">
        <v>54</v>
      </c>
      <c r="B12" s="36" t="s">
        <v>15</v>
      </c>
      <c r="C12" s="36"/>
      <c r="D12" s="36"/>
      <c r="E12" s="36"/>
      <c r="F12" s="36"/>
    </row>
    <row r="13" spans="1:6" ht="18.75" x14ac:dyDescent="0.3">
      <c r="A13" s="36" t="s">
        <v>55</v>
      </c>
      <c r="B13" s="36" t="s">
        <v>49</v>
      </c>
      <c r="C13" s="36"/>
      <c r="D13" s="36"/>
      <c r="E13" s="36"/>
      <c r="F13" s="36"/>
    </row>
    <row r="14" spans="1:6" ht="18.75" x14ac:dyDescent="0.3">
      <c r="A14" s="36" t="s">
        <v>56</v>
      </c>
      <c r="B14" s="36" t="s">
        <v>46</v>
      </c>
      <c r="C14" s="36"/>
      <c r="D14" s="36"/>
      <c r="E14" s="36"/>
      <c r="F14" s="36"/>
    </row>
    <row r="15" spans="1:6" ht="18.75" x14ac:dyDescent="0.3">
      <c r="A15" s="36" t="s">
        <v>57</v>
      </c>
      <c r="B15" s="36" t="s">
        <v>20</v>
      </c>
      <c r="C15" s="36"/>
      <c r="D15" s="36"/>
      <c r="E15" s="36"/>
      <c r="F15" s="36"/>
    </row>
    <row r="16" spans="1:6" ht="18.75" x14ac:dyDescent="0.3">
      <c r="A16" s="36" t="s">
        <v>58</v>
      </c>
      <c r="B16" s="36" t="s">
        <v>123</v>
      </c>
      <c r="C16" s="36"/>
      <c r="D16" s="36"/>
      <c r="E16" s="36"/>
      <c r="F16" s="36"/>
    </row>
    <row r="17" spans="1:7" s="6" customFormat="1" ht="18.75" x14ac:dyDescent="0.3">
      <c r="A17" s="36" t="s">
        <v>59</v>
      </c>
      <c r="B17" s="36" t="s">
        <v>21</v>
      </c>
      <c r="C17" s="36" t="s">
        <v>132</v>
      </c>
      <c r="D17" s="36" t="s">
        <v>71</v>
      </c>
      <c r="E17" s="36" t="s">
        <v>64</v>
      </c>
      <c r="F17" s="36" t="s">
        <v>65</v>
      </c>
      <c r="G17" s="36"/>
    </row>
    <row r="20" spans="1:7" ht="18.75" x14ac:dyDescent="0.3">
      <c r="A20" s="22" t="s">
        <v>72</v>
      </c>
    </row>
    <row r="21" spans="1:7" x14ac:dyDescent="0.25">
      <c r="A21" t="s">
        <v>73</v>
      </c>
      <c r="B21" t="s">
        <v>74</v>
      </c>
    </row>
    <row r="22" spans="1:7" x14ac:dyDescent="0.25">
      <c r="A22" t="s">
        <v>140</v>
      </c>
      <c r="B22" t="s">
        <v>75</v>
      </c>
    </row>
    <row r="23" spans="1:7" x14ac:dyDescent="0.25">
      <c r="A23" t="s">
        <v>141</v>
      </c>
      <c r="B23" t="s">
        <v>77</v>
      </c>
    </row>
    <row r="24" spans="1:7" x14ac:dyDescent="0.25">
      <c r="A24" t="s">
        <v>142</v>
      </c>
      <c r="B24" t="s">
        <v>76</v>
      </c>
    </row>
    <row r="25" spans="1:7" x14ac:dyDescent="0.25">
      <c r="A25" t="s">
        <v>143</v>
      </c>
      <c r="B25" t="s">
        <v>82</v>
      </c>
    </row>
    <row r="27" spans="1:7" ht="18.75" x14ac:dyDescent="0.3">
      <c r="A27" s="6"/>
    </row>
  </sheetData>
  <conditionalFormatting sqref="A7: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17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pane xSplit="1" topLeftCell="B1" activePane="topRight" state="frozen"/>
      <selection pane="topRight" activeCell="B17" sqref="B17"/>
    </sheetView>
  </sheetViews>
  <sheetFormatPr defaultRowHeight="15" x14ac:dyDescent="0.25"/>
  <cols>
    <col min="1" max="1" width="71.85546875" customWidth="1"/>
    <col min="2" max="2" width="18.28515625" customWidth="1"/>
    <col min="3" max="3" width="23.28515625" customWidth="1"/>
    <col min="4" max="4" width="15.7109375" customWidth="1"/>
    <col min="5" max="5" width="25.42578125" customWidth="1"/>
    <col min="6" max="6" width="17.85546875" customWidth="1"/>
    <col min="7" max="7" width="26.140625" customWidth="1"/>
    <col min="8" max="8" width="21.7109375" customWidth="1"/>
    <col min="9" max="9" width="22.28515625" customWidth="1"/>
    <col min="10" max="10" width="21.140625" customWidth="1"/>
    <col min="11" max="11" width="38.42578125" customWidth="1"/>
    <col min="12" max="12" width="25.85546875" customWidth="1"/>
    <col min="13" max="13" width="20" customWidth="1"/>
    <col min="14" max="14" width="24.28515625" customWidth="1"/>
    <col min="15" max="15" width="20.42578125" customWidth="1"/>
    <col min="16" max="16" width="19.42578125" customWidth="1"/>
    <col min="17" max="17" width="29" customWidth="1"/>
    <col min="18" max="19" width="12.7109375" customWidth="1"/>
    <col min="20" max="20" width="13.42578125" customWidth="1"/>
    <col min="21" max="21" width="20" customWidth="1"/>
    <col min="23" max="23" width="25.7109375" customWidth="1"/>
    <col min="24" max="24" width="20.7109375" customWidth="1"/>
    <col min="25" max="25" width="12.85546875" customWidth="1"/>
    <col min="26" max="26" width="28.42578125" customWidth="1"/>
    <col min="27" max="27" width="22.5703125" customWidth="1"/>
    <col min="28" max="28" width="16.7109375" customWidth="1"/>
    <col min="29" max="29" width="27.28515625" customWidth="1"/>
    <col min="30" max="30" width="27.42578125" customWidth="1"/>
    <col min="31" max="31" width="17.5703125" customWidth="1"/>
    <col min="32" max="32" width="16.7109375" customWidth="1"/>
    <col min="35" max="35" width="19.42578125" customWidth="1"/>
    <col min="36" max="36" width="13.85546875" customWidth="1"/>
    <col min="37" max="37" width="10.85546875" customWidth="1"/>
    <col min="38" max="38" width="17" customWidth="1"/>
    <col min="39" max="39" width="17.7109375" customWidth="1"/>
  </cols>
  <sheetData>
    <row r="1" spans="1:32" s="9" customFormat="1" ht="15.75" x14ac:dyDescent="0.25"/>
    <row r="2" spans="1:32" ht="18.75" x14ac:dyDescent="0.3">
      <c r="B2" s="16"/>
      <c r="C2" s="17"/>
      <c r="D2" s="17"/>
      <c r="E2" s="17"/>
      <c r="F2" s="17"/>
    </row>
    <row r="4" spans="1:32" s="15" customFormat="1" ht="15.75" x14ac:dyDescent="0.25">
      <c r="A4" s="12" t="s">
        <v>67</v>
      </c>
      <c r="B4" s="12" t="s">
        <v>0</v>
      </c>
      <c r="C4" s="12" t="s">
        <v>11</v>
      </c>
      <c r="D4" s="12" t="s">
        <v>1</v>
      </c>
      <c r="E4" s="12" t="s">
        <v>42</v>
      </c>
      <c r="F4" s="12" t="s">
        <v>2</v>
      </c>
      <c r="G4" s="13" t="s">
        <v>66</v>
      </c>
      <c r="H4" s="12" t="s">
        <v>4</v>
      </c>
      <c r="I4" s="12" t="s">
        <v>5</v>
      </c>
      <c r="J4" s="12" t="s">
        <v>6</v>
      </c>
      <c r="K4" s="12" t="s">
        <v>47</v>
      </c>
      <c r="L4" s="12" t="s">
        <v>7</v>
      </c>
      <c r="M4" s="12" t="s">
        <v>8</v>
      </c>
      <c r="N4" s="12" t="s">
        <v>9</v>
      </c>
      <c r="O4" s="12" t="s">
        <v>48</v>
      </c>
      <c r="P4" s="12" t="s">
        <v>10</v>
      </c>
      <c r="Q4" s="12" t="s">
        <v>12</v>
      </c>
      <c r="R4" s="12" t="s">
        <v>39</v>
      </c>
      <c r="S4" s="12" t="s">
        <v>40</v>
      </c>
      <c r="T4" s="12" t="s">
        <v>38</v>
      </c>
      <c r="U4" s="12" t="s">
        <v>13</v>
      </c>
      <c r="V4" s="12" t="s">
        <v>22</v>
      </c>
      <c r="W4" s="12" t="s">
        <v>23</v>
      </c>
      <c r="X4" s="12" t="s">
        <v>24</v>
      </c>
      <c r="Y4" s="12" t="s">
        <v>25</v>
      </c>
      <c r="Z4" s="14" t="s">
        <v>26</v>
      </c>
      <c r="AA4" s="14" t="s">
        <v>27</v>
      </c>
      <c r="AB4" s="14" t="s">
        <v>28</v>
      </c>
      <c r="AC4" s="14" t="s">
        <v>29</v>
      </c>
      <c r="AD4" s="14" t="s">
        <v>43</v>
      </c>
      <c r="AE4" s="12" t="s">
        <v>37</v>
      </c>
      <c r="AF4" s="14" t="s">
        <v>149</v>
      </c>
    </row>
    <row r="5" spans="1:32" x14ac:dyDescent="0.25">
      <c r="A5" t="s">
        <v>50</v>
      </c>
      <c r="B5">
        <v>4.13</v>
      </c>
      <c r="C5" s="4">
        <v>3.75</v>
      </c>
      <c r="D5" s="4">
        <v>3</v>
      </c>
      <c r="E5">
        <v>3.13</v>
      </c>
      <c r="F5">
        <v>3.13</v>
      </c>
      <c r="G5">
        <v>2.75</v>
      </c>
      <c r="H5" s="4">
        <v>3.63</v>
      </c>
      <c r="I5">
        <v>3.63</v>
      </c>
      <c r="J5">
        <v>3.83</v>
      </c>
      <c r="K5">
        <v>3.75</v>
      </c>
      <c r="L5">
        <v>3</v>
      </c>
      <c r="M5">
        <v>2.38</v>
      </c>
      <c r="N5">
        <v>2</v>
      </c>
      <c r="O5">
        <v>3</v>
      </c>
      <c r="P5">
        <v>2</v>
      </c>
      <c r="Q5">
        <v>4.38</v>
      </c>
      <c r="R5">
        <v>3</v>
      </c>
      <c r="S5">
        <v>3.93</v>
      </c>
      <c r="T5">
        <v>3.63</v>
      </c>
      <c r="U5">
        <v>3.38</v>
      </c>
      <c r="V5">
        <v>2.63</v>
      </c>
      <c r="W5">
        <v>3.5</v>
      </c>
      <c r="X5">
        <v>3</v>
      </c>
      <c r="Y5">
        <v>3.13</v>
      </c>
      <c r="Z5" s="4">
        <v>2.5</v>
      </c>
      <c r="AA5">
        <v>3.13</v>
      </c>
      <c r="AB5" s="4">
        <v>2.88</v>
      </c>
      <c r="AC5" s="4">
        <v>3.25</v>
      </c>
      <c r="AD5">
        <v>3.13</v>
      </c>
      <c r="AE5" s="4">
        <v>3.55</v>
      </c>
      <c r="AF5" s="4">
        <v>3</v>
      </c>
    </row>
    <row r="6" spans="1:32" x14ac:dyDescent="0.25">
      <c r="A6" t="s">
        <v>51</v>
      </c>
      <c r="B6">
        <v>3.5</v>
      </c>
      <c r="C6" s="4">
        <v>4</v>
      </c>
      <c r="D6">
        <v>4</v>
      </c>
      <c r="E6">
        <v>4.5</v>
      </c>
      <c r="F6">
        <v>4</v>
      </c>
      <c r="G6">
        <v>1</v>
      </c>
      <c r="H6" s="4">
        <v>2</v>
      </c>
      <c r="I6">
        <v>2.25</v>
      </c>
      <c r="J6">
        <v>4</v>
      </c>
      <c r="K6">
        <v>3.9</v>
      </c>
      <c r="L6">
        <v>3</v>
      </c>
      <c r="M6">
        <v>2.65</v>
      </c>
      <c r="N6">
        <v>2</v>
      </c>
      <c r="O6">
        <v>3</v>
      </c>
      <c r="P6">
        <v>1</v>
      </c>
      <c r="Q6">
        <v>3.25</v>
      </c>
      <c r="R6">
        <v>4.0999999999999996</v>
      </c>
      <c r="S6">
        <v>4</v>
      </c>
      <c r="T6">
        <v>4.0999999999999996</v>
      </c>
      <c r="U6">
        <v>2.25</v>
      </c>
      <c r="V6">
        <v>3.5</v>
      </c>
      <c r="W6">
        <v>3.75</v>
      </c>
      <c r="X6">
        <v>3.25</v>
      </c>
      <c r="Y6">
        <v>2.5</v>
      </c>
      <c r="Z6" s="4">
        <v>2.75</v>
      </c>
      <c r="AA6">
        <v>3.75</v>
      </c>
      <c r="AB6" s="4">
        <v>3</v>
      </c>
      <c r="AC6" s="4">
        <v>3.5</v>
      </c>
      <c r="AD6">
        <v>3.75</v>
      </c>
      <c r="AE6" s="4">
        <v>3.75</v>
      </c>
      <c r="AF6" s="4">
        <v>3</v>
      </c>
    </row>
    <row r="7" spans="1:32" x14ac:dyDescent="0.25">
      <c r="A7" t="s">
        <v>52</v>
      </c>
      <c r="B7">
        <v>3</v>
      </c>
      <c r="C7" s="4">
        <v>4</v>
      </c>
      <c r="D7">
        <v>3.5</v>
      </c>
      <c r="E7">
        <v>3</v>
      </c>
      <c r="F7">
        <v>3.5</v>
      </c>
      <c r="G7">
        <v>2.5</v>
      </c>
      <c r="H7" s="4">
        <v>2</v>
      </c>
      <c r="I7">
        <v>2.5</v>
      </c>
      <c r="J7">
        <v>4</v>
      </c>
      <c r="K7">
        <v>4</v>
      </c>
      <c r="L7">
        <v>4</v>
      </c>
      <c r="M7">
        <v>3.8</v>
      </c>
      <c r="N7">
        <v>3</v>
      </c>
      <c r="O7">
        <v>4</v>
      </c>
      <c r="P7">
        <v>3</v>
      </c>
      <c r="Q7">
        <v>3.5</v>
      </c>
      <c r="R7">
        <v>4</v>
      </c>
      <c r="S7">
        <v>4</v>
      </c>
      <c r="T7">
        <v>3</v>
      </c>
      <c r="U7">
        <v>3</v>
      </c>
      <c r="V7">
        <v>3.8</v>
      </c>
      <c r="W7">
        <v>4</v>
      </c>
      <c r="X7">
        <v>4</v>
      </c>
      <c r="Y7">
        <v>3.8</v>
      </c>
      <c r="Z7" s="4">
        <v>4</v>
      </c>
      <c r="AA7" s="4">
        <v>3.8</v>
      </c>
      <c r="AB7" s="4">
        <v>3.5</v>
      </c>
      <c r="AC7" s="4">
        <v>3.5</v>
      </c>
      <c r="AD7">
        <v>4</v>
      </c>
      <c r="AE7" s="4">
        <v>4</v>
      </c>
      <c r="AF7" s="4">
        <v>4</v>
      </c>
    </row>
    <row r="8" spans="1:32" x14ac:dyDescent="0.25">
      <c r="A8" t="s">
        <v>53</v>
      </c>
      <c r="B8" s="4" cm="1">
        <f t="array" ref="B8:AE8">TRANSPOSE('BI Sub-sections'!B129:B158)</f>
        <v>4.3999999999999995</v>
      </c>
      <c r="C8" s="4">
        <v>4.5250000000000004</v>
      </c>
      <c r="D8" s="4">
        <v>4.4749999999999996</v>
      </c>
      <c r="E8" s="4">
        <v>4.4000000000000004</v>
      </c>
      <c r="F8" s="4">
        <v>4.3000000000000007</v>
      </c>
      <c r="G8" s="4">
        <v>4.3250000000000002</v>
      </c>
      <c r="H8" s="4">
        <v>4.2</v>
      </c>
      <c r="I8" s="4">
        <v>4.125</v>
      </c>
      <c r="J8" s="4">
        <v>4.25</v>
      </c>
      <c r="K8" s="4">
        <v>4.0250000000000004</v>
      </c>
      <c r="L8" s="4">
        <v>4.125</v>
      </c>
      <c r="M8" s="4">
        <v>4.4249999999999998</v>
      </c>
      <c r="N8" s="4">
        <v>4.5</v>
      </c>
      <c r="O8" s="4">
        <v>3.35</v>
      </c>
      <c r="P8" s="4">
        <v>4.6500000000000004</v>
      </c>
      <c r="Q8" s="4">
        <v>4.2750000000000004</v>
      </c>
      <c r="R8" s="4">
        <v>4.4249999999999998</v>
      </c>
      <c r="S8" s="4">
        <v>4.45</v>
      </c>
      <c r="T8" s="4">
        <v>4.5500000000000007</v>
      </c>
      <c r="U8" s="4">
        <v>4.3</v>
      </c>
      <c r="V8" s="4">
        <v>4.4749999999999996</v>
      </c>
      <c r="W8" s="4">
        <v>4.45</v>
      </c>
      <c r="X8" s="4">
        <v>4.4000000000000004</v>
      </c>
      <c r="Y8" s="4">
        <v>4.7249999999999996</v>
      </c>
      <c r="Z8" s="4">
        <v>3.9749999999999996</v>
      </c>
      <c r="AA8" s="4">
        <v>4.1500000000000004</v>
      </c>
      <c r="AB8" s="4">
        <v>3.9750000000000001</v>
      </c>
      <c r="AC8" s="4">
        <v>0</v>
      </c>
      <c r="AD8" s="4">
        <v>4.45</v>
      </c>
      <c r="AE8">
        <v>4.375</v>
      </c>
      <c r="AF8" s="4">
        <v>4.45</v>
      </c>
    </row>
    <row r="9" spans="1:32" x14ac:dyDescent="0.25">
      <c r="A9" t="s">
        <v>54</v>
      </c>
      <c r="B9">
        <v>3.5</v>
      </c>
      <c r="C9" s="4">
        <v>4.2</v>
      </c>
      <c r="D9">
        <v>3</v>
      </c>
      <c r="E9">
        <v>2.5</v>
      </c>
      <c r="F9">
        <v>3</v>
      </c>
      <c r="G9">
        <v>3</v>
      </c>
      <c r="H9" s="4">
        <v>3</v>
      </c>
      <c r="I9">
        <v>2.5</v>
      </c>
      <c r="J9">
        <v>4</v>
      </c>
      <c r="K9">
        <v>4</v>
      </c>
      <c r="L9">
        <v>4</v>
      </c>
      <c r="M9">
        <v>4</v>
      </c>
      <c r="N9">
        <v>2</v>
      </c>
      <c r="O9">
        <v>4</v>
      </c>
      <c r="P9">
        <v>3.5</v>
      </c>
      <c r="Q9">
        <v>4</v>
      </c>
      <c r="R9">
        <v>4</v>
      </c>
      <c r="S9">
        <v>4</v>
      </c>
      <c r="T9">
        <v>4.3</v>
      </c>
      <c r="U9">
        <v>4</v>
      </c>
      <c r="V9">
        <v>4.0999999999999996</v>
      </c>
      <c r="W9">
        <v>4</v>
      </c>
      <c r="X9">
        <v>4.2</v>
      </c>
      <c r="Y9">
        <v>4</v>
      </c>
      <c r="Z9" s="4">
        <v>4.0999999999999996</v>
      </c>
      <c r="AA9" s="4">
        <v>4.2</v>
      </c>
      <c r="AB9" s="4">
        <v>4</v>
      </c>
      <c r="AC9" s="4">
        <v>4</v>
      </c>
      <c r="AD9">
        <v>4</v>
      </c>
      <c r="AE9" s="4">
        <v>4</v>
      </c>
      <c r="AF9" s="4">
        <v>4</v>
      </c>
    </row>
    <row r="10" spans="1:32" x14ac:dyDescent="0.25">
      <c r="A10" t="s">
        <v>55</v>
      </c>
      <c r="B10">
        <v>4</v>
      </c>
      <c r="C10" s="4">
        <v>4</v>
      </c>
      <c r="D10">
        <v>3.5</v>
      </c>
      <c r="E10">
        <v>2.7</v>
      </c>
      <c r="F10">
        <v>4</v>
      </c>
      <c r="G10">
        <v>1.8</v>
      </c>
      <c r="H10" s="4">
        <v>2</v>
      </c>
      <c r="I10">
        <v>2.5</v>
      </c>
      <c r="J10">
        <v>4</v>
      </c>
      <c r="K10">
        <v>3.8</v>
      </c>
      <c r="L10">
        <v>3.8</v>
      </c>
      <c r="M10">
        <v>3</v>
      </c>
      <c r="N10">
        <v>3</v>
      </c>
      <c r="O10">
        <v>3</v>
      </c>
      <c r="P10">
        <v>3</v>
      </c>
      <c r="Q10">
        <v>4.2</v>
      </c>
      <c r="R10">
        <v>4.0999999999999996</v>
      </c>
      <c r="S10">
        <v>4.2</v>
      </c>
      <c r="T10">
        <v>4</v>
      </c>
      <c r="U10">
        <v>4</v>
      </c>
      <c r="V10">
        <v>4</v>
      </c>
      <c r="W10">
        <v>4.0999999999999996</v>
      </c>
      <c r="X10">
        <v>4</v>
      </c>
      <c r="Y10">
        <v>3.8</v>
      </c>
      <c r="Z10" s="4">
        <v>4.2</v>
      </c>
      <c r="AA10" s="4">
        <v>3.8</v>
      </c>
      <c r="AB10" s="4">
        <v>3.5</v>
      </c>
      <c r="AC10" s="4">
        <v>3.5</v>
      </c>
      <c r="AD10">
        <v>4</v>
      </c>
      <c r="AE10" s="4">
        <v>4</v>
      </c>
      <c r="AF10" s="4">
        <v>4</v>
      </c>
    </row>
    <row r="11" spans="1:32" x14ac:dyDescent="0.25">
      <c r="A11" t="s">
        <v>56</v>
      </c>
      <c r="B11">
        <v>4.5</v>
      </c>
      <c r="C11" s="4">
        <v>4.4000000000000004</v>
      </c>
      <c r="D11">
        <v>4</v>
      </c>
      <c r="E11">
        <v>4</v>
      </c>
      <c r="F11">
        <v>4.2</v>
      </c>
      <c r="G11">
        <v>4</v>
      </c>
      <c r="H11" s="4">
        <v>4</v>
      </c>
      <c r="I11">
        <v>4</v>
      </c>
      <c r="J11">
        <v>4.0999999999999996</v>
      </c>
      <c r="K11">
        <v>4</v>
      </c>
      <c r="L11">
        <v>4</v>
      </c>
      <c r="M11">
        <v>4.4000000000000004</v>
      </c>
      <c r="N11">
        <v>4</v>
      </c>
      <c r="O11">
        <v>4.5999999999999996</v>
      </c>
      <c r="P11">
        <v>4.3</v>
      </c>
      <c r="Q11">
        <v>4.2</v>
      </c>
      <c r="R11">
        <v>4</v>
      </c>
      <c r="S11">
        <v>4.4000000000000004</v>
      </c>
      <c r="T11">
        <v>4.3</v>
      </c>
      <c r="U11">
        <v>4.2</v>
      </c>
      <c r="V11">
        <v>4.4000000000000004</v>
      </c>
      <c r="W11">
        <v>4.3</v>
      </c>
      <c r="X11">
        <v>4.4000000000000004</v>
      </c>
      <c r="Y11">
        <v>4.3</v>
      </c>
      <c r="Z11" s="4">
        <v>4.4000000000000004</v>
      </c>
      <c r="AA11" s="4">
        <v>4.4000000000000004</v>
      </c>
      <c r="AB11" s="4">
        <v>4</v>
      </c>
      <c r="AC11" s="4">
        <v>3.7</v>
      </c>
      <c r="AD11">
        <v>4.5999999999999996</v>
      </c>
      <c r="AE11" s="4">
        <v>4.3</v>
      </c>
      <c r="AF11" s="4">
        <v>4</v>
      </c>
    </row>
    <row r="12" spans="1:32" x14ac:dyDescent="0.25">
      <c r="A12" t="s">
        <v>57</v>
      </c>
      <c r="B12">
        <v>2.5</v>
      </c>
      <c r="C12" s="4">
        <v>3.5</v>
      </c>
      <c r="D12">
        <v>2</v>
      </c>
      <c r="E12">
        <v>2</v>
      </c>
      <c r="F12">
        <v>3.5</v>
      </c>
      <c r="G12">
        <v>2.5</v>
      </c>
      <c r="H12" s="4">
        <v>2</v>
      </c>
      <c r="I12">
        <v>3</v>
      </c>
      <c r="J12">
        <v>4</v>
      </c>
      <c r="K12">
        <v>3.5</v>
      </c>
      <c r="L12">
        <v>4</v>
      </c>
      <c r="M12">
        <v>4</v>
      </c>
      <c r="N12">
        <v>2.5</v>
      </c>
      <c r="O12">
        <v>4.0999999999999996</v>
      </c>
      <c r="P12">
        <v>2.5</v>
      </c>
      <c r="Q12">
        <v>3.8</v>
      </c>
      <c r="R12">
        <v>4</v>
      </c>
      <c r="S12">
        <v>3.8</v>
      </c>
      <c r="T12">
        <v>4</v>
      </c>
      <c r="U12">
        <v>3.6</v>
      </c>
      <c r="V12">
        <v>3.8</v>
      </c>
      <c r="W12">
        <v>3.8</v>
      </c>
      <c r="X12">
        <v>4</v>
      </c>
      <c r="Y12">
        <v>4</v>
      </c>
      <c r="Z12" s="4">
        <v>3.8</v>
      </c>
      <c r="AA12" s="4">
        <v>4.3</v>
      </c>
      <c r="AB12" s="4">
        <v>3.7</v>
      </c>
      <c r="AC12" s="4">
        <v>3.5</v>
      </c>
      <c r="AD12">
        <v>4</v>
      </c>
      <c r="AE12" s="4">
        <v>3</v>
      </c>
      <c r="AF12" s="4">
        <v>3.5</v>
      </c>
    </row>
    <row r="13" spans="1:32" x14ac:dyDescent="0.25">
      <c r="A13" t="s">
        <v>58</v>
      </c>
      <c r="B13">
        <v>4</v>
      </c>
      <c r="C13" s="4">
        <v>4.5</v>
      </c>
      <c r="D13">
        <v>3.5</v>
      </c>
      <c r="E13">
        <v>4</v>
      </c>
      <c r="F13">
        <v>3.5</v>
      </c>
      <c r="G13">
        <v>3</v>
      </c>
      <c r="H13" s="4">
        <v>1.8</v>
      </c>
      <c r="I13">
        <v>3</v>
      </c>
      <c r="J13">
        <v>4.0999999999999996</v>
      </c>
      <c r="K13">
        <v>3.3</v>
      </c>
      <c r="L13">
        <v>3.5</v>
      </c>
      <c r="M13">
        <v>3.5</v>
      </c>
      <c r="N13">
        <v>2</v>
      </c>
      <c r="O13">
        <v>3.8</v>
      </c>
      <c r="P13">
        <v>2.5</v>
      </c>
      <c r="Q13">
        <v>4</v>
      </c>
      <c r="R13">
        <v>4</v>
      </c>
      <c r="S13">
        <v>4</v>
      </c>
      <c r="T13">
        <v>4.2</v>
      </c>
      <c r="U13">
        <v>4</v>
      </c>
      <c r="V13">
        <v>4</v>
      </c>
      <c r="W13">
        <v>3.8</v>
      </c>
      <c r="X13">
        <v>4</v>
      </c>
      <c r="Y13">
        <v>4</v>
      </c>
      <c r="Z13" s="4">
        <v>4.2</v>
      </c>
      <c r="AA13" s="4">
        <v>4</v>
      </c>
      <c r="AB13" s="4">
        <v>3</v>
      </c>
      <c r="AC13" s="4">
        <v>4</v>
      </c>
      <c r="AD13">
        <v>4</v>
      </c>
      <c r="AE13" s="4">
        <v>3.8</v>
      </c>
      <c r="AF13" s="4">
        <v>3.5</v>
      </c>
    </row>
    <row r="14" spans="1:32" s="9" customFormat="1" ht="15.75" x14ac:dyDescent="0.25">
      <c r="A14" t="s">
        <v>59</v>
      </c>
      <c r="B14" cm="1">
        <f t="array" ref="B14:AE14">TRANSPOSE('BI Sub-sections'!B78:B107)</f>
        <v>3.875</v>
      </c>
      <c r="C14" s="4">
        <v>4.3</v>
      </c>
      <c r="D14">
        <v>2.75</v>
      </c>
      <c r="E14">
        <v>2.625</v>
      </c>
      <c r="F14">
        <v>3.95</v>
      </c>
      <c r="G14">
        <v>2.875</v>
      </c>
      <c r="H14" s="4">
        <v>3.875</v>
      </c>
      <c r="I14">
        <v>3.125</v>
      </c>
      <c r="J14">
        <v>4.0999999999999996</v>
      </c>
      <c r="K14" s="41">
        <v>2.95</v>
      </c>
      <c r="L14">
        <v>4.125</v>
      </c>
      <c r="M14">
        <v>3.875</v>
      </c>
      <c r="N14">
        <v>1.875</v>
      </c>
      <c r="O14">
        <v>4.0750000000000002</v>
      </c>
      <c r="P14">
        <v>3.125</v>
      </c>
      <c r="Q14">
        <v>4.25</v>
      </c>
      <c r="R14">
        <v>4.25</v>
      </c>
      <c r="S14">
        <v>4.3250000000000002</v>
      </c>
      <c r="T14">
        <v>4.375</v>
      </c>
      <c r="U14">
        <v>3.125</v>
      </c>
      <c r="V14">
        <v>4.3</v>
      </c>
      <c r="W14">
        <v>3.4</v>
      </c>
      <c r="X14">
        <v>3.95</v>
      </c>
      <c r="Y14">
        <v>4.3</v>
      </c>
      <c r="Z14" s="4">
        <v>4.125</v>
      </c>
      <c r="AA14" s="4">
        <v>4.4250000000000007</v>
      </c>
      <c r="AB14" s="4">
        <v>3</v>
      </c>
      <c r="AC14" s="4">
        <v>3.375</v>
      </c>
      <c r="AD14">
        <v>4.2249999999999996</v>
      </c>
      <c r="AE14" s="38">
        <v>4.2</v>
      </c>
      <c r="AF14" s="38">
        <v>4</v>
      </c>
    </row>
    <row r="15" spans="1:32" s="19" customFormat="1" x14ac:dyDescent="0.25">
      <c r="A15" s="19" t="s">
        <v>80</v>
      </c>
      <c r="B15" s="19">
        <f>SUM(B5:B14)</f>
        <v>37.405000000000001</v>
      </c>
      <c r="C15" s="19">
        <f>SUM(C5:C14)</f>
        <v>41.174999999999997</v>
      </c>
      <c r="D15" s="19">
        <f t="shared" ref="D15:E15" si="0">SUM(D5:D14)</f>
        <v>33.725000000000001</v>
      </c>
      <c r="E15" s="19">
        <f t="shared" si="0"/>
        <v>32.855000000000004</v>
      </c>
      <c r="F15" s="19">
        <f t="shared" ref="F15" si="1">SUM(F5:F14)</f>
        <v>37.08</v>
      </c>
      <c r="G15" s="19">
        <f t="shared" ref="G15" si="2">SUM(G5:G14)</f>
        <v>27.75</v>
      </c>
      <c r="H15" s="20">
        <f t="shared" ref="H15" si="3">SUM(H5:H14)</f>
        <v>28.504999999999999</v>
      </c>
      <c r="I15" s="19">
        <f t="shared" ref="I15" si="4">SUM(I5:I14)</f>
        <v>30.63</v>
      </c>
      <c r="J15" s="19">
        <f t="shared" ref="J15" si="5">SUM(J5:J14)</f>
        <v>40.380000000000003</v>
      </c>
      <c r="K15" s="19">
        <f t="shared" ref="K15" si="6">SUM(K5:K14)</f>
        <v>37.225000000000001</v>
      </c>
      <c r="L15" s="19">
        <f t="shared" ref="L15" si="7">SUM(L5:L14)</f>
        <v>37.549999999999997</v>
      </c>
      <c r="M15" s="19">
        <f>SUM(M5:M14)</f>
        <v>36.03</v>
      </c>
      <c r="N15" s="19">
        <f t="shared" ref="N15:P15" si="8">SUM(N5:N14)</f>
        <v>26.875</v>
      </c>
      <c r="O15" s="19">
        <f t="shared" si="8"/>
        <v>36.925000000000004</v>
      </c>
      <c r="P15" s="19">
        <f t="shared" si="8"/>
        <v>29.574999999999999</v>
      </c>
      <c r="Q15" s="19">
        <f>SUM(Q5:Q14)</f>
        <v>39.855000000000004</v>
      </c>
      <c r="R15" s="19">
        <f t="shared" ref="R15" si="9">SUM(R5:R14)</f>
        <v>39.875</v>
      </c>
      <c r="S15" s="19">
        <f t="shared" ref="S15" si="10">SUM(S5:S14)</f>
        <v>41.104999999999997</v>
      </c>
      <c r="T15" s="19">
        <f t="shared" ref="T15" si="11">SUM(T5:T14)</f>
        <v>40.455000000000005</v>
      </c>
      <c r="U15" s="19">
        <f t="shared" ref="U15" si="12">SUM(U5:U14)</f>
        <v>35.855000000000004</v>
      </c>
      <c r="V15" s="19">
        <f t="shared" ref="V15" si="13">SUM(V5:V14)</f>
        <v>39.004999999999995</v>
      </c>
      <c r="W15" s="19">
        <f t="shared" ref="W15" si="14">SUM(W5:W14)</f>
        <v>39.099999999999994</v>
      </c>
      <c r="X15" s="19">
        <f t="shared" ref="X15" si="15">SUM(X5:X14)</f>
        <v>39.200000000000003</v>
      </c>
      <c r="Y15" s="19">
        <f t="shared" ref="Y15" si="16">SUM(Y5:Y14)</f>
        <v>38.555</v>
      </c>
      <c r="Z15" s="19">
        <f t="shared" ref="Z15" si="17">SUM(Z5:Z14)</f>
        <v>38.049999999999997</v>
      </c>
      <c r="AA15" s="19">
        <f t="shared" ref="AA15" si="18">SUM(AA5:AA14)</f>
        <v>39.954999999999998</v>
      </c>
      <c r="AB15" s="19">
        <f t="shared" ref="AB15" si="19">SUM(AB5:AB14)</f>
        <v>34.554999999999993</v>
      </c>
      <c r="AC15" s="20">
        <f t="shared" ref="AC15" si="20">SUM(AC5:AC14)</f>
        <v>32.325000000000003</v>
      </c>
      <c r="AD15" s="19">
        <f t="shared" ref="AD15" si="21">SUM(AD5:AD14)</f>
        <v>40.155000000000001</v>
      </c>
      <c r="AE15" s="20">
        <f t="shared" ref="AE15:AF15" si="22">SUM(AE5:AE14)</f>
        <v>38.975000000000001</v>
      </c>
      <c r="AF15" s="20">
        <f t="shared" si="22"/>
        <v>37.450000000000003</v>
      </c>
    </row>
    <row r="16" spans="1:32" x14ac:dyDescent="0.25">
      <c r="A16" s="21" t="s">
        <v>151</v>
      </c>
    </row>
    <row r="17" spans="1:32" x14ac:dyDescent="0.25">
      <c r="A17" s="21" t="s">
        <v>92</v>
      </c>
    </row>
    <row r="20" spans="1:32" ht="18.75" x14ac:dyDescent="0.3">
      <c r="B20" s="16"/>
      <c r="C20" s="17"/>
      <c r="D20" s="17"/>
      <c r="E20" s="17"/>
      <c r="F20" s="17"/>
    </row>
    <row r="22" spans="1:32" s="15" customFormat="1" ht="15.75" x14ac:dyDescent="0.25">
      <c r="A22" s="12" t="s">
        <v>67</v>
      </c>
      <c r="B22" s="12" t="s">
        <v>0</v>
      </c>
      <c r="C22" s="12" t="s">
        <v>11</v>
      </c>
      <c r="D22" s="12" t="s">
        <v>1</v>
      </c>
      <c r="E22" s="12" t="s">
        <v>42</v>
      </c>
      <c r="F22" s="12" t="s">
        <v>2</v>
      </c>
      <c r="G22" s="13" t="s">
        <v>66</v>
      </c>
      <c r="H22" s="44" t="s">
        <v>4</v>
      </c>
      <c r="I22" s="12" t="s">
        <v>5</v>
      </c>
      <c r="J22" s="44" t="s">
        <v>6</v>
      </c>
      <c r="K22" s="44" t="s">
        <v>47</v>
      </c>
      <c r="L22" s="12" t="s">
        <v>7</v>
      </c>
      <c r="M22" s="12" t="s">
        <v>8</v>
      </c>
      <c r="N22" s="12" t="s">
        <v>9</v>
      </c>
      <c r="O22" s="12" t="s">
        <v>48</v>
      </c>
      <c r="P22" s="12" t="s">
        <v>10</v>
      </c>
      <c r="Q22" s="12" t="s">
        <v>12</v>
      </c>
      <c r="R22" s="12" t="s">
        <v>39</v>
      </c>
      <c r="S22" s="12" t="s">
        <v>40</v>
      </c>
      <c r="T22" s="12" t="s">
        <v>38</v>
      </c>
      <c r="U22" s="12" t="s">
        <v>13</v>
      </c>
      <c r="V22" s="12" t="s">
        <v>22</v>
      </c>
      <c r="W22" s="12" t="s">
        <v>23</v>
      </c>
      <c r="X22" s="12" t="s">
        <v>24</v>
      </c>
      <c r="Y22" s="12" t="s">
        <v>25</v>
      </c>
      <c r="Z22" s="14" t="s">
        <v>26</v>
      </c>
      <c r="AA22" s="14" t="s">
        <v>27</v>
      </c>
      <c r="AB22" s="14" t="s">
        <v>28</v>
      </c>
      <c r="AC22" s="14" t="s">
        <v>29</v>
      </c>
      <c r="AD22" s="14" t="s">
        <v>43</v>
      </c>
      <c r="AE22" s="12" t="s">
        <v>37</v>
      </c>
    </row>
    <row r="23" spans="1:32" x14ac:dyDescent="0.25">
      <c r="A23" t="s">
        <v>50</v>
      </c>
      <c r="B23" s="4">
        <f t="shared" ref="B23:AD23" si="23">B15/5*B5</f>
        <v>30.896529999999998</v>
      </c>
      <c r="C23" s="4">
        <f t="shared" si="23"/>
        <v>30.881249999999998</v>
      </c>
      <c r="D23">
        <f t="shared" si="23"/>
        <v>20.234999999999999</v>
      </c>
      <c r="E23" s="4">
        <f t="shared" si="23"/>
        <v>20.567230000000002</v>
      </c>
      <c r="F23" s="4">
        <f t="shared" si="23"/>
        <v>23.212079999999997</v>
      </c>
      <c r="G23" s="4">
        <f t="shared" si="23"/>
        <v>15.262499999999999</v>
      </c>
      <c r="H23" s="4">
        <f t="shared" si="23"/>
        <v>20.694629999999997</v>
      </c>
      <c r="I23" s="4">
        <f t="shared" si="23"/>
        <v>22.237379999999998</v>
      </c>
      <c r="J23" s="4">
        <f t="shared" si="23"/>
        <v>30.931080000000001</v>
      </c>
      <c r="K23" s="4">
        <f t="shared" si="23"/>
        <v>27.918750000000003</v>
      </c>
      <c r="L23">
        <f t="shared" si="23"/>
        <v>22.53</v>
      </c>
      <c r="M23">
        <f t="shared" si="23"/>
        <v>17.150279999999999</v>
      </c>
      <c r="N23" s="4">
        <f t="shared" si="23"/>
        <v>10.75</v>
      </c>
      <c r="O23">
        <f t="shared" si="23"/>
        <v>22.155000000000001</v>
      </c>
      <c r="P23" s="4">
        <f t="shared" si="23"/>
        <v>11.83</v>
      </c>
      <c r="Q23" s="4">
        <f t="shared" si="23"/>
        <v>34.912980000000005</v>
      </c>
      <c r="R23" s="4">
        <f t="shared" si="23"/>
        <v>23.924999999999997</v>
      </c>
      <c r="S23" s="4">
        <f t="shared" si="23"/>
        <v>32.308530000000005</v>
      </c>
      <c r="T23" s="4">
        <f t="shared" si="23"/>
        <v>29.370330000000003</v>
      </c>
      <c r="U23" s="4">
        <f t="shared" si="23"/>
        <v>24.237980000000004</v>
      </c>
      <c r="V23" s="4">
        <f t="shared" si="23"/>
        <v>20.516629999999996</v>
      </c>
      <c r="W23" s="4">
        <f t="shared" si="23"/>
        <v>27.369999999999994</v>
      </c>
      <c r="X23">
        <f t="shared" si="23"/>
        <v>23.520000000000003</v>
      </c>
      <c r="Y23">
        <f t="shared" si="23"/>
        <v>24.135429999999999</v>
      </c>
      <c r="Z23" s="4">
        <f t="shared" si="23"/>
        <v>19.024999999999999</v>
      </c>
      <c r="AA23" s="4">
        <f t="shared" si="23"/>
        <v>25.01183</v>
      </c>
      <c r="AB23" s="4">
        <f t="shared" si="23"/>
        <v>19.903679999999994</v>
      </c>
      <c r="AC23" s="4">
        <f t="shared" si="23"/>
        <v>21.011250000000004</v>
      </c>
      <c r="AD23">
        <f t="shared" si="23"/>
        <v>25.137029999999999</v>
      </c>
      <c r="AE23" s="4">
        <f>AE15/5*AE5</f>
        <v>27.672249999999998</v>
      </c>
      <c r="AF23" s="4">
        <f>AF15/5*AF5</f>
        <v>22.47</v>
      </c>
    </row>
    <row r="24" spans="1:32" x14ac:dyDescent="0.25">
      <c r="A24" t="s">
        <v>51</v>
      </c>
      <c r="B24" s="4">
        <f t="shared" ref="B24:AD24" si="24">B15/5*B6</f>
        <v>26.183499999999999</v>
      </c>
      <c r="C24" s="4">
        <f t="shared" si="24"/>
        <v>32.94</v>
      </c>
      <c r="D24">
        <f t="shared" si="24"/>
        <v>26.98</v>
      </c>
      <c r="E24" s="4">
        <f t="shared" si="24"/>
        <v>29.569500000000001</v>
      </c>
      <c r="F24" s="4">
        <f t="shared" si="24"/>
        <v>29.663999999999998</v>
      </c>
      <c r="G24" s="4">
        <f t="shared" si="24"/>
        <v>5.55</v>
      </c>
      <c r="H24" s="4">
        <f t="shared" si="24"/>
        <v>11.401999999999999</v>
      </c>
      <c r="I24" s="4">
        <f t="shared" si="24"/>
        <v>13.783499999999998</v>
      </c>
      <c r="J24" s="4">
        <f t="shared" si="24"/>
        <v>32.304000000000002</v>
      </c>
      <c r="K24" s="4">
        <f t="shared" si="24"/>
        <v>29.035499999999999</v>
      </c>
      <c r="L24">
        <f t="shared" si="24"/>
        <v>22.53</v>
      </c>
      <c r="M24">
        <f t="shared" si="24"/>
        <v>19.0959</v>
      </c>
      <c r="N24" s="4">
        <f t="shared" si="24"/>
        <v>10.75</v>
      </c>
      <c r="O24">
        <f t="shared" si="24"/>
        <v>22.155000000000001</v>
      </c>
      <c r="P24" s="4">
        <f t="shared" si="24"/>
        <v>5.915</v>
      </c>
      <c r="Q24" s="4">
        <f t="shared" si="24"/>
        <v>25.905750000000005</v>
      </c>
      <c r="R24" s="4">
        <f t="shared" si="24"/>
        <v>32.697499999999998</v>
      </c>
      <c r="S24" s="4">
        <f t="shared" si="24"/>
        <v>32.884</v>
      </c>
      <c r="T24" s="4">
        <f t="shared" si="24"/>
        <v>33.173099999999998</v>
      </c>
      <c r="U24" s="4">
        <f t="shared" si="24"/>
        <v>16.134750000000004</v>
      </c>
      <c r="V24" s="4">
        <f t="shared" si="24"/>
        <v>27.303499999999996</v>
      </c>
      <c r="W24" s="4">
        <f t="shared" si="24"/>
        <v>29.324999999999996</v>
      </c>
      <c r="X24">
        <f t="shared" si="24"/>
        <v>25.480000000000004</v>
      </c>
      <c r="Y24">
        <f t="shared" si="24"/>
        <v>19.2775</v>
      </c>
      <c r="Z24" s="4">
        <f t="shared" si="24"/>
        <v>20.927499999999998</v>
      </c>
      <c r="AA24" s="4">
        <f t="shared" si="24"/>
        <v>29.966249999999999</v>
      </c>
      <c r="AB24" s="4">
        <f t="shared" si="24"/>
        <v>20.732999999999997</v>
      </c>
      <c r="AC24" s="4">
        <f t="shared" si="24"/>
        <v>22.627500000000001</v>
      </c>
      <c r="AD24">
        <f t="shared" si="24"/>
        <v>30.116250000000001</v>
      </c>
      <c r="AE24" s="4">
        <f>AE15/5*AE6</f>
        <v>29.231249999999999</v>
      </c>
      <c r="AF24" s="4">
        <f>AF15/5*AF6</f>
        <v>22.47</v>
      </c>
    </row>
    <row r="25" spans="1:32" x14ac:dyDescent="0.25">
      <c r="A25" t="s">
        <v>52</v>
      </c>
      <c r="B25" s="4">
        <f t="shared" ref="B25:AD25" si="25">B15/5*B7</f>
        <v>22.442999999999998</v>
      </c>
      <c r="C25" s="4">
        <f t="shared" si="25"/>
        <v>32.94</v>
      </c>
      <c r="D25">
        <f t="shared" si="25"/>
        <v>23.607500000000002</v>
      </c>
      <c r="E25" s="4">
        <f t="shared" si="25"/>
        <v>19.713000000000001</v>
      </c>
      <c r="F25" s="4">
        <f t="shared" si="25"/>
        <v>25.956</v>
      </c>
      <c r="G25" s="4">
        <f t="shared" si="25"/>
        <v>13.875</v>
      </c>
      <c r="H25" s="4">
        <f t="shared" si="25"/>
        <v>11.401999999999999</v>
      </c>
      <c r="I25" s="4">
        <f t="shared" si="25"/>
        <v>15.314999999999998</v>
      </c>
      <c r="J25" s="4">
        <f t="shared" si="25"/>
        <v>32.304000000000002</v>
      </c>
      <c r="K25" s="4">
        <f t="shared" si="25"/>
        <v>29.78</v>
      </c>
      <c r="L25">
        <f t="shared" si="25"/>
        <v>30.04</v>
      </c>
      <c r="M25">
        <f t="shared" si="25"/>
        <v>27.3828</v>
      </c>
      <c r="N25" s="4">
        <f t="shared" si="25"/>
        <v>16.125</v>
      </c>
      <c r="O25">
        <f t="shared" si="25"/>
        <v>29.540000000000003</v>
      </c>
      <c r="P25" s="4">
        <f t="shared" si="25"/>
        <v>17.745000000000001</v>
      </c>
      <c r="Q25" s="4">
        <f t="shared" si="25"/>
        <v>27.898500000000002</v>
      </c>
      <c r="R25" s="4">
        <f t="shared" si="25"/>
        <v>31.9</v>
      </c>
      <c r="S25" s="4">
        <f t="shared" si="25"/>
        <v>32.884</v>
      </c>
      <c r="T25" s="4">
        <f t="shared" si="25"/>
        <v>24.273000000000003</v>
      </c>
      <c r="U25" s="4">
        <f t="shared" si="25"/>
        <v>21.513000000000005</v>
      </c>
      <c r="V25" s="4">
        <f t="shared" si="25"/>
        <v>29.643799999999995</v>
      </c>
      <c r="W25" s="4">
        <f t="shared" si="25"/>
        <v>31.279999999999994</v>
      </c>
      <c r="X25">
        <f t="shared" si="25"/>
        <v>31.360000000000003</v>
      </c>
      <c r="Y25">
        <f t="shared" si="25"/>
        <v>29.3018</v>
      </c>
      <c r="Z25" s="4">
        <f t="shared" si="25"/>
        <v>30.439999999999998</v>
      </c>
      <c r="AA25" s="4">
        <f t="shared" si="25"/>
        <v>30.365799999999997</v>
      </c>
      <c r="AB25" s="4">
        <f t="shared" si="25"/>
        <v>24.188499999999994</v>
      </c>
      <c r="AC25" s="4">
        <f t="shared" si="25"/>
        <v>22.627500000000001</v>
      </c>
      <c r="AD25">
        <f t="shared" si="25"/>
        <v>32.124000000000002</v>
      </c>
      <c r="AE25" s="4">
        <f>AE15/5*AE7</f>
        <v>31.18</v>
      </c>
      <c r="AF25" s="4">
        <f>AF15/5*AF7</f>
        <v>29.96</v>
      </c>
    </row>
    <row r="26" spans="1:32" x14ac:dyDescent="0.25">
      <c r="A26" t="s">
        <v>53</v>
      </c>
      <c r="B26" s="4">
        <f t="shared" ref="B26:AE26" si="26">B15/5*B8</f>
        <v>32.916399999999996</v>
      </c>
      <c r="C26" s="4">
        <f t="shared" si="26"/>
        <v>37.263375000000003</v>
      </c>
      <c r="D26">
        <f t="shared" si="26"/>
        <v>30.183874999999997</v>
      </c>
      <c r="E26" s="4">
        <f t="shared" si="26"/>
        <v>28.912400000000005</v>
      </c>
      <c r="F26" s="4">
        <f t="shared" si="26"/>
        <v>31.888800000000003</v>
      </c>
      <c r="G26" s="4">
        <f t="shared" si="26"/>
        <v>24.00375</v>
      </c>
      <c r="H26" s="4">
        <f t="shared" si="26"/>
        <v>23.944199999999999</v>
      </c>
      <c r="I26" s="4">
        <f t="shared" si="26"/>
        <v>25.269749999999998</v>
      </c>
      <c r="J26" s="4">
        <f t="shared" si="26"/>
        <v>34.323</v>
      </c>
      <c r="K26" s="4">
        <f t="shared" si="26"/>
        <v>29.966125000000005</v>
      </c>
      <c r="L26">
        <f t="shared" si="26"/>
        <v>30.978749999999998</v>
      </c>
      <c r="M26">
        <f t="shared" si="26"/>
        <v>31.88655</v>
      </c>
      <c r="N26" s="4">
        <f t="shared" si="26"/>
        <v>24.1875</v>
      </c>
      <c r="O26">
        <f t="shared" si="26"/>
        <v>24.739750000000004</v>
      </c>
      <c r="P26" s="4">
        <f t="shared" si="26"/>
        <v>27.504750000000001</v>
      </c>
      <c r="Q26" s="4">
        <f t="shared" si="26"/>
        <v>34.076025000000008</v>
      </c>
      <c r="R26" s="4">
        <f t="shared" si="26"/>
        <v>35.289375</v>
      </c>
      <c r="S26" s="4">
        <f t="shared" si="26"/>
        <v>36.583449999999999</v>
      </c>
      <c r="T26" s="4">
        <f t="shared" si="26"/>
        <v>36.814050000000009</v>
      </c>
      <c r="U26" s="4">
        <f t="shared" si="26"/>
        <v>30.835300000000004</v>
      </c>
      <c r="V26" s="4">
        <f t="shared" si="26"/>
        <v>34.909474999999993</v>
      </c>
      <c r="W26" s="4">
        <f t="shared" si="26"/>
        <v>34.798999999999992</v>
      </c>
      <c r="X26">
        <f t="shared" si="26"/>
        <v>34.496000000000009</v>
      </c>
      <c r="Y26">
        <f t="shared" si="26"/>
        <v>36.434474999999999</v>
      </c>
      <c r="Z26" s="4">
        <f t="shared" si="26"/>
        <v>30.249749999999995</v>
      </c>
      <c r="AA26" s="4">
        <f t="shared" si="26"/>
        <v>33.162649999999999</v>
      </c>
      <c r="AB26" s="4">
        <f t="shared" si="26"/>
        <v>27.471224999999997</v>
      </c>
      <c r="AC26" s="4">
        <f t="shared" si="26"/>
        <v>0</v>
      </c>
      <c r="AD26">
        <f t="shared" si="26"/>
        <v>35.737950000000005</v>
      </c>
      <c r="AE26">
        <f t="shared" si="26"/>
        <v>34.103124999999999</v>
      </c>
      <c r="AF26">
        <f t="shared" ref="AF26" si="27">AF15/5*AF8</f>
        <v>33.330500000000001</v>
      </c>
    </row>
    <row r="27" spans="1:32" x14ac:dyDescent="0.25">
      <c r="A27" t="s">
        <v>54</v>
      </c>
      <c r="B27" s="4">
        <f t="shared" ref="B27:AD27" si="28">B15/5*B9</f>
        <v>26.183499999999999</v>
      </c>
      <c r="C27" s="4">
        <f t="shared" si="28"/>
        <v>34.586999999999996</v>
      </c>
      <c r="D27">
        <f t="shared" si="28"/>
        <v>20.234999999999999</v>
      </c>
      <c r="E27" s="4">
        <f t="shared" si="28"/>
        <v>16.427500000000002</v>
      </c>
      <c r="F27" s="4">
        <f t="shared" si="28"/>
        <v>22.247999999999998</v>
      </c>
      <c r="G27" s="4">
        <f t="shared" si="28"/>
        <v>16.649999999999999</v>
      </c>
      <c r="H27" s="4">
        <f t="shared" si="28"/>
        <v>17.102999999999998</v>
      </c>
      <c r="I27" s="4">
        <f t="shared" si="28"/>
        <v>15.314999999999998</v>
      </c>
      <c r="J27" s="4">
        <f t="shared" si="28"/>
        <v>32.304000000000002</v>
      </c>
      <c r="K27" s="4">
        <f t="shared" si="28"/>
        <v>29.78</v>
      </c>
      <c r="L27">
        <f t="shared" si="28"/>
        <v>30.04</v>
      </c>
      <c r="M27">
        <f t="shared" si="28"/>
        <v>28.824000000000002</v>
      </c>
      <c r="N27" s="4">
        <f t="shared" si="28"/>
        <v>10.75</v>
      </c>
      <c r="O27">
        <f t="shared" si="28"/>
        <v>29.540000000000003</v>
      </c>
      <c r="P27" s="4">
        <f t="shared" si="28"/>
        <v>20.702500000000001</v>
      </c>
      <c r="Q27" s="4">
        <f t="shared" si="28"/>
        <v>31.884000000000004</v>
      </c>
      <c r="R27" s="4">
        <f t="shared" si="28"/>
        <v>31.9</v>
      </c>
      <c r="S27" s="4">
        <f t="shared" si="28"/>
        <v>32.884</v>
      </c>
      <c r="T27" s="4">
        <f t="shared" si="28"/>
        <v>34.7913</v>
      </c>
      <c r="U27" s="4">
        <f t="shared" si="28"/>
        <v>28.684000000000005</v>
      </c>
      <c r="V27" s="4">
        <f t="shared" si="28"/>
        <v>31.984099999999994</v>
      </c>
      <c r="W27" s="4">
        <f t="shared" si="28"/>
        <v>31.279999999999994</v>
      </c>
      <c r="X27">
        <f t="shared" si="28"/>
        <v>32.928000000000004</v>
      </c>
      <c r="Y27">
        <f t="shared" si="28"/>
        <v>30.844000000000001</v>
      </c>
      <c r="Z27" s="4">
        <f t="shared" si="28"/>
        <v>31.200999999999993</v>
      </c>
      <c r="AA27" s="4">
        <f t="shared" si="28"/>
        <v>33.562199999999997</v>
      </c>
      <c r="AB27" s="4">
        <f t="shared" si="28"/>
        <v>27.643999999999995</v>
      </c>
      <c r="AC27" s="4">
        <f t="shared" si="28"/>
        <v>25.860000000000003</v>
      </c>
      <c r="AD27">
        <f t="shared" si="28"/>
        <v>32.124000000000002</v>
      </c>
      <c r="AE27" s="4">
        <f>AE15/5*AE9</f>
        <v>31.18</v>
      </c>
      <c r="AF27" s="4">
        <f>AF15/5*AF9</f>
        <v>29.96</v>
      </c>
    </row>
    <row r="28" spans="1:32" x14ac:dyDescent="0.25">
      <c r="A28" t="s">
        <v>55</v>
      </c>
      <c r="B28" s="4">
        <f t="shared" ref="B28:AD28" si="29">B15/5*B10</f>
        <v>29.923999999999999</v>
      </c>
      <c r="C28" s="4">
        <f t="shared" si="29"/>
        <v>32.94</v>
      </c>
      <c r="D28">
        <f t="shared" si="29"/>
        <v>23.607500000000002</v>
      </c>
      <c r="E28" s="4">
        <f t="shared" si="29"/>
        <v>17.741700000000002</v>
      </c>
      <c r="F28" s="4">
        <f t="shared" si="29"/>
        <v>29.663999999999998</v>
      </c>
      <c r="G28" s="4">
        <f t="shared" si="29"/>
        <v>9.99</v>
      </c>
      <c r="H28" s="4">
        <f t="shared" si="29"/>
        <v>11.401999999999999</v>
      </c>
      <c r="I28" s="4">
        <f t="shared" si="29"/>
        <v>15.314999999999998</v>
      </c>
      <c r="J28" s="4">
        <f t="shared" si="29"/>
        <v>32.304000000000002</v>
      </c>
      <c r="K28" s="4">
        <f t="shared" si="29"/>
        <v>28.291</v>
      </c>
      <c r="L28">
        <f t="shared" si="29"/>
        <v>28.537999999999997</v>
      </c>
      <c r="M28">
        <f t="shared" si="29"/>
        <v>21.618000000000002</v>
      </c>
      <c r="N28" s="4">
        <f t="shared" si="29"/>
        <v>16.125</v>
      </c>
      <c r="O28">
        <f t="shared" si="29"/>
        <v>22.155000000000001</v>
      </c>
      <c r="P28" s="4">
        <f t="shared" si="29"/>
        <v>17.745000000000001</v>
      </c>
      <c r="Q28" s="4">
        <f t="shared" si="29"/>
        <v>33.478200000000008</v>
      </c>
      <c r="R28" s="4">
        <f t="shared" si="29"/>
        <v>32.697499999999998</v>
      </c>
      <c r="S28" s="4">
        <f t="shared" si="29"/>
        <v>34.528200000000005</v>
      </c>
      <c r="T28" s="4">
        <f t="shared" si="29"/>
        <v>32.364000000000004</v>
      </c>
      <c r="U28" s="4">
        <f t="shared" si="29"/>
        <v>28.684000000000005</v>
      </c>
      <c r="V28" s="4">
        <f t="shared" si="29"/>
        <v>31.203999999999997</v>
      </c>
      <c r="W28" s="4">
        <f t="shared" si="29"/>
        <v>32.061999999999991</v>
      </c>
      <c r="X28">
        <f t="shared" si="29"/>
        <v>31.360000000000003</v>
      </c>
      <c r="Y28">
        <f t="shared" si="29"/>
        <v>29.3018</v>
      </c>
      <c r="Z28" s="4">
        <f t="shared" si="29"/>
        <v>31.962</v>
      </c>
      <c r="AA28" s="4">
        <f t="shared" si="29"/>
        <v>30.365799999999997</v>
      </c>
      <c r="AB28" s="4">
        <f t="shared" si="29"/>
        <v>24.188499999999994</v>
      </c>
      <c r="AC28" s="4">
        <f t="shared" si="29"/>
        <v>22.627500000000001</v>
      </c>
      <c r="AD28">
        <f t="shared" si="29"/>
        <v>32.124000000000002</v>
      </c>
      <c r="AE28" s="4">
        <f>AE15/5*AE10</f>
        <v>31.18</v>
      </c>
      <c r="AF28" s="4">
        <f>AF15/5*AF10</f>
        <v>29.96</v>
      </c>
    </row>
    <row r="29" spans="1:32" x14ac:dyDescent="0.25">
      <c r="A29" t="s">
        <v>56</v>
      </c>
      <c r="B29" s="4">
        <f t="shared" ref="B29:AD29" si="30">B15/5*B11</f>
        <v>33.664499999999997</v>
      </c>
      <c r="C29" s="4">
        <f t="shared" si="30"/>
        <v>36.234000000000002</v>
      </c>
      <c r="D29">
        <f t="shared" si="30"/>
        <v>26.98</v>
      </c>
      <c r="E29" s="4">
        <f t="shared" si="30"/>
        <v>26.284000000000002</v>
      </c>
      <c r="F29" s="4">
        <f t="shared" si="30"/>
        <v>31.147199999999998</v>
      </c>
      <c r="G29" s="4">
        <f t="shared" si="30"/>
        <v>22.2</v>
      </c>
      <c r="H29" s="4">
        <f t="shared" si="30"/>
        <v>22.803999999999998</v>
      </c>
      <c r="I29" s="4">
        <f t="shared" si="30"/>
        <v>24.503999999999998</v>
      </c>
      <c r="J29" s="4">
        <f t="shared" si="30"/>
        <v>33.111599999999996</v>
      </c>
      <c r="K29" s="4">
        <f t="shared" si="30"/>
        <v>29.78</v>
      </c>
      <c r="L29">
        <f t="shared" si="30"/>
        <v>30.04</v>
      </c>
      <c r="M29">
        <f t="shared" si="30"/>
        <v>31.706400000000006</v>
      </c>
      <c r="N29" s="4">
        <f t="shared" si="30"/>
        <v>21.5</v>
      </c>
      <c r="O29">
        <f t="shared" si="30"/>
        <v>33.971000000000004</v>
      </c>
      <c r="P29" s="4">
        <f t="shared" si="30"/>
        <v>25.4345</v>
      </c>
      <c r="Q29" s="4">
        <f t="shared" si="30"/>
        <v>33.478200000000008</v>
      </c>
      <c r="R29" s="4">
        <f t="shared" si="30"/>
        <v>31.9</v>
      </c>
      <c r="S29" s="4">
        <f t="shared" si="30"/>
        <v>36.172400000000003</v>
      </c>
      <c r="T29" s="4">
        <f t="shared" si="30"/>
        <v>34.7913</v>
      </c>
      <c r="U29" s="4">
        <f t="shared" si="30"/>
        <v>30.118200000000005</v>
      </c>
      <c r="V29" s="4">
        <f t="shared" si="30"/>
        <v>34.324399999999997</v>
      </c>
      <c r="W29" s="4">
        <f t="shared" si="30"/>
        <v>33.625999999999991</v>
      </c>
      <c r="X29">
        <f t="shared" si="30"/>
        <v>34.496000000000009</v>
      </c>
      <c r="Y29">
        <f t="shared" si="30"/>
        <v>33.157299999999999</v>
      </c>
      <c r="Z29" s="4">
        <f t="shared" si="30"/>
        <v>33.484000000000002</v>
      </c>
      <c r="AA29" s="4">
        <f t="shared" si="30"/>
        <v>35.160400000000003</v>
      </c>
      <c r="AB29" s="4">
        <f t="shared" si="30"/>
        <v>27.643999999999995</v>
      </c>
      <c r="AC29" s="4">
        <f t="shared" si="30"/>
        <v>23.920500000000004</v>
      </c>
      <c r="AD29">
        <f t="shared" si="30"/>
        <v>36.942599999999999</v>
      </c>
      <c r="AE29" s="4">
        <f>AE15/5*AE11</f>
        <v>33.518499999999996</v>
      </c>
      <c r="AF29" s="4">
        <f>AF15/5*AF11</f>
        <v>29.96</v>
      </c>
    </row>
    <row r="30" spans="1:32" x14ac:dyDescent="0.25">
      <c r="A30" t="s">
        <v>57</v>
      </c>
      <c r="B30" s="4">
        <f t="shared" ref="B30:X30" si="31">B15/5*B12</f>
        <v>18.702500000000001</v>
      </c>
      <c r="C30" s="4">
        <f t="shared" si="31"/>
        <v>28.822499999999998</v>
      </c>
      <c r="D30">
        <f t="shared" si="31"/>
        <v>13.49</v>
      </c>
      <c r="E30" s="4">
        <f t="shared" si="31"/>
        <v>13.142000000000001</v>
      </c>
      <c r="F30" s="4">
        <f t="shared" si="31"/>
        <v>25.956</v>
      </c>
      <c r="G30" s="4">
        <f t="shared" si="31"/>
        <v>13.875</v>
      </c>
      <c r="H30" s="4">
        <f t="shared" si="31"/>
        <v>11.401999999999999</v>
      </c>
      <c r="I30" s="4">
        <f t="shared" si="31"/>
        <v>18.378</v>
      </c>
      <c r="J30" s="4">
        <f t="shared" si="31"/>
        <v>32.304000000000002</v>
      </c>
      <c r="K30" s="4">
        <f t="shared" si="31"/>
        <v>26.057500000000001</v>
      </c>
      <c r="L30">
        <f t="shared" si="31"/>
        <v>30.04</v>
      </c>
      <c r="M30">
        <f t="shared" si="31"/>
        <v>28.824000000000002</v>
      </c>
      <c r="N30" s="4">
        <f t="shared" si="31"/>
        <v>13.4375</v>
      </c>
      <c r="O30" s="4">
        <f t="shared" si="31"/>
        <v>30.278500000000001</v>
      </c>
      <c r="P30" s="4">
        <f t="shared" si="31"/>
        <v>14.7875</v>
      </c>
      <c r="Q30" s="4">
        <f t="shared" si="31"/>
        <v>30.289800000000003</v>
      </c>
      <c r="R30" s="4">
        <f t="shared" si="31"/>
        <v>31.9</v>
      </c>
      <c r="S30" s="4">
        <f t="shared" si="31"/>
        <v>31.239799999999999</v>
      </c>
      <c r="T30" s="4">
        <f t="shared" si="31"/>
        <v>32.364000000000004</v>
      </c>
      <c r="U30" s="4">
        <f t="shared" si="31"/>
        <v>25.815600000000003</v>
      </c>
      <c r="V30" s="4">
        <f t="shared" si="31"/>
        <v>29.643799999999995</v>
      </c>
      <c r="W30" s="4">
        <f t="shared" si="31"/>
        <v>29.715999999999994</v>
      </c>
      <c r="X30">
        <f t="shared" si="31"/>
        <v>31.360000000000003</v>
      </c>
      <c r="Y30">
        <f>Y15/5*Y13</f>
        <v>30.844000000000001</v>
      </c>
      <c r="Z30" s="4">
        <f t="shared" ref="Z30:AD30" si="32">Z15/5*Z12</f>
        <v>28.917999999999996</v>
      </c>
      <c r="AA30" s="4">
        <f t="shared" si="32"/>
        <v>34.3613</v>
      </c>
      <c r="AB30" s="4">
        <f t="shared" si="32"/>
        <v>25.570699999999995</v>
      </c>
      <c r="AC30" s="4">
        <f t="shared" si="32"/>
        <v>22.627500000000001</v>
      </c>
      <c r="AD30">
        <f t="shared" si="32"/>
        <v>32.124000000000002</v>
      </c>
      <c r="AE30" s="4">
        <f>AE15/5*AE12</f>
        <v>23.384999999999998</v>
      </c>
      <c r="AF30" s="4">
        <f>AF15/5*AF12</f>
        <v>26.215</v>
      </c>
    </row>
    <row r="31" spans="1:32" x14ac:dyDescent="0.25">
      <c r="A31" t="s">
        <v>58</v>
      </c>
      <c r="B31" s="4">
        <f t="shared" ref="B31:AD31" si="33">B15/5*B13</f>
        <v>29.923999999999999</v>
      </c>
      <c r="C31" s="4">
        <f t="shared" si="33"/>
        <v>37.057499999999997</v>
      </c>
      <c r="D31">
        <f t="shared" si="33"/>
        <v>23.607500000000002</v>
      </c>
      <c r="E31" s="4">
        <f t="shared" si="33"/>
        <v>26.284000000000002</v>
      </c>
      <c r="F31" s="4">
        <f t="shared" si="33"/>
        <v>25.956</v>
      </c>
      <c r="G31" s="4">
        <f t="shared" si="33"/>
        <v>16.649999999999999</v>
      </c>
      <c r="H31" s="4">
        <f t="shared" si="33"/>
        <v>10.261799999999999</v>
      </c>
      <c r="I31" s="4">
        <f t="shared" si="33"/>
        <v>18.378</v>
      </c>
      <c r="J31" s="4">
        <f t="shared" si="33"/>
        <v>33.111599999999996</v>
      </c>
      <c r="K31" s="4">
        <f t="shared" si="33"/>
        <v>24.5685</v>
      </c>
      <c r="L31">
        <f t="shared" si="33"/>
        <v>26.285</v>
      </c>
      <c r="M31">
        <f t="shared" si="33"/>
        <v>25.221</v>
      </c>
      <c r="N31" s="4">
        <f t="shared" si="33"/>
        <v>10.75</v>
      </c>
      <c r="O31" s="4">
        <f t="shared" si="33"/>
        <v>28.063000000000002</v>
      </c>
      <c r="P31" s="4">
        <f t="shared" si="33"/>
        <v>14.7875</v>
      </c>
      <c r="Q31" s="4">
        <f t="shared" si="33"/>
        <v>31.884000000000004</v>
      </c>
      <c r="R31" s="4">
        <f t="shared" si="33"/>
        <v>31.9</v>
      </c>
      <c r="S31" s="4">
        <f t="shared" si="33"/>
        <v>32.884</v>
      </c>
      <c r="T31" s="4">
        <f t="shared" si="33"/>
        <v>33.982200000000006</v>
      </c>
      <c r="U31" s="4">
        <f t="shared" si="33"/>
        <v>28.684000000000005</v>
      </c>
      <c r="V31" s="4">
        <f t="shared" si="33"/>
        <v>31.203999999999997</v>
      </c>
      <c r="W31" s="4">
        <f t="shared" si="33"/>
        <v>29.715999999999994</v>
      </c>
      <c r="X31">
        <f t="shared" si="33"/>
        <v>31.360000000000003</v>
      </c>
      <c r="Y31">
        <f t="shared" si="33"/>
        <v>30.844000000000001</v>
      </c>
      <c r="Z31" s="4">
        <f t="shared" si="33"/>
        <v>31.962</v>
      </c>
      <c r="AA31" s="4">
        <f t="shared" si="33"/>
        <v>31.963999999999999</v>
      </c>
      <c r="AB31" s="4">
        <f t="shared" si="33"/>
        <v>20.732999999999997</v>
      </c>
      <c r="AC31" s="4">
        <f t="shared" si="33"/>
        <v>25.860000000000003</v>
      </c>
      <c r="AD31">
        <f t="shared" si="33"/>
        <v>32.124000000000002</v>
      </c>
      <c r="AE31" s="4">
        <f>AE15/5*AE13</f>
        <v>29.620999999999999</v>
      </c>
      <c r="AF31" s="4">
        <f>AF15/5*AF13</f>
        <v>26.215</v>
      </c>
    </row>
    <row r="32" spans="1:32" x14ac:dyDescent="0.25">
      <c r="A32" t="s">
        <v>59</v>
      </c>
      <c r="B32" s="4">
        <f t="shared" ref="B32:AD32" si="34">B15/5*B14</f>
        <v>28.988875</v>
      </c>
      <c r="C32" s="4">
        <f t="shared" si="34"/>
        <v>35.410499999999999</v>
      </c>
      <c r="D32">
        <f t="shared" si="34"/>
        <v>18.548750000000002</v>
      </c>
      <c r="E32" s="4">
        <f t="shared" si="34"/>
        <v>17.248875000000002</v>
      </c>
      <c r="F32" s="4">
        <f t="shared" si="34"/>
        <v>29.293199999999999</v>
      </c>
      <c r="G32" s="4">
        <f t="shared" si="34"/>
        <v>15.956249999999999</v>
      </c>
      <c r="H32" s="4">
        <f t="shared" si="34"/>
        <v>22.091374999999999</v>
      </c>
      <c r="I32" s="4">
        <f t="shared" si="34"/>
        <v>19.143749999999997</v>
      </c>
      <c r="J32" s="4">
        <f t="shared" si="34"/>
        <v>33.111599999999996</v>
      </c>
      <c r="K32" s="4">
        <f t="shared" si="34"/>
        <v>21.962750000000003</v>
      </c>
      <c r="L32">
        <f t="shared" si="34"/>
        <v>30.978749999999998</v>
      </c>
      <c r="M32">
        <f t="shared" si="34"/>
        <v>27.923250000000003</v>
      </c>
      <c r="N32" s="4">
        <f t="shared" si="34"/>
        <v>10.078125</v>
      </c>
      <c r="O32" s="4">
        <f t="shared" si="34"/>
        <v>30.093875000000004</v>
      </c>
      <c r="P32" s="4">
        <f t="shared" si="34"/>
        <v>18.484375</v>
      </c>
      <c r="Q32" s="4">
        <f t="shared" si="34"/>
        <v>33.876750000000001</v>
      </c>
      <c r="R32" s="4">
        <f t="shared" si="34"/>
        <v>33.893749999999997</v>
      </c>
      <c r="S32" s="4">
        <f t="shared" si="34"/>
        <v>35.555824999999999</v>
      </c>
      <c r="T32" s="4">
        <f t="shared" si="34"/>
        <v>35.398125000000007</v>
      </c>
      <c r="U32" s="4">
        <f t="shared" si="34"/>
        <v>22.409375000000004</v>
      </c>
      <c r="V32" s="4">
        <f t="shared" si="34"/>
        <v>33.544299999999993</v>
      </c>
      <c r="W32" s="4">
        <f t="shared" si="34"/>
        <v>26.587999999999994</v>
      </c>
      <c r="X32">
        <f t="shared" si="34"/>
        <v>30.968000000000004</v>
      </c>
      <c r="Y32">
        <f t="shared" si="34"/>
        <v>33.157299999999999</v>
      </c>
      <c r="Z32" s="4">
        <f t="shared" si="34"/>
        <v>31.391249999999999</v>
      </c>
      <c r="AA32" s="4">
        <f t="shared" si="34"/>
        <v>35.360175000000005</v>
      </c>
      <c r="AB32" s="4">
        <f t="shared" si="34"/>
        <v>20.732999999999997</v>
      </c>
      <c r="AC32" s="4">
        <f t="shared" si="34"/>
        <v>21.819375000000001</v>
      </c>
      <c r="AD32">
        <f t="shared" si="34"/>
        <v>33.930974999999997</v>
      </c>
      <c r="AE32" s="4">
        <f>AE15/5*AE14</f>
        <v>32.739000000000004</v>
      </c>
      <c r="AF32" s="4">
        <f>AF15/5*AF14</f>
        <v>29.96</v>
      </c>
    </row>
    <row r="33" spans="1:32" s="15" customFormat="1" x14ac:dyDescent="0.25">
      <c r="A33" s="15" t="s">
        <v>81</v>
      </c>
      <c r="B33" s="18">
        <f>SUM(B23:B32)</f>
        <v>279.82680499999998</v>
      </c>
      <c r="C33" s="18">
        <f>SUM(C23:C32)</f>
        <v>339.07612499999999</v>
      </c>
      <c r="D33" s="18">
        <f t="shared" ref="D33:E33" si="35">SUM(D23:D32)</f>
        <v>227.47512500000002</v>
      </c>
      <c r="E33" s="18">
        <f t="shared" si="35"/>
        <v>215.89020499999998</v>
      </c>
      <c r="F33" s="18">
        <f t="shared" ref="F33" si="36">SUM(F23:F32)</f>
        <v>274.98527999999993</v>
      </c>
      <c r="G33" s="18">
        <f t="shared" ref="G33" si="37">SUM(G23:G32)</f>
        <v>154.01250000000002</v>
      </c>
      <c r="H33" s="18">
        <f t="shared" ref="H33" si="38">SUM(H23:H32)</f>
        <v>162.50700499999999</v>
      </c>
      <c r="I33" s="18">
        <f t="shared" ref="I33" si="39">SUM(I23:I32)</f>
        <v>187.63937999999996</v>
      </c>
      <c r="J33" s="18">
        <f t="shared" ref="J33" si="40">SUM(J23:J32)</f>
        <v>326.10888</v>
      </c>
      <c r="K33" s="18">
        <f t="shared" ref="K33" si="41">SUM(K23:K32)</f>
        <v>277.14012500000001</v>
      </c>
      <c r="L33" s="18">
        <f t="shared" ref="L33" si="42">SUM(L23:L32)</f>
        <v>282.00049999999999</v>
      </c>
      <c r="M33" s="18">
        <f t="shared" ref="M33:P33" si="43">SUM(M23:M32)</f>
        <v>259.63218000000001</v>
      </c>
      <c r="N33" s="18">
        <f t="shared" si="43"/>
        <v>144.453125</v>
      </c>
      <c r="O33" s="18">
        <f t="shared" si="43"/>
        <v>272.69112500000006</v>
      </c>
      <c r="P33" s="18">
        <f t="shared" si="43"/>
        <v>174.936125</v>
      </c>
      <c r="Q33" s="18">
        <f t="shared" ref="Q33:W33" si="44">SUM(Q23:Q32)</f>
        <v>317.68420500000008</v>
      </c>
      <c r="R33" s="18">
        <f t="shared" si="44"/>
        <v>318.00312500000001</v>
      </c>
      <c r="S33" s="18">
        <f t="shared" si="44"/>
        <v>337.92420500000003</v>
      </c>
      <c r="T33" s="18">
        <f t="shared" si="44"/>
        <v>327.32140500000008</v>
      </c>
      <c r="U33" s="18">
        <f t="shared" si="44"/>
        <v>257.11620499999998</v>
      </c>
      <c r="V33" s="18">
        <f t="shared" si="44"/>
        <v>304.27800500000001</v>
      </c>
      <c r="W33" s="18">
        <f t="shared" si="44"/>
        <v>305.76199999999994</v>
      </c>
      <c r="X33" s="18">
        <f t="shared" ref="X33" si="45">SUM(X23:X32)</f>
        <v>307.32800000000009</v>
      </c>
      <c r="Y33" s="18">
        <f t="shared" ref="Y33:AB33" si="46">SUM(Y23:Y32)</f>
        <v>297.29760500000003</v>
      </c>
      <c r="Z33" s="18">
        <f t="shared" si="46"/>
        <v>289.56049999999999</v>
      </c>
      <c r="AA33" s="18">
        <f t="shared" si="46"/>
        <v>319.28040500000003</v>
      </c>
      <c r="AB33" s="18">
        <f t="shared" si="46"/>
        <v>238.80960499999998</v>
      </c>
      <c r="AC33" s="18">
        <f t="shared" ref="AC33:AD33" si="47">SUM(AC23:AC32)</f>
        <v>208.98112500000002</v>
      </c>
      <c r="AD33" s="18">
        <f t="shared" si="47"/>
        <v>322.48480500000005</v>
      </c>
      <c r="AE33" s="18">
        <f>SUM(AE23:AE32)</f>
        <v>303.81012499999997</v>
      </c>
      <c r="AF33" s="18">
        <f>SUM(AF23:AF32)</f>
        <v>280.50050000000005</v>
      </c>
    </row>
    <row r="48" spans="1:32" x14ac:dyDescent="0.25">
      <c r="B48" s="1"/>
    </row>
  </sheetData>
  <phoneticPr fontId="1" type="noConversion"/>
  <conditionalFormatting sqref="A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AE2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XFD1 B4:AE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14:XFD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049C-9C67-4D72-BB71-B91F2CE24077}">
  <dimension ref="A1:AM159"/>
  <sheetViews>
    <sheetView workbookViewId="0">
      <pane xSplit="1" topLeftCell="B1" activePane="topRight" state="frozen"/>
      <selection pane="topRight" activeCell="E25" sqref="E25"/>
    </sheetView>
  </sheetViews>
  <sheetFormatPr defaultRowHeight="15" x14ac:dyDescent="0.25"/>
  <cols>
    <col min="1" max="1" width="33.28515625" customWidth="1"/>
    <col min="2" max="2" width="31.85546875" customWidth="1"/>
    <col min="3" max="3" width="32.85546875" customWidth="1"/>
    <col min="4" max="4" width="33.7109375" customWidth="1"/>
    <col min="5" max="5" width="40.140625" customWidth="1"/>
    <col min="6" max="6" width="39.85546875" customWidth="1"/>
    <col min="7" max="7" width="32.42578125" customWidth="1"/>
    <col min="8" max="8" width="26.5703125" customWidth="1"/>
    <col min="9" max="9" width="46.7109375" customWidth="1"/>
    <col min="10" max="10" width="30.7109375" customWidth="1"/>
    <col min="38" max="38" width="18" customWidth="1"/>
    <col min="39" max="39" width="11.5703125" customWidth="1"/>
    <col min="41" max="41" width="10.140625" customWidth="1"/>
  </cols>
  <sheetData>
    <row r="1" spans="1:39" s="9" customFormat="1" ht="14.25" customHeight="1" x14ac:dyDescent="0.25">
      <c r="AI1" s="10"/>
      <c r="AJ1" s="10"/>
      <c r="AK1" s="10"/>
      <c r="AL1" s="10"/>
      <c r="AM1" s="10"/>
    </row>
    <row r="2" spans="1:39" x14ac:dyDescent="0.25">
      <c r="J2" s="3"/>
    </row>
    <row r="4" spans="1:39" ht="15.75" x14ac:dyDescent="0.25">
      <c r="I4" s="40" t="s">
        <v>60</v>
      </c>
    </row>
    <row r="5" spans="1:39" ht="15.75" x14ac:dyDescent="0.25">
      <c r="L5" s="5"/>
    </row>
    <row r="6" spans="1:39" ht="15.75" x14ac:dyDescent="0.25">
      <c r="A6" s="12" t="s">
        <v>78</v>
      </c>
      <c r="B6" s="12" t="s">
        <v>79</v>
      </c>
      <c r="C6" s="12" t="s">
        <v>94</v>
      </c>
      <c r="D6" s="12" t="s">
        <v>60</v>
      </c>
      <c r="E6" s="12" t="s">
        <v>18</v>
      </c>
      <c r="F6" s="12" t="s">
        <v>150</v>
      </c>
      <c r="H6" s="12" t="s">
        <v>78</v>
      </c>
      <c r="I6" s="12" t="s">
        <v>128</v>
      </c>
      <c r="J6" s="12" t="s">
        <v>129</v>
      </c>
    </row>
    <row r="7" spans="1:39" x14ac:dyDescent="0.25">
      <c r="A7" t="s">
        <v>0</v>
      </c>
      <c r="B7" s="11">
        <f>SUM(C7:F7)/4</f>
        <v>4.125</v>
      </c>
      <c r="C7" s="7">
        <v>5</v>
      </c>
      <c r="D7" s="7">
        <v>2.5</v>
      </c>
      <c r="E7" s="7">
        <v>5</v>
      </c>
      <c r="F7" s="7">
        <v>4</v>
      </c>
      <c r="H7" t="s">
        <v>0</v>
      </c>
      <c r="I7" t="s">
        <v>126</v>
      </c>
      <c r="J7" s="35">
        <v>8</v>
      </c>
    </row>
    <row r="8" spans="1:39" x14ac:dyDescent="0.25">
      <c r="A8" t="s">
        <v>11</v>
      </c>
      <c r="B8" s="11">
        <f t="shared" ref="B8:B25" si="0">SUM(C8:F8)/4</f>
        <v>3.75</v>
      </c>
      <c r="C8" s="7">
        <v>2</v>
      </c>
      <c r="D8" s="7">
        <v>4</v>
      </c>
      <c r="E8" s="8">
        <v>5</v>
      </c>
      <c r="F8" s="7">
        <v>4</v>
      </c>
      <c r="H8" t="s">
        <v>11</v>
      </c>
      <c r="I8" t="s">
        <v>127</v>
      </c>
      <c r="J8" s="35">
        <v>41</v>
      </c>
    </row>
    <row r="9" spans="1:39" x14ac:dyDescent="0.25">
      <c r="A9" t="s">
        <v>1</v>
      </c>
      <c r="B9" s="11">
        <f t="shared" si="0"/>
        <v>3</v>
      </c>
      <c r="C9" s="7">
        <v>4</v>
      </c>
      <c r="D9" s="7">
        <v>2.5</v>
      </c>
      <c r="E9" s="7">
        <v>2.5</v>
      </c>
      <c r="F9" s="7">
        <v>3</v>
      </c>
      <c r="H9" t="s">
        <v>1</v>
      </c>
      <c r="I9" t="s">
        <v>126</v>
      </c>
      <c r="J9" s="35">
        <v>7</v>
      </c>
    </row>
    <row r="10" spans="1:39" x14ac:dyDescent="0.25">
      <c r="A10" t="s">
        <v>42</v>
      </c>
      <c r="B10" s="11">
        <f t="shared" si="0"/>
        <v>3.125</v>
      </c>
      <c r="C10" s="7">
        <v>2</v>
      </c>
      <c r="D10" s="7">
        <v>4</v>
      </c>
      <c r="E10" s="7">
        <v>2.5</v>
      </c>
      <c r="F10" s="7">
        <v>4</v>
      </c>
      <c r="H10" t="s">
        <v>42</v>
      </c>
      <c r="I10" t="s">
        <v>130</v>
      </c>
      <c r="J10" s="35">
        <v>19</v>
      </c>
    </row>
    <row r="11" spans="1:39" ht="17.25" x14ac:dyDescent="0.3">
      <c r="A11" t="s">
        <v>2</v>
      </c>
      <c r="B11" s="11">
        <f t="shared" si="0"/>
        <v>3.125</v>
      </c>
      <c r="C11" s="7">
        <v>3</v>
      </c>
      <c r="D11" s="7">
        <v>3</v>
      </c>
      <c r="E11" s="7">
        <v>2.5</v>
      </c>
      <c r="F11" s="7">
        <v>4</v>
      </c>
      <c r="H11" t="s">
        <v>2</v>
      </c>
      <c r="I11" s="39" t="s">
        <v>125</v>
      </c>
      <c r="J11" s="35">
        <v>0</v>
      </c>
    </row>
    <row r="12" spans="1:39" x14ac:dyDescent="0.25">
      <c r="A12" t="s">
        <v>3</v>
      </c>
      <c r="B12" s="11">
        <f t="shared" si="0"/>
        <v>2.75</v>
      </c>
      <c r="C12" s="7">
        <v>3</v>
      </c>
      <c r="D12" s="7">
        <v>3</v>
      </c>
      <c r="E12" s="7">
        <v>2</v>
      </c>
      <c r="F12" s="7">
        <v>3</v>
      </c>
      <c r="H12" t="s">
        <v>3</v>
      </c>
      <c r="I12" t="s">
        <v>130</v>
      </c>
      <c r="J12" s="35">
        <v>5</v>
      </c>
    </row>
    <row r="13" spans="1:39" x14ac:dyDescent="0.25">
      <c r="A13" t="s">
        <v>4</v>
      </c>
      <c r="B13" s="11">
        <f t="shared" si="0"/>
        <v>3.375</v>
      </c>
      <c r="C13" s="7">
        <v>3.5</v>
      </c>
      <c r="D13" s="7">
        <v>3</v>
      </c>
      <c r="E13" s="7">
        <v>5</v>
      </c>
      <c r="F13" s="7">
        <v>2</v>
      </c>
      <c r="H13" t="s">
        <v>4</v>
      </c>
      <c r="I13" t="s">
        <v>130</v>
      </c>
      <c r="J13" s="35">
        <v>1</v>
      </c>
    </row>
    <row r="14" spans="1:39" x14ac:dyDescent="0.25">
      <c r="A14" t="s">
        <v>5</v>
      </c>
      <c r="B14" s="11">
        <f t="shared" si="0"/>
        <v>3.625</v>
      </c>
      <c r="C14" s="7">
        <v>5</v>
      </c>
      <c r="D14" s="7">
        <v>3.5</v>
      </c>
      <c r="E14" s="7">
        <v>3.5</v>
      </c>
      <c r="F14" s="7">
        <v>2.5</v>
      </c>
      <c r="H14" t="s">
        <v>5</v>
      </c>
      <c r="I14" t="s">
        <v>130</v>
      </c>
      <c r="J14" s="35">
        <v>5</v>
      </c>
    </row>
    <row r="15" spans="1:39" x14ac:dyDescent="0.25">
      <c r="A15" t="s">
        <v>6</v>
      </c>
      <c r="B15" s="11">
        <f t="shared" si="0"/>
        <v>3.8250000000000002</v>
      </c>
      <c r="C15" s="7">
        <v>2.5</v>
      </c>
      <c r="D15" s="7">
        <v>3.8</v>
      </c>
      <c r="E15" s="7">
        <v>5</v>
      </c>
      <c r="F15" s="7">
        <v>4</v>
      </c>
      <c r="H15" t="s">
        <v>6</v>
      </c>
      <c r="I15" t="s">
        <v>130</v>
      </c>
      <c r="J15" s="35">
        <v>11</v>
      </c>
    </row>
    <row r="16" spans="1:39" x14ac:dyDescent="0.25">
      <c r="A16" t="s">
        <v>41</v>
      </c>
      <c r="B16" s="11">
        <f t="shared" si="0"/>
        <v>3.375</v>
      </c>
      <c r="C16" s="7">
        <v>2.5</v>
      </c>
      <c r="D16" s="7">
        <v>3</v>
      </c>
      <c r="E16" s="7">
        <v>4</v>
      </c>
      <c r="F16" s="7">
        <v>4</v>
      </c>
      <c r="H16" t="s">
        <v>41</v>
      </c>
      <c r="I16" t="s">
        <v>125</v>
      </c>
      <c r="J16" s="35">
        <v>0</v>
      </c>
    </row>
    <row r="17" spans="1:10" x14ac:dyDescent="0.25">
      <c r="A17" t="s">
        <v>7</v>
      </c>
      <c r="B17" s="11">
        <f t="shared" si="0"/>
        <v>3</v>
      </c>
      <c r="C17" s="7">
        <v>4</v>
      </c>
      <c r="D17" s="7">
        <v>2</v>
      </c>
      <c r="E17" s="7">
        <v>3</v>
      </c>
      <c r="F17" s="7">
        <v>3</v>
      </c>
      <c r="H17" t="s">
        <v>7</v>
      </c>
      <c r="I17" t="s">
        <v>125</v>
      </c>
      <c r="J17" s="35">
        <v>0</v>
      </c>
    </row>
    <row r="18" spans="1:10" x14ac:dyDescent="0.25">
      <c r="A18" t="s">
        <v>8</v>
      </c>
      <c r="B18" s="11">
        <f t="shared" si="0"/>
        <v>2.375</v>
      </c>
      <c r="C18" s="7">
        <v>3</v>
      </c>
      <c r="D18" s="7">
        <v>2</v>
      </c>
      <c r="E18" s="7">
        <v>2</v>
      </c>
      <c r="F18" s="7">
        <v>2.5</v>
      </c>
      <c r="H18" t="s">
        <v>8</v>
      </c>
      <c r="I18" t="s">
        <v>127</v>
      </c>
      <c r="J18" s="35">
        <v>8</v>
      </c>
    </row>
    <row r="19" spans="1:10" x14ac:dyDescent="0.25">
      <c r="A19" t="s">
        <v>9</v>
      </c>
      <c r="B19" s="11">
        <f t="shared" si="0"/>
        <v>2</v>
      </c>
      <c r="C19" s="7">
        <v>2</v>
      </c>
      <c r="D19" s="7">
        <v>2</v>
      </c>
      <c r="E19" s="7">
        <v>2</v>
      </c>
      <c r="F19" s="7">
        <v>2</v>
      </c>
      <c r="H19" t="s">
        <v>9</v>
      </c>
      <c r="I19" t="s">
        <v>125</v>
      </c>
      <c r="J19" s="35">
        <v>0</v>
      </c>
    </row>
    <row r="20" spans="1:10" x14ac:dyDescent="0.25">
      <c r="A20" t="s">
        <v>10</v>
      </c>
      <c r="B20" s="11">
        <f t="shared" si="0"/>
        <v>2</v>
      </c>
      <c r="C20" s="7">
        <v>2</v>
      </c>
      <c r="D20" s="7">
        <v>2</v>
      </c>
      <c r="E20" s="7">
        <v>2</v>
      </c>
      <c r="F20" s="7">
        <v>2</v>
      </c>
      <c r="H20" t="s">
        <v>10</v>
      </c>
      <c r="I20" t="s">
        <v>125</v>
      </c>
      <c r="J20" s="35">
        <v>0</v>
      </c>
    </row>
    <row r="21" spans="1:10" x14ac:dyDescent="0.25">
      <c r="A21" t="s">
        <v>12</v>
      </c>
      <c r="B21" s="11">
        <f t="shared" si="0"/>
        <v>4.375</v>
      </c>
      <c r="C21" s="7">
        <v>4.5</v>
      </c>
      <c r="D21" s="7">
        <v>4.5</v>
      </c>
      <c r="E21" s="7">
        <v>4</v>
      </c>
      <c r="F21" s="7">
        <v>4.5</v>
      </c>
      <c r="H21" t="s">
        <v>12</v>
      </c>
      <c r="I21" t="s">
        <v>125</v>
      </c>
      <c r="J21" s="35">
        <v>0</v>
      </c>
    </row>
    <row r="22" spans="1:10" x14ac:dyDescent="0.25">
      <c r="A22" t="s">
        <v>39</v>
      </c>
      <c r="B22" s="11">
        <f t="shared" si="0"/>
        <v>3</v>
      </c>
      <c r="C22" s="7">
        <v>2</v>
      </c>
      <c r="D22" s="7">
        <v>2</v>
      </c>
      <c r="E22" s="7">
        <v>4</v>
      </c>
      <c r="F22" s="7">
        <v>4</v>
      </c>
      <c r="H22" t="s">
        <v>39</v>
      </c>
      <c r="I22" t="s">
        <v>125</v>
      </c>
      <c r="J22" s="35">
        <v>0</v>
      </c>
    </row>
    <row r="23" spans="1:10" x14ac:dyDescent="0.25">
      <c r="A23" t="s">
        <v>40</v>
      </c>
      <c r="B23" s="11">
        <f t="shared" si="0"/>
        <v>3.9249999999999998</v>
      </c>
      <c r="C23" s="7">
        <v>3.5</v>
      </c>
      <c r="D23" s="7">
        <v>4</v>
      </c>
      <c r="E23" s="7">
        <v>4</v>
      </c>
      <c r="F23" s="7">
        <v>4.2</v>
      </c>
      <c r="H23" t="s">
        <v>40</v>
      </c>
      <c r="I23" t="s">
        <v>130</v>
      </c>
      <c r="J23" s="35">
        <v>8</v>
      </c>
    </row>
    <row r="24" spans="1:10" x14ac:dyDescent="0.25">
      <c r="A24" t="s">
        <v>38</v>
      </c>
      <c r="B24" s="11">
        <f t="shared" si="0"/>
        <v>3.625</v>
      </c>
      <c r="C24" s="7">
        <v>3.5</v>
      </c>
      <c r="D24" s="7">
        <v>3</v>
      </c>
      <c r="E24" s="7">
        <v>4</v>
      </c>
      <c r="F24" s="7">
        <v>4</v>
      </c>
      <c r="H24" t="s">
        <v>38</v>
      </c>
      <c r="I24" t="s">
        <v>130</v>
      </c>
      <c r="J24" s="35">
        <v>6</v>
      </c>
    </row>
    <row r="25" spans="1:10" x14ac:dyDescent="0.25">
      <c r="A25" t="s">
        <v>13</v>
      </c>
      <c r="B25" s="11">
        <f t="shared" si="0"/>
        <v>3.375</v>
      </c>
      <c r="C25" s="7">
        <v>4</v>
      </c>
      <c r="D25" s="7">
        <v>3.5</v>
      </c>
      <c r="E25" s="7">
        <v>3.5</v>
      </c>
      <c r="F25" s="7">
        <v>2.5</v>
      </c>
      <c r="H25" t="s">
        <v>13</v>
      </c>
      <c r="I25" t="s">
        <v>130</v>
      </c>
      <c r="J25" s="35">
        <v>5</v>
      </c>
    </row>
    <row r="26" spans="1:10" x14ac:dyDescent="0.25">
      <c r="A26" t="s">
        <v>22</v>
      </c>
      <c r="B26" s="11">
        <f t="shared" ref="B26:B37" si="1">SUM(C26:F26)/4</f>
        <v>2.625</v>
      </c>
      <c r="C26" s="7">
        <v>2</v>
      </c>
      <c r="D26" s="7">
        <v>2</v>
      </c>
      <c r="E26" s="7">
        <v>3.5</v>
      </c>
      <c r="F26" s="7">
        <v>3</v>
      </c>
      <c r="H26" t="s">
        <v>22</v>
      </c>
      <c r="I26" t="s">
        <v>125</v>
      </c>
      <c r="J26" s="35">
        <v>0</v>
      </c>
    </row>
    <row r="27" spans="1:10" x14ac:dyDescent="0.25">
      <c r="A27" t="s">
        <v>23</v>
      </c>
      <c r="B27" s="11">
        <f t="shared" si="1"/>
        <v>3.5</v>
      </c>
      <c r="C27" s="7">
        <v>3.5</v>
      </c>
      <c r="D27" s="7">
        <v>4</v>
      </c>
      <c r="E27" s="7">
        <v>3.5</v>
      </c>
      <c r="F27" s="7">
        <v>3</v>
      </c>
      <c r="H27" t="s">
        <v>23</v>
      </c>
      <c r="I27" t="s">
        <v>125</v>
      </c>
      <c r="J27" s="35">
        <v>0</v>
      </c>
    </row>
    <row r="28" spans="1:10" x14ac:dyDescent="0.25">
      <c r="A28" t="s">
        <v>24</v>
      </c>
      <c r="B28" s="11">
        <f t="shared" si="1"/>
        <v>3</v>
      </c>
      <c r="C28" s="7">
        <v>4</v>
      </c>
      <c r="D28" s="7">
        <v>2</v>
      </c>
      <c r="E28" s="7">
        <v>2.5</v>
      </c>
      <c r="F28" s="7">
        <v>3.5</v>
      </c>
      <c r="H28" t="s">
        <v>24</v>
      </c>
      <c r="I28" t="s">
        <v>125</v>
      </c>
      <c r="J28" s="35">
        <v>1</v>
      </c>
    </row>
    <row r="29" spans="1:10" x14ac:dyDescent="0.25">
      <c r="A29" t="s">
        <v>25</v>
      </c>
      <c r="B29" s="11">
        <f t="shared" si="1"/>
        <v>3.125</v>
      </c>
      <c r="C29" s="7">
        <v>2</v>
      </c>
      <c r="D29" s="7">
        <v>4</v>
      </c>
      <c r="E29" s="7">
        <v>3</v>
      </c>
      <c r="F29" s="7">
        <v>3.5</v>
      </c>
      <c r="H29" t="s">
        <v>25</v>
      </c>
      <c r="I29" t="s">
        <v>127</v>
      </c>
      <c r="J29" s="35">
        <v>22</v>
      </c>
    </row>
    <row r="30" spans="1:10" x14ac:dyDescent="0.25">
      <c r="A30" t="s">
        <v>26</v>
      </c>
      <c r="B30" s="11">
        <f t="shared" si="1"/>
        <v>2.5</v>
      </c>
      <c r="C30" s="7">
        <v>2.5</v>
      </c>
      <c r="D30" s="7">
        <v>2</v>
      </c>
      <c r="E30" s="7">
        <v>2.5</v>
      </c>
      <c r="F30" s="7">
        <v>3</v>
      </c>
      <c r="H30" t="s">
        <v>26</v>
      </c>
      <c r="I30" t="s">
        <v>125</v>
      </c>
      <c r="J30" s="35">
        <v>0</v>
      </c>
    </row>
    <row r="31" spans="1:10" x14ac:dyDescent="0.25">
      <c r="A31" t="s">
        <v>27</v>
      </c>
      <c r="B31" s="11">
        <f t="shared" si="1"/>
        <v>3.125</v>
      </c>
      <c r="C31" s="7">
        <v>3.5</v>
      </c>
      <c r="D31" s="7">
        <v>2.5</v>
      </c>
      <c r="E31" s="7">
        <v>3</v>
      </c>
      <c r="F31" s="7">
        <v>3.5</v>
      </c>
      <c r="H31" t="s">
        <v>27</v>
      </c>
      <c r="I31" t="s">
        <v>125</v>
      </c>
      <c r="J31" s="35">
        <v>0</v>
      </c>
    </row>
    <row r="32" spans="1:10" x14ac:dyDescent="0.25">
      <c r="A32" t="s">
        <v>28</v>
      </c>
      <c r="B32" s="11">
        <f t="shared" si="1"/>
        <v>2.875</v>
      </c>
      <c r="C32" s="7">
        <v>4</v>
      </c>
      <c r="D32" s="7">
        <v>2</v>
      </c>
      <c r="E32" s="7">
        <v>2.5</v>
      </c>
      <c r="F32" s="7">
        <v>3</v>
      </c>
      <c r="H32" t="s">
        <v>28</v>
      </c>
      <c r="I32" t="s">
        <v>125</v>
      </c>
      <c r="J32" s="35">
        <v>4</v>
      </c>
    </row>
    <row r="33" spans="1:10" x14ac:dyDescent="0.25">
      <c r="A33" t="s">
        <v>29</v>
      </c>
      <c r="B33" s="11">
        <f t="shared" si="1"/>
        <v>3.25</v>
      </c>
      <c r="C33" s="7">
        <v>4</v>
      </c>
      <c r="D33" s="7">
        <v>3</v>
      </c>
      <c r="E33" s="7">
        <v>2.5</v>
      </c>
      <c r="F33" s="7">
        <v>3.5</v>
      </c>
      <c r="H33" t="s">
        <v>29</v>
      </c>
      <c r="I33" t="s">
        <v>125</v>
      </c>
      <c r="J33" s="35">
        <v>0</v>
      </c>
    </row>
    <row r="34" spans="1:10" x14ac:dyDescent="0.25">
      <c r="A34" t="s">
        <v>43</v>
      </c>
      <c r="B34" s="11">
        <f t="shared" si="1"/>
        <v>3.125</v>
      </c>
      <c r="C34" s="7">
        <v>3</v>
      </c>
      <c r="D34" s="7">
        <v>3.5</v>
      </c>
      <c r="E34" s="7">
        <v>3</v>
      </c>
      <c r="F34" s="7">
        <v>3</v>
      </c>
      <c r="H34" t="s">
        <v>43</v>
      </c>
      <c r="I34" t="s">
        <v>125</v>
      </c>
      <c r="J34" s="35">
        <v>0</v>
      </c>
    </row>
    <row r="35" spans="1:10" x14ac:dyDescent="0.25">
      <c r="A35" t="s">
        <v>37</v>
      </c>
      <c r="B35" s="11">
        <f t="shared" si="1"/>
        <v>3.55</v>
      </c>
      <c r="C35" s="7">
        <v>4</v>
      </c>
      <c r="D35" s="7">
        <v>3.2</v>
      </c>
      <c r="E35" s="7">
        <v>3.5</v>
      </c>
      <c r="F35" s="7">
        <v>3.5</v>
      </c>
      <c r="H35" t="s">
        <v>37</v>
      </c>
      <c r="I35" t="s">
        <v>125</v>
      </c>
      <c r="J35" s="35">
        <v>0</v>
      </c>
    </row>
    <row r="36" spans="1:10" x14ac:dyDescent="0.25">
      <c r="A36" t="s">
        <v>48</v>
      </c>
      <c r="B36" s="11">
        <f t="shared" si="1"/>
        <v>3</v>
      </c>
      <c r="C36" s="7">
        <v>3</v>
      </c>
      <c r="D36" s="7">
        <v>2.5</v>
      </c>
      <c r="E36" s="7">
        <v>3</v>
      </c>
      <c r="F36" s="7">
        <v>3.5</v>
      </c>
      <c r="H36" t="s">
        <v>48</v>
      </c>
      <c r="I36" t="s">
        <v>125</v>
      </c>
      <c r="J36" s="35">
        <v>0</v>
      </c>
    </row>
    <row r="37" spans="1:10" x14ac:dyDescent="0.25">
      <c r="A37" t="s">
        <v>149</v>
      </c>
      <c r="B37" s="11">
        <f t="shared" si="1"/>
        <v>3</v>
      </c>
      <c r="C37" s="7">
        <v>3</v>
      </c>
      <c r="D37" s="7">
        <v>2.5</v>
      </c>
      <c r="E37" s="7">
        <v>3.5</v>
      </c>
      <c r="F37" s="7">
        <v>3</v>
      </c>
      <c r="H37" t="s">
        <v>149</v>
      </c>
      <c r="I37" t="s">
        <v>125</v>
      </c>
      <c r="J37" s="35">
        <v>0</v>
      </c>
    </row>
    <row r="40" spans="1:10" ht="18.75" x14ac:dyDescent="0.25">
      <c r="B40" s="23" t="s">
        <v>83</v>
      </c>
    </row>
    <row r="42" spans="1:10" ht="15.75" x14ac:dyDescent="0.25">
      <c r="A42" s="12" t="s">
        <v>78</v>
      </c>
      <c r="B42" s="12" t="s">
        <v>79</v>
      </c>
      <c r="C42" s="12" t="s">
        <v>62</v>
      </c>
      <c r="D42" s="12" t="s">
        <v>61</v>
      </c>
    </row>
    <row r="43" spans="1:10" x14ac:dyDescent="0.25">
      <c r="A43" t="s">
        <v>0</v>
      </c>
      <c r="B43" s="11">
        <f t="shared" ref="B43:B67" si="2">SUM(C43:D43)/2</f>
        <v>3.5</v>
      </c>
      <c r="C43" s="7">
        <v>4</v>
      </c>
      <c r="D43" s="7">
        <v>3</v>
      </c>
    </row>
    <row r="44" spans="1:10" x14ac:dyDescent="0.25">
      <c r="A44" t="s">
        <v>11</v>
      </c>
      <c r="B44" s="11">
        <f t="shared" si="2"/>
        <v>4</v>
      </c>
      <c r="C44" s="7">
        <v>4</v>
      </c>
      <c r="D44" s="7">
        <v>4</v>
      </c>
    </row>
    <row r="45" spans="1:10" x14ac:dyDescent="0.25">
      <c r="A45" t="s">
        <v>1</v>
      </c>
      <c r="B45" s="11">
        <f t="shared" si="2"/>
        <v>4</v>
      </c>
      <c r="C45" s="7">
        <v>4</v>
      </c>
      <c r="D45" s="7">
        <v>4</v>
      </c>
    </row>
    <row r="46" spans="1:10" x14ac:dyDescent="0.25">
      <c r="A46" t="s">
        <v>42</v>
      </c>
      <c r="B46" s="11">
        <f t="shared" si="2"/>
        <v>4.5</v>
      </c>
      <c r="C46" s="7">
        <v>5</v>
      </c>
      <c r="D46" s="7">
        <v>4</v>
      </c>
    </row>
    <row r="47" spans="1:10" x14ac:dyDescent="0.25">
      <c r="A47" t="s">
        <v>2</v>
      </c>
      <c r="B47" s="11">
        <f t="shared" si="2"/>
        <v>4</v>
      </c>
      <c r="C47" s="7">
        <v>4</v>
      </c>
      <c r="D47" s="7">
        <v>4</v>
      </c>
    </row>
    <row r="48" spans="1:10" x14ac:dyDescent="0.25">
      <c r="A48" t="s">
        <v>3</v>
      </c>
      <c r="B48" s="11">
        <f t="shared" si="2"/>
        <v>1</v>
      </c>
      <c r="C48" s="7">
        <v>2</v>
      </c>
      <c r="D48" s="7">
        <v>0</v>
      </c>
    </row>
    <row r="49" spans="1:4" x14ac:dyDescent="0.25">
      <c r="A49" t="s">
        <v>4</v>
      </c>
      <c r="B49" s="11">
        <f t="shared" si="2"/>
        <v>2</v>
      </c>
      <c r="C49" s="7">
        <v>2</v>
      </c>
      <c r="D49" s="7">
        <v>2</v>
      </c>
    </row>
    <row r="50" spans="1:4" x14ac:dyDescent="0.25">
      <c r="A50" t="s">
        <v>5</v>
      </c>
      <c r="B50" s="11">
        <f t="shared" si="2"/>
        <v>2.25</v>
      </c>
      <c r="C50" s="7">
        <v>2.5</v>
      </c>
      <c r="D50" s="7">
        <v>2</v>
      </c>
    </row>
    <row r="51" spans="1:4" x14ac:dyDescent="0.25">
      <c r="A51" t="s">
        <v>6</v>
      </c>
      <c r="B51" s="11">
        <f t="shared" si="2"/>
        <v>4</v>
      </c>
      <c r="C51" s="7">
        <v>4</v>
      </c>
      <c r="D51" s="7">
        <v>4</v>
      </c>
    </row>
    <row r="52" spans="1:4" x14ac:dyDescent="0.25">
      <c r="A52" t="s">
        <v>41</v>
      </c>
      <c r="B52" s="11">
        <f t="shared" si="2"/>
        <v>3.9</v>
      </c>
      <c r="C52" s="7">
        <v>4</v>
      </c>
      <c r="D52" s="7">
        <v>3.8</v>
      </c>
    </row>
    <row r="53" spans="1:4" x14ac:dyDescent="0.25">
      <c r="A53" t="s">
        <v>7</v>
      </c>
      <c r="B53" s="11">
        <f t="shared" si="2"/>
        <v>3</v>
      </c>
      <c r="C53" s="7">
        <v>3</v>
      </c>
      <c r="D53" s="7">
        <v>3</v>
      </c>
    </row>
    <row r="54" spans="1:4" x14ac:dyDescent="0.25">
      <c r="A54" t="s">
        <v>8</v>
      </c>
      <c r="B54" s="11">
        <f t="shared" si="2"/>
        <v>2.65</v>
      </c>
      <c r="C54" s="7">
        <v>2.5</v>
      </c>
      <c r="D54" s="7">
        <v>2.8</v>
      </c>
    </row>
    <row r="55" spans="1:4" x14ac:dyDescent="0.25">
      <c r="A55" t="s">
        <v>9</v>
      </c>
      <c r="B55" s="11">
        <f t="shared" si="2"/>
        <v>2</v>
      </c>
      <c r="C55" s="7">
        <v>2</v>
      </c>
      <c r="D55" s="7">
        <v>2</v>
      </c>
    </row>
    <row r="56" spans="1:4" x14ac:dyDescent="0.25">
      <c r="A56" t="s">
        <v>10</v>
      </c>
      <c r="B56" s="11">
        <f t="shared" si="2"/>
        <v>1</v>
      </c>
      <c r="C56" s="7">
        <v>2</v>
      </c>
      <c r="D56" s="7">
        <v>0</v>
      </c>
    </row>
    <row r="57" spans="1:4" x14ac:dyDescent="0.25">
      <c r="A57" t="s">
        <v>12</v>
      </c>
      <c r="B57" s="11">
        <f t="shared" si="2"/>
        <v>3.25</v>
      </c>
      <c r="C57" s="7">
        <v>4</v>
      </c>
      <c r="D57" s="7">
        <v>2.5</v>
      </c>
    </row>
    <row r="58" spans="1:4" x14ac:dyDescent="0.25">
      <c r="A58" t="s">
        <v>39</v>
      </c>
      <c r="B58" s="11">
        <f t="shared" si="2"/>
        <v>4.0999999999999996</v>
      </c>
      <c r="C58" s="7">
        <v>4</v>
      </c>
      <c r="D58" s="7">
        <v>4.2</v>
      </c>
    </row>
    <row r="59" spans="1:4" x14ac:dyDescent="0.25">
      <c r="A59" t="s">
        <v>40</v>
      </c>
      <c r="B59" s="11">
        <f t="shared" si="2"/>
        <v>4</v>
      </c>
      <c r="C59" s="7">
        <v>4</v>
      </c>
      <c r="D59" s="7">
        <v>4</v>
      </c>
    </row>
    <row r="60" spans="1:4" x14ac:dyDescent="0.25">
      <c r="A60" t="s">
        <v>38</v>
      </c>
      <c r="B60" s="11">
        <f t="shared" si="2"/>
        <v>4.0999999999999996</v>
      </c>
      <c r="C60" s="7">
        <v>4</v>
      </c>
      <c r="D60" s="7">
        <v>4.2</v>
      </c>
    </row>
    <row r="61" spans="1:4" x14ac:dyDescent="0.25">
      <c r="A61" t="s">
        <v>13</v>
      </c>
      <c r="B61" s="11">
        <f t="shared" si="2"/>
        <v>2.25</v>
      </c>
      <c r="C61" s="7">
        <v>2.5</v>
      </c>
      <c r="D61" s="7">
        <v>2</v>
      </c>
    </row>
    <row r="62" spans="1:4" x14ac:dyDescent="0.25">
      <c r="A62" t="s">
        <v>22</v>
      </c>
      <c r="B62" s="11">
        <f t="shared" si="2"/>
        <v>3.5</v>
      </c>
      <c r="C62" s="7">
        <v>3.5</v>
      </c>
      <c r="D62" s="7">
        <v>3.5</v>
      </c>
    </row>
    <row r="63" spans="1:4" x14ac:dyDescent="0.25">
      <c r="A63" t="s">
        <v>23</v>
      </c>
      <c r="B63" s="11">
        <f t="shared" si="2"/>
        <v>3.75</v>
      </c>
      <c r="C63" s="7">
        <v>4</v>
      </c>
      <c r="D63" s="7">
        <v>3.5</v>
      </c>
    </row>
    <row r="64" spans="1:4" x14ac:dyDescent="0.25">
      <c r="A64" t="s">
        <v>24</v>
      </c>
      <c r="B64" s="11">
        <f t="shared" si="2"/>
        <v>3.25</v>
      </c>
      <c r="C64" s="7">
        <v>3.5</v>
      </c>
      <c r="D64" s="7">
        <v>3</v>
      </c>
    </row>
    <row r="65" spans="1:7" x14ac:dyDescent="0.25">
      <c r="A65" t="s">
        <v>25</v>
      </c>
      <c r="B65" s="11">
        <f t="shared" si="2"/>
        <v>2.5</v>
      </c>
      <c r="C65" s="7">
        <v>3</v>
      </c>
      <c r="D65" s="7">
        <v>2</v>
      </c>
    </row>
    <row r="66" spans="1:7" x14ac:dyDescent="0.25">
      <c r="A66" t="s">
        <v>26</v>
      </c>
      <c r="B66" s="11">
        <f t="shared" si="2"/>
        <v>2.75</v>
      </c>
      <c r="C66" s="7">
        <v>3.5</v>
      </c>
      <c r="D66" s="7">
        <v>2</v>
      </c>
    </row>
    <row r="67" spans="1:7" x14ac:dyDescent="0.25">
      <c r="A67" t="s">
        <v>27</v>
      </c>
      <c r="B67" s="11">
        <f t="shared" si="2"/>
        <v>3.75</v>
      </c>
      <c r="C67" s="7">
        <v>4</v>
      </c>
      <c r="D67" s="7">
        <v>3.5</v>
      </c>
    </row>
    <row r="68" spans="1:7" x14ac:dyDescent="0.25">
      <c r="A68" t="s">
        <v>28</v>
      </c>
      <c r="B68" s="11">
        <f t="shared" ref="B68:B71" si="3">SUM(C68:D68)/2</f>
        <v>3</v>
      </c>
      <c r="C68" s="7">
        <v>3</v>
      </c>
      <c r="D68" s="7">
        <v>3</v>
      </c>
    </row>
    <row r="69" spans="1:7" x14ac:dyDescent="0.25">
      <c r="A69" t="s">
        <v>29</v>
      </c>
      <c r="B69" s="11">
        <f t="shared" si="3"/>
        <v>3.5</v>
      </c>
      <c r="C69" s="7">
        <v>3.5</v>
      </c>
      <c r="D69" s="7">
        <v>3.5</v>
      </c>
    </row>
    <row r="70" spans="1:7" x14ac:dyDescent="0.25">
      <c r="A70" t="s">
        <v>43</v>
      </c>
      <c r="B70" s="11">
        <f t="shared" si="3"/>
        <v>3.75</v>
      </c>
      <c r="C70" s="7">
        <v>3.5</v>
      </c>
      <c r="D70" s="7">
        <v>4</v>
      </c>
    </row>
    <row r="71" spans="1:7" x14ac:dyDescent="0.25">
      <c r="A71" t="s">
        <v>37</v>
      </c>
      <c r="B71" s="11">
        <f t="shared" si="3"/>
        <v>3.75</v>
      </c>
      <c r="C71" s="7">
        <v>3.5</v>
      </c>
      <c r="D71" s="7">
        <v>4</v>
      </c>
    </row>
    <row r="72" spans="1:7" x14ac:dyDescent="0.25">
      <c r="A72" t="s">
        <v>48</v>
      </c>
      <c r="B72" s="11">
        <f>SUM(C72:D72)/2</f>
        <v>3</v>
      </c>
      <c r="C72" s="7">
        <v>3</v>
      </c>
      <c r="D72" s="7">
        <v>3</v>
      </c>
    </row>
    <row r="73" spans="1:7" x14ac:dyDescent="0.25">
      <c r="A73" t="s">
        <v>149</v>
      </c>
      <c r="B73" s="11">
        <f>SUM(C73:D73)/2</f>
        <v>3</v>
      </c>
      <c r="C73" s="7">
        <v>3</v>
      </c>
      <c r="D73" s="7">
        <v>3</v>
      </c>
    </row>
    <row r="77" spans="1:7" ht="18.75" x14ac:dyDescent="0.3">
      <c r="A77" s="12" t="s">
        <v>78</v>
      </c>
      <c r="B77" s="12" t="s">
        <v>79</v>
      </c>
      <c r="C77" s="22" t="s">
        <v>131</v>
      </c>
      <c r="D77" s="12" t="s">
        <v>63</v>
      </c>
      <c r="E77" s="12" t="s">
        <v>64</v>
      </c>
      <c r="F77" s="12" t="s">
        <v>65</v>
      </c>
      <c r="G77" s="25"/>
    </row>
    <row r="78" spans="1:7" x14ac:dyDescent="0.25">
      <c r="A78" t="s">
        <v>0</v>
      </c>
      <c r="B78" s="11">
        <f>SUM(C78:F78)/4</f>
        <v>3.875</v>
      </c>
      <c r="C78" s="7">
        <v>5</v>
      </c>
      <c r="D78" s="7">
        <v>3</v>
      </c>
      <c r="E78" s="7">
        <v>3.5</v>
      </c>
      <c r="F78" s="7">
        <v>4</v>
      </c>
      <c r="G78" s="7"/>
    </row>
    <row r="79" spans="1:7" x14ac:dyDescent="0.25">
      <c r="A79" t="s">
        <v>11</v>
      </c>
      <c r="B79" s="11">
        <f t="shared" ref="B79:B90" si="4">SUM(C79:F79)/4</f>
        <v>4.3</v>
      </c>
      <c r="C79" s="7">
        <v>5</v>
      </c>
      <c r="D79" s="7">
        <v>3.5</v>
      </c>
      <c r="E79" s="7">
        <v>4.2</v>
      </c>
      <c r="F79" s="7">
        <v>4.5</v>
      </c>
      <c r="G79" s="7"/>
    </row>
    <row r="80" spans="1:7" x14ac:dyDescent="0.25">
      <c r="A80" t="s">
        <v>1</v>
      </c>
      <c r="B80" s="11">
        <f t="shared" si="4"/>
        <v>2.75</v>
      </c>
      <c r="C80" s="7">
        <v>0</v>
      </c>
      <c r="D80" s="7">
        <v>3</v>
      </c>
      <c r="E80" s="7">
        <v>4</v>
      </c>
      <c r="F80" s="7">
        <v>4</v>
      </c>
      <c r="G80" s="7"/>
    </row>
    <row r="81" spans="1:7" x14ac:dyDescent="0.25">
      <c r="A81" t="s">
        <v>42</v>
      </c>
      <c r="B81" s="11">
        <f t="shared" si="4"/>
        <v>2.625</v>
      </c>
      <c r="C81" s="7">
        <v>0</v>
      </c>
      <c r="D81" s="7">
        <v>3</v>
      </c>
      <c r="E81" s="7">
        <v>3</v>
      </c>
      <c r="F81" s="7">
        <v>4.5</v>
      </c>
      <c r="G81" s="7"/>
    </row>
    <row r="82" spans="1:7" x14ac:dyDescent="0.25">
      <c r="A82" t="s">
        <v>2</v>
      </c>
      <c r="B82" s="11">
        <f t="shared" si="4"/>
        <v>3.95</v>
      </c>
      <c r="C82" s="7">
        <v>5</v>
      </c>
      <c r="D82" s="7">
        <v>3</v>
      </c>
      <c r="E82" s="7">
        <v>3.8</v>
      </c>
      <c r="F82" s="7">
        <v>4</v>
      </c>
      <c r="G82" s="7"/>
    </row>
    <row r="83" spans="1:7" x14ac:dyDescent="0.25">
      <c r="A83" t="s">
        <v>3</v>
      </c>
      <c r="B83" s="11">
        <f t="shared" si="4"/>
        <v>2.875</v>
      </c>
      <c r="C83" s="7">
        <v>0</v>
      </c>
      <c r="D83" s="7">
        <v>3.8</v>
      </c>
      <c r="E83" s="7">
        <v>3.7</v>
      </c>
      <c r="F83" s="7">
        <v>4</v>
      </c>
      <c r="G83" s="7"/>
    </row>
    <row r="84" spans="1:7" x14ac:dyDescent="0.25">
      <c r="A84" t="s">
        <v>4</v>
      </c>
      <c r="B84" s="11">
        <f t="shared" si="4"/>
        <v>3.875</v>
      </c>
      <c r="C84" s="7">
        <v>5</v>
      </c>
      <c r="D84" s="7">
        <v>4</v>
      </c>
      <c r="E84" s="7">
        <v>3</v>
      </c>
      <c r="F84" s="7">
        <v>3.5</v>
      </c>
      <c r="G84" s="7"/>
    </row>
    <row r="85" spans="1:7" x14ac:dyDescent="0.25">
      <c r="A85" t="s">
        <v>5</v>
      </c>
      <c r="B85" s="11">
        <f t="shared" si="4"/>
        <v>3.125</v>
      </c>
      <c r="C85" s="7">
        <v>5</v>
      </c>
      <c r="D85" s="7">
        <v>2</v>
      </c>
      <c r="E85" s="7">
        <v>2.5</v>
      </c>
      <c r="F85" s="7">
        <v>3</v>
      </c>
      <c r="G85" s="7"/>
    </row>
    <row r="86" spans="1:7" x14ac:dyDescent="0.25">
      <c r="A86" t="s">
        <v>6</v>
      </c>
      <c r="B86" s="11">
        <f t="shared" si="4"/>
        <v>4.0999999999999996</v>
      </c>
      <c r="C86" s="7">
        <v>5</v>
      </c>
      <c r="D86" s="7">
        <v>3.2</v>
      </c>
      <c r="E86" s="7">
        <v>4</v>
      </c>
      <c r="F86" s="7">
        <v>4.2</v>
      </c>
      <c r="G86" s="7"/>
    </row>
    <row r="87" spans="1:7" x14ac:dyDescent="0.25">
      <c r="A87" t="s">
        <v>41</v>
      </c>
      <c r="B87" s="11">
        <f t="shared" si="4"/>
        <v>2.95</v>
      </c>
      <c r="C87" s="7">
        <v>0</v>
      </c>
      <c r="D87" s="7">
        <v>3.8</v>
      </c>
      <c r="E87" s="7">
        <v>4</v>
      </c>
      <c r="F87" s="7">
        <v>4</v>
      </c>
      <c r="G87" s="7"/>
    </row>
    <row r="88" spans="1:7" x14ac:dyDescent="0.25">
      <c r="A88" t="s">
        <v>7</v>
      </c>
      <c r="B88" s="11">
        <f t="shared" si="4"/>
        <v>4.125</v>
      </c>
      <c r="C88" s="7">
        <v>5</v>
      </c>
      <c r="D88" s="7">
        <v>4</v>
      </c>
      <c r="E88" s="7">
        <v>3.5</v>
      </c>
      <c r="F88" s="7">
        <v>4</v>
      </c>
      <c r="G88" s="7"/>
    </row>
    <row r="89" spans="1:7" x14ac:dyDescent="0.25">
      <c r="A89" t="s">
        <v>8</v>
      </c>
      <c r="B89" s="11">
        <f t="shared" si="4"/>
        <v>3.875</v>
      </c>
      <c r="C89" s="7">
        <v>5</v>
      </c>
      <c r="D89" s="7">
        <v>3</v>
      </c>
      <c r="E89" s="7">
        <v>3.5</v>
      </c>
      <c r="F89" s="7">
        <v>4</v>
      </c>
      <c r="G89" s="7"/>
    </row>
    <row r="90" spans="1:7" x14ac:dyDescent="0.25">
      <c r="A90" t="s">
        <v>9</v>
      </c>
      <c r="B90" s="11">
        <f t="shared" si="4"/>
        <v>1.875</v>
      </c>
      <c r="C90" s="7">
        <v>0</v>
      </c>
      <c r="D90" s="7">
        <v>2</v>
      </c>
      <c r="E90" s="7">
        <v>2.5</v>
      </c>
      <c r="F90" s="7">
        <v>3</v>
      </c>
      <c r="G90" s="7"/>
    </row>
    <row r="91" spans="1:7" x14ac:dyDescent="0.25">
      <c r="A91" t="s">
        <v>48</v>
      </c>
      <c r="B91" s="11">
        <f t="shared" ref="B91:B108" si="5">SUM(C91:F91)/4</f>
        <v>4.0750000000000002</v>
      </c>
      <c r="C91" s="7">
        <v>5</v>
      </c>
      <c r="D91" s="7">
        <v>3.8</v>
      </c>
      <c r="E91" s="7">
        <v>4</v>
      </c>
      <c r="F91" s="7">
        <v>3.5</v>
      </c>
      <c r="G91" s="7"/>
    </row>
    <row r="92" spans="1:7" x14ac:dyDescent="0.25">
      <c r="A92" t="s">
        <v>10</v>
      </c>
      <c r="B92" s="11">
        <f t="shared" si="5"/>
        <v>3.125</v>
      </c>
      <c r="C92" s="7">
        <v>5</v>
      </c>
      <c r="D92" s="7">
        <v>3</v>
      </c>
      <c r="E92" s="7">
        <v>2.5</v>
      </c>
      <c r="F92" s="7">
        <v>2</v>
      </c>
      <c r="G92" s="7"/>
    </row>
    <row r="93" spans="1:7" x14ac:dyDescent="0.25">
      <c r="A93" t="s">
        <v>12</v>
      </c>
      <c r="B93" s="11">
        <f t="shared" si="5"/>
        <v>4.25</v>
      </c>
      <c r="C93" s="7">
        <v>5</v>
      </c>
      <c r="D93" s="7">
        <v>4</v>
      </c>
      <c r="E93" s="7">
        <v>4</v>
      </c>
      <c r="F93" s="7">
        <v>4</v>
      </c>
      <c r="G93" s="7"/>
    </row>
    <row r="94" spans="1:7" x14ac:dyDescent="0.25">
      <c r="A94" t="s">
        <v>39</v>
      </c>
      <c r="B94" s="11">
        <f t="shared" si="5"/>
        <v>4.25</v>
      </c>
      <c r="C94" s="7">
        <v>5</v>
      </c>
      <c r="D94" s="7">
        <v>4</v>
      </c>
      <c r="E94" s="7">
        <v>4</v>
      </c>
      <c r="F94" s="7">
        <v>4</v>
      </c>
      <c r="G94" s="7"/>
    </row>
    <row r="95" spans="1:7" x14ac:dyDescent="0.25">
      <c r="A95" t="s">
        <v>40</v>
      </c>
      <c r="B95" s="11">
        <f t="shared" si="5"/>
        <v>4.3250000000000002</v>
      </c>
      <c r="C95" s="7">
        <v>5</v>
      </c>
      <c r="D95" s="7">
        <v>4.3</v>
      </c>
      <c r="E95" s="7">
        <v>4</v>
      </c>
      <c r="F95" s="7">
        <v>4</v>
      </c>
      <c r="G95" s="7"/>
    </row>
    <row r="96" spans="1:7" x14ac:dyDescent="0.25">
      <c r="A96" t="s">
        <v>38</v>
      </c>
      <c r="B96" s="11">
        <f t="shared" si="5"/>
        <v>4.375</v>
      </c>
      <c r="C96" s="7">
        <v>5</v>
      </c>
      <c r="D96" s="7">
        <v>4</v>
      </c>
      <c r="E96" s="7">
        <v>4.5</v>
      </c>
      <c r="F96" s="7">
        <v>4</v>
      </c>
      <c r="G96" s="7"/>
    </row>
    <row r="97" spans="1:7" x14ac:dyDescent="0.25">
      <c r="A97" t="s">
        <v>13</v>
      </c>
      <c r="B97" s="11">
        <f t="shared" si="5"/>
        <v>3.125</v>
      </c>
      <c r="C97" s="7">
        <v>5</v>
      </c>
      <c r="D97" s="7">
        <v>2</v>
      </c>
      <c r="E97" s="7">
        <v>2.5</v>
      </c>
      <c r="F97" s="7">
        <v>3</v>
      </c>
      <c r="G97" s="7"/>
    </row>
    <row r="98" spans="1:7" x14ac:dyDescent="0.25">
      <c r="A98" t="s">
        <v>22</v>
      </c>
      <c r="B98" s="11">
        <f t="shared" si="5"/>
        <v>4.3</v>
      </c>
      <c r="C98" s="7">
        <v>5</v>
      </c>
      <c r="D98" s="7">
        <v>4.4000000000000004</v>
      </c>
      <c r="E98" s="7">
        <v>3.8</v>
      </c>
      <c r="F98" s="7">
        <v>4</v>
      </c>
      <c r="G98" s="7"/>
    </row>
    <row r="99" spans="1:7" x14ac:dyDescent="0.25">
      <c r="A99" t="s">
        <v>23</v>
      </c>
      <c r="B99" s="11">
        <f t="shared" si="5"/>
        <v>3.4</v>
      </c>
      <c r="C99" s="7">
        <v>5</v>
      </c>
      <c r="D99" s="7">
        <v>1</v>
      </c>
      <c r="E99" s="7">
        <v>3.6</v>
      </c>
      <c r="F99" s="7">
        <v>4</v>
      </c>
      <c r="G99" s="7"/>
    </row>
    <row r="100" spans="1:7" x14ac:dyDescent="0.25">
      <c r="A100" t="s">
        <v>24</v>
      </c>
      <c r="B100" s="11">
        <f t="shared" si="5"/>
        <v>3.95</v>
      </c>
      <c r="C100" s="7">
        <v>5</v>
      </c>
      <c r="D100" s="7">
        <v>3</v>
      </c>
      <c r="E100" s="7">
        <v>3.8</v>
      </c>
      <c r="F100" s="7">
        <v>4</v>
      </c>
      <c r="G100" s="7"/>
    </row>
    <row r="101" spans="1:7" x14ac:dyDescent="0.25">
      <c r="A101" t="s">
        <v>25</v>
      </c>
      <c r="B101" s="11">
        <f t="shared" si="5"/>
        <v>4.3</v>
      </c>
      <c r="C101" s="7">
        <v>5</v>
      </c>
      <c r="D101" s="7">
        <v>4</v>
      </c>
      <c r="E101" s="7">
        <v>4</v>
      </c>
      <c r="F101" s="7">
        <v>4.2</v>
      </c>
      <c r="G101" s="7"/>
    </row>
    <row r="102" spans="1:7" x14ac:dyDescent="0.25">
      <c r="A102" t="s">
        <v>26</v>
      </c>
      <c r="B102" s="11">
        <f t="shared" si="5"/>
        <v>4.125</v>
      </c>
      <c r="C102" s="7">
        <v>5</v>
      </c>
      <c r="D102" s="7">
        <v>4</v>
      </c>
      <c r="E102" s="7">
        <v>4</v>
      </c>
      <c r="F102" s="7">
        <v>3.5</v>
      </c>
      <c r="G102" s="7"/>
    </row>
    <row r="103" spans="1:7" x14ac:dyDescent="0.25">
      <c r="A103" t="s">
        <v>27</v>
      </c>
      <c r="B103" s="11">
        <f t="shared" si="5"/>
        <v>4.4250000000000007</v>
      </c>
      <c r="C103" s="7">
        <v>5</v>
      </c>
      <c r="D103" s="7">
        <v>4.4000000000000004</v>
      </c>
      <c r="E103" s="7">
        <v>4.2</v>
      </c>
      <c r="F103" s="7">
        <v>4.0999999999999996</v>
      </c>
      <c r="G103" s="7"/>
    </row>
    <row r="104" spans="1:7" x14ac:dyDescent="0.25">
      <c r="A104" t="s">
        <v>28</v>
      </c>
      <c r="B104" s="11">
        <f t="shared" si="5"/>
        <v>3</v>
      </c>
      <c r="C104" s="7">
        <v>0</v>
      </c>
      <c r="D104" s="7">
        <v>4.2</v>
      </c>
      <c r="E104" s="7">
        <v>3.8</v>
      </c>
      <c r="F104" s="7">
        <v>4</v>
      </c>
      <c r="G104" s="7"/>
    </row>
    <row r="105" spans="1:7" x14ac:dyDescent="0.25">
      <c r="A105" t="s">
        <v>29</v>
      </c>
      <c r="B105" s="11">
        <f t="shared" si="5"/>
        <v>3.375</v>
      </c>
      <c r="C105" s="7">
        <v>5</v>
      </c>
      <c r="D105" s="7">
        <v>1</v>
      </c>
      <c r="E105" s="7">
        <v>4</v>
      </c>
      <c r="F105" s="7">
        <v>3.5</v>
      </c>
      <c r="G105" s="7"/>
    </row>
    <row r="106" spans="1:7" x14ac:dyDescent="0.25">
      <c r="A106" t="s">
        <v>43</v>
      </c>
      <c r="B106" s="11">
        <f t="shared" si="5"/>
        <v>4.2249999999999996</v>
      </c>
      <c r="C106" s="7">
        <v>5</v>
      </c>
      <c r="D106" s="7">
        <v>4.0999999999999996</v>
      </c>
      <c r="E106" s="7">
        <v>3.8</v>
      </c>
      <c r="F106" s="7">
        <v>4</v>
      </c>
      <c r="G106" s="7"/>
    </row>
    <row r="107" spans="1:7" x14ac:dyDescent="0.25">
      <c r="A107" t="s">
        <v>37</v>
      </c>
      <c r="B107" s="11">
        <f t="shared" si="5"/>
        <v>4.2</v>
      </c>
      <c r="C107" s="7">
        <v>5</v>
      </c>
      <c r="D107" s="7">
        <v>4</v>
      </c>
      <c r="E107" s="7">
        <v>3.8</v>
      </c>
      <c r="F107" s="7">
        <v>4</v>
      </c>
    </row>
    <row r="108" spans="1:7" x14ac:dyDescent="0.25">
      <c r="A108" t="s">
        <v>149</v>
      </c>
      <c r="B108" s="11">
        <f t="shared" si="5"/>
        <v>4</v>
      </c>
      <c r="C108" s="7">
        <v>5</v>
      </c>
      <c r="D108" s="7">
        <v>4</v>
      </c>
      <c r="E108" s="7">
        <v>3.5</v>
      </c>
      <c r="F108" s="7">
        <v>3.5</v>
      </c>
    </row>
    <row r="113" spans="1:31" s="12" customFormat="1" ht="15.75" x14ac:dyDescent="0.25">
      <c r="A113" s="12" t="s">
        <v>94</v>
      </c>
      <c r="B113" s="12" t="s">
        <v>85</v>
      </c>
      <c r="C113" s="12" t="s">
        <v>1</v>
      </c>
      <c r="D113" s="12" t="s">
        <v>42</v>
      </c>
      <c r="E113" s="12" t="s">
        <v>2</v>
      </c>
      <c r="F113" s="12" t="s">
        <v>3</v>
      </c>
      <c r="G113" s="12" t="s">
        <v>4</v>
      </c>
      <c r="H113" s="12" t="s">
        <v>5</v>
      </c>
      <c r="I113" s="12" t="s">
        <v>6</v>
      </c>
      <c r="J113" s="12" t="s">
        <v>41</v>
      </c>
      <c r="K113" s="12" t="s">
        <v>7</v>
      </c>
      <c r="L113" s="12" t="s">
        <v>8</v>
      </c>
      <c r="M113" s="12" t="s">
        <v>9</v>
      </c>
      <c r="N113" s="12" t="s">
        <v>10</v>
      </c>
      <c r="O113" s="12" t="s">
        <v>12</v>
      </c>
      <c r="P113" s="12" t="s">
        <v>39</v>
      </c>
      <c r="Q113" s="12" t="s">
        <v>40</v>
      </c>
      <c r="R113" s="12" t="s">
        <v>38</v>
      </c>
      <c r="S113" s="12" t="s">
        <v>13</v>
      </c>
      <c r="T113" s="12" t="s">
        <v>22</v>
      </c>
      <c r="U113" s="12" t="s">
        <v>23</v>
      </c>
      <c r="V113" s="12" t="s">
        <v>24</v>
      </c>
      <c r="W113" s="12" t="s">
        <v>25</v>
      </c>
      <c r="X113" s="12" t="s">
        <v>26</v>
      </c>
      <c r="Y113" s="12" t="s">
        <v>27</v>
      </c>
      <c r="Z113" s="12" t="s">
        <v>28</v>
      </c>
      <c r="AA113" s="12" t="s">
        <v>29</v>
      </c>
      <c r="AB113" s="12" t="s">
        <v>43</v>
      </c>
      <c r="AC113" s="12" t="s">
        <v>37</v>
      </c>
      <c r="AD113" s="12" t="s">
        <v>48</v>
      </c>
      <c r="AE113" s="12" t="s">
        <v>149</v>
      </c>
    </row>
    <row r="114" spans="1:31" x14ac:dyDescent="0.25">
      <c r="A114" s="2" t="s">
        <v>34</v>
      </c>
      <c r="C114" t="s">
        <v>36</v>
      </c>
      <c r="H114" t="s">
        <v>36</v>
      </c>
      <c r="S114" t="s">
        <v>36</v>
      </c>
      <c r="AB114" t="s">
        <v>36</v>
      </c>
    </row>
    <row r="115" spans="1:31" x14ac:dyDescent="0.25">
      <c r="A115" t="s">
        <v>30</v>
      </c>
      <c r="C115" t="s">
        <v>36</v>
      </c>
      <c r="D115" t="s">
        <v>36</v>
      </c>
      <c r="G115" t="s">
        <v>36</v>
      </c>
      <c r="H115" t="s">
        <v>36</v>
      </c>
      <c r="J115" t="s">
        <v>36</v>
      </c>
      <c r="K115" t="s">
        <v>36</v>
      </c>
      <c r="L115" t="s">
        <v>36</v>
      </c>
      <c r="O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AB115" t="s">
        <v>36</v>
      </c>
    </row>
    <row r="116" spans="1:31" x14ac:dyDescent="0.25">
      <c r="A116" t="s">
        <v>32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AD116" t="s">
        <v>36</v>
      </c>
      <c r="AE116" t="s">
        <v>36</v>
      </c>
    </row>
    <row r="117" spans="1:31" x14ac:dyDescent="0.25">
      <c r="A117" t="s">
        <v>31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Y117" t="s">
        <v>36</v>
      </c>
      <c r="AE117" t="s">
        <v>36</v>
      </c>
    </row>
    <row r="119" spans="1:31" x14ac:dyDescent="0.25">
      <c r="A119" t="s">
        <v>44</v>
      </c>
      <c r="B119" t="s">
        <v>36</v>
      </c>
      <c r="D119" t="s">
        <v>36</v>
      </c>
      <c r="F119" t="s">
        <v>36</v>
      </c>
      <c r="H119" t="s">
        <v>36</v>
      </c>
      <c r="I119" t="s">
        <v>36</v>
      </c>
      <c r="J119" t="s">
        <v>36</v>
      </c>
      <c r="N119" t="s">
        <v>36</v>
      </c>
      <c r="O119" t="s">
        <v>36</v>
      </c>
      <c r="S119" t="s">
        <v>36</v>
      </c>
      <c r="U119" t="s">
        <v>36</v>
      </c>
      <c r="V119" t="s">
        <v>36</v>
      </c>
      <c r="AB119" t="s">
        <v>36</v>
      </c>
    </row>
    <row r="120" spans="1:31" x14ac:dyDescent="0.25">
      <c r="A120" t="s">
        <v>45</v>
      </c>
      <c r="B120" t="s">
        <v>36</v>
      </c>
      <c r="D120" t="s">
        <v>36</v>
      </c>
      <c r="F120" t="s">
        <v>36</v>
      </c>
      <c r="H120" t="s">
        <v>36</v>
      </c>
      <c r="I120" t="s">
        <v>36</v>
      </c>
      <c r="J120" t="s">
        <v>36</v>
      </c>
      <c r="N120" t="s">
        <v>36</v>
      </c>
      <c r="O120" t="s">
        <v>36</v>
      </c>
      <c r="S120" t="s">
        <v>36</v>
      </c>
      <c r="U120" t="s">
        <v>36</v>
      </c>
      <c r="V120" t="s">
        <v>36</v>
      </c>
      <c r="AB120" t="s">
        <v>36</v>
      </c>
    </row>
    <row r="121" spans="1:31" x14ac:dyDescent="0.25">
      <c r="A121" t="s">
        <v>33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L121" t="s">
        <v>36</v>
      </c>
      <c r="M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U121" t="s">
        <v>36</v>
      </c>
      <c r="V121" t="s">
        <v>36</v>
      </c>
      <c r="AB121" t="s">
        <v>36</v>
      </c>
      <c r="AC121" t="s">
        <v>36</v>
      </c>
      <c r="AD121" t="s">
        <v>36</v>
      </c>
      <c r="AE121" t="s">
        <v>36</v>
      </c>
    </row>
    <row r="122" spans="1:31" x14ac:dyDescent="0.25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L122" t="s">
        <v>36</v>
      </c>
      <c r="M122" t="s">
        <v>36</v>
      </c>
      <c r="O122" t="s">
        <v>36</v>
      </c>
      <c r="Q122" t="s">
        <v>36</v>
      </c>
      <c r="R122" t="s">
        <v>36</v>
      </c>
      <c r="S122" t="s">
        <v>36</v>
      </c>
      <c r="U122" t="s">
        <v>36</v>
      </c>
      <c r="V122" t="s">
        <v>36</v>
      </c>
      <c r="AB122" t="s">
        <v>36</v>
      </c>
      <c r="AC122" t="s">
        <v>36</v>
      </c>
      <c r="AD122" t="s">
        <v>36</v>
      </c>
      <c r="AE122" t="s">
        <v>36</v>
      </c>
    </row>
    <row r="123" spans="1:31" x14ac:dyDescent="0.25">
      <c r="A123" t="s">
        <v>84</v>
      </c>
      <c r="B123" t="s">
        <v>36</v>
      </c>
      <c r="H123" t="s">
        <v>36</v>
      </c>
      <c r="X123" t="s">
        <v>36</v>
      </c>
      <c r="Y123" t="s">
        <v>36</v>
      </c>
      <c r="Z123" t="s">
        <v>36</v>
      </c>
      <c r="AA123" t="s">
        <v>36</v>
      </c>
      <c r="AC123" t="s">
        <v>36</v>
      </c>
      <c r="AD123" t="s">
        <v>36</v>
      </c>
    </row>
    <row r="128" spans="1:31" ht="18.75" x14ac:dyDescent="0.3">
      <c r="A128" s="12" t="s">
        <v>78</v>
      </c>
      <c r="B128" s="12" t="s">
        <v>79</v>
      </c>
      <c r="C128" s="22" t="s">
        <v>134</v>
      </c>
      <c r="D128" s="22" t="s">
        <v>137</v>
      </c>
      <c r="E128" s="22" t="s">
        <v>135</v>
      </c>
      <c r="F128" s="42" t="s">
        <v>136</v>
      </c>
    </row>
    <row r="129" spans="1:6" x14ac:dyDescent="0.25">
      <c r="A129" t="s">
        <v>0</v>
      </c>
      <c r="B129" s="11">
        <f>SUM(C129:F129)/4</f>
        <v>4.3999999999999995</v>
      </c>
      <c r="C129" s="7">
        <v>4.3</v>
      </c>
      <c r="D129" s="7">
        <v>4.4000000000000004</v>
      </c>
      <c r="E129" s="7">
        <v>4.5999999999999996</v>
      </c>
      <c r="F129" s="7">
        <v>4.3</v>
      </c>
    </row>
    <row r="130" spans="1:6" x14ac:dyDescent="0.25">
      <c r="A130" t="s">
        <v>11</v>
      </c>
      <c r="B130" s="11">
        <f t="shared" ref="B130:B141" si="6">SUM(C130:F130)/4</f>
        <v>4.5250000000000004</v>
      </c>
      <c r="C130" s="7">
        <v>4.5</v>
      </c>
      <c r="D130" s="7">
        <v>4.4000000000000004</v>
      </c>
      <c r="E130" s="7">
        <v>4.5999999999999996</v>
      </c>
      <c r="F130" s="7">
        <v>4.5999999999999996</v>
      </c>
    </row>
    <row r="131" spans="1:6" x14ac:dyDescent="0.25">
      <c r="A131" t="s">
        <v>1</v>
      </c>
      <c r="B131" s="11">
        <f t="shared" si="6"/>
        <v>4.4749999999999996</v>
      </c>
      <c r="C131" s="7">
        <v>4.5999999999999996</v>
      </c>
      <c r="D131" s="7">
        <v>4.3</v>
      </c>
      <c r="E131" s="7">
        <v>5</v>
      </c>
      <c r="F131" s="7">
        <v>4</v>
      </c>
    </row>
    <row r="132" spans="1:6" x14ac:dyDescent="0.25">
      <c r="A132" t="s">
        <v>42</v>
      </c>
      <c r="B132" s="11">
        <f t="shared" si="6"/>
        <v>4.4000000000000004</v>
      </c>
      <c r="C132" s="7">
        <v>4.2</v>
      </c>
      <c r="D132" s="7">
        <v>4.2</v>
      </c>
      <c r="E132" s="7">
        <v>5</v>
      </c>
      <c r="F132" s="7">
        <v>4.2</v>
      </c>
    </row>
    <row r="133" spans="1:6" x14ac:dyDescent="0.25">
      <c r="A133" t="s">
        <v>2</v>
      </c>
      <c r="B133" s="11">
        <f t="shared" si="6"/>
        <v>4.3000000000000007</v>
      </c>
      <c r="C133" s="7">
        <v>4.3</v>
      </c>
      <c r="D133" s="7">
        <v>4.5</v>
      </c>
      <c r="E133" s="7">
        <v>4</v>
      </c>
      <c r="F133" s="7">
        <v>4.4000000000000004</v>
      </c>
    </row>
    <row r="134" spans="1:6" x14ac:dyDescent="0.25">
      <c r="A134" t="s">
        <v>3</v>
      </c>
      <c r="B134" s="11">
        <f t="shared" si="6"/>
        <v>4.3250000000000002</v>
      </c>
      <c r="C134" s="7">
        <v>4.5</v>
      </c>
      <c r="D134" s="7">
        <v>4.3</v>
      </c>
      <c r="E134" s="7">
        <v>4</v>
      </c>
      <c r="F134" s="7">
        <v>4.5</v>
      </c>
    </row>
    <row r="135" spans="1:6" x14ac:dyDescent="0.25">
      <c r="A135" t="s">
        <v>4</v>
      </c>
      <c r="B135" s="11">
        <f t="shared" si="6"/>
        <v>4.2</v>
      </c>
      <c r="C135" s="7">
        <v>4.3</v>
      </c>
      <c r="D135" s="7">
        <v>4.2</v>
      </c>
      <c r="E135" s="7">
        <v>4</v>
      </c>
      <c r="F135" s="7">
        <v>4.3</v>
      </c>
    </row>
    <row r="136" spans="1:6" x14ac:dyDescent="0.25">
      <c r="A136" t="s">
        <v>5</v>
      </c>
      <c r="B136" s="11">
        <f t="shared" si="6"/>
        <v>4.125</v>
      </c>
      <c r="C136" s="7">
        <v>4.2</v>
      </c>
      <c r="D136" s="7">
        <v>4.0999999999999996</v>
      </c>
      <c r="E136" s="7">
        <v>4</v>
      </c>
      <c r="F136" s="7">
        <v>4.2</v>
      </c>
    </row>
    <row r="137" spans="1:6" x14ac:dyDescent="0.25">
      <c r="A137" t="s">
        <v>6</v>
      </c>
      <c r="B137" s="11">
        <f t="shared" si="6"/>
        <v>4.25</v>
      </c>
      <c r="C137" s="7">
        <v>4.4000000000000004</v>
      </c>
      <c r="D137" s="7">
        <v>4.2</v>
      </c>
      <c r="E137" s="7">
        <v>4</v>
      </c>
      <c r="F137" s="7">
        <v>4.4000000000000004</v>
      </c>
    </row>
    <row r="138" spans="1:6" x14ac:dyDescent="0.25">
      <c r="A138" t="s">
        <v>41</v>
      </c>
      <c r="B138" s="11">
        <f t="shared" si="6"/>
        <v>4.0250000000000004</v>
      </c>
      <c r="C138" s="7">
        <v>4</v>
      </c>
      <c r="D138" s="7">
        <v>4.0999999999999996</v>
      </c>
      <c r="E138" s="7">
        <v>4</v>
      </c>
      <c r="F138" s="7">
        <v>4</v>
      </c>
    </row>
    <row r="139" spans="1:6" x14ac:dyDescent="0.25">
      <c r="A139" t="s">
        <v>7</v>
      </c>
      <c r="B139" s="11">
        <f t="shared" si="6"/>
        <v>4.125</v>
      </c>
      <c r="C139" s="7">
        <v>4.0999999999999996</v>
      </c>
      <c r="D139" s="7">
        <v>4.3</v>
      </c>
      <c r="E139" s="7">
        <v>4</v>
      </c>
      <c r="F139" s="7">
        <v>4.0999999999999996</v>
      </c>
    </row>
    <row r="140" spans="1:6" x14ac:dyDescent="0.25">
      <c r="A140" t="s">
        <v>8</v>
      </c>
      <c r="B140" s="11">
        <f t="shared" si="6"/>
        <v>4.4249999999999998</v>
      </c>
      <c r="C140" s="7">
        <v>4.5</v>
      </c>
      <c r="D140" s="7">
        <v>4.4000000000000004</v>
      </c>
      <c r="E140" s="7">
        <v>4.3</v>
      </c>
      <c r="F140" s="7">
        <v>4.5</v>
      </c>
    </row>
    <row r="141" spans="1:6" x14ac:dyDescent="0.25">
      <c r="A141" t="s">
        <v>9</v>
      </c>
      <c r="B141" s="11">
        <f t="shared" si="6"/>
        <v>4.5</v>
      </c>
      <c r="C141" s="7">
        <v>4.5</v>
      </c>
      <c r="D141" s="7">
        <v>4.5</v>
      </c>
      <c r="E141" s="7">
        <v>4.4000000000000004</v>
      </c>
      <c r="F141" s="7">
        <v>4.5999999999999996</v>
      </c>
    </row>
    <row r="142" spans="1:6" x14ac:dyDescent="0.25">
      <c r="A142" t="s">
        <v>48</v>
      </c>
      <c r="B142" s="11">
        <f t="shared" ref="B142:B159" si="7">SUM(C142:F142)/4</f>
        <v>3.35</v>
      </c>
      <c r="C142" s="7">
        <v>0</v>
      </c>
      <c r="D142" s="7">
        <v>4.5999999999999996</v>
      </c>
      <c r="E142" s="7">
        <v>4.4000000000000004</v>
      </c>
      <c r="F142" s="7">
        <v>4.4000000000000004</v>
      </c>
    </row>
    <row r="143" spans="1:6" x14ac:dyDescent="0.25">
      <c r="A143" t="s">
        <v>10</v>
      </c>
      <c r="B143" s="11">
        <f t="shared" si="7"/>
        <v>4.6500000000000004</v>
      </c>
      <c r="C143" s="7">
        <v>4.5</v>
      </c>
      <c r="D143" s="7">
        <v>5</v>
      </c>
      <c r="E143" s="7">
        <v>4.5999999999999996</v>
      </c>
      <c r="F143" s="7">
        <v>4.5</v>
      </c>
    </row>
    <row r="144" spans="1:6" x14ac:dyDescent="0.25">
      <c r="A144" t="s">
        <v>12</v>
      </c>
      <c r="B144" s="11">
        <f t="shared" si="7"/>
        <v>4.2750000000000004</v>
      </c>
      <c r="C144" s="7">
        <v>4.3</v>
      </c>
      <c r="D144" s="7">
        <v>4.3</v>
      </c>
      <c r="E144" s="7">
        <v>4.2</v>
      </c>
      <c r="F144" s="7">
        <v>4.3</v>
      </c>
    </row>
    <row r="145" spans="1:6" x14ac:dyDescent="0.25">
      <c r="A145" t="s">
        <v>39</v>
      </c>
      <c r="B145" s="11">
        <f t="shared" si="7"/>
        <v>4.4249999999999998</v>
      </c>
      <c r="C145" s="7">
        <v>4.3</v>
      </c>
      <c r="D145" s="7">
        <v>4.4000000000000004</v>
      </c>
      <c r="E145" s="7">
        <v>4.7</v>
      </c>
      <c r="F145" s="7">
        <v>4.3</v>
      </c>
    </row>
    <row r="146" spans="1:6" x14ac:dyDescent="0.25">
      <c r="A146" t="s">
        <v>40</v>
      </c>
      <c r="B146" s="11">
        <f t="shared" si="7"/>
        <v>4.45</v>
      </c>
      <c r="C146" s="7">
        <v>4.5</v>
      </c>
      <c r="D146" s="7">
        <v>4.4000000000000004</v>
      </c>
      <c r="E146" s="7">
        <v>4.4000000000000004</v>
      </c>
      <c r="F146" s="7">
        <v>4.5</v>
      </c>
    </row>
    <row r="147" spans="1:6" x14ac:dyDescent="0.25">
      <c r="A147" t="s">
        <v>38</v>
      </c>
      <c r="B147" s="11">
        <f t="shared" si="7"/>
        <v>4.5500000000000007</v>
      </c>
      <c r="C147" s="7">
        <v>4.5</v>
      </c>
      <c r="D147" s="7">
        <v>4.4000000000000004</v>
      </c>
      <c r="E147" s="7">
        <v>4.7</v>
      </c>
      <c r="F147" s="7">
        <v>4.5999999999999996</v>
      </c>
    </row>
    <row r="148" spans="1:6" x14ac:dyDescent="0.25">
      <c r="A148" t="s">
        <v>13</v>
      </c>
      <c r="B148" s="11">
        <f t="shared" si="7"/>
        <v>4.3</v>
      </c>
      <c r="C148" s="7">
        <v>4.3</v>
      </c>
      <c r="D148" s="7">
        <v>4.4000000000000004</v>
      </c>
      <c r="E148" s="7">
        <v>4.2</v>
      </c>
      <c r="F148" s="7">
        <v>4.3</v>
      </c>
    </row>
    <row r="149" spans="1:6" x14ac:dyDescent="0.25">
      <c r="A149" t="s">
        <v>22</v>
      </c>
      <c r="B149" s="11">
        <f t="shared" si="7"/>
        <v>4.4749999999999996</v>
      </c>
      <c r="C149" s="7">
        <v>4.5999999999999996</v>
      </c>
      <c r="D149" s="7">
        <v>4.4000000000000004</v>
      </c>
      <c r="E149" s="7">
        <v>4.3</v>
      </c>
      <c r="F149" s="7">
        <v>4.5999999999999996</v>
      </c>
    </row>
    <row r="150" spans="1:6" x14ac:dyDescent="0.25">
      <c r="A150" t="s">
        <v>23</v>
      </c>
      <c r="B150" s="11">
        <f t="shared" si="7"/>
        <v>4.45</v>
      </c>
      <c r="C150" s="7">
        <v>4.5</v>
      </c>
      <c r="D150" s="7">
        <v>4.4000000000000004</v>
      </c>
      <c r="E150" s="7">
        <v>4.4000000000000004</v>
      </c>
      <c r="F150" s="7">
        <v>4.5</v>
      </c>
    </row>
    <row r="151" spans="1:6" x14ac:dyDescent="0.25">
      <c r="A151" t="s">
        <v>24</v>
      </c>
      <c r="B151" s="11">
        <f t="shared" si="7"/>
        <v>4.4000000000000004</v>
      </c>
      <c r="C151" s="7">
        <v>4.2</v>
      </c>
      <c r="D151" s="7">
        <v>4.4000000000000004</v>
      </c>
      <c r="E151" s="7">
        <v>4.8</v>
      </c>
      <c r="F151" s="7">
        <v>4.2</v>
      </c>
    </row>
    <row r="152" spans="1:6" x14ac:dyDescent="0.25">
      <c r="A152" t="s">
        <v>25</v>
      </c>
      <c r="B152" s="11">
        <f t="shared" si="7"/>
        <v>4.7249999999999996</v>
      </c>
      <c r="C152" s="7">
        <v>4.8</v>
      </c>
      <c r="D152" s="7">
        <v>4.5999999999999996</v>
      </c>
      <c r="E152" s="7">
        <v>4.7</v>
      </c>
      <c r="F152" s="7">
        <v>4.8</v>
      </c>
    </row>
    <row r="153" spans="1:6" x14ac:dyDescent="0.25">
      <c r="A153" t="s">
        <v>26</v>
      </c>
      <c r="B153" s="11">
        <f t="shared" si="7"/>
        <v>3.9749999999999996</v>
      </c>
      <c r="C153" s="7">
        <v>4.3</v>
      </c>
      <c r="D153" s="7">
        <v>4.3</v>
      </c>
      <c r="E153" s="7">
        <v>3</v>
      </c>
      <c r="F153" s="7">
        <v>4.3</v>
      </c>
    </row>
    <row r="154" spans="1:6" x14ac:dyDescent="0.25">
      <c r="A154" t="s">
        <v>27</v>
      </c>
      <c r="B154" s="11">
        <f t="shared" si="7"/>
        <v>4.1500000000000004</v>
      </c>
      <c r="C154" s="7">
        <v>4</v>
      </c>
      <c r="D154" s="7">
        <v>4.5999999999999996</v>
      </c>
      <c r="E154" s="7">
        <v>4</v>
      </c>
      <c r="F154" s="7">
        <v>4</v>
      </c>
    </row>
    <row r="155" spans="1:6" x14ac:dyDescent="0.25">
      <c r="A155" t="s">
        <v>28</v>
      </c>
      <c r="B155" s="11">
        <f t="shared" si="7"/>
        <v>3.9750000000000001</v>
      </c>
      <c r="C155" s="7">
        <v>4</v>
      </c>
      <c r="D155" s="7">
        <v>4</v>
      </c>
      <c r="E155" s="7">
        <v>4</v>
      </c>
      <c r="F155" s="7">
        <v>3.9</v>
      </c>
    </row>
    <row r="156" spans="1:6" x14ac:dyDescent="0.25">
      <c r="A156" t="s">
        <v>29</v>
      </c>
      <c r="B156" s="11">
        <f t="shared" si="7"/>
        <v>0</v>
      </c>
      <c r="C156" s="7">
        <v>0</v>
      </c>
      <c r="D156" s="7">
        <v>0</v>
      </c>
      <c r="E156" s="7">
        <v>0</v>
      </c>
      <c r="F156" s="7">
        <v>0</v>
      </c>
    </row>
    <row r="157" spans="1:6" x14ac:dyDescent="0.25">
      <c r="A157" t="s">
        <v>43</v>
      </c>
      <c r="B157" s="11">
        <f t="shared" si="7"/>
        <v>4.45</v>
      </c>
      <c r="C157" s="7">
        <v>4.4000000000000004</v>
      </c>
      <c r="D157" s="7">
        <v>4.5</v>
      </c>
      <c r="E157" s="7">
        <v>4.5</v>
      </c>
      <c r="F157" s="7">
        <v>4.4000000000000004</v>
      </c>
    </row>
    <row r="158" spans="1:6" x14ac:dyDescent="0.25">
      <c r="A158" t="s">
        <v>37</v>
      </c>
      <c r="B158" s="11">
        <f t="shared" si="7"/>
        <v>4.375</v>
      </c>
      <c r="C158" s="7">
        <v>4.4000000000000004</v>
      </c>
      <c r="D158" s="7">
        <v>4.3</v>
      </c>
      <c r="E158" s="7">
        <v>4.4000000000000004</v>
      </c>
      <c r="F158" s="7">
        <v>4.4000000000000004</v>
      </c>
    </row>
    <row r="159" spans="1:6" x14ac:dyDescent="0.25">
      <c r="A159" t="s">
        <v>149</v>
      </c>
      <c r="B159" s="11">
        <f t="shared" si="7"/>
        <v>4.4499999999999993</v>
      </c>
      <c r="C159" s="7">
        <v>4.4000000000000004</v>
      </c>
      <c r="D159" s="7">
        <v>4.3</v>
      </c>
      <c r="E159" s="7">
        <v>4.5</v>
      </c>
      <c r="F159" s="7">
        <v>4.5999999999999996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F99-AC50-4AA3-9362-995C07154FAE}">
  <dimension ref="A7:F25"/>
  <sheetViews>
    <sheetView workbookViewId="0">
      <selection activeCell="B17" sqref="B17"/>
    </sheetView>
  </sheetViews>
  <sheetFormatPr defaultRowHeight="15" x14ac:dyDescent="0.25"/>
  <cols>
    <col min="1" max="1" width="18.28515625" customWidth="1"/>
    <col min="2" max="2" width="87.7109375" customWidth="1"/>
    <col min="3" max="3" width="32.5703125" customWidth="1"/>
    <col min="4" max="4" width="27.140625" customWidth="1"/>
    <col min="5" max="5" width="38.140625" customWidth="1"/>
    <col min="6" max="6" width="43.7109375" customWidth="1"/>
    <col min="7" max="7" width="13.28515625" customWidth="1"/>
    <col min="8" max="8" width="12.42578125" customWidth="1"/>
  </cols>
  <sheetData>
    <row r="7" spans="1:6" ht="18.75" x14ac:dyDescent="0.3">
      <c r="A7" s="22" t="s">
        <v>67</v>
      </c>
      <c r="B7" s="22" t="s">
        <v>69</v>
      </c>
      <c r="C7" s="22" t="s">
        <v>70</v>
      </c>
      <c r="D7" s="22"/>
      <c r="E7" s="22"/>
      <c r="F7" s="25"/>
    </row>
    <row r="8" spans="1:6" ht="18.75" x14ac:dyDescent="0.3">
      <c r="A8" s="36" t="s">
        <v>50</v>
      </c>
      <c r="B8" s="36" t="s">
        <v>139</v>
      </c>
      <c r="C8" s="36"/>
      <c r="D8" s="36"/>
      <c r="E8" s="36"/>
    </row>
    <row r="9" spans="1:6" ht="18.75" x14ac:dyDescent="0.3">
      <c r="A9" s="36" t="s">
        <v>51</v>
      </c>
      <c r="B9" s="36" t="s">
        <v>122</v>
      </c>
      <c r="C9" s="36" t="s">
        <v>144</v>
      </c>
      <c r="D9" s="36"/>
      <c r="E9" s="36"/>
    </row>
    <row r="10" spans="1:6" ht="18.75" x14ac:dyDescent="0.3">
      <c r="A10" s="36" t="s">
        <v>52</v>
      </c>
      <c r="B10" s="36" t="s">
        <v>49</v>
      </c>
      <c r="C10" s="36"/>
      <c r="D10" s="36"/>
      <c r="E10" s="36"/>
    </row>
    <row r="11" spans="1:6" ht="18.75" x14ac:dyDescent="0.3">
      <c r="A11" s="36" t="s">
        <v>53</v>
      </c>
      <c r="B11" s="36" t="s">
        <v>118</v>
      </c>
      <c r="C11" s="36"/>
      <c r="D11" s="36"/>
      <c r="E11" s="36"/>
    </row>
    <row r="12" spans="1:6" ht="18.75" x14ac:dyDescent="0.3">
      <c r="A12" s="36" t="s">
        <v>54</v>
      </c>
      <c r="B12" s="36" t="s">
        <v>46</v>
      </c>
      <c r="C12" s="36"/>
      <c r="D12" s="36"/>
      <c r="E12" s="36"/>
    </row>
    <row r="13" spans="1:6" ht="18.75" x14ac:dyDescent="0.3">
      <c r="A13" s="36" t="s">
        <v>55</v>
      </c>
      <c r="B13" s="36" t="s">
        <v>21</v>
      </c>
      <c r="C13" s="36" t="s">
        <v>93</v>
      </c>
      <c r="D13" s="36" t="s">
        <v>109</v>
      </c>
      <c r="E13" s="36" t="s">
        <v>94</v>
      </c>
    </row>
    <row r="14" spans="1:6" ht="18.75" x14ac:dyDescent="0.3">
      <c r="A14" s="36" t="s">
        <v>56</v>
      </c>
      <c r="B14" s="37" t="s">
        <v>133</v>
      </c>
      <c r="C14" s="36" t="s">
        <v>134</v>
      </c>
      <c r="D14" s="43" t="s">
        <v>136</v>
      </c>
      <c r="E14" s="36"/>
      <c r="F14" s="43"/>
    </row>
    <row r="15" spans="1:6" ht="18.75" x14ac:dyDescent="0.3">
      <c r="A15" s="36"/>
      <c r="B15" s="36"/>
    </row>
    <row r="17" spans="1:6" s="6" customFormat="1" ht="18.75" x14ac:dyDescent="0.3">
      <c r="A17"/>
      <c r="B17"/>
      <c r="C17"/>
      <c r="D17"/>
      <c r="E17"/>
      <c r="F17"/>
    </row>
    <row r="20" spans="1:6" ht="18.75" x14ac:dyDescent="0.3">
      <c r="A20" s="22" t="s">
        <v>72</v>
      </c>
    </row>
    <row r="21" spans="1:6" x14ac:dyDescent="0.25">
      <c r="A21" s="7">
        <v>5</v>
      </c>
      <c r="B21" t="s">
        <v>74</v>
      </c>
    </row>
    <row r="22" spans="1:6" x14ac:dyDescent="0.25">
      <c r="A22" s="7">
        <v>4</v>
      </c>
      <c r="B22" t="s">
        <v>75</v>
      </c>
    </row>
    <row r="23" spans="1:6" x14ac:dyDescent="0.25">
      <c r="A23" s="7">
        <v>3</v>
      </c>
      <c r="B23" t="s">
        <v>77</v>
      </c>
    </row>
    <row r="24" spans="1:6" x14ac:dyDescent="0.25">
      <c r="A24" s="7">
        <v>2</v>
      </c>
      <c r="B24" t="s">
        <v>76</v>
      </c>
    </row>
    <row r="25" spans="1:6" x14ac:dyDescent="0.25">
      <c r="A25" s="7">
        <v>1</v>
      </c>
      <c r="B25" t="s">
        <v>82</v>
      </c>
    </row>
  </sheetData>
  <conditionalFormatting sqref="A7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090-72C8-458C-BFE7-B2F6B4CB07AD}">
  <dimension ref="A1:AE48"/>
  <sheetViews>
    <sheetView workbookViewId="0">
      <selection activeCell="D21" sqref="D21"/>
    </sheetView>
  </sheetViews>
  <sheetFormatPr defaultRowHeight="15" x14ac:dyDescent="0.25"/>
  <cols>
    <col min="1" max="1" width="60.5703125" customWidth="1"/>
    <col min="2" max="2" width="18.28515625" customWidth="1"/>
    <col min="3" max="3" width="25.5703125" customWidth="1"/>
    <col min="4" max="4" width="15.7109375" customWidth="1"/>
    <col min="5" max="5" width="19" customWidth="1"/>
    <col min="6" max="6" width="26.5703125" customWidth="1"/>
    <col min="7" max="7" width="26.140625" customWidth="1"/>
    <col min="8" max="8" width="21.7109375" customWidth="1"/>
    <col min="9" max="9" width="22.28515625" customWidth="1"/>
    <col min="10" max="10" width="24.42578125" customWidth="1"/>
    <col min="11" max="11" width="38.42578125" customWidth="1"/>
    <col min="12" max="12" width="25.85546875" customWidth="1"/>
    <col min="13" max="13" width="20" customWidth="1"/>
    <col min="14" max="14" width="24.28515625" customWidth="1"/>
    <col min="15" max="15" width="20.42578125" customWidth="1"/>
    <col min="16" max="16" width="19.42578125" customWidth="1"/>
    <col min="17" max="17" width="29" customWidth="1"/>
    <col min="18" max="19" width="12.7109375" customWidth="1"/>
    <col min="20" max="20" width="13.42578125" customWidth="1"/>
    <col min="21" max="21" width="20" customWidth="1"/>
    <col min="23" max="23" width="25.7109375" customWidth="1"/>
    <col min="24" max="24" width="20.7109375" customWidth="1"/>
    <col min="25" max="25" width="12.85546875" customWidth="1"/>
    <col min="26" max="26" width="28.42578125" customWidth="1"/>
    <col min="27" max="27" width="22.5703125" customWidth="1"/>
    <col min="28" max="28" width="16.7109375" customWidth="1"/>
    <col min="29" max="29" width="27.28515625" customWidth="1"/>
    <col min="30" max="30" width="27.42578125" customWidth="1"/>
    <col min="31" max="31" width="17.5703125" customWidth="1"/>
    <col min="32" max="32" width="12.7109375" customWidth="1"/>
    <col min="35" max="35" width="19.42578125" customWidth="1"/>
    <col min="36" max="36" width="13.85546875" customWidth="1"/>
    <col min="37" max="37" width="10.85546875" customWidth="1"/>
    <col min="38" max="38" width="17" customWidth="1"/>
    <col min="39" max="39" width="17.7109375" customWidth="1"/>
  </cols>
  <sheetData>
    <row r="1" spans="1:31" s="9" customFormat="1" ht="15.75" x14ac:dyDescent="0.25"/>
    <row r="2" spans="1:31" ht="18.75" x14ac:dyDescent="0.3">
      <c r="B2" s="16"/>
      <c r="C2" s="17"/>
      <c r="D2" s="17"/>
      <c r="E2" s="17"/>
      <c r="F2" s="17"/>
    </row>
    <row r="4" spans="1:31" s="15" customFormat="1" ht="15.75" x14ac:dyDescent="0.25">
      <c r="A4" s="12" t="s">
        <v>67</v>
      </c>
      <c r="B4" s="12" t="s">
        <v>95</v>
      </c>
      <c r="C4" s="12" t="s">
        <v>96</v>
      </c>
      <c r="D4" s="12" t="s">
        <v>97</v>
      </c>
      <c r="E4" s="12" t="s">
        <v>98</v>
      </c>
      <c r="F4" s="12" t="s">
        <v>99</v>
      </c>
      <c r="G4" s="13" t="s">
        <v>100</v>
      </c>
      <c r="H4" s="12" t="s">
        <v>101</v>
      </c>
      <c r="I4" s="12" t="s">
        <v>102</v>
      </c>
      <c r="J4" s="12" t="s">
        <v>103</v>
      </c>
      <c r="K4" s="12" t="s">
        <v>104</v>
      </c>
      <c r="L4" s="12" t="s">
        <v>105</v>
      </c>
      <c r="M4" s="12" t="s">
        <v>106</v>
      </c>
      <c r="N4" s="12" t="s">
        <v>116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4"/>
      <c r="AB4" s="14"/>
      <c r="AC4" s="14"/>
      <c r="AD4" s="14"/>
      <c r="AE4" s="12"/>
    </row>
    <row r="5" spans="1:31" x14ac:dyDescent="0.25">
      <c r="A5" t="s">
        <v>50</v>
      </c>
      <c r="B5">
        <v>4</v>
      </c>
      <c r="C5">
        <v>4</v>
      </c>
      <c r="D5" s="4">
        <v>3.5</v>
      </c>
      <c r="E5">
        <v>5</v>
      </c>
      <c r="F5">
        <v>5</v>
      </c>
      <c r="G5">
        <v>2.5</v>
      </c>
      <c r="H5">
        <v>2.5</v>
      </c>
      <c r="I5">
        <v>3</v>
      </c>
      <c r="J5">
        <v>4.5999999999999996</v>
      </c>
      <c r="K5">
        <v>4.5999999999999996</v>
      </c>
      <c r="L5">
        <v>4.5999999999999996</v>
      </c>
      <c r="M5" s="4">
        <v>4.5999999999999996</v>
      </c>
      <c r="N5" s="4">
        <v>3</v>
      </c>
      <c r="Z5" s="4"/>
      <c r="AB5" s="4"/>
      <c r="AC5" s="4"/>
      <c r="AE5" s="4"/>
    </row>
    <row r="6" spans="1:31" x14ac:dyDescent="0.25">
      <c r="A6" t="s">
        <v>51</v>
      </c>
      <c r="B6">
        <v>4</v>
      </c>
      <c r="C6">
        <v>4</v>
      </c>
      <c r="D6">
        <v>3</v>
      </c>
      <c r="E6">
        <v>5</v>
      </c>
      <c r="F6">
        <v>4</v>
      </c>
      <c r="G6">
        <v>3</v>
      </c>
      <c r="H6">
        <v>2</v>
      </c>
      <c r="I6">
        <v>4</v>
      </c>
      <c r="J6">
        <v>3</v>
      </c>
      <c r="K6">
        <v>4</v>
      </c>
      <c r="L6">
        <v>3</v>
      </c>
      <c r="M6" s="4">
        <v>4</v>
      </c>
      <c r="N6" s="4">
        <v>4</v>
      </c>
      <c r="Z6" s="4"/>
      <c r="AB6" s="4"/>
      <c r="AC6" s="4"/>
      <c r="AE6" s="4"/>
    </row>
    <row r="7" spans="1:31" x14ac:dyDescent="0.25">
      <c r="A7" t="s">
        <v>52</v>
      </c>
      <c r="B7">
        <v>3</v>
      </c>
      <c r="C7">
        <v>4</v>
      </c>
      <c r="D7">
        <v>3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3</v>
      </c>
      <c r="M7" s="4">
        <v>4</v>
      </c>
      <c r="N7" s="4">
        <v>4</v>
      </c>
      <c r="Z7" s="4"/>
      <c r="AB7" s="4"/>
      <c r="AC7" s="4"/>
      <c r="AE7" s="4"/>
    </row>
    <row r="8" spans="1:31" x14ac:dyDescent="0.25">
      <c r="A8" t="s">
        <v>53</v>
      </c>
      <c r="B8">
        <v>4</v>
      </c>
      <c r="C8">
        <v>4</v>
      </c>
      <c r="D8">
        <v>5</v>
      </c>
      <c r="E8">
        <v>5</v>
      </c>
      <c r="F8">
        <v>4</v>
      </c>
      <c r="G8">
        <v>3</v>
      </c>
      <c r="H8">
        <v>3</v>
      </c>
      <c r="I8">
        <v>3</v>
      </c>
      <c r="J8">
        <v>4</v>
      </c>
      <c r="K8">
        <v>3</v>
      </c>
      <c r="L8">
        <v>3</v>
      </c>
      <c r="M8" s="4">
        <v>3</v>
      </c>
      <c r="N8" s="4">
        <v>5</v>
      </c>
      <c r="Z8" s="4"/>
      <c r="AB8" s="4"/>
      <c r="AC8" s="4"/>
      <c r="AE8" s="4"/>
    </row>
    <row r="9" spans="1:31" x14ac:dyDescent="0.25">
      <c r="A9" t="s">
        <v>54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3</v>
      </c>
      <c r="I9">
        <v>4</v>
      </c>
      <c r="J9">
        <v>4</v>
      </c>
      <c r="K9">
        <v>4</v>
      </c>
      <c r="L9">
        <v>5</v>
      </c>
      <c r="M9" s="4">
        <v>5</v>
      </c>
      <c r="N9" s="4">
        <v>5</v>
      </c>
      <c r="Z9" s="4"/>
      <c r="AB9" s="4"/>
      <c r="AC9" s="4"/>
      <c r="AE9" s="4"/>
    </row>
    <row r="10" spans="1:31" x14ac:dyDescent="0.25">
      <c r="A10" t="s">
        <v>55</v>
      </c>
      <c r="B10">
        <v>4</v>
      </c>
      <c r="C10">
        <v>4.33</v>
      </c>
      <c r="D10">
        <v>3.67</v>
      </c>
      <c r="E10">
        <v>4.33</v>
      </c>
      <c r="F10">
        <v>4</v>
      </c>
      <c r="G10">
        <v>2.33</v>
      </c>
      <c r="H10">
        <v>2.33</v>
      </c>
      <c r="I10">
        <v>4</v>
      </c>
      <c r="J10">
        <v>4.33</v>
      </c>
      <c r="K10">
        <v>4.67</v>
      </c>
      <c r="L10">
        <v>4.33</v>
      </c>
      <c r="M10" s="4">
        <v>4.67</v>
      </c>
      <c r="N10" s="4">
        <v>4</v>
      </c>
      <c r="Z10" s="4"/>
      <c r="AB10" s="4"/>
      <c r="AC10" s="4"/>
      <c r="AE10" s="4"/>
    </row>
    <row r="11" spans="1:31" x14ac:dyDescent="0.25">
      <c r="A11" t="s">
        <v>56</v>
      </c>
      <c r="B11" cm="1">
        <f t="array" ref="B11:N11">TRANSPOSE('SPC Sub-sections'!B81:B93)</f>
        <v>4.5999999999999996</v>
      </c>
      <c r="C11">
        <v>4</v>
      </c>
      <c r="D11">
        <v>4</v>
      </c>
      <c r="E11">
        <v>4.8000000000000007</v>
      </c>
      <c r="F11">
        <v>4.8</v>
      </c>
      <c r="G11">
        <v>4</v>
      </c>
      <c r="H11">
        <v>4.05</v>
      </c>
      <c r="I11">
        <v>4</v>
      </c>
      <c r="J11">
        <v>4.4000000000000004</v>
      </c>
      <c r="K11">
        <v>4.2</v>
      </c>
      <c r="L11">
        <v>4.5999999999999996</v>
      </c>
      <c r="M11">
        <v>4.7</v>
      </c>
      <c r="N11">
        <v>4.7</v>
      </c>
    </row>
    <row r="12" spans="1:31" x14ac:dyDescent="0.25">
      <c r="A12" s="19" t="s">
        <v>80</v>
      </c>
      <c r="B12" s="19">
        <f>SUM(B5:B11)</f>
        <v>28.6</v>
      </c>
      <c r="C12" s="19">
        <f t="shared" ref="C12:N12" si="0">SUM(C5:C11)</f>
        <v>28.33</v>
      </c>
      <c r="D12" s="19">
        <f t="shared" si="0"/>
        <v>25.17</v>
      </c>
      <c r="E12" s="19">
        <f t="shared" si="0"/>
        <v>33.129999999999995</v>
      </c>
      <c r="F12" s="19">
        <f t="shared" si="0"/>
        <v>28.8</v>
      </c>
      <c r="G12" s="19">
        <f t="shared" si="0"/>
        <v>20.83</v>
      </c>
      <c r="H12" s="19">
        <f t="shared" si="0"/>
        <v>20.88</v>
      </c>
      <c r="I12" s="19">
        <f t="shared" si="0"/>
        <v>26</v>
      </c>
      <c r="J12" s="19">
        <f t="shared" si="0"/>
        <v>28.33</v>
      </c>
      <c r="K12" s="19">
        <f t="shared" si="0"/>
        <v>28.470000000000002</v>
      </c>
      <c r="L12" s="19">
        <f t="shared" si="0"/>
        <v>27.53</v>
      </c>
      <c r="M12" s="19">
        <f t="shared" si="0"/>
        <v>29.970000000000002</v>
      </c>
      <c r="N12" s="19">
        <f t="shared" si="0"/>
        <v>29.7</v>
      </c>
      <c r="O12" s="4"/>
      <c r="Q12" s="4"/>
    </row>
    <row r="13" spans="1:31" x14ac:dyDescent="0.25">
      <c r="A13" s="21" t="s">
        <v>138</v>
      </c>
      <c r="L13" s="4"/>
      <c r="N13" s="4"/>
      <c r="O13" s="4"/>
      <c r="Q13" s="4"/>
    </row>
    <row r="14" spans="1:31" s="9" customFormat="1" ht="15.75" x14ac:dyDescent="0.25">
      <c r="A14" s="21" t="s">
        <v>107</v>
      </c>
      <c r="B14"/>
      <c r="C14"/>
      <c r="D14"/>
      <c r="E14"/>
      <c r="F14"/>
      <c r="G14"/>
      <c r="H14"/>
      <c r="I14"/>
      <c r="J14"/>
      <c r="K14"/>
      <c r="L14" s="4"/>
      <c r="M14"/>
      <c r="N14" s="4"/>
      <c r="O14" s="4"/>
      <c r="P14"/>
      <c r="Q14" s="4"/>
    </row>
    <row r="15" spans="1:31" s="26" customFormat="1" x14ac:dyDescent="0.25">
      <c r="B15"/>
      <c r="C15"/>
      <c r="AC15" s="27"/>
      <c r="AE15" s="27"/>
    </row>
    <row r="19" spans="1:31" ht="18.75" x14ac:dyDescent="0.3">
      <c r="B19" s="16"/>
      <c r="D19" s="17"/>
      <c r="E19" s="17"/>
      <c r="F19" s="17"/>
    </row>
    <row r="21" spans="1:31" ht="15.75" x14ac:dyDescent="0.25">
      <c r="A21" s="12" t="s">
        <v>67</v>
      </c>
      <c r="B21" s="12" t="s">
        <v>95</v>
      </c>
      <c r="C21" s="12" t="s">
        <v>96</v>
      </c>
      <c r="D21" s="12" t="s">
        <v>97</v>
      </c>
      <c r="E21" s="12" t="s">
        <v>98</v>
      </c>
      <c r="F21" s="12" t="s">
        <v>99</v>
      </c>
      <c r="G21" s="13" t="s">
        <v>100</v>
      </c>
      <c r="H21" s="12" t="s">
        <v>101</v>
      </c>
      <c r="I21" s="12" t="s">
        <v>102</v>
      </c>
      <c r="J21" s="12" t="s">
        <v>103</v>
      </c>
      <c r="K21" s="12" t="s">
        <v>104</v>
      </c>
      <c r="L21" s="12" t="s">
        <v>105</v>
      </c>
      <c r="M21" s="12" t="s">
        <v>106</v>
      </c>
      <c r="N21" s="12" t="s">
        <v>116</v>
      </c>
    </row>
    <row r="22" spans="1:31" s="17" customFormat="1" ht="15.75" x14ac:dyDescent="0.25">
      <c r="A22" t="s">
        <v>50</v>
      </c>
      <c r="B22" s="4">
        <f t="shared" ref="B22:N22" si="1">(B12/5)*B5</f>
        <v>22.880000000000003</v>
      </c>
      <c r="C22" s="4">
        <f t="shared" si="1"/>
        <v>22.663999999999998</v>
      </c>
      <c r="D22" s="4">
        <f t="shared" si="1"/>
        <v>17.619000000000003</v>
      </c>
      <c r="E22" s="4">
        <f t="shared" si="1"/>
        <v>33.129999999999995</v>
      </c>
      <c r="F22" s="4">
        <f t="shared" si="1"/>
        <v>28.799999999999997</v>
      </c>
      <c r="G22" s="4">
        <f t="shared" si="1"/>
        <v>10.414999999999999</v>
      </c>
      <c r="H22" s="4">
        <f t="shared" si="1"/>
        <v>10.440000000000001</v>
      </c>
      <c r="I22" s="4">
        <f t="shared" si="1"/>
        <v>15.600000000000001</v>
      </c>
      <c r="J22" s="4">
        <f t="shared" si="1"/>
        <v>26.063599999999994</v>
      </c>
      <c r="K22" s="4">
        <f t="shared" si="1"/>
        <v>26.192400000000003</v>
      </c>
      <c r="L22" s="4">
        <f t="shared" si="1"/>
        <v>25.3276</v>
      </c>
      <c r="M22" s="4">
        <f t="shared" si="1"/>
        <v>27.572400000000002</v>
      </c>
      <c r="N22" s="4">
        <f t="shared" si="1"/>
        <v>17.82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8"/>
      <c r="AA22" s="28"/>
      <c r="AB22" s="28"/>
      <c r="AC22" s="28"/>
      <c r="AD22" s="28"/>
      <c r="AE22" s="24"/>
    </row>
    <row r="23" spans="1:31" x14ac:dyDescent="0.25">
      <c r="A23" t="s">
        <v>51</v>
      </c>
      <c r="B23" s="4">
        <f t="shared" ref="B23:N23" si="2">B12/5*B6</f>
        <v>22.880000000000003</v>
      </c>
      <c r="C23" s="4">
        <f t="shared" si="2"/>
        <v>22.663999999999998</v>
      </c>
      <c r="D23" s="4">
        <f t="shared" si="2"/>
        <v>15.102000000000002</v>
      </c>
      <c r="E23" s="4">
        <f t="shared" si="2"/>
        <v>33.129999999999995</v>
      </c>
      <c r="F23" s="4">
        <f t="shared" si="2"/>
        <v>23.04</v>
      </c>
      <c r="G23" s="4">
        <f t="shared" si="2"/>
        <v>12.497999999999998</v>
      </c>
      <c r="H23" s="4">
        <f t="shared" si="2"/>
        <v>8.3520000000000003</v>
      </c>
      <c r="I23" s="4">
        <f t="shared" si="2"/>
        <v>20.8</v>
      </c>
      <c r="J23" s="4">
        <f t="shared" si="2"/>
        <v>16.997999999999998</v>
      </c>
      <c r="K23" s="4">
        <f t="shared" si="2"/>
        <v>22.776000000000003</v>
      </c>
      <c r="L23" s="4">
        <f t="shared" si="2"/>
        <v>16.518000000000001</v>
      </c>
      <c r="M23" s="4">
        <f t="shared" si="2"/>
        <v>23.976000000000003</v>
      </c>
      <c r="N23" s="4">
        <f t="shared" si="2"/>
        <v>23.759999999999998</v>
      </c>
      <c r="P23" s="4"/>
      <c r="Q23" s="4"/>
      <c r="R23" s="4"/>
      <c r="S23" s="4"/>
      <c r="T23" s="4"/>
      <c r="U23" s="4"/>
      <c r="V23" s="4"/>
      <c r="W23" s="4"/>
      <c r="Z23" s="4"/>
      <c r="AB23" s="4"/>
      <c r="AC23" s="4"/>
      <c r="AE23" s="4"/>
    </row>
    <row r="24" spans="1:31" x14ac:dyDescent="0.25">
      <c r="A24" t="s">
        <v>52</v>
      </c>
      <c r="B24" s="4">
        <f t="shared" ref="B24:N24" si="3">(B12/5)*B7</f>
        <v>17.160000000000004</v>
      </c>
      <c r="C24" s="4">
        <f t="shared" si="3"/>
        <v>22.663999999999998</v>
      </c>
      <c r="D24" s="4">
        <f t="shared" si="3"/>
        <v>15.102000000000002</v>
      </c>
      <c r="E24" s="4">
        <f t="shared" si="3"/>
        <v>26.503999999999998</v>
      </c>
      <c r="F24" s="4">
        <f t="shared" si="3"/>
        <v>23.04</v>
      </c>
      <c r="G24" s="4">
        <f t="shared" si="3"/>
        <v>12.497999999999998</v>
      </c>
      <c r="H24" s="4">
        <f t="shared" si="3"/>
        <v>16.704000000000001</v>
      </c>
      <c r="I24" s="4">
        <f t="shared" si="3"/>
        <v>20.8</v>
      </c>
      <c r="J24" s="4">
        <f t="shared" si="3"/>
        <v>22.663999999999998</v>
      </c>
      <c r="K24" s="4">
        <f t="shared" si="3"/>
        <v>22.776000000000003</v>
      </c>
      <c r="L24" s="4">
        <f t="shared" si="3"/>
        <v>16.518000000000001</v>
      </c>
      <c r="M24" s="4">
        <f t="shared" si="3"/>
        <v>23.976000000000003</v>
      </c>
      <c r="N24" s="4">
        <f t="shared" si="3"/>
        <v>23.759999999999998</v>
      </c>
      <c r="P24" s="4"/>
      <c r="Q24" s="4"/>
      <c r="R24" s="4"/>
      <c r="S24" s="4"/>
      <c r="T24" s="4"/>
      <c r="U24" s="4"/>
      <c r="V24" s="4"/>
      <c r="W24" s="4"/>
      <c r="Z24" s="4"/>
      <c r="AB24" s="4"/>
      <c r="AC24" s="4"/>
      <c r="AE24" s="4"/>
    </row>
    <row r="25" spans="1:31" x14ac:dyDescent="0.25">
      <c r="A25" t="s">
        <v>53</v>
      </c>
      <c r="B25" s="4">
        <f t="shared" ref="B25:N25" si="4">B12/5*B8</f>
        <v>22.880000000000003</v>
      </c>
      <c r="C25" s="4">
        <f t="shared" si="4"/>
        <v>22.663999999999998</v>
      </c>
      <c r="D25" s="4">
        <f t="shared" si="4"/>
        <v>25.17</v>
      </c>
      <c r="E25" s="4">
        <f t="shared" si="4"/>
        <v>33.129999999999995</v>
      </c>
      <c r="F25" s="4">
        <f t="shared" si="4"/>
        <v>23.04</v>
      </c>
      <c r="G25" s="4">
        <f t="shared" si="4"/>
        <v>12.497999999999998</v>
      </c>
      <c r="H25" s="4">
        <f t="shared" si="4"/>
        <v>12.528</v>
      </c>
      <c r="I25" s="4">
        <f t="shared" si="4"/>
        <v>15.600000000000001</v>
      </c>
      <c r="J25" s="4">
        <f t="shared" si="4"/>
        <v>22.663999999999998</v>
      </c>
      <c r="K25" s="4">
        <f t="shared" si="4"/>
        <v>17.082000000000001</v>
      </c>
      <c r="L25" s="4">
        <f t="shared" si="4"/>
        <v>16.518000000000001</v>
      </c>
      <c r="M25" s="4">
        <f t="shared" si="4"/>
        <v>17.982000000000003</v>
      </c>
      <c r="N25" s="4">
        <f t="shared" si="4"/>
        <v>29.699999999999996</v>
      </c>
      <c r="P25" s="4"/>
      <c r="Q25" s="4"/>
      <c r="R25" s="4"/>
      <c r="S25" s="4"/>
      <c r="T25" s="4"/>
      <c r="U25" s="4"/>
      <c r="V25" s="4"/>
      <c r="W25" s="4"/>
      <c r="Z25" s="4"/>
      <c r="AB25" s="4"/>
      <c r="AC25" s="4"/>
      <c r="AE25" s="4"/>
    </row>
    <row r="26" spans="1:31" x14ac:dyDescent="0.25">
      <c r="A26" t="s">
        <v>54</v>
      </c>
      <c r="B26" s="4">
        <f t="shared" ref="B26:N26" si="5">B12/5*B9</f>
        <v>28.6</v>
      </c>
      <c r="C26" s="4">
        <f t="shared" si="5"/>
        <v>22.663999999999998</v>
      </c>
      <c r="D26" s="4">
        <f t="shared" si="5"/>
        <v>15.102000000000002</v>
      </c>
      <c r="E26" s="4">
        <f t="shared" si="5"/>
        <v>33.129999999999995</v>
      </c>
      <c r="F26" s="4">
        <f t="shared" si="5"/>
        <v>17.28</v>
      </c>
      <c r="G26" s="4">
        <f t="shared" si="5"/>
        <v>12.497999999999998</v>
      </c>
      <c r="H26" s="4">
        <f t="shared" si="5"/>
        <v>12.528</v>
      </c>
      <c r="I26" s="4">
        <f t="shared" si="5"/>
        <v>20.8</v>
      </c>
      <c r="J26" s="4">
        <f t="shared" si="5"/>
        <v>22.663999999999998</v>
      </c>
      <c r="K26" s="4">
        <f t="shared" si="5"/>
        <v>22.776000000000003</v>
      </c>
      <c r="L26" s="4">
        <f t="shared" si="5"/>
        <v>27.53</v>
      </c>
      <c r="M26" s="4">
        <f t="shared" si="5"/>
        <v>29.970000000000002</v>
      </c>
      <c r="N26" s="4">
        <f t="shared" si="5"/>
        <v>29.699999999999996</v>
      </c>
      <c r="P26" s="4"/>
      <c r="Q26" s="4"/>
      <c r="R26" s="4"/>
      <c r="S26" s="4"/>
      <c r="T26" s="4"/>
      <c r="U26" s="4"/>
      <c r="V26" s="4"/>
      <c r="W26" s="4"/>
      <c r="Z26" s="4"/>
      <c r="AB26" s="4"/>
      <c r="AC26" s="4"/>
      <c r="AE26" s="4"/>
    </row>
    <row r="27" spans="1:31" x14ac:dyDescent="0.25">
      <c r="A27" t="s">
        <v>55</v>
      </c>
      <c r="B27" s="4">
        <f t="shared" ref="B27:N27" si="6">B12/5*B10</f>
        <v>22.880000000000003</v>
      </c>
      <c r="C27" s="4">
        <f t="shared" si="6"/>
        <v>24.533779999999997</v>
      </c>
      <c r="D27" s="4">
        <f t="shared" si="6"/>
        <v>18.474780000000003</v>
      </c>
      <c r="E27" s="4">
        <f t="shared" si="6"/>
        <v>28.690579999999997</v>
      </c>
      <c r="F27" s="4">
        <f t="shared" si="6"/>
        <v>23.04</v>
      </c>
      <c r="G27" s="4">
        <f t="shared" si="6"/>
        <v>9.7067799999999984</v>
      </c>
      <c r="H27" s="4">
        <f t="shared" si="6"/>
        <v>9.730080000000001</v>
      </c>
      <c r="I27" s="4">
        <f t="shared" si="6"/>
        <v>20.8</v>
      </c>
      <c r="J27" s="4">
        <f t="shared" si="6"/>
        <v>24.533779999999997</v>
      </c>
      <c r="K27" s="4">
        <f t="shared" si="6"/>
        <v>26.590980000000002</v>
      </c>
      <c r="L27" s="4">
        <f t="shared" si="6"/>
        <v>23.840980000000002</v>
      </c>
      <c r="M27" s="4">
        <f t="shared" si="6"/>
        <v>27.991980000000002</v>
      </c>
      <c r="N27" s="4">
        <f t="shared" si="6"/>
        <v>23.759999999999998</v>
      </c>
      <c r="P27" s="4"/>
      <c r="Q27" s="4"/>
      <c r="R27" s="4"/>
      <c r="S27" s="4"/>
      <c r="T27" s="4"/>
      <c r="U27" s="4"/>
      <c r="V27" s="4"/>
      <c r="W27" s="4"/>
      <c r="Z27" s="4"/>
      <c r="AB27" s="4"/>
      <c r="AC27" s="4"/>
      <c r="AE27" s="4"/>
    </row>
    <row r="28" spans="1:31" x14ac:dyDescent="0.25">
      <c r="A28" t="s">
        <v>56</v>
      </c>
      <c r="B28" s="4">
        <f>B12/5*B11</f>
        <v>26.312000000000001</v>
      </c>
      <c r="C28" s="4">
        <f t="shared" ref="C28:N28" si="7">C12/5*C11</f>
        <v>22.663999999999998</v>
      </c>
      <c r="D28" s="4">
        <f t="shared" si="7"/>
        <v>20.136000000000003</v>
      </c>
      <c r="E28" s="4">
        <f t="shared" si="7"/>
        <v>31.804800000000004</v>
      </c>
      <c r="F28" s="4">
        <f t="shared" si="7"/>
        <v>27.648</v>
      </c>
      <c r="G28" s="4">
        <f t="shared" si="7"/>
        <v>16.663999999999998</v>
      </c>
      <c r="H28" s="4">
        <f t="shared" si="7"/>
        <v>16.912800000000001</v>
      </c>
      <c r="I28" s="4">
        <f t="shared" si="7"/>
        <v>20.8</v>
      </c>
      <c r="J28" s="4">
        <f t="shared" si="7"/>
        <v>24.930399999999999</v>
      </c>
      <c r="K28" s="4">
        <f t="shared" si="7"/>
        <v>23.914800000000003</v>
      </c>
      <c r="L28" s="4">
        <f t="shared" si="7"/>
        <v>25.3276</v>
      </c>
      <c r="M28" s="4">
        <f t="shared" si="7"/>
        <v>28.171800000000005</v>
      </c>
      <c r="N28" s="4">
        <f t="shared" si="7"/>
        <v>27.917999999999999</v>
      </c>
    </row>
    <row r="29" spans="1:31" s="15" customFormat="1" x14ac:dyDescent="0.25">
      <c r="A29" s="15" t="s">
        <v>81</v>
      </c>
      <c r="B29" s="18">
        <f>SUM(B22:B28)</f>
        <v>163.59200000000001</v>
      </c>
      <c r="C29" s="18">
        <f t="shared" ref="C29:N29" si="8">SUM(C22:C28)</f>
        <v>160.51777999999999</v>
      </c>
      <c r="D29" s="18">
        <f t="shared" si="8"/>
        <v>126.70578</v>
      </c>
      <c r="E29" s="18">
        <f t="shared" si="8"/>
        <v>219.51937999999996</v>
      </c>
      <c r="F29" s="18">
        <f t="shared" si="8"/>
        <v>165.88799999999998</v>
      </c>
      <c r="G29" s="18">
        <f t="shared" si="8"/>
        <v>86.777779999999993</v>
      </c>
      <c r="H29" s="18">
        <f t="shared" si="8"/>
        <v>87.194880000000012</v>
      </c>
      <c r="I29" s="18">
        <f t="shared" si="8"/>
        <v>135.20000000000002</v>
      </c>
      <c r="J29" s="18">
        <f t="shared" si="8"/>
        <v>160.51777999999999</v>
      </c>
      <c r="K29" s="18">
        <f t="shared" si="8"/>
        <v>162.10818000000003</v>
      </c>
      <c r="L29" s="18">
        <f t="shared" si="8"/>
        <v>151.58018000000001</v>
      </c>
      <c r="M29" s="18">
        <f t="shared" si="8"/>
        <v>179.64017999999999</v>
      </c>
      <c r="N29" s="18">
        <f t="shared" si="8"/>
        <v>176.41799999999998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x14ac:dyDescent="0.25">
      <c r="B30" s="4"/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Z30" s="4"/>
      <c r="AB30" s="4"/>
      <c r="AC30" s="4"/>
      <c r="AE30" s="4"/>
    </row>
    <row r="31" spans="1:31" x14ac:dyDescent="0.25">
      <c r="B31" s="4"/>
      <c r="E31" s="4"/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Z31" s="4"/>
      <c r="AB31" s="4"/>
      <c r="AC31" s="4"/>
      <c r="AE31" s="4"/>
    </row>
    <row r="32" spans="1:31" x14ac:dyDescent="0.25">
      <c r="B32" s="11"/>
      <c r="E32" s="4"/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Z32" s="4"/>
      <c r="AB32" s="4"/>
      <c r="AC32" s="4"/>
      <c r="AE32" s="4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  <row r="42" spans="2:2" x14ac:dyDescent="0.25">
      <c r="B42" s="11"/>
    </row>
    <row r="43" spans="2:2" x14ac:dyDescent="0.25">
      <c r="B43" s="11"/>
    </row>
    <row r="44" spans="2:2" x14ac:dyDescent="0.25">
      <c r="B44" s="11"/>
    </row>
    <row r="48" spans="2:2" x14ac:dyDescent="0.25">
      <c r="B48" s="1"/>
    </row>
  </sheetData>
  <conditionalFormatting sqref="A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N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E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XFD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XFD1 B4:AE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8DF-ACB1-4C05-9EB8-7B260FFC75BA}">
  <dimension ref="A4:AD112"/>
  <sheetViews>
    <sheetView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" width="64.140625" customWidth="1"/>
    <col min="2" max="2" width="30.140625" customWidth="1"/>
    <col min="3" max="3" width="24.28515625" customWidth="1"/>
    <col min="4" max="4" width="21.85546875" customWidth="1"/>
    <col min="5" max="5" width="18" customWidth="1"/>
    <col min="6" max="6" width="14.7109375" customWidth="1"/>
    <col min="7" max="7" width="15.42578125" customWidth="1"/>
    <col min="8" max="8" width="14.28515625" customWidth="1"/>
    <col min="9" max="9" width="17.140625" customWidth="1"/>
    <col min="10" max="10" width="15.7109375" customWidth="1"/>
    <col min="11" max="11" width="15.28515625" customWidth="1"/>
    <col min="12" max="12" width="15.140625" customWidth="1"/>
    <col min="13" max="13" width="13.28515625" customWidth="1"/>
    <col min="14" max="14" width="12.5703125" customWidth="1"/>
    <col min="15" max="15" width="15.5703125" customWidth="1"/>
    <col min="16" max="16" width="17.85546875" customWidth="1"/>
    <col min="17" max="17" width="15.42578125" customWidth="1"/>
  </cols>
  <sheetData>
    <row r="4" spans="1:5" ht="15.75" x14ac:dyDescent="0.25">
      <c r="A4" s="12" t="s">
        <v>124</v>
      </c>
      <c r="B4" s="12" t="s">
        <v>79</v>
      </c>
      <c r="C4" s="12" t="s">
        <v>110</v>
      </c>
      <c r="D4" s="12" t="s">
        <v>64</v>
      </c>
      <c r="E4" s="12" t="s">
        <v>94</v>
      </c>
    </row>
    <row r="5" spans="1:5" x14ac:dyDescent="0.25">
      <c r="A5" t="str" cm="1">
        <f t="array" ref="A5:A17">TRANSPOSE(B30:N30)</f>
        <v>WinSPC</v>
      </c>
      <c r="B5" s="11">
        <f>SUM(C5:E5)/3</f>
        <v>4</v>
      </c>
      <c r="C5" s="7">
        <v>5</v>
      </c>
      <c r="D5" s="7">
        <v>4</v>
      </c>
      <c r="E5" s="7">
        <v>3</v>
      </c>
    </row>
    <row r="6" spans="1:5" x14ac:dyDescent="0.25">
      <c r="A6" t="str">
        <v>Predisys Analytical Suite</v>
      </c>
      <c r="B6" s="11">
        <f t="shared" ref="B6:B17" si="0">SUM(C6:E6)/3</f>
        <v>4.333333333333333</v>
      </c>
      <c r="C6" s="7">
        <v>5</v>
      </c>
      <c r="D6" s="7">
        <v>5</v>
      </c>
      <c r="E6" s="7">
        <v>3</v>
      </c>
    </row>
    <row r="7" spans="1:5" x14ac:dyDescent="0.25">
      <c r="A7" t="str">
        <v xml:space="preserve">Enact </v>
      </c>
      <c r="B7" s="11">
        <f t="shared" si="0"/>
        <v>3.6666666666666665</v>
      </c>
      <c r="C7" s="7">
        <v>5</v>
      </c>
      <c r="D7" s="7">
        <v>3</v>
      </c>
      <c r="E7" s="7">
        <v>3</v>
      </c>
    </row>
    <row r="8" spans="1:5" x14ac:dyDescent="0.25">
      <c r="A8" t="str">
        <v xml:space="preserve">SPC for Excel </v>
      </c>
      <c r="B8" s="11">
        <f t="shared" si="0"/>
        <v>4.333333333333333</v>
      </c>
      <c r="C8" s="7">
        <v>5</v>
      </c>
      <c r="D8" s="7">
        <v>5</v>
      </c>
      <c r="E8" s="7">
        <v>3</v>
      </c>
    </row>
    <row r="9" spans="1:5" x14ac:dyDescent="0.25">
      <c r="A9" t="str">
        <v>DataLyzer Spectrum SPC</v>
      </c>
      <c r="B9" s="11">
        <f t="shared" si="0"/>
        <v>4</v>
      </c>
      <c r="C9" s="7">
        <v>5</v>
      </c>
      <c r="D9" s="7">
        <v>4</v>
      </c>
      <c r="E9" s="7">
        <v>3</v>
      </c>
    </row>
    <row r="10" spans="1:5" x14ac:dyDescent="0.25">
      <c r="A10" t="str">
        <v>IQMS MES</v>
      </c>
      <c r="B10" s="11">
        <f t="shared" si="0"/>
        <v>2.3333333333333335</v>
      </c>
      <c r="C10" s="7">
        <v>0</v>
      </c>
      <c r="D10" s="7">
        <v>4</v>
      </c>
      <c r="E10" s="7">
        <v>3</v>
      </c>
    </row>
    <row r="11" spans="1:5" x14ac:dyDescent="0.25">
      <c r="A11" t="str">
        <v>Intuitive ERP</v>
      </c>
      <c r="B11" s="11">
        <f t="shared" si="0"/>
        <v>2.3333333333333335</v>
      </c>
      <c r="C11" s="7">
        <v>0</v>
      </c>
      <c r="D11" s="7">
        <v>4</v>
      </c>
      <c r="E11" s="7">
        <v>3</v>
      </c>
    </row>
    <row r="12" spans="1:5" x14ac:dyDescent="0.25">
      <c r="A12" t="str">
        <v>iPASP Cloud SPC</v>
      </c>
      <c r="B12" s="11">
        <f t="shared" si="0"/>
        <v>4</v>
      </c>
      <c r="C12" s="7">
        <v>5</v>
      </c>
      <c r="D12" s="7">
        <v>4</v>
      </c>
      <c r="E12" s="7">
        <v>3</v>
      </c>
    </row>
    <row r="13" spans="1:5" x14ac:dyDescent="0.25">
      <c r="A13" t="str">
        <v>RealTime SPC(Minitab)</v>
      </c>
      <c r="B13" s="11">
        <f t="shared" si="0"/>
        <v>4.333333333333333</v>
      </c>
      <c r="C13" s="7">
        <v>5</v>
      </c>
      <c r="D13" s="7">
        <v>5</v>
      </c>
      <c r="E13" s="7">
        <v>3</v>
      </c>
    </row>
    <row r="14" spans="1:5" x14ac:dyDescent="0.25">
      <c r="A14" t="str">
        <v>Synergy SPC</v>
      </c>
      <c r="B14" s="11">
        <f t="shared" si="0"/>
        <v>4.666666666666667</v>
      </c>
      <c r="C14" s="7">
        <v>5</v>
      </c>
      <c r="D14" s="7">
        <v>4</v>
      </c>
      <c r="E14" s="7">
        <v>5</v>
      </c>
    </row>
    <row r="15" spans="1:5" x14ac:dyDescent="0.25">
      <c r="A15" t="str">
        <v>SQCpack</v>
      </c>
      <c r="B15" s="11">
        <f t="shared" si="0"/>
        <v>4.333333333333333</v>
      </c>
      <c r="C15" s="7">
        <v>5</v>
      </c>
      <c r="D15" s="7">
        <v>5</v>
      </c>
      <c r="E15" s="7">
        <v>3</v>
      </c>
    </row>
    <row r="16" spans="1:5" x14ac:dyDescent="0.25">
      <c r="A16" t="str">
        <v>ProFicient</v>
      </c>
      <c r="B16" s="11">
        <f t="shared" si="0"/>
        <v>4.666666666666667</v>
      </c>
      <c r="C16" s="7">
        <v>5</v>
      </c>
      <c r="D16" s="7">
        <v>4</v>
      </c>
      <c r="E16" s="7">
        <v>5</v>
      </c>
    </row>
    <row r="17" spans="1:22" x14ac:dyDescent="0.25">
      <c r="A17" t="str">
        <v>QDM SPC System</v>
      </c>
      <c r="B17" s="11">
        <f t="shared" si="0"/>
        <v>4</v>
      </c>
      <c r="C17" s="7">
        <v>5</v>
      </c>
      <c r="D17" s="7">
        <v>4</v>
      </c>
      <c r="E17" s="7">
        <v>3</v>
      </c>
    </row>
    <row r="18" spans="1:22" x14ac:dyDescent="0.25">
      <c r="B18" s="11"/>
      <c r="C18" s="7"/>
      <c r="D18" s="7"/>
      <c r="E18" s="7"/>
    </row>
    <row r="19" spans="1:22" x14ac:dyDescent="0.25">
      <c r="B19" s="11"/>
      <c r="C19" s="7"/>
      <c r="D19" s="7"/>
      <c r="E19" s="7"/>
    </row>
    <row r="20" spans="1:22" x14ac:dyDescent="0.25">
      <c r="B20" s="11"/>
      <c r="C20" s="7"/>
      <c r="D20" s="7"/>
      <c r="E20" s="7"/>
    </row>
    <row r="21" spans="1:22" x14ac:dyDescent="0.25">
      <c r="B21" s="11"/>
      <c r="C21" s="7"/>
      <c r="D21" s="7"/>
      <c r="E21" s="7"/>
    </row>
    <row r="22" spans="1:22" x14ac:dyDescent="0.25">
      <c r="B22" s="11"/>
      <c r="C22" s="7"/>
      <c r="D22" s="7"/>
      <c r="E22" s="7"/>
    </row>
    <row r="23" spans="1:22" x14ac:dyDescent="0.25">
      <c r="B23" s="11"/>
      <c r="C23" s="7"/>
      <c r="D23" s="7"/>
      <c r="E23" s="7"/>
    </row>
    <row r="28" spans="1:22" ht="15.75" x14ac:dyDescent="0.25">
      <c r="S28" s="24"/>
      <c r="T28" s="24"/>
      <c r="U28" s="24"/>
      <c r="V28" s="24"/>
    </row>
    <row r="30" spans="1:22" ht="15.75" x14ac:dyDescent="0.25">
      <c r="A30" s="12" t="s">
        <v>108</v>
      </c>
      <c r="B30" s="12" t="s">
        <v>95</v>
      </c>
      <c r="C30" s="12" t="s">
        <v>96</v>
      </c>
      <c r="D30" s="12" t="s">
        <v>97</v>
      </c>
      <c r="E30" s="12" t="s">
        <v>98</v>
      </c>
      <c r="F30" s="12" t="s">
        <v>99</v>
      </c>
      <c r="G30" s="13" t="s">
        <v>100</v>
      </c>
      <c r="H30" s="12" t="s">
        <v>101</v>
      </c>
      <c r="I30" s="12" t="s">
        <v>102</v>
      </c>
      <c r="J30" s="12" t="s">
        <v>103</v>
      </c>
      <c r="K30" s="12" t="s">
        <v>104</v>
      </c>
      <c r="L30" s="12" t="s">
        <v>105</v>
      </c>
      <c r="M30" s="12" t="s">
        <v>106</v>
      </c>
      <c r="N30" s="12" t="s">
        <v>116</v>
      </c>
      <c r="O30" s="24"/>
    </row>
    <row r="31" spans="1:22" ht="15.75" x14ac:dyDescent="0.25">
      <c r="A31" s="38" t="s">
        <v>86</v>
      </c>
      <c r="B31" s="38" t="s">
        <v>36</v>
      </c>
      <c r="C31" s="38" t="s">
        <v>36</v>
      </c>
      <c r="D31" s="38" t="s">
        <v>36</v>
      </c>
      <c r="E31" s="38" t="s">
        <v>36</v>
      </c>
      <c r="F31" s="38" t="s">
        <v>36</v>
      </c>
      <c r="G31" s="38" t="s">
        <v>36</v>
      </c>
      <c r="H31" s="38" t="s">
        <v>36</v>
      </c>
      <c r="I31" s="38" t="s">
        <v>36</v>
      </c>
      <c r="J31" s="38" t="s">
        <v>36</v>
      </c>
      <c r="K31" s="38" t="s">
        <v>36</v>
      </c>
      <c r="L31" s="38" t="s">
        <v>36</v>
      </c>
      <c r="M31" s="38" t="s">
        <v>36</v>
      </c>
      <c r="N31" s="38" t="s">
        <v>36</v>
      </c>
    </row>
    <row r="32" spans="1:22" ht="15.75" x14ac:dyDescent="0.25">
      <c r="A32" s="38" t="s">
        <v>87</v>
      </c>
      <c r="B32" s="38" t="s">
        <v>36</v>
      </c>
      <c r="C32" s="38" t="s">
        <v>36</v>
      </c>
      <c r="D32" s="38" t="s">
        <v>36</v>
      </c>
      <c r="E32" s="38" t="s">
        <v>36</v>
      </c>
      <c r="F32" s="38" t="s">
        <v>36</v>
      </c>
      <c r="G32" s="38" t="s">
        <v>36</v>
      </c>
      <c r="H32" s="38" t="s">
        <v>36</v>
      </c>
      <c r="I32" s="38" t="s">
        <v>36</v>
      </c>
      <c r="J32" s="38" t="s">
        <v>36</v>
      </c>
      <c r="K32" s="38" t="s">
        <v>36</v>
      </c>
      <c r="L32" s="38" t="s">
        <v>36</v>
      </c>
      <c r="M32" s="38" t="s">
        <v>36</v>
      </c>
      <c r="N32" s="38" t="s">
        <v>36</v>
      </c>
    </row>
    <row r="33" spans="1:30" ht="15.75" x14ac:dyDescent="0.25">
      <c r="A33" s="38" t="s">
        <v>88</v>
      </c>
      <c r="B33" s="38" t="s">
        <v>36</v>
      </c>
      <c r="C33" s="38" t="s">
        <v>36</v>
      </c>
      <c r="D33" s="38" t="s">
        <v>36</v>
      </c>
      <c r="E33" s="38" t="s">
        <v>36</v>
      </c>
      <c r="F33" s="38" t="s">
        <v>36</v>
      </c>
      <c r="G33" s="38" t="s">
        <v>36</v>
      </c>
      <c r="H33" s="38" t="s">
        <v>36</v>
      </c>
      <c r="I33" s="38" t="s">
        <v>36</v>
      </c>
      <c r="J33" s="38" t="s">
        <v>36</v>
      </c>
      <c r="K33" s="38" t="s">
        <v>36</v>
      </c>
      <c r="L33" s="38" t="s">
        <v>36</v>
      </c>
      <c r="M33" s="38" t="s">
        <v>36</v>
      </c>
      <c r="N33" s="38" t="s">
        <v>36</v>
      </c>
    </row>
    <row r="34" spans="1:30" ht="15.75" x14ac:dyDescent="0.25">
      <c r="A34" s="38" t="s">
        <v>89</v>
      </c>
      <c r="B34" s="38" t="s">
        <v>36</v>
      </c>
      <c r="C34" s="38" t="s">
        <v>36</v>
      </c>
      <c r="D34" s="38"/>
      <c r="E34" s="38" t="s">
        <v>36</v>
      </c>
      <c r="F34" s="38" t="s">
        <v>36</v>
      </c>
      <c r="G34" s="38"/>
      <c r="H34" s="38"/>
      <c r="I34" s="38"/>
      <c r="J34" s="38"/>
      <c r="K34" s="38"/>
      <c r="L34" s="38"/>
      <c r="M34" s="38"/>
      <c r="N34" s="38"/>
    </row>
    <row r="35" spans="1:30" ht="15.75" x14ac:dyDescent="0.25">
      <c r="A35" s="38" t="s">
        <v>90</v>
      </c>
      <c r="B35" s="38" t="s">
        <v>36</v>
      </c>
      <c r="C35" s="38"/>
      <c r="D35" s="38" t="s">
        <v>36</v>
      </c>
      <c r="E35" s="38" t="s">
        <v>36</v>
      </c>
      <c r="F35" s="38" t="s">
        <v>36</v>
      </c>
      <c r="G35" s="38"/>
      <c r="H35" s="38"/>
      <c r="I35" s="38"/>
      <c r="J35" s="38" t="s">
        <v>36</v>
      </c>
      <c r="K35" s="38" t="s">
        <v>36</v>
      </c>
      <c r="L35" s="38" t="s">
        <v>36</v>
      </c>
      <c r="M35" s="38" t="s">
        <v>36</v>
      </c>
      <c r="N35" s="38"/>
    </row>
    <row r="36" spans="1:30" ht="15.75" x14ac:dyDescent="0.25">
      <c r="A36" s="38" t="s">
        <v>91</v>
      </c>
      <c r="B36" s="38" t="s">
        <v>36</v>
      </c>
      <c r="C36" s="38"/>
      <c r="D36" s="38"/>
      <c r="E36" s="38" t="s">
        <v>36</v>
      </c>
      <c r="F36" s="38" t="s">
        <v>36</v>
      </c>
      <c r="G36" s="38"/>
      <c r="H36" s="38"/>
      <c r="I36" s="38"/>
      <c r="J36" s="38" t="s">
        <v>36</v>
      </c>
      <c r="K36" s="38" t="s">
        <v>36</v>
      </c>
      <c r="L36" s="38" t="s">
        <v>36</v>
      </c>
      <c r="M36" s="38" t="s">
        <v>36</v>
      </c>
      <c r="N36" s="38"/>
    </row>
    <row r="37" spans="1:30" ht="15.75" x14ac:dyDescent="0.25">
      <c r="A37" s="38" t="s">
        <v>120</v>
      </c>
      <c r="B37" s="38" t="s">
        <v>36</v>
      </c>
      <c r="C37" s="38" t="s">
        <v>36</v>
      </c>
      <c r="D37" s="38" t="s">
        <v>36</v>
      </c>
      <c r="E37" s="38" t="s">
        <v>36</v>
      </c>
      <c r="F37" s="38" t="s">
        <v>36</v>
      </c>
      <c r="G37" s="38" t="s">
        <v>36</v>
      </c>
      <c r="H37" s="38" t="s">
        <v>36</v>
      </c>
      <c r="I37" s="38" t="s">
        <v>36</v>
      </c>
      <c r="J37" s="38" t="s">
        <v>36</v>
      </c>
      <c r="K37" s="38" t="s">
        <v>36</v>
      </c>
      <c r="L37" s="38" t="s">
        <v>36</v>
      </c>
      <c r="M37" s="38" t="s">
        <v>36</v>
      </c>
      <c r="N37" s="38" t="s">
        <v>36</v>
      </c>
      <c r="P37" s="24"/>
      <c r="Q37" s="24"/>
      <c r="R37" s="24"/>
    </row>
    <row r="38" spans="1:30" ht="15.75" x14ac:dyDescent="0.25">
      <c r="A38" s="38" t="s">
        <v>121</v>
      </c>
      <c r="B38" s="38" t="s">
        <v>36</v>
      </c>
      <c r="C38" s="38" t="s">
        <v>36</v>
      </c>
      <c r="D38" s="38"/>
      <c r="E38" s="38" t="s">
        <v>36</v>
      </c>
      <c r="F38" s="38" t="s">
        <v>36</v>
      </c>
      <c r="G38" s="38"/>
      <c r="H38" s="38"/>
      <c r="I38" s="38" t="s">
        <v>36</v>
      </c>
      <c r="J38" s="38" t="s">
        <v>36</v>
      </c>
      <c r="K38" s="38" t="s">
        <v>36</v>
      </c>
      <c r="L38" s="38" t="s">
        <v>36</v>
      </c>
      <c r="M38" s="38" t="s">
        <v>36</v>
      </c>
      <c r="N38" s="38" t="s">
        <v>36</v>
      </c>
    </row>
    <row r="42" spans="1:30" ht="15.75" x14ac:dyDescent="0.25"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4" spans="1:30" ht="15.75" x14ac:dyDescent="0.25">
      <c r="A44" s="12" t="s">
        <v>94</v>
      </c>
      <c r="B44" s="12" t="s">
        <v>95</v>
      </c>
      <c r="C44" s="12" t="s">
        <v>96</v>
      </c>
      <c r="D44" s="12" t="s">
        <v>97</v>
      </c>
      <c r="E44" s="12" t="s">
        <v>98</v>
      </c>
      <c r="F44" s="12" t="s">
        <v>99</v>
      </c>
      <c r="G44" s="13" t="s">
        <v>100</v>
      </c>
      <c r="H44" s="12" t="s">
        <v>101</v>
      </c>
      <c r="I44" s="12" t="s">
        <v>102</v>
      </c>
      <c r="J44" s="12" t="s">
        <v>103</v>
      </c>
      <c r="K44" s="12" t="s">
        <v>104</v>
      </c>
      <c r="L44" s="12" t="s">
        <v>105</v>
      </c>
      <c r="M44" s="12" t="s">
        <v>106</v>
      </c>
      <c r="N44" s="12" t="s">
        <v>116</v>
      </c>
      <c r="O44" s="24"/>
    </row>
    <row r="45" spans="1:30" x14ac:dyDescent="0.25">
      <c r="A45" s="2" t="s">
        <v>34</v>
      </c>
    </row>
    <row r="46" spans="1:30" x14ac:dyDescent="0.25">
      <c r="A46" t="s">
        <v>30</v>
      </c>
      <c r="L46" t="s">
        <v>36</v>
      </c>
      <c r="M46" t="s">
        <v>36</v>
      </c>
    </row>
    <row r="47" spans="1:30" x14ac:dyDescent="0.25">
      <c r="A47" t="s">
        <v>32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30" x14ac:dyDescent="0.25">
      <c r="A48" t="s">
        <v>31</v>
      </c>
      <c r="K48" t="s">
        <v>36</v>
      </c>
    </row>
    <row r="49" spans="1:14" x14ac:dyDescent="0.25">
      <c r="A49" t="s">
        <v>44</v>
      </c>
      <c r="K49" t="s">
        <v>36</v>
      </c>
      <c r="M49" t="s">
        <v>36</v>
      </c>
    </row>
    <row r="50" spans="1:14" x14ac:dyDescent="0.25">
      <c r="A50" t="s">
        <v>45</v>
      </c>
      <c r="K50" t="s">
        <v>36</v>
      </c>
      <c r="M50" t="s">
        <v>36</v>
      </c>
    </row>
    <row r="51" spans="1:14" x14ac:dyDescent="0.25">
      <c r="A51" t="s">
        <v>33</v>
      </c>
      <c r="B51" t="s">
        <v>36</v>
      </c>
      <c r="C51" t="s">
        <v>36</v>
      </c>
      <c r="D51" t="s">
        <v>36</v>
      </c>
      <c r="E51" t="s">
        <v>36</v>
      </c>
      <c r="K51" t="s">
        <v>36</v>
      </c>
      <c r="M51" t="s">
        <v>36</v>
      </c>
    </row>
    <row r="52" spans="1:14" x14ac:dyDescent="0.25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K52" t="s">
        <v>36</v>
      </c>
      <c r="M52" t="s">
        <v>36</v>
      </c>
    </row>
    <row r="53" spans="1:14" x14ac:dyDescent="0.25">
      <c r="A53" t="s">
        <v>84</v>
      </c>
      <c r="B53" t="s">
        <v>36</v>
      </c>
      <c r="C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61" spans="1:14" ht="15.75" x14ac:dyDescent="0.25">
      <c r="A61" s="12" t="s">
        <v>78</v>
      </c>
      <c r="B61" s="12" t="s">
        <v>119</v>
      </c>
      <c r="C61" s="12" t="s">
        <v>117</v>
      </c>
      <c r="D61" s="24"/>
      <c r="E61" s="24"/>
    </row>
    <row r="62" spans="1:14" ht="15.75" x14ac:dyDescent="0.25">
      <c r="A62" s="29" t="str" cm="1">
        <f t="array" ref="A62:A74">TRANSPOSE(B44:N44)</f>
        <v>WinSPC</v>
      </c>
      <c r="B62" s="11">
        <v>4</v>
      </c>
      <c r="C62" s="30">
        <v>1600</v>
      </c>
      <c r="D62" s="35" t="s">
        <v>111</v>
      </c>
      <c r="E62" s="7"/>
    </row>
    <row r="63" spans="1:14" ht="15.75" x14ac:dyDescent="0.25">
      <c r="A63" s="29" t="str">
        <v>Predisys Analytical Suite</v>
      </c>
      <c r="B63" s="11">
        <v>3</v>
      </c>
      <c r="C63" s="31" t="s">
        <v>112</v>
      </c>
      <c r="D63" s="35"/>
      <c r="E63" s="7"/>
    </row>
    <row r="64" spans="1:14" ht="15.75" x14ac:dyDescent="0.25">
      <c r="A64" s="29" t="str">
        <v xml:space="preserve">Enact </v>
      </c>
      <c r="B64" s="11">
        <v>5</v>
      </c>
      <c r="C64" s="32">
        <v>325</v>
      </c>
      <c r="D64" s="35" t="s">
        <v>111</v>
      </c>
      <c r="E64" s="7"/>
    </row>
    <row r="65" spans="1:5" ht="15.75" x14ac:dyDescent="0.25">
      <c r="A65" s="29" t="str">
        <v xml:space="preserve">SPC for Excel </v>
      </c>
      <c r="B65" s="11">
        <v>5</v>
      </c>
      <c r="C65" s="33">
        <v>269</v>
      </c>
      <c r="D65" s="35" t="s">
        <v>111</v>
      </c>
      <c r="E65" s="7"/>
    </row>
    <row r="66" spans="1:5" ht="15.75" x14ac:dyDescent="0.25">
      <c r="A66" s="29" t="str">
        <v>DataLyzer Spectrum SPC</v>
      </c>
      <c r="B66" s="11">
        <v>4</v>
      </c>
      <c r="C66" s="34">
        <v>995</v>
      </c>
      <c r="D66" s="35" t="s">
        <v>113</v>
      </c>
      <c r="E66" s="7"/>
    </row>
    <row r="67" spans="1:5" ht="15.75" x14ac:dyDescent="0.25">
      <c r="A67" s="29" t="str">
        <v>IQMS MES</v>
      </c>
      <c r="B67" s="11">
        <v>3</v>
      </c>
      <c r="C67" s="31" t="s">
        <v>115</v>
      </c>
      <c r="D67" s="35"/>
      <c r="E67" s="7"/>
    </row>
    <row r="68" spans="1:5" ht="15.75" x14ac:dyDescent="0.25">
      <c r="A68" s="29" t="str">
        <v>Intuitive ERP</v>
      </c>
      <c r="B68" s="11">
        <v>3</v>
      </c>
      <c r="C68" s="31" t="s">
        <v>115</v>
      </c>
      <c r="D68" s="35"/>
      <c r="E68" s="7"/>
    </row>
    <row r="69" spans="1:5" ht="15.75" x14ac:dyDescent="0.25">
      <c r="A69" s="29" t="str">
        <v>iPASP Cloud SPC</v>
      </c>
      <c r="B69" s="11">
        <v>3</v>
      </c>
      <c r="C69" s="31" t="s">
        <v>112</v>
      </c>
      <c r="D69" s="35"/>
      <c r="E69" s="7"/>
    </row>
    <row r="70" spans="1:5" ht="15.75" x14ac:dyDescent="0.25">
      <c r="A70" s="29" t="str">
        <v>RealTime SPC(Minitab)</v>
      </c>
      <c r="B70" s="11">
        <v>4</v>
      </c>
      <c r="C70" s="34">
        <v>1610</v>
      </c>
      <c r="D70" s="35" t="s">
        <v>114</v>
      </c>
      <c r="E70" s="7"/>
    </row>
    <row r="71" spans="1:5" ht="15.75" x14ac:dyDescent="0.25">
      <c r="A71" s="29" t="str">
        <v>Synergy SPC</v>
      </c>
      <c r="B71" s="11">
        <v>3</v>
      </c>
      <c r="C71" s="31" t="s">
        <v>112</v>
      </c>
      <c r="D71" s="7"/>
      <c r="E71" s="7"/>
    </row>
    <row r="72" spans="1:5" ht="15.75" x14ac:dyDescent="0.25">
      <c r="A72" s="29" t="str">
        <v>SQCpack</v>
      </c>
      <c r="B72" s="11">
        <v>3</v>
      </c>
      <c r="C72" s="31" t="s">
        <v>112</v>
      </c>
      <c r="D72" s="7"/>
      <c r="E72" s="7"/>
    </row>
    <row r="73" spans="1:5" ht="15.75" x14ac:dyDescent="0.25">
      <c r="A73" s="29" t="str">
        <v>ProFicient</v>
      </c>
      <c r="B73" s="11">
        <v>3</v>
      </c>
      <c r="C73" s="31" t="s">
        <v>112</v>
      </c>
      <c r="D73" s="7"/>
      <c r="E73" s="7"/>
    </row>
    <row r="74" spans="1:5" x14ac:dyDescent="0.25">
      <c r="A74" s="29" t="str">
        <v>QDM SPC System</v>
      </c>
      <c r="B74" s="11">
        <v>5</v>
      </c>
      <c r="C74" s="35">
        <v>158</v>
      </c>
      <c r="D74" s="7"/>
      <c r="E74" s="7"/>
    </row>
    <row r="75" spans="1:5" x14ac:dyDescent="0.25">
      <c r="B75" s="11"/>
      <c r="C75" s="7"/>
      <c r="D75" s="7"/>
      <c r="E75" s="7"/>
    </row>
    <row r="76" spans="1:5" x14ac:dyDescent="0.25">
      <c r="B76" s="11"/>
      <c r="C76" s="7"/>
      <c r="D76" s="7"/>
      <c r="E76" s="7"/>
    </row>
    <row r="80" spans="1:5" ht="18.75" x14ac:dyDescent="0.3">
      <c r="A80" s="12" t="s">
        <v>78</v>
      </c>
      <c r="B80" s="12" t="s">
        <v>79</v>
      </c>
      <c r="C80" s="22" t="s">
        <v>134</v>
      </c>
      <c r="D80" s="42" t="s">
        <v>136</v>
      </c>
    </row>
    <row r="81" spans="1:6" x14ac:dyDescent="0.25">
      <c r="A81" t="str" cm="1">
        <f t="array" ref="A81:A93">TRANSPOSE(B44:N44)</f>
        <v>WinSPC</v>
      </c>
      <c r="B81" s="11">
        <f>SUM(C81:D81)/2</f>
        <v>4.5999999999999996</v>
      </c>
      <c r="C81" s="7">
        <v>4.5999999999999996</v>
      </c>
      <c r="D81" s="7">
        <v>4.5999999999999996</v>
      </c>
    </row>
    <row r="82" spans="1:6" x14ac:dyDescent="0.25">
      <c r="A82" t="str">
        <v>Predisys Analytical Suite</v>
      </c>
      <c r="B82" s="11">
        <f t="shared" ref="B82:B93" si="1">SUM(C82:D82)/2</f>
        <v>4</v>
      </c>
      <c r="C82" s="7">
        <v>4</v>
      </c>
      <c r="D82" s="7">
        <v>4</v>
      </c>
    </row>
    <row r="83" spans="1:6" x14ac:dyDescent="0.25">
      <c r="A83" t="str">
        <v xml:space="preserve">Enact </v>
      </c>
      <c r="B83" s="11">
        <f t="shared" si="1"/>
        <v>4</v>
      </c>
      <c r="C83" s="7">
        <v>4</v>
      </c>
      <c r="D83" s="7">
        <v>4</v>
      </c>
    </row>
    <row r="84" spans="1:6" x14ac:dyDescent="0.25">
      <c r="A84" t="str">
        <v xml:space="preserve">SPC for Excel </v>
      </c>
      <c r="B84" s="11">
        <f t="shared" si="1"/>
        <v>4.8000000000000007</v>
      </c>
      <c r="C84" s="7">
        <v>4.7</v>
      </c>
      <c r="D84" s="7">
        <v>4.9000000000000004</v>
      </c>
    </row>
    <row r="85" spans="1:6" x14ac:dyDescent="0.25">
      <c r="A85" t="str">
        <v>DataLyzer Spectrum SPC</v>
      </c>
      <c r="B85" s="11">
        <f t="shared" si="1"/>
        <v>4.8</v>
      </c>
      <c r="C85" s="7">
        <v>4.8</v>
      </c>
      <c r="D85" s="7">
        <v>4.8</v>
      </c>
    </row>
    <row r="86" spans="1:6" x14ac:dyDescent="0.25">
      <c r="A86" t="str">
        <v>IQMS MES</v>
      </c>
      <c r="B86" s="11">
        <f t="shared" si="1"/>
        <v>4</v>
      </c>
      <c r="C86" s="7">
        <v>4</v>
      </c>
      <c r="D86" s="7">
        <v>4</v>
      </c>
    </row>
    <row r="87" spans="1:6" x14ac:dyDescent="0.25">
      <c r="A87" t="str">
        <v>Intuitive ERP</v>
      </c>
      <c r="B87" s="11">
        <f t="shared" si="1"/>
        <v>4.05</v>
      </c>
      <c r="C87" s="7">
        <v>4.0999999999999996</v>
      </c>
      <c r="D87" s="7">
        <v>4</v>
      </c>
    </row>
    <row r="88" spans="1:6" x14ac:dyDescent="0.25">
      <c r="A88" t="str">
        <v>iPASP Cloud SPC</v>
      </c>
      <c r="B88" s="11">
        <f t="shared" si="1"/>
        <v>4</v>
      </c>
      <c r="C88" s="7">
        <v>4</v>
      </c>
      <c r="D88" s="7">
        <v>4</v>
      </c>
    </row>
    <row r="89" spans="1:6" x14ac:dyDescent="0.25">
      <c r="A89" t="str">
        <v>RealTime SPC(Minitab)</v>
      </c>
      <c r="B89" s="11">
        <f t="shared" si="1"/>
        <v>4.4000000000000004</v>
      </c>
      <c r="C89" s="7">
        <v>4.4000000000000004</v>
      </c>
      <c r="D89" s="7">
        <v>4.4000000000000004</v>
      </c>
    </row>
    <row r="90" spans="1:6" x14ac:dyDescent="0.25">
      <c r="A90" t="str">
        <v>Synergy SPC</v>
      </c>
      <c r="B90" s="11">
        <f t="shared" si="1"/>
        <v>4.2</v>
      </c>
      <c r="C90" s="7">
        <v>4.2</v>
      </c>
      <c r="D90" s="7">
        <v>4.2</v>
      </c>
    </row>
    <row r="91" spans="1:6" x14ac:dyDescent="0.25">
      <c r="A91" t="str">
        <v>SQCpack</v>
      </c>
      <c r="B91" s="11">
        <f t="shared" si="1"/>
        <v>4.5999999999999996</v>
      </c>
      <c r="C91" s="7">
        <v>4.5999999999999996</v>
      </c>
      <c r="D91" s="7">
        <v>4.5999999999999996</v>
      </c>
      <c r="E91" s="7"/>
      <c r="F91" s="7"/>
    </row>
    <row r="92" spans="1:6" x14ac:dyDescent="0.25">
      <c r="A92" t="str">
        <v>ProFicient</v>
      </c>
      <c r="B92" s="11">
        <f t="shared" si="1"/>
        <v>4.7</v>
      </c>
      <c r="C92" s="7">
        <v>4.7</v>
      </c>
      <c r="D92" s="7">
        <v>4.7</v>
      </c>
      <c r="E92" s="7"/>
      <c r="F92" s="7"/>
    </row>
    <row r="93" spans="1:6" x14ac:dyDescent="0.25">
      <c r="A93" t="str">
        <v>QDM SPC System</v>
      </c>
      <c r="B93" s="11">
        <f t="shared" si="1"/>
        <v>4.7</v>
      </c>
      <c r="C93" s="7">
        <v>4.7</v>
      </c>
      <c r="D93" s="7">
        <v>4.7</v>
      </c>
    </row>
    <row r="99" spans="1:3" ht="15.75" x14ac:dyDescent="0.25">
      <c r="A99" s="12" t="s">
        <v>78</v>
      </c>
      <c r="B99" s="12" t="s">
        <v>145</v>
      </c>
    </row>
    <row r="100" spans="1:3" x14ac:dyDescent="0.25">
      <c r="A100" t="str" cm="1">
        <f t="array" ref="A100:A112">TRANSPOSE(B44:N44)</f>
        <v>WinSPC</v>
      </c>
      <c r="B100" s="11" t="s">
        <v>146</v>
      </c>
    </row>
    <row r="101" spans="1:3" x14ac:dyDescent="0.25">
      <c r="A101" t="str">
        <v>Predisys Analytical Suite</v>
      </c>
      <c r="B101" s="11" t="s">
        <v>146</v>
      </c>
    </row>
    <row r="102" spans="1:3" x14ac:dyDescent="0.25">
      <c r="A102" t="str">
        <v xml:space="preserve">Enact </v>
      </c>
      <c r="B102" s="11" t="s">
        <v>146</v>
      </c>
    </row>
    <row r="103" spans="1:3" x14ac:dyDescent="0.25">
      <c r="A103" t="str">
        <v xml:space="preserve">SPC for Excel </v>
      </c>
      <c r="B103" s="11" t="s">
        <v>146</v>
      </c>
    </row>
    <row r="104" spans="1:3" x14ac:dyDescent="0.25">
      <c r="A104" t="str">
        <v>DataLyzer Spectrum SPC</v>
      </c>
      <c r="B104" s="11" t="s">
        <v>146</v>
      </c>
    </row>
    <row r="105" spans="1:3" x14ac:dyDescent="0.25">
      <c r="A105" t="str">
        <v>IQMS MES</v>
      </c>
      <c r="B105" s="11" t="s">
        <v>147</v>
      </c>
      <c r="C105" t="s">
        <v>148</v>
      </c>
    </row>
    <row r="106" spans="1:3" x14ac:dyDescent="0.25">
      <c r="A106" t="str">
        <v>Intuitive ERP</v>
      </c>
      <c r="B106" s="11" t="s">
        <v>147</v>
      </c>
      <c r="C106" t="s">
        <v>148</v>
      </c>
    </row>
    <row r="107" spans="1:3" x14ac:dyDescent="0.25">
      <c r="A107" t="str">
        <v>iPASP Cloud SPC</v>
      </c>
      <c r="B107" s="11" t="s">
        <v>147</v>
      </c>
      <c r="C107" t="s">
        <v>148</v>
      </c>
    </row>
    <row r="108" spans="1:3" x14ac:dyDescent="0.25">
      <c r="A108" t="str">
        <v>RealTime SPC(Minitab)</v>
      </c>
      <c r="B108" s="11" t="s">
        <v>146</v>
      </c>
    </row>
    <row r="109" spans="1:3" x14ac:dyDescent="0.25">
      <c r="A109" t="str">
        <v>Synergy SPC</v>
      </c>
      <c r="B109" s="11" t="s">
        <v>146</v>
      </c>
    </row>
    <row r="110" spans="1:3" x14ac:dyDescent="0.25">
      <c r="A110" t="str">
        <v>SQCpack</v>
      </c>
      <c r="B110" s="11" t="s">
        <v>147</v>
      </c>
      <c r="C110" t="s">
        <v>148</v>
      </c>
    </row>
    <row r="111" spans="1:3" x14ac:dyDescent="0.25">
      <c r="A111" t="str">
        <v>ProFicient</v>
      </c>
      <c r="B111" s="11" t="s">
        <v>146</v>
      </c>
    </row>
    <row r="112" spans="1:3" x14ac:dyDescent="0.25">
      <c r="A112" t="str">
        <v>QDM SPC System</v>
      </c>
      <c r="B112" s="11" t="s">
        <v>146</v>
      </c>
    </row>
  </sheetData>
  <conditionalFormatting sqref="B30:N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N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 Tools</vt:lpstr>
      <vt:lpstr>BI Calculations</vt:lpstr>
      <vt:lpstr>BI Sub-sections</vt:lpstr>
      <vt:lpstr>SPC</vt:lpstr>
      <vt:lpstr>SPC Calculations</vt:lpstr>
      <vt:lpstr>SPC Sub-sections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Eftakharul</cp:lastModifiedBy>
  <dcterms:created xsi:type="dcterms:W3CDTF">2015-06-05T18:17:20Z</dcterms:created>
  <dcterms:modified xsi:type="dcterms:W3CDTF">2023-04-24T16:27:04Z</dcterms:modified>
</cp:coreProperties>
</file>