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dullah Syed\Downloads\"/>
    </mc:Choice>
  </mc:AlternateContent>
  <bookViews>
    <workbookView xWindow="-111" yWindow="-111" windowWidth="23254" windowHeight="11631" tabRatio="777" firstSheet="85" activeTab="103"/>
  </bookViews>
  <sheets>
    <sheet name="ECD" sheetId="1" r:id="rId1"/>
    <sheet name="Prim&amp;Sec" sheetId="2" r:id="rId2"/>
    <sheet name="Post Sec" sheetId="3" r:id="rId3"/>
    <sheet name="Institutions Pie" sheetId="16" r:id="rId4"/>
    <sheet name="Master sheet" sheetId="17" r:id="rId5"/>
    <sheet name="Table 2.1" sheetId="18" r:id="rId6"/>
    <sheet name="Table 2.2" sheetId="19" r:id="rId7"/>
    <sheet name="Table 2.3" sheetId="20" r:id="rId8"/>
    <sheet name="Table 2.4" sheetId="21" r:id="rId9"/>
    <sheet name="Table 2.5" sheetId="22" r:id="rId10"/>
    <sheet name="Table 2.6" sheetId="23" r:id="rId11"/>
    <sheet name="Table 2.7" sheetId="24" r:id="rId12"/>
    <sheet name="Table 2.8" sheetId="25" r:id="rId13"/>
    <sheet name="Table 2.9" sheetId="26" r:id="rId14"/>
    <sheet name="Table 2.10" sheetId="27" r:id="rId15"/>
    <sheet name="Table 2.11" sheetId="28" r:id="rId16"/>
    <sheet name="Table 2.12" sheetId="29" r:id="rId17"/>
    <sheet name="Table 2.13" sheetId="30" r:id="rId18"/>
    <sheet name="Table 2.14" sheetId="31" r:id="rId19"/>
    <sheet name="Table 2.15" sheetId="32" r:id="rId20"/>
    <sheet name="Table 2.16" sheetId="33" r:id="rId21"/>
    <sheet name="Table 2.17" sheetId="34" r:id="rId22"/>
    <sheet name="Table 2.18" sheetId="35" r:id="rId23"/>
    <sheet name="Table 2.19" sheetId="36" r:id="rId24"/>
    <sheet name="Table 2.20" sheetId="37" r:id="rId25"/>
    <sheet name="Sheet1" sheetId="38" r:id="rId26"/>
    <sheet name="Table 3.1" sheetId="39" r:id="rId27"/>
    <sheet name="Table 3.2" sheetId="40" r:id="rId28"/>
    <sheet name="Table 3.3" sheetId="41" r:id="rId29"/>
    <sheet name="Table 3.4" sheetId="42" r:id="rId30"/>
    <sheet name="Table 3.5" sheetId="43" r:id="rId31"/>
    <sheet name="Table 3.6" sheetId="44" r:id="rId32"/>
    <sheet name="Table 3.7" sheetId="45" r:id="rId33"/>
    <sheet name="Table 3.8" sheetId="46" r:id="rId34"/>
    <sheet name="Table 3.9" sheetId="47" r:id="rId35"/>
    <sheet name="Table 3.10" sheetId="48" r:id="rId36"/>
    <sheet name="Table 3.11" sheetId="49" r:id="rId37"/>
    <sheet name="Table 3.12" sheetId="50" r:id="rId38"/>
    <sheet name="Table 3.13" sheetId="51" r:id="rId39"/>
    <sheet name="Table 3.14" sheetId="52" r:id="rId40"/>
    <sheet name="Table 3.15" sheetId="53" r:id="rId41"/>
    <sheet name="Table 3.16" sheetId="54" r:id="rId42"/>
    <sheet name="Table 3.17" sheetId="55" r:id="rId43"/>
    <sheet name="Table 3.18" sheetId="56" r:id="rId44"/>
    <sheet name="Table 3.19" sheetId="57" r:id="rId45"/>
    <sheet name="Table 3.20" sheetId="58" r:id="rId46"/>
    <sheet name="Table 3.21" sheetId="59" r:id="rId47"/>
    <sheet name="Table 3.22" sheetId="60" r:id="rId48"/>
    <sheet name="Table 3.23" sheetId="61" r:id="rId49"/>
    <sheet name="Table 3.24" sheetId="62" r:id="rId50"/>
    <sheet name="Table 3.25" sheetId="63" r:id="rId51"/>
    <sheet name="Table 3.26" sheetId="64" r:id="rId52"/>
    <sheet name="Table 3.27" sheetId="65" r:id="rId53"/>
    <sheet name="Table 3.28" sheetId="66" r:id="rId54"/>
    <sheet name="Table 3.29" sheetId="67" r:id="rId55"/>
    <sheet name="Table 3.30" sheetId="68" r:id="rId56"/>
    <sheet name="Table 3.31" sheetId="69" r:id="rId57"/>
    <sheet name="Table 3.32" sheetId="70" r:id="rId58"/>
    <sheet name="Table 3.33" sheetId="71" r:id="rId59"/>
    <sheet name="Table 3.34" sheetId="72" r:id="rId60"/>
    <sheet name="Table 3.35" sheetId="73" r:id="rId61"/>
    <sheet name="Table 3.36" sheetId="74" r:id="rId62"/>
    <sheet name="Table 3.37" sheetId="75" r:id="rId63"/>
    <sheet name="Table 3.38" sheetId="76" r:id="rId64"/>
    <sheet name="Table 3.39" sheetId="77" r:id="rId65"/>
    <sheet name="Table 3.40" sheetId="78" r:id="rId66"/>
    <sheet name="Table 3.41" sheetId="79" r:id="rId67"/>
    <sheet name="Table 3.42" sheetId="80" r:id="rId68"/>
    <sheet name="Table 3.43" sheetId="81" r:id="rId69"/>
    <sheet name="Table 3.44" sheetId="82" r:id="rId70"/>
    <sheet name="Table 3.45" sheetId="83" r:id="rId71"/>
    <sheet name="Master Sheet (2)" sheetId="84" r:id="rId72"/>
    <sheet name="Table 4.1" sheetId="85" r:id="rId73"/>
    <sheet name="Table 4.2" sheetId="86" r:id="rId74"/>
    <sheet name="Table 4.3" sheetId="87" r:id="rId75"/>
    <sheet name="Table 4.4" sheetId="88" r:id="rId76"/>
    <sheet name="Table 4.5" sheetId="89" r:id="rId77"/>
    <sheet name="Table 4.6" sheetId="90" r:id="rId78"/>
    <sheet name="Table 4.7" sheetId="91" r:id="rId79"/>
    <sheet name="Table 4.8" sheetId="92" r:id="rId80"/>
    <sheet name="Table 4.9" sheetId="93" r:id="rId81"/>
    <sheet name="Table 4.10" sheetId="94" r:id="rId82"/>
    <sheet name="Table 4.11" sheetId="95" r:id="rId83"/>
    <sheet name="Table 4.12" sheetId="96" r:id="rId84"/>
    <sheet name="Table 4.13" sheetId="97" r:id="rId85"/>
    <sheet name="Table 4.14" sheetId="98" r:id="rId86"/>
    <sheet name="Table 4.15" sheetId="99" r:id="rId87"/>
    <sheet name="Table 4.16" sheetId="100" r:id="rId88"/>
    <sheet name="Table 4.17" sheetId="101" r:id="rId89"/>
    <sheet name="Table 4.18" sheetId="102" r:id="rId90"/>
    <sheet name="Table 4.19" sheetId="103" r:id="rId91"/>
    <sheet name="Table 5.1 " sheetId="104" r:id="rId92"/>
    <sheet name="Table 5.2 " sheetId="105" r:id="rId93"/>
    <sheet name="Table 5.3" sheetId="106" r:id="rId94"/>
    <sheet name="Table 5.4 " sheetId="107" r:id="rId95"/>
    <sheet name="Table 5.5 " sheetId="108" r:id="rId96"/>
    <sheet name="Table 5.6" sheetId="109" r:id="rId97"/>
    <sheet name="Table 5.7" sheetId="110" r:id="rId98"/>
    <sheet name="Table 5.8 " sheetId="111" r:id="rId99"/>
    <sheet name="Table 5.9 " sheetId="112" r:id="rId100"/>
    <sheet name="Table 5.10" sheetId="113" r:id="rId101"/>
    <sheet name="Table 5.11" sheetId="114" r:id="rId102"/>
    <sheet name="Sheet2" sheetId="115" r:id="rId103"/>
    <sheet name="Sheet3" sheetId="116" r:id="rId104"/>
  </sheets>
  <externalReferences>
    <externalReference r:id="rId105"/>
  </externalReferences>
  <definedNames>
    <definedName name="_xlnm._FilterDatabase" localSheetId="5" hidden="1">'Table 2.1'!$A$1:$V$142</definedName>
    <definedName name="_ftn1" localSheetId="28">'Table 3.3'!$A$24</definedName>
    <definedName name="_ftn1" localSheetId="91">'Table 5.1 '!#REF!</definedName>
    <definedName name="_ftn2" localSheetId="91">'Table 5.1 '!#REF!</definedName>
    <definedName name="_ftnref1" localSheetId="28">'Table 3.3'!#REF!</definedName>
    <definedName name="_ftnref1" localSheetId="91">'Table 5.1 '!$C$13</definedName>
    <definedName name="_ftnref2" localSheetId="91">'Table 5.1 '!$B$26</definedName>
    <definedName name="_Toc457379752" localSheetId="26">'Table 3.1'!#REF!</definedName>
    <definedName name="_Toc457379753" localSheetId="27">'Table 3.2'!#REF!</definedName>
    <definedName name="_Toc457379754" localSheetId="28">'Table 3.3'!#REF!</definedName>
    <definedName name="_Toc457379755" localSheetId="29">'Table 3.4'!#REF!</definedName>
    <definedName name="_Toc457379757" localSheetId="32">'Table 3.7'!$A$2</definedName>
    <definedName name="_Toc457379763" localSheetId="34">'Table 3.9'!$B$2</definedName>
    <definedName name="_Toc457379790" localSheetId="50">'Table 3.25'!#REF!</definedName>
    <definedName name="_Toc457379809" localSheetId="68">'Table 3.43'!$B$2</definedName>
    <definedName name="_Toc457379811" localSheetId="70">'Table 3.45'!$B$2</definedName>
    <definedName name="_Toc487610518" localSheetId="5">'Table 2.1'!$A$1</definedName>
    <definedName name="_Toc487610519" localSheetId="5">'Table 2.1'!$A$2</definedName>
    <definedName name="_Toc487610520" localSheetId="5">'Table 2.1'!#REF!</definedName>
    <definedName name="_Toc487610531" localSheetId="6">'Table 2.2'!#REF!</definedName>
    <definedName name="_Toc487610532" localSheetId="6">'Table 2.2'!#REF!</definedName>
    <definedName name="_Toc487610533" localSheetId="6">'Table 2.2'!#REF!</definedName>
    <definedName name="_Toc487610534" localSheetId="6">'Table 2.2'!#REF!</definedName>
    <definedName name="_Toc487610535" localSheetId="6">'Table 2.2'!#REF!</definedName>
    <definedName name="_Toc487610536" localSheetId="10">'Table 2.6'!$A$1</definedName>
    <definedName name="_Toc487610537" localSheetId="10">'Table 2.6'!$A$2</definedName>
    <definedName name="_Toc487610538" localSheetId="10">'Table 2.6'!$A$15</definedName>
    <definedName name="_Toc487610539" localSheetId="10">'Table 2.6'!$A$1</definedName>
    <definedName name="_Toc487610540" localSheetId="10">'Table 2.6'!$A$2</definedName>
    <definedName name="_Toc487610541" localSheetId="10">'Table 2.6'!$A$15</definedName>
    <definedName name="_Toc487610542" localSheetId="12">'Table 2.8'!$A$1</definedName>
    <definedName name="_Toc487610543" localSheetId="12">'Table 2.8'!$A$2</definedName>
    <definedName name="_Toc487610544" localSheetId="12">'Table 2.8'!$A$15</definedName>
    <definedName name="_Toc487610545" localSheetId="13">'Table 2.9'!$A$1</definedName>
    <definedName name="_Toc487610546" localSheetId="13">'Table 2.9'!$A$2</definedName>
    <definedName name="_Toc487610547" localSheetId="13">'Table 2.9'!$A$15</definedName>
    <definedName name="_Toc487610552" localSheetId="18">'Table 2.14'!$A$1</definedName>
    <definedName name="_Toc487610553" localSheetId="18">'Table 2.14'!$A$2</definedName>
    <definedName name="_Toc487610554" localSheetId="18">'Table 2.14'!$A$18</definedName>
    <definedName name="_Toc487610555" localSheetId="15">'Table 2.11'!$A$1</definedName>
    <definedName name="_Toc487610555" localSheetId="16">'Table 2.12'!$A$1</definedName>
    <definedName name="_Toc487610556" localSheetId="15">'Table 2.11'!$A$2</definedName>
    <definedName name="_Toc487610556" localSheetId="16">'Table 2.12'!$A$2</definedName>
    <definedName name="_Toc487610557" localSheetId="15">'Table 2.11'!$A$18</definedName>
    <definedName name="_Toc487610557" localSheetId="16">'Table 2.12'!$A$18</definedName>
    <definedName name="_Toc487610558" localSheetId="19">'Table 2.15'!#REF!</definedName>
    <definedName name="_Toc487610559" localSheetId="19">'Table 2.15'!#REF!</definedName>
    <definedName name="_Toc487610560" localSheetId="20">'Table 2.16'!$A$1</definedName>
    <definedName name="_Toc487610561" localSheetId="20">'Table 2.16'!$A$2</definedName>
    <definedName name="_Toc487610562" localSheetId="20">'Table 2.16'!$A$18</definedName>
    <definedName name="_Toc487610563" localSheetId="21">'Table 2.17'!$A$1</definedName>
    <definedName name="_Toc487610563" localSheetId="22">'Table 2.18'!$A$1</definedName>
    <definedName name="_Toc487610564" localSheetId="21">'Table 2.17'!$A$2</definedName>
    <definedName name="_Toc487610564" localSheetId="22">'Table 2.18'!$A$2</definedName>
    <definedName name="_Toc487610565" localSheetId="21">'Table 2.17'!$A$18</definedName>
    <definedName name="_Toc487610565" localSheetId="22">'Table 2.18'!$A$18</definedName>
    <definedName name="_Toc487610566" localSheetId="22">'Table 2.18'!#REF!</definedName>
    <definedName name="_Toc487610567" localSheetId="22">'Table 2.18'!#REF!</definedName>
    <definedName name="_Toc487610568" localSheetId="22">'Table 2.18'!#REF!</definedName>
    <definedName name="_Toc487610572" localSheetId="24">'Table 2.20'!$A$1</definedName>
    <definedName name="_Toc487610573" localSheetId="24">'Table 2.20'!$A$4</definedName>
    <definedName name="_Toc487610574" localSheetId="24">'Table 2.20'!$A$17</definedName>
    <definedName name="_Toc487610583" localSheetId="32">'Table 3.7'!$A$3</definedName>
    <definedName name="_Toc487610585" localSheetId="32">'Table 3.7'!#REF!</definedName>
    <definedName name="_Toc487610587" localSheetId="33">'Table 3.8'!$A$3</definedName>
    <definedName name="_Toc487610588" localSheetId="33">'Table 3.8'!$A$38</definedName>
    <definedName name="_Toc487610589" localSheetId="33">'Table 3.8'!$A$73</definedName>
    <definedName name="_Toc487610591" localSheetId="34">'Table 3.9'!$A$3</definedName>
    <definedName name="_Toc487610592" localSheetId="34">'Table 3.9'!$A$38</definedName>
    <definedName name="_Toc487610593" localSheetId="34">'Table 3.9'!$A$73</definedName>
    <definedName name="_Toc487610595" localSheetId="35">'Table 3.10'!$A$3</definedName>
    <definedName name="_Toc487610596" localSheetId="35">'Table 3.10'!$A$38</definedName>
    <definedName name="_Toc487610597" localSheetId="35">'Table 3.10'!$A$73</definedName>
    <definedName name="_Toc487610598" localSheetId="36">'Table 3.11'!$A$2</definedName>
    <definedName name="_Toc487610599" localSheetId="36">'Table 3.11'!$A$3</definedName>
    <definedName name="_Toc487610600" localSheetId="36">'Table 3.11'!$A$38</definedName>
    <definedName name="_Toc487610601" localSheetId="36">'Table 3.11'!$A$73</definedName>
    <definedName name="_Toc487610602" localSheetId="37">'Table 3.12'!$A$2</definedName>
    <definedName name="_Toc487610603" localSheetId="37">'Table 3.12'!$A$3</definedName>
    <definedName name="_Toc487610604" localSheetId="37">'Table 3.12'!$A$38</definedName>
    <definedName name="_Toc487610605" localSheetId="37">'Table 3.12'!$A$73</definedName>
    <definedName name="_Toc487610606" localSheetId="38">'Table 3.13'!#REF!</definedName>
    <definedName name="_Toc487610606" localSheetId="39">'Table 3.14'!#REF!</definedName>
    <definedName name="_Toc487610607" localSheetId="38">'Table 3.13'!$A$3</definedName>
    <definedName name="_Toc487610607" localSheetId="39">'Table 3.14'!$A$3</definedName>
    <definedName name="_Toc487610608" localSheetId="38">'Table 3.13'!$A$38</definedName>
    <definedName name="_Toc487610608" localSheetId="39">'Table 3.14'!$A$38</definedName>
    <definedName name="_Toc487610609" localSheetId="38">'Table 3.13'!$A$73</definedName>
    <definedName name="_Toc487610609" localSheetId="39">'Table 3.14'!$A$73</definedName>
    <definedName name="_Toc487610614" localSheetId="40">'Table 3.15'!$B$2</definedName>
    <definedName name="_Toc487610615" localSheetId="40">'Table 3.15'!$B$3</definedName>
    <definedName name="_Toc487610617" localSheetId="40">'Table 3.15'!$B$38</definedName>
    <definedName name="_Toc487610619" localSheetId="41">'Table 3.16'!#REF!</definedName>
    <definedName name="_Toc487610620" localSheetId="42">'Table 3.17'!#REF!</definedName>
    <definedName name="_Toc487610621" localSheetId="43">'Table 3.18'!#REF!</definedName>
    <definedName name="_Toc487610622" localSheetId="44">'Table 3.19'!#REF!</definedName>
    <definedName name="_Toc487610623" localSheetId="45">'Table 3.20'!#REF!</definedName>
    <definedName name="_Toc487610624" localSheetId="46">'Table 3.21'!#REF!</definedName>
    <definedName name="_Toc487610625" localSheetId="47">'Table 3.22'!#REF!</definedName>
    <definedName name="_Toc487610626" localSheetId="48">'Table 3.23'!#REF!</definedName>
    <definedName name="_Toc487610627" localSheetId="49">'Table 3.24'!#REF!</definedName>
    <definedName name="_Toc487610630" localSheetId="50">'Table 3.25'!$A$3</definedName>
    <definedName name="_Toc487610631" localSheetId="50">'Table 3.25'!$A$32</definedName>
    <definedName name="_Toc487610632" localSheetId="50">'Table 3.25'!$A$61</definedName>
    <definedName name="_Toc487610633" localSheetId="51">'Table 3.26'!$B$2</definedName>
    <definedName name="_Toc487610634" localSheetId="51">'Table 3.26'!$B$3</definedName>
    <definedName name="_Toc487610635" localSheetId="51">'Table 3.26'!$B$31</definedName>
    <definedName name="_Toc487610636" localSheetId="51">'Table 3.26'!$B$59</definedName>
    <definedName name="_Toc487610637" localSheetId="52">'Table 3.27'!$A$2</definedName>
    <definedName name="_Toc487610638" localSheetId="52">'Table 3.27'!$A$3</definedName>
    <definedName name="_Toc487610639" localSheetId="52">'Table 3.27'!$A$31</definedName>
    <definedName name="_Toc487610640" localSheetId="52">'Table 3.27'!$A$59</definedName>
    <definedName name="_Toc487610641" localSheetId="53">'Table 3.28'!#REF!</definedName>
    <definedName name="_Toc487610642" localSheetId="53">'Table 3.28'!#REF!</definedName>
    <definedName name="_Toc487610643" localSheetId="54">'Table 3.29'!#REF!</definedName>
    <definedName name="_Toc487610644" localSheetId="54">'Table 3.29'!$A$3</definedName>
    <definedName name="_Toc487610645" localSheetId="54">'Table 3.29'!$A$31</definedName>
    <definedName name="_Toc487610646" localSheetId="54">'Table 3.29'!$A$59</definedName>
    <definedName name="_Toc487610647" localSheetId="55">'Table 3.30'!#REF!</definedName>
    <definedName name="_Toc487610648" localSheetId="55">'Table 3.30'!$A$3</definedName>
    <definedName name="_Toc487610649" localSheetId="55">'Table 3.30'!$A$31</definedName>
    <definedName name="_Toc487610650" localSheetId="55">'Table 3.30'!$A$59</definedName>
    <definedName name="_Toc487610651" localSheetId="56">'Table 3.31'!#REF!</definedName>
    <definedName name="_Toc487610652" localSheetId="56">'Table 3.31'!$A$3</definedName>
    <definedName name="_Toc487610653" localSheetId="56">'Table 3.31'!$A$31</definedName>
    <definedName name="_Toc487610654" localSheetId="56">'Table 3.31'!$A$59</definedName>
    <definedName name="_Toc487610655" localSheetId="57">'Table 3.32'!#REF!</definedName>
    <definedName name="_Toc487610656" localSheetId="57">'Table 3.32'!$A$3</definedName>
    <definedName name="_Toc487610657" localSheetId="57">'Table 3.32'!$A$58</definedName>
    <definedName name="_Toc487610658" localSheetId="58">'Table 3.33'!$B$2</definedName>
    <definedName name="_Toc487610659" localSheetId="58">'Table 3.33'!$A$3</definedName>
    <definedName name="_Toc487610660" localSheetId="58">'Table 3.33'!$A$31</definedName>
    <definedName name="_Toc487610661" localSheetId="58">'Table 3.33'!$A$59</definedName>
    <definedName name="_Toc487610672" localSheetId="59">'Table 3.34'!#REF!</definedName>
    <definedName name="_Toc487610673" localSheetId="60">'Table 3.35'!$B$3</definedName>
    <definedName name="_Toc487610674" localSheetId="61">'Table 3.36'!#REF!</definedName>
    <definedName name="_Toc487610675" localSheetId="62">'Table 3.37'!#REF!</definedName>
    <definedName name="_Toc487610676" localSheetId="63">'Table 3.38'!#REF!</definedName>
    <definedName name="_Toc487610677" localSheetId="64">'Table 3.39'!#REF!</definedName>
    <definedName name="_Toc487610678" localSheetId="65">'Table 3.40'!#REF!</definedName>
    <definedName name="_Toc487610679" localSheetId="66">'Table 3.41'!#REF!</definedName>
    <definedName name="_Toc487610680" localSheetId="67">'Table 3.42'!#REF!</definedName>
    <definedName name="_Toc487610696" localSheetId="69">'Table 3.44'!$B$2</definedName>
    <definedName name="_Toc487610721" localSheetId="91">'Table 5.1 '!$B$2</definedName>
    <definedName name="_Toc487610722" localSheetId="92">'Table 5.2 '!$B$2</definedName>
    <definedName name="_Toc487610723" localSheetId="93">'Table 5.3'!$B$2</definedName>
    <definedName name="_Toc487610725" localSheetId="94">'Table 5.4 '!#REF!</definedName>
    <definedName name="_Toc487610726" localSheetId="95">'Table 5.5 '!$B$3</definedName>
    <definedName name="_Toc487610727" localSheetId="96">'Table 5.6'!$B$2</definedName>
    <definedName name="_Toc487610728" localSheetId="97">'Table 5.7'!$B$2</definedName>
    <definedName name="_Toc487610729" localSheetId="97">'Table 5.7'!$B$39</definedName>
    <definedName name="_Toc487610730" localSheetId="97">'Table 5.7'!$B$76</definedName>
    <definedName name="_Toc487610731" localSheetId="98">'Table 5.8 '!#REF!</definedName>
    <definedName name="_Toc487610732" localSheetId="98">'Table 5.8 '!$B$52</definedName>
    <definedName name="_Toc487610733" localSheetId="98">'Table 5.8 '!$B$103</definedName>
    <definedName name="_Toc487610734" localSheetId="99">'Table 5.9 '!#REF!</definedName>
    <definedName name="_Toc487610737" localSheetId="100">'Table 5.10'!$B$2</definedName>
    <definedName name="_Toc487610738" localSheetId="100">'Table 5.10'!$B$60</definedName>
    <definedName name="_Toc487610739" localSheetId="100">'Table 5.10'!$B$118</definedName>
    <definedName name="_Toc487610740" localSheetId="100">'Table 5.10'!$B$176</definedName>
    <definedName name="_Toc487610741" localSheetId="100">'Table 5.10'!$B$220</definedName>
    <definedName name="_Toc487610742" localSheetId="100">'Table 5.10'!$B$263</definedName>
    <definedName name="_Toc487610743" localSheetId="101">'Table 5.11'!$B$2</definedName>
    <definedName name="_Toc487610744" localSheetId="101">'Table 5.11'!$B$97</definedName>
    <definedName name="_Toc512525618" localSheetId="73">'Table 4.2'!$B$2</definedName>
    <definedName name="_Toc512525619" localSheetId="74">'Table 4.3'!$B$2</definedName>
    <definedName name="_Toc512525620" localSheetId="75">'Table 4.4'!$B$2</definedName>
    <definedName name="_Toc512525621" localSheetId="76">'Table 4.5'!$B$2</definedName>
    <definedName name="_Toc512525622" localSheetId="77">'Table 4.6'!$B$2</definedName>
    <definedName name="_Toc512525624" localSheetId="79">'Table 4.8'!$B$2</definedName>
    <definedName name="_Toc512525625" localSheetId="80">'Table 4.9'!$B$2</definedName>
    <definedName name="_Toc512525626" localSheetId="81">'Table 4.10'!$B$2</definedName>
    <definedName name="_Toc512525627" localSheetId="82">'Table 4.11'!$B$2</definedName>
    <definedName name="_Toc512525629" localSheetId="84">'Table 4.13'!$B$2</definedName>
    <definedName name="_Toc512525631" localSheetId="86">'Table 4.15'!$B$2</definedName>
    <definedName name="_Toc512525632" localSheetId="87">'Table 4.16'!$B$2</definedName>
    <definedName name="_Toc512525634" localSheetId="88">'Table 4.17'!$B$2</definedName>
    <definedName name="_Toc512525635" localSheetId="89">'Table 4.18'!$B$2</definedName>
    <definedName name="_Toc512525636" localSheetId="90">'Table 4.19'!$B$2</definedName>
    <definedName name="_Toc513027166" localSheetId="6">'Table 2.2'!#REF!</definedName>
    <definedName name="_Toc513027167" localSheetId="6">'Table 2.2'!#REF!</definedName>
    <definedName name="ExternalData_1" localSheetId="102" hidden="1">Sheet2!$A$1:$Q$28</definedName>
    <definedName name="ExternalData_1" localSheetId="103" hidden="1">Sheet3!$A$1:$N$13</definedName>
    <definedName name="OLE_LINK3" localSheetId="70">'Table 3.45'!#REF!</definedName>
    <definedName name="_xlnm.Print_Area" localSheetId="7">'Table 2.3'!$A$1:$Q$27</definedName>
    <definedName name="_xlnm.Print_Area" localSheetId="8">'Table 2.4'!$A$1:$Q$27</definedName>
    <definedName name="_xlnm.Print_Area" localSheetId="9">'Table 2.5'!$A$1:$Q$27</definedName>
    <definedName name="_xlnm.Print_Area" localSheetId="39">'Table 3.14'!$A$2:$K$105</definedName>
    <definedName name="_xlnm.Print_Area" localSheetId="40">'Table 3.15'!$B$1:$L$105</definedName>
    <definedName name="_xlnm.Print_Area" localSheetId="91">'Table 5.1 '!$B$2:$J$28</definedName>
    <definedName name="_xlnm.Print_Area" localSheetId="100">'Table 5.10'!$B$2:$I$305</definedName>
    <definedName name="_xlnm.Print_Area" localSheetId="101">'Table 5.11'!$B$2:$I$285</definedName>
    <definedName name="_xlnm.Print_Area" localSheetId="92">'Table 5.2 '!$B$2:$L$36</definedName>
    <definedName name="_xlnm.Print_Area" localSheetId="93">'Table 5.3'!$B$2:$L$35</definedName>
    <definedName name="_xlnm.Print_Area" localSheetId="94">'Table 5.4 '!$B$2:$V$38</definedName>
    <definedName name="_xlnm.Print_Area" localSheetId="95">'Table 5.5 '!$B$3:$V$27</definedName>
    <definedName name="_xlnm.Print_Area" localSheetId="96">'Table 5.6'!$B$2:$V$23</definedName>
    <definedName name="_xlnm.Print_Area" localSheetId="99">'Table 5.9 '!$B$2:$R$49</definedName>
    <definedName name="_xlnm.Print_Titles" localSheetId="94">'Table 5.4 '!$2:$5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02" l="1"/>
  <c r="B7" i="102"/>
  <c r="B8" i="102"/>
  <c r="B9" i="102"/>
  <c r="B10" i="102"/>
  <c r="B11" i="102"/>
  <c r="B12" i="102"/>
  <c r="B13" i="102"/>
  <c r="B14" i="102"/>
  <c r="B15" i="102"/>
  <c r="D285" i="114" l="1"/>
  <c r="D284" i="114"/>
  <c r="H284" i="114" s="1"/>
  <c r="D283" i="114"/>
  <c r="H282" i="114"/>
  <c r="D282" i="114"/>
  <c r="D281" i="114"/>
  <c r="D280" i="114"/>
  <c r="H280" i="114" s="1"/>
  <c r="D279" i="114"/>
  <c r="H279" i="114" s="1"/>
  <c r="H278" i="114"/>
  <c r="D278" i="114"/>
  <c r="D277" i="114"/>
  <c r="D276" i="114"/>
  <c r="H276" i="114" s="1"/>
  <c r="I276" i="114" s="1"/>
  <c r="D275" i="114"/>
  <c r="D274" i="114"/>
  <c r="H274" i="114" s="1"/>
  <c r="I274" i="114" s="1"/>
  <c r="E273" i="114"/>
  <c r="D273" i="114"/>
  <c r="H273" i="114" s="1"/>
  <c r="I273" i="114" s="1"/>
  <c r="E272" i="114"/>
  <c r="D272" i="114"/>
  <c r="H272" i="114" s="1"/>
  <c r="I272" i="114" s="1"/>
  <c r="E271" i="114"/>
  <c r="D271" i="114"/>
  <c r="H271" i="114" s="1"/>
  <c r="I271" i="114" s="1"/>
  <c r="D270" i="114"/>
  <c r="H270" i="114" s="1"/>
  <c r="I270" i="114" s="1"/>
  <c r="D269" i="114"/>
  <c r="H268" i="114"/>
  <c r="I268" i="114" s="1"/>
  <c r="D268" i="114"/>
  <c r="E267" i="114"/>
  <c r="D267" i="114"/>
  <c r="H267" i="114" s="1"/>
  <c r="I267" i="114" s="1"/>
  <c r="E266" i="114"/>
  <c r="D266" i="114"/>
  <c r="E265" i="114"/>
  <c r="D265" i="114"/>
  <c r="H265" i="114" s="1"/>
  <c r="I265" i="114" s="1"/>
  <c r="E264" i="114"/>
  <c r="D264" i="114"/>
  <c r="E263" i="114"/>
  <c r="D263" i="114"/>
  <c r="E262" i="114"/>
  <c r="D262" i="114"/>
  <c r="E261" i="114"/>
  <c r="D261" i="114"/>
  <c r="H261" i="114" s="1"/>
  <c r="I261" i="114" s="1"/>
  <c r="E260" i="114"/>
  <c r="D260" i="114"/>
  <c r="E259" i="114"/>
  <c r="D259" i="114"/>
  <c r="H259" i="114" s="1"/>
  <c r="I259" i="114" s="1"/>
  <c r="E258" i="114"/>
  <c r="D258" i="114"/>
  <c r="E257" i="114"/>
  <c r="D257" i="114"/>
  <c r="H257" i="114" s="1"/>
  <c r="I257" i="114" s="1"/>
  <c r="E256" i="114"/>
  <c r="D256" i="114"/>
  <c r="E255" i="114"/>
  <c r="D255" i="114"/>
  <c r="E254" i="114"/>
  <c r="D254" i="114"/>
  <c r="E253" i="114"/>
  <c r="D253" i="114"/>
  <c r="E252" i="114"/>
  <c r="D252" i="114"/>
  <c r="E251" i="114"/>
  <c r="D251" i="114"/>
  <c r="E250" i="114"/>
  <c r="D250" i="114"/>
  <c r="E249" i="114"/>
  <c r="D249" i="114"/>
  <c r="E248" i="114"/>
  <c r="D248" i="114"/>
  <c r="E247" i="114"/>
  <c r="D247" i="114"/>
  <c r="D246" i="114"/>
  <c r="H246" i="114" s="1"/>
  <c r="I246" i="114" s="1"/>
  <c r="D245" i="114"/>
  <c r="D244" i="114"/>
  <c r="H244" i="114" s="1"/>
  <c r="I244" i="114" s="1"/>
  <c r="E243" i="114"/>
  <c r="D243" i="114"/>
  <c r="E242" i="114"/>
  <c r="D242" i="114"/>
  <c r="H242" i="114" s="1"/>
  <c r="I242" i="114" s="1"/>
  <c r="E241" i="114"/>
  <c r="D241" i="114"/>
  <c r="E240" i="114"/>
  <c r="D240" i="114"/>
  <c r="H240" i="114" s="1"/>
  <c r="I240" i="114" s="1"/>
  <c r="H239" i="114"/>
  <c r="I239" i="114" s="1"/>
  <c r="E239" i="114"/>
  <c r="D239" i="114"/>
  <c r="E238" i="114"/>
  <c r="D238" i="114"/>
  <c r="E237" i="114"/>
  <c r="D237" i="114"/>
  <c r="E236" i="114"/>
  <c r="D236" i="114"/>
  <c r="H235" i="114"/>
  <c r="I235" i="114" s="1"/>
  <c r="E235" i="114"/>
  <c r="D235" i="114"/>
  <c r="E234" i="114"/>
  <c r="D234" i="114"/>
  <c r="H233" i="114"/>
  <c r="I233" i="114" s="1"/>
  <c r="E233" i="114"/>
  <c r="D233" i="114"/>
  <c r="D232" i="114"/>
  <c r="D231" i="114"/>
  <c r="H231" i="114" s="1"/>
  <c r="H230" i="114"/>
  <c r="D230" i="114"/>
  <c r="D229" i="114"/>
  <c r="E228" i="114"/>
  <c r="D228" i="114"/>
  <c r="E227" i="114"/>
  <c r="D227" i="114"/>
  <c r="E226" i="114"/>
  <c r="D226" i="114"/>
  <c r="H225" i="114"/>
  <c r="D225" i="114"/>
  <c r="D224" i="114"/>
  <c r="D223" i="114"/>
  <c r="E222" i="114"/>
  <c r="D222" i="114"/>
  <c r="E221" i="114"/>
  <c r="D221" i="114"/>
  <c r="E220" i="114"/>
  <c r="D220" i="114"/>
  <c r="E219" i="114"/>
  <c r="D219" i="114"/>
  <c r="H219" i="114" s="1"/>
  <c r="I219" i="114" s="1"/>
  <c r="E218" i="114"/>
  <c r="D218" i="114"/>
  <c r="E217" i="114"/>
  <c r="D217" i="114"/>
  <c r="D216" i="114"/>
  <c r="H216" i="114" s="1"/>
  <c r="I216" i="114" s="1"/>
  <c r="D215" i="114"/>
  <c r="D214" i="114"/>
  <c r="H214" i="114" s="1"/>
  <c r="I214" i="114" s="1"/>
  <c r="H213" i="114"/>
  <c r="I213" i="114" s="1"/>
  <c r="E213" i="114"/>
  <c r="D213" i="114"/>
  <c r="E212" i="114"/>
  <c r="D212" i="114"/>
  <c r="H212" i="114" s="1"/>
  <c r="I212" i="114" s="1"/>
  <c r="H211" i="114"/>
  <c r="I211" i="114" s="1"/>
  <c r="E211" i="114"/>
  <c r="D211" i="114"/>
  <c r="D210" i="114"/>
  <c r="D209" i="114"/>
  <c r="H209" i="114" s="1"/>
  <c r="D208" i="114"/>
  <c r="H208" i="114" s="1"/>
  <c r="E207" i="114"/>
  <c r="D207" i="114"/>
  <c r="E206" i="114"/>
  <c r="D206" i="114"/>
  <c r="H206" i="114" s="1"/>
  <c r="I206" i="114" s="1"/>
  <c r="E205" i="114"/>
  <c r="D205" i="114"/>
  <c r="D204" i="114"/>
  <c r="I203" i="114"/>
  <c r="D203" i="114"/>
  <c r="H203" i="114" s="1"/>
  <c r="D202" i="114"/>
  <c r="D201" i="114"/>
  <c r="D200" i="114"/>
  <c r="D199" i="114"/>
  <c r="H199" i="114" s="1"/>
  <c r="I199" i="114" s="1"/>
  <c r="H198" i="114"/>
  <c r="I198" i="114" s="1"/>
  <c r="E198" i="114"/>
  <c r="D198" i="114"/>
  <c r="E197" i="114"/>
  <c r="D197" i="114"/>
  <c r="H197" i="114" s="1"/>
  <c r="I197" i="114" s="1"/>
  <c r="E196" i="114"/>
  <c r="D196" i="114"/>
  <c r="H190" i="114"/>
  <c r="F190" i="114"/>
  <c r="H189" i="114"/>
  <c r="F189" i="114"/>
  <c r="H188" i="114"/>
  <c r="F188" i="114"/>
  <c r="H187" i="114"/>
  <c r="F187" i="114"/>
  <c r="H186" i="114"/>
  <c r="F186" i="114"/>
  <c r="H185" i="114"/>
  <c r="F185" i="114"/>
  <c r="H184" i="114"/>
  <c r="F184" i="114"/>
  <c r="H183" i="114"/>
  <c r="F183" i="114"/>
  <c r="H182" i="114"/>
  <c r="F182" i="114"/>
  <c r="H181" i="114"/>
  <c r="G181" i="114"/>
  <c r="F181" i="114"/>
  <c r="H180" i="114"/>
  <c r="H275" i="114" s="1"/>
  <c r="I275" i="114" s="1"/>
  <c r="G180" i="114"/>
  <c r="F180" i="114"/>
  <c r="H179" i="114"/>
  <c r="G179" i="114"/>
  <c r="F179" i="114"/>
  <c r="I178" i="114"/>
  <c r="H178" i="114"/>
  <c r="G178" i="114"/>
  <c r="F178" i="114"/>
  <c r="I177" i="114"/>
  <c r="H177" i="114"/>
  <c r="G177" i="114"/>
  <c r="F177" i="114"/>
  <c r="I176" i="114"/>
  <c r="H176" i="114"/>
  <c r="G176" i="114"/>
  <c r="F176" i="114"/>
  <c r="I175" i="114"/>
  <c r="H175" i="114"/>
  <c r="G175" i="114"/>
  <c r="F175" i="114"/>
  <c r="I174" i="114"/>
  <c r="H174" i="114"/>
  <c r="H269" i="114" s="1"/>
  <c r="I269" i="114" s="1"/>
  <c r="G174" i="114"/>
  <c r="F174" i="114"/>
  <c r="I173" i="114"/>
  <c r="H173" i="114"/>
  <c r="G173" i="114"/>
  <c r="F173" i="114"/>
  <c r="I172" i="114"/>
  <c r="H172" i="114"/>
  <c r="G172" i="114"/>
  <c r="F172" i="114"/>
  <c r="I171" i="114"/>
  <c r="H171" i="114"/>
  <c r="H266" i="114" s="1"/>
  <c r="I266" i="114" s="1"/>
  <c r="G171" i="114"/>
  <c r="F171" i="114"/>
  <c r="I170" i="114"/>
  <c r="H170" i="114"/>
  <c r="G170" i="114"/>
  <c r="F170" i="114"/>
  <c r="I169" i="114"/>
  <c r="H169" i="114"/>
  <c r="H264" i="114" s="1"/>
  <c r="I264" i="114" s="1"/>
  <c r="G169" i="114"/>
  <c r="F169" i="114"/>
  <c r="I168" i="114"/>
  <c r="H168" i="114"/>
  <c r="G168" i="114"/>
  <c r="F168" i="114"/>
  <c r="I167" i="114"/>
  <c r="H167" i="114"/>
  <c r="H262" i="114" s="1"/>
  <c r="I262" i="114" s="1"/>
  <c r="G167" i="114"/>
  <c r="F167" i="114"/>
  <c r="I166" i="114"/>
  <c r="H166" i="114"/>
  <c r="G166" i="114"/>
  <c r="F166" i="114"/>
  <c r="I165" i="114"/>
  <c r="H165" i="114"/>
  <c r="H260" i="114" s="1"/>
  <c r="I260" i="114" s="1"/>
  <c r="G165" i="114"/>
  <c r="F165" i="114"/>
  <c r="I164" i="114"/>
  <c r="H164" i="114"/>
  <c r="G164" i="114"/>
  <c r="F164" i="114"/>
  <c r="I163" i="114"/>
  <c r="H163" i="114"/>
  <c r="G163" i="114"/>
  <c r="F163" i="114"/>
  <c r="I162" i="114"/>
  <c r="H162" i="114"/>
  <c r="G162" i="114"/>
  <c r="F162" i="114"/>
  <c r="I161" i="114"/>
  <c r="H161" i="114"/>
  <c r="F161" i="114"/>
  <c r="I160" i="114"/>
  <c r="H160" i="114"/>
  <c r="G160" i="114"/>
  <c r="F160" i="114"/>
  <c r="I159" i="114"/>
  <c r="H159" i="114"/>
  <c r="G159" i="114"/>
  <c r="F159" i="114"/>
  <c r="I158" i="114"/>
  <c r="H158" i="114"/>
  <c r="G158" i="114"/>
  <c r="F158" i="114"/>
  <c r="I157" i="114"/>
  <c r="H157" i="114"/>
  <c r="G157" i="114"/>
  <c r="F157" i="114"/>
  <c r="I156" i="114"/>
  <c r="H156" i="114"/>
  <c r="G156" i="114"/>
  <c r="F156" i="114"/>
  <c r="I155" i="114"/>
  <c r="H155" i="114"/>
  <c r="H250" i="114" s="1"/>
  <c r="I250" i="114" s="1"/>
  <c r="G155" i="114"/>
  <c r="F155" i="114"/>
  <c r="I154" i="114"/>
  <c r="H154" i="114"/>
  <c r="G154" i="114"/>
  <c r="F154" i="114"/>
  <c r="I153" i="114"/>
  <c r="H153" i="114"/>
  <c r="H248" i="114" s="1"/>
  <c r="I248" i="114" s="1"/>
  <c r="G153" i="114"/>
  <c r="F153" i="114"/>
  <c r="I152" i="114"/>
  <c r="H152" i="114"/>
  <c r="G152" i="114"/>
  <c r="F152" i="114"/>
  <c r="I151" i="114"/>
  <c r="H151" i="114"/>
  <c r="G151" i="114"/>
  <c r="F151" i="114"/>
  <c r="I150" i="114"/>
  <c r="H150" i="114"/>
  <c r="G150" i="114"/>
  <c r="F150" i="114"/>
  <c r="I149" i="114"/>
  <c r="H149" i="114"/>
  <c r="G149" i="114"/>
  <c r="F149" i="114"/>
  <c r="I148" i="114"/>
  <c r="H148" i="114"/>
  <c r="G148" i="114"/>
  <c r="F148" i="114"/>
  <c r="H243" i="114" s="1"/>
  <c r="I243" i="114" s="1"/>
  <c r="I147" i="114"/>
  <c r="H147" i="114"/>
  <c r="G147" i="114"/>
  <c r="F147" i="114"/>
  <c r="I146" i="114"/>
  <c r="H146" i="114"/>
  <c r="G146" i="114"/>
  <c r="F146" i="114"/>
  <c r="H241" i="114" s="1"/>
  <c r="I241" i="114" s="1"/>
  <c r="H145" i="114"/>
  <c r="G145" i="114"/>
  <c r="F145" i="114"/>
  <c r="H144" i="114"/>
  <c r="G144" i="114"/>
  <c r="F144" i="114"/>
  <c r="H143" i="114"/>
  <c r="F143" i="114"/>
  <c r="I142" i="114"/>
  <c r="H142" i="114"/>
  <c r="G142" i="114"/>
  <c r="F142" i="114"/>
  <c r="I141" i="114"/>
  <c r="H141" i="114"/>
  <c r="G141" i="114"/>
  <c r="F141" i="114"/>
  <c r="I140" i="114"/>
  <c r="H140" i="114"/>
  <c r="G140" i="114"/>
  <c r="F140" i="114"/>
  <c r="I139" i="114"/>
  <c r="H139" i="114"/>
  <c r="G139" i="114"/>
  <c r="F139" i="114"/>
  <c r="I138" i="114"/>
  <c r="H138" i="114"/>
  <c r="G138" i="114"/>
  <c r="F138" i="114"/>
  <c r="I137" i="114"/>
  <c r="H137" i="114"/>
  <c r="G137" i="114"/>
  <c r="F137" i="114"/>
  <c r="H136" i="114"/>
  <c r="F136" i="114"/>
  <c r="H135" i="114"/>
  <c r="F135" i="114"/>
  <c r="H134" i="114"/>
  <c r="H229" i="114" s="1"/>
  <c r="F134" i="114"/>
  <c r="I133" i="114"/>
  <c r="H133" i="114"/>
  <c r="G133" i="114"/>
  <c r="F133" i="114"/>
  <c r="I132" i="114"/>
  <c r="H132" i="114"/>
  <c r="H227" i="114" s="1"/>
  <c r="I227" i="114" s="1"/>
  <c r="G132" i="114"/>
  <c r="F132" i="114"/>
  <c r="I131" i="114"/>
  <c r="H131" i="114"/>
  <c r="G131" i="114"/>
  <c r="F131" i="114"/>
  <c r="H130" i="114"/>
  <c r="F130" i="114"/>
  <c r="H129" i="114"/>
  <c r="H224" i="114" s="1"/>
  <c r="F129" i="114"/>
  <c r="H128" i="114"/>
  <c r="F128" i="114"/>
  <c r="I127" i="114"/>
  <c r="H127" i="114"/>
  <c r="H222" i="114" s="1"/>
  <c r="I222" i="114" s="1"/>
  <c r="G127" i="114"/>
  <c r="F127" i="114"/>
  <c r="I126" i="114"/>
  <c r="H126" i="114"/>
  <c r="G126" i="114"/>
  <c r="F126" i="114"/>
  <c r="I125" i="114"/>
  <c r="H125" i="114"/>
  <c r="H220" i="114" s="1"/>
  <c r="I220" i="114" s="1"/>
  <c r="G125" i="114"/>
  <c r="F125" i="114"/>
  <c r="H124" i="114"/>
  <c r="G124" i="114"/>
  <c r="F124" i="114"/>
  <c r="H123" i="114"/>
  <c r="H218" i="114" s="1"/>
  <c r="I218" i="114" s="1"/>
  <c r="G123" i="114"/>
  <c r="F123" i="114"/>
  <c r="H122" i="114"/>
  <c r="G122" i="114"/>
  <c r="F122" i="114"/>
  <c r="H121" i="114"/>
  <c r="F121" i="114"/>
  <c r="H120" i="114"/>
  <c r="F120" i="114"/>
  <c r="H119" i="114"/>
  <c r="F119" i="114"/>
  <c r="I118" i="114"/>
  <c r="H118" i="114"/>
  <c r="G118" i="114"/>
  <c r="F118" i="114"/>
  <c r="I117" i="114"/>
  <c r="H117" i="114"/>
  <c r="G117" i="114"/>
  <c r="F117" i="114"/>
  <c r="I116" i="114"/>
  <c r="H116" i="114"/>
  <c r="G116" i="114"/>
  <c r="F116" i="114"/>
  <c r="H115" i="114"/>
  <c r="F115" i="114"/>
  <c r="H114" i="114"/>
  <c r="F114" i="114"/>
  <c r="H113" i="114"/>
  <c r="F113" i="114"/>
  <c r="I112" i="114"/>
  <c r="H112" i="114"/>
  <c r="G112" i="114"/>
  <c r="F112" i="114"/>
  <c r="I111" i="114"/>
  <c r="H111" i="114"/>
  <c r="G111" i="114"/>
  <c r="F111" i="114"/>
  <c r="I110" i="114"/>
  <c r="H110" i="114"/>
  <c r="H205" i="114" s="1"/>
  <c r="I205" i="114" s="1"/>
  <c r="G110" i="114"/>
  <c r="F110" i="114"/>
  <c r="H109" i="114"/>
  <c r="H204" i="114" s="1"/>
  <c r="I204" i="114" s="1"/>
  <c r="G109" i="114"/>
  <c r="F109" i="114"/>
  <c r="H108" i="114"/>
  <c r="G108" i="114"/>
  <c r="F108" i="114"/>
  <c r="H107" i="114"/>
  <c r="H202" i="114" s="1"/>
  <c r="I202" i="114" s="1"/>
  <c r="G107" i="114"/>
  <c r="F107" i="114"/>
  <c r="I106" i="114"/>
  <c r="H106" i="114"/>
  <c r="F106" i="114"/>
  <c r="I105" i="114"/>
  <c r="H105" i="114"/>
  <c r="F105" i="114"/>
  <c r="I104" i="114"/>
  <c r="H104" i="114"/>
  <c r="F104" i="114"/>
  <c r="I103" i="114"/>
  <c r="H103" i="114"/>
  <c r="G103" i="114"/>
  <c r="F103" i="114"/>
  <c r="I102" i="114"/>
  <c r="H102" i="114"/>
  <c r="G102" i="114"/>
  <c r="F102" i="114"/>
  <c r="I101" i="114"/>
  <c r="H101" i="114"/>
  <c r="G101" i="114"/>
  <c r="F101" i="114"/>
  <c r="H95" i="114"/>
  <c r="F95" i="114"/>
  <c r="H94" i="114"/>
  <c r="F94" i="114"/>
  <c r="H93" i="114"/>
  <c r="F93" i="114"/>
  <c r="H92" i="114"/>
  <c r="F92" i="114"/>
  <c r="H91" i="114"/>
  <c r="F91" i="114"/>
  <c r="H90" i="114"/>
  <c r="F90" i="114"/>
  <c r="H89" i="114"/>
  <c r="F89" i="114"/>
  <c r="H88" i="114"/>
  <c r="F88" i="114"/>
  <c r="H87" i="114"/>
  <c r="F87" i="114"/>
  <c r="H86" i="114"/>
  <c r="F86" i="114"/>
  <c r="H85" i="114"/>
  <c r="F85" i="114"/>
  <c r="H84" i="114"/>
  <c r="F84" i="114"/>
  <c r="I83" i="114"/>
  <c r="H83" i="114"/>
  <c r="G83" i="114"/>
  <c r="F83" i="114"/>
  <c r="I82" i="114"/>
  <c r="H82" i="114"/>
  <c r="G82" i="114"/>
  <c r="F82" i="114"/>
  <c r="I81" i="114"/>
  <c r="H81" i="114"/>
  <c r="G81" i="114"/>
  <c r="F81" i="114"/>
  <c r="H80" i="114"/>
  <c r="F80" i="114"/>
  <c r="H79" i="114"/>
  <c r="F79" i="114"/>
  <c r="H78" i="114"/>
  <c r="F78" i="114"/>
  <c r="I77" i="114"/>
  <c r="H77" i="114"/>
  <c r="F77" i="114"/>
  <c r="I76" i="114"/>
  <c r="H76" i="114"/>
  <c r="F76" i="114"/>
  <c r="I75" i="114"/>
  <c r="H75" i="114"/>
  <c r="F75" i="114"/>
  <c r="I74" i="114"/>
  <c r="H74" i="114"/>
  <c r="F74" i="114"/>
  <c r="I73" i="114"/>
  <c r="H73" i="114"/>
  <c r="F73" i="114"/>
  <c r="I72" i="114"/>
  <c r="H72" i="114"/>
  <c r="F72" i="114"/>
  <c r="I71" i="114"/>
  <c r="H71" i="114"/>
  <c r="G71" i="114"/>
  <c r="F71" i="114"/>
  <c r="I70" i="114"/>
  <c r="H70" i="114"/>
  <c r="G70" i="114"/>
  <c r="F70" i="114"/>
  <c r="I69" i="114"/>
  <c r="H69" i="114"/>
  <c r="F69" i="114"/>
  <c r="I68" i="114"/>
  <c r="H68" i="114"/>
  <c r="G68" i="114"/>
  <c r="F68" i="114"/>
  <c r="I67" i="114"/>
  <c r="H67" i="114"/>
  <c r="G67" i="114"/>
  <c r="F67" i="114"/>
  <c r="I66" i="114"/>
  <c r="H66" i="114"/>
  <c r="G66" i="114"/>
  <c r="F66" i="114"/>
  <c r="I65" i="114"/>
  <c r="H65" i="114"/>
  <c r="G65" i="114"/>
  <c r="F65" i="114"/>
  <c r="I64" i="114"/>
  <c r="H64" i="114"/>
  <c r="G64" i="114"/>
  <c r="F64" i="114"/>
  <c r="I63" i="114"/>
  <c r="H63" i="114"/>
  <c r="G63" i="114"/>
  <c r="F63" i="114"/>
  <c r="I62" i="114"/>
  <c r="H62" i="114"/>
  <c r="F62" i="114"/>
  <c r="I61" i="114"/>
  <c r="H61" i="114"/>
  <c r="F61" i="114"/>
  <c r="I60" i="114"/>
  <c r="H60" i="114"/>
  <c r="F60" i="114"/>
  <c r="I59" i="114"/>
  <c r="H59" i="114"/>
  <c r="G59" i="114"/>
  <c r="F59" i="114"/>
  <c r="I58" i="114"/>
  <c r="H58" i="114"/>
  <c r="G58" i="114"/>
  <c r="F58" i="114"/>
  <c r="I57" i="114"/>
  <c r="H57" i="114"/>
  <c r="G57" i="114"/>
  <c r="F57" i="114"/>
  <c r="I56" i="114"/>
  <c r="H56" i="114"/>
  <c r="G56" i="114"/>
  <c r="F56" i="114"/>
  <c r="I55" i="114"/>
  <c r="H55" i="114"/>
  <c r="F55" i="114"/>
  <c r="H54" i="114"/>
  <c r="G54" i="114"/>
  <c r="F54" i="114"/>
  <c r="I53" i="114"/>
  <c r="H53" i="114"/>
  <c r="F53" i="114"/>
  <c r="I52" i="114"/>
  <c r="H52" i="114"/>
  <c r="F52" i="114"/>
  <c r="I51" i="114"/>
  <c r="H51" i="114"/>
  <c r="F51" i="114"/>
  <c r="H50" i="114"/>
  <c r="F50" i="114"/>
  <c r="H49" i="114"/>
  <c r="F49" i="114"/>
  <c r="H48" i="114"/>
  <c r="F48" i="114"/>
  <c r="I47" i="114"/>
  <c r="H47" i="114"/>
  <c r="G47" i="114"/>
  <c r="F47" i="114"/>
  <c r="H237" i="114" s="1"/>
  <c r="I237" i="114" s="1"/>
  <c r="I46" i="114"/>
  <c r="H46" i="114"/>
  <c r="G46" i="114"/>
  <c r="F46" i="114"/>
  <c r="I45" i="114"/>
  <c r="H45" i="114"/>
  <c r="F45" i="114"/>
  <c r="I44" i="114"/>
  <c r="H44" i="114"/>
  <c r="F44" i="114"/>
  <c r="I43" i="114"/>
  <c r="H43" i="114"/>
  <c r="F43" i="114"/>
  <c r="I42" i="114"/>
  <c r="H42" i="114"/>
  <c r="F42" i="114"/>
  <c r="H41" i="114"/>
  <c r="F41" i="114"/>
  <c r="H40" i="114"/>
  <c r="F40" i="114"/>
  <c r="H39" i="114"/>
  <c r="F39" i="114"/>
  <c r="I38" i="114"/>
  <c r="H38" i="114"/>
  <c r="G38" i="114"/>
  <c r="F38" i="114"/>
  <c r="I37" i="114"/>
  <c r="H37" i="114"/>
  <c r="G37" i="114"/>
  <c r="F37" i="114"/>
  <c r="I36" i="114"/>
  <c r="H36" i="114"/>
  <c r="G36" i="114"/>
  <c r="F36" i="114"/>
  <c r="H35" i="114"/>
  <c r="F35" i="114"/>
  <c r="H34" i="114"/>
  <c r="F34" i="114"/>
  <c r="H33" i="114"/>
  <c r="F33" i="114"/>
  <c r="H32" i="114"/>
  <c r="G32" i="114"/>
  <c r="F32" i="114"/>
  <c r="H31" i="114"/>
  <c r="G31" i="114"/>
  <c r="F31" i="114"/>
  <c r="H30" i="114"/>
  <c r="G30" i="114"/>
  <c r="F30" i="114"/>
  <c r="H29" i="114"/>
  <c r="G29" i="114"/>
  <c r="F29" i="114"/>
  <c r="H28" i="114"/>
  <c r="G28" i="114"/>
  <c r="F28" i="114"/>
  <c r="H27" i="114"/>
  <c r="G27" i="114"/>
  <c r="F27" i="114"/>
  <c r="I26" i="114"/>
  <c r="H26" i="114"/>
  <c r="F26" i="114"/>
  <c r="I25" i="114"/>
  <c r="H25" i="114"/>
  <c r="F25" i="114"/>
  <c r="I24" i="114"/>
  <c r="H24" i="114"/>
  <c r="F24" i="114"/>
  <c r="I23" i="114"/>
  <c r="H23" i="114"/>
  <c r="G23" i="114"/>
  <c r="F23" i="114"/>
  <c r="I22" i="114"/>
  <c r="H22" i="114"/>
  <c r="G22" i="114"/>
  <c r="F22" i="114"/>
  <c r="I21" i="114"/>
  <c r="H21" i="114"/>
  <c r="F21" i="114"/>
  <c r="H20" i="114"/>
  <c r="F20" i="114"/>
  <c r="H19" i="114"/>
  <c r="F19" i="114"/>
  <c r="H18" i="114"/>
  <c r="F18" i="114"/>
  <c r="I17" i="114"/>
  <c r="H17" i="114"/>
  <c r="G17" i="114"/>
  <c r="F17" i="114"/>
  <c r="I16" i="114"/>
  <c r="H16" i="114"/>
  <c r="F16" i="114"/>
  <c r="I15" i="114"/>
  <c r="H15" i="114"/>
  <c r="G15" i="114"/>
  <c r="F15" i="114"/>
  <c r="I14" i="114"/>
  <c r="H14" i="114"/>
  <c r="F14" i="114"/>
  <c r="H13" i="114"/>
  <c r="F13" i="114"/>
  <c r="I12" i="114"/>
  <c r="H12" i="114"/>
  <c r="F12" i="114"/>
  <c r="H11" i="114"/>
  <c r="F11" i="114"/>
  <c r="H10" i="114"/>
  <c r="F10" i="114"/>
  <c r="H9" i="114"/>
  <c r="F9" i="114"/>
  <c r="I8" i="114"/>
  <c r="H8" i="114"/>
  <c r="G8" i="114"/>
  <c r="F8" i="114"/>
  <c r="I7" i="114"/>
  <c r="H7" i="114"/>
  <c r="G7" i="114"/>
  <c r="F7" i="114"/>
  <c r="I6" i="114"/>
  <c r="H6" i="114"/>
  <c r="F6" i="114"/>
  <c r="H196" i="114" s="1"/>
  <c r="I196" i="114" s="1"/>
  <c r="D304" i="113"/>
  <c r="H304" i="113" s="1"/>
  <c r="D303" i="113"/>
  <c r="H303" i="113" s="1"/>
  <c r="D302" i="113"/>
  <c r="D301" i="113"/>
  <c r="D300" i="113"/>
  <c r="H300" i="113" s="1"/>
  <c r="D299" i="113"/>
  <c r="H299" i="113" s="1"/>
  <c r="D298" i="113"/>
  <c r="D297" i="113"/>
  <c r="H297" i="113" s="1"/>
  <c r="D296" i="113"/>
  <c r="H296" i="113" s="1"/>
  <c r="D295" i="113"/>
  <c r="H295" i="113" s="1"/>
  <c r="D294" i="113"/>
  <c r="D293" i="113"/>
  <c r="D292" i="113"/>
  <c r="D291" i="113"/>
  <c r="D290" i="113"/>
  <c r="E289" i="113"/>
  <c r="D289" i="113"/>
  <c r="H289" i="113" s="1"/>
  <c r="I289" i="113" s="1"/>
  <c r="E288" i="113"/>
  <c r="D288" i="113"/>
  <c r="E287" i="113"/>
  <c r="D287" i="113"/>
  <c r="H287" i="113" s="1"/>
  <c r="I287" i="113" s="1"/>
  <c r="E286" i="113"/>
  <c r="D286" i="113"/>
  <c r="H286" i="113" s="1"/>
  <c r="I286" i="113" s="1"/>
  <c r="E285" i="113"/>
  <c r="D285" i="113"/>
  <c r="H285" i="113" s="1"/>
  <c r="I285" i="113" s="1"/>
  <c r="E284" i="113"/>
  <c r="D284" i="113"/>
  <c r="E283" i="113"/>
  <c r="D283" i="113"/>
  <c r="E282" i="113"/>
  <c r="D282" i="113"/>
  <c r="H282" i="113" s="1"/>
  <c r="I282" i="113" s="1"/>
  <c r="E281" i="113"/>
  <c r="D281" i="113"/>
  <c r="H281" i="113" s="1"/>
  <c r="I281" i="113" s="1"/>
  <c r="E280" i="113"/>
  <c r="D280" i="113"/>
  <c r="E279" i="113"/>
  <c r="D279" i="113"/>
  <c r="E278" i="113"/>
  <c r="D278" i="113"/>
  <c r="H278" i="113" s="1"/>
  <c r="I278" i="113" s="1"/>
  <c r="E277" i="113"/>
  <c r="D277" i="113"/>
  <c r="H277" i="113" s="1"/>
  <c r="I277" i="113" s="1"/>
  <c r="E276" i="113"/>
  <c r="D276" i="113"/>
  <c r="E275" i="113"/>
  <c r="D275" i="113"/>
  <c r="E274" i="113"/>
  <c r="D274" i="113"/>
  <c r="H274" i="113" s="1"/>
  <c r="I274" i="113" s="1"/>
  <c r="E273" i="113"/>
  <c r="D273" i="113"/>
  <c r="H273" i="113" s="1"/>
  <c r="I273" i="113" s="1"/>
  <c r="E272" i="113"/>
  <c r="D272" i="113"/>
  <c r="E271" i="113"/>
  <c r="D271" i="113"/>
  <c r="H271" i="113" s="1"/>
  <c r="I271" i="113" s="1"/>
  <c r="E270" i="113"/>
  <c r="D270" i="113"/>
  <c r="H270" i="113" s="1"/>
  <c r="I270" i="113" s="1"/>
  <c r="E269" i="113"/>
  <c r="D269" i="113"/>
  <c r="H269" i="113" s="1"/>
  <c r="I269" i="113" s="1"/>
  <c r="E268" i="113"/>
  <c r="D268" i="113"/>
  <c r="E267" i="113"/>
  <c r="D267" i="113"/>
  <c r="H267" i="113" s="1"/>
  <c r="I267" i="113" s="1"/>
  <c r="E266" i="113"/>
  <c r="D266" i="113"/>
  <c r="H266" i="113" s="1"/>
  <c r="I266" i="113" s="1"/>
  <c r="H261" i="113"/>
  <c r="F261" i="113"/>
  <c r="H260" i="113"/>
  <c r="F260" i="113"/>
  <c r="H259" i="113"/>
  <c r="F259" i="113"/>
  <c r="H258" i="113"/>
  <c r="F258" i="113"/>
  <c r="H257" i="113"/>
  <c r="F257" i="113"/>
  <c r="H256" i="113"/>
  <c r="F256" i="113"/>
  <c r="H255" i="113"/>
  <c r="F255" i="113"/>
  <c r="H254" i="113"/>
  <c r="F254" i="113"/>
  <c r="H253" i="113"/>
  <c r="F253" i="113"/>
  <c r="H252" i="113"/>
  <c r="F252" i="113"/>
  <c r="H251" i="113"/>
  <c r="F251" i="113"/>
  <c r="H250" i="113"/>
  <c r="F250" i="113"/>
  <c r="H249" i="113"/>
  <c r="H292" i="113" s="1"/>
  <c r="I292" i="113" s="1"/>
  <c r="G249" i="113"/>
  <c r="F249" i="113"/>
  <c r="H248" i="113"/>
  <c r="H291" i="113" s="1"/>
  <c r="I291" i="113" s="1"/>
  <c r="G248" i="113"/>
  <c r="F248" i="113"/>
  <c r="H247" i="113"/>
  <c r="H290" i="113" s="1"/>
  <c r="I290" i="113" s="1"/>
  <c r="G247" i="113"/>
  <c r="F247" i="113"/>
  <c r="I246" i="113"/>
  <c r="H246" i="113"/>
  <c r="G246" i="113"/>
  <c r="F246" i="113"/>
  <c r="I245" i="113"/>
  <c r="H245" i="113"/>
  <c r="G245" i="113"/>
  <c r="F245" i="113"/>
  <c r="I244" i="113"/>
  <c r="H244" i="113"/>
  <c r="G244" i="113"/>
  <c r="F244" i="113"/>
  <c r="I243" i="113"/>
  <c r="H243" i="113"/>
  <c r="G243" i="113"/>
  <c r="F243" i="113"/>
  <c r="I242" i="113"/>
  <c r="H242" i="113"/>
  <c r="G242" i="113"/>
  <c r="F242" i="113"/>
  <c r="I241" i="113"/>
  <c r="H241" i="113"/>
  <c r="G241" i="113"/>
  <c r="F241" i="113"/>
  <c r="I240" i="113"/>
  <c r="H240" i="113"/>
  <c r="G240" i="113"/>
  <c r="F240" i="113"/>
  <c r="I239" i="113"/>
  <c r="H239" i="113"/>
  <c r="G239" i="113"/>
  <c r="F239" i="113"/>
  <c r="I238" i="113"/>
  <c r="H238" i="113"/>
  <c r="G238" i="113"/>
  <c r="F238" i="113"/>
  <c r="I237" i="113"/>
  <c r="H237" i="113"/>
  <c r="G237" i="113"/>
  <c r="F237" i="113"/>
  <c r="I236" i="113"/>
  <c r="H236" i="113"/>
  <c r="G236" i="113"/>
  <c r="F236" i="113"/>
  <c r="I235" i="113"/>
  <c r="H235" i="113"/>
  <c r="G235" i="113"/>
  <c r="F235" i="113"/>
  <c r="I234" i="113"/>
  <c r="H234" i="113"/>
  <c r="G234" i="113"/>
  <c r="F234" i="113"/>
  <c r="I233" i="113"/>
  <c r="H233" i="113"/>
  <c r="G233" i="113"/>
  <c r="F233" i="113"/>
  <c r="I232" i="113"/>
  <c r="H232" i="113"/>
  <c r="G232" i="113"/>
  <c r="F232" i="113"/>
  <c r="I231" i="113"/>
  <c r="H231" i="113"/>
  <c r="G231" i="113"/>
  <c r="F231" i="113"/>
  <c r="I230" i="113"/>
  <c r="H230" i="113"/>
  <c r="G230" i="113"/>
  <c r="F230" i="113"/>
  <c r="I229" i="113"/>
  <c r="H229" i="113"/>
  <c r="G229" i="113"/>
  <c r="F229" i="113"/>
  <c r="I228" i="113"/>
  <c r="H228" i="113"/>
  <c r="G228" i="113"/>
  <c r="F228" i="113"/>
  <c r="I227" i="113"/>
  <c r="H227" i="113"/>
  <c r="G227" i="113"/>
  <c r="F227" i="113"/>
  <c r="I226" i="113"/>
  <c r="H226" i="113"/>
  <c r="G226" i="113"/>
  <c r="F226" i="113"/>
  <c r="I225" i="113"/>
  <c r="H225" i="113"/>
  <c r="G225" i="113"/>
  <c r="F225" i="113"/>
  <c r="I224" i="113"/>
  <c r="H224" i="113"/>
  <c r="G224" i="113"/>
  <c r="F224" i="113"/>
  <c r="I223" i="113"/>
  <c r="H223" i="113"/>
  <c r="G223" i="113"/>
  <c r="F223" i="113"/>
  <c r="H217" i="113"/>
  <c r="F217" i="113"/>
  <c r="H216" i="113"/>
  <c r="F216" i="113"/>
  <c r="H215" i="113"/>
  <c r="F215" i="113"/>
  <c r="H214" i="113"/>
  <c r="F214" i="113"/>
  <c r="H213" i="113"/>
  <c r="F213" i="113"/>
  <c r="H212" i="113"/>
  <c r="F212" i="113"/>
  <c r="H211" i="113"/>
  <c r="F211" i="113"/>
  <c r="H210" i="113"/>
  <c r="F210" i="113"/>
  <c r="H209" i="113"/>
  <c r="F209" i="113"/>
  <c r="H208" i="113"/>
  <c r="F208" i="113"/>
  <c r="H207" i="113"/>
  <c r="F207" i="113"/>
  <c r="H206" i="113"/>
  <c r="F206" i="113"/>
  <c r="I205" i="113"/>
  <c r="H205" i="113"/>
  <c r="F205" i="113"/>
  <c r="H204" i="113"/>
  <c r="F204" i="113"/>
  <c r="I203" i="113"/>
  <c r="H203" i="113"/>
  <c r="F203" i="113"/>
  <c r="I202" i="113"/>
  <c r="H202" i="113"/>
  <c r="G202" i="113"/>
  <c r="F202" i="113"/>
  <c r="I201" i="113"/>
  <c r="H201" i="113"/>
  <c r="G201" i="113"/>
  <c r="F201" i="113"/>
  <c r="I200" i="113"/>
  <c r="H200" i="113"/>
  <c r="G200" i="113"/>
  <c r="F200" i="113"/>
  <c r="H199" i="113"/>
  <c r="G199" i="113"/>
  <c r="F199" i="113"/>
  <c r="H198" i="113"/>
  <c r="G198" i="113"/>
  <c r="F198" i="113"/>
  <c r="H197" i="113"/>
  <c r="F197" i="113"/>
  <c r="I196" i="113"/>
  <c r="H196" i="113"/>
  <c r="G196" i="113"/>
  <c r="F196" i="113"/>
  <c r="I195" i="113"/>
  <c r="H195" i="113"/>
  <c r="G195" i="113"/>
  <c r="F195" i="113"/>
  <c r="I194" i="113"/>
  <c r="H194" i="113"/>
  <c r="G194" i="113"/>
  <c r="F194" i="113"/>
  <c r="I193" i="113"/>
  <c r="H193" i="113"/>
  <c r="G193" i="113"/>
  <c r="F193" i="113"/>
  <c r="I192" i="113"/>
  <c r="H192" i="113"/>
  <c r="G192" i="113"/>
  <c r="F192" i="113"/>
  <c r="I191" i="113"/>
  <c r="H191" i="113"/>
  <c r="G191" i="113"/>
  <c r="F191" i="113"/>
  <c r="I190" i="113"/>
  <c r="H190" i="113"/>
  <c r="G190" i="113"/>
  <c r="F190" i="113"/>
  <c r="I189" i="113"/>
  <c r="H189" i="113"/>
  <c r="G189" i="113"/>
  <c r="F189" i="113"/>
  <c r="I188" i="113"/>
  <c r="H188" i="113"/>
  <c r="G188" i="113"/>
  <c r="F188" i="113"/>
  <c r="I187" i="113"/>
  <c r="H187" i="113"/>
  <c r="G187" i="113"/>
  <c r="F187" i="113"/>
  <c r="I186" i="113"/>
  <c r="H186" i="113"/>
  <c r="G186" i="113"/>
  <c r="F186" i="113"/>
  <c r="I185" i="113"/>
  <c r="H185" i="113"/>
  <c r="F185" i="113"/>
  <c r="I184" i="113"/>
  <c r="H184" i="113"/>
  <c r="G184" i="113"/>
  <c r="F184" i="113"/>
  <c r="I183" i="113"/>
  <c r="H183" i="113"/>
  <c r="G183" i="113"/>
  <c r="F183" i="113"/>
  <c r="I182" i="113"/>
  <c r="H182" i="113"/>
  <c r="G182" i="113"/>
  <c r="F182" i="113"/>
  <c r="I181" i="113"/>
  <c r="H181" i="113"/>
  <c r="G181" i="113"/>
  <c r="F181" i="113"/>
  <c r="I180" i="113"/>
  <c r="H180" i="113"/>
  <c r="G180" i="113"/>
  <c r="F180" i="113"/>
  <c r="I179" i="113"/>
  <c r="H179" i="113"/>
  <c r="G179" i="113"/>
  <c r="F179" i="113"/>
  <c r="E174" i="113"/>
  <c r="D174" i="113"/>
  <c r="E173" i="113"/>
  <c r="D173" i="113"/>
  <c r="E172" i="113"/>
  <c r="D172" i="113"/>
  <c r="D171" i="113"/>
  <c r="D170" i="113"/>
  <c r="D169" i="113"/>
  <c r="E168" i="113"/>
  <c r="D168" i="113"/>
  <c r="H167" i="113"/>
  <c r="I167" i="113" s="1"/>
  <c r="E167" i="113"/>
  <c r="D167" i="113"/>
  <c r="E166" i="113"/>
  <c r="D166" i="113"/>
  <c r="H165" i="113"/>
  <c r="I165" i="113" s="1"/>
  <c r="E165" i="113"/>
  <c r="D165" i="113"/>
  <c r="E164" i="113"/>
  <c r="D164" i="113"/>
  <c r="E163" i="113"/>
  <c r="D163" i="113"/>
  <c r="E162" i="113"/>
  <c r="D162" i="113"/>
  <c r="E161" i="113"/>
  <c r="D161" i="113"/>
  <c r="E160" i="113"/>
  <c r="D160" i="113"/>
  <c r="E159" i="113"/>
  <c r="D159" i="113"/>
  <c r="E158" i="113"/>
  <c r="D158" i="113"/>
  <c r="D157" i="113"/>
  <c r="D156" i="113"/>
  <c r="D155" i="113"/>
  <c r="D154" i="113"/>
  <c r="E153" i="113"/>
  <c r="D153" i="113"/>
  <c r="E152" i="113"/>
  <c r="D152" i="113"/>
  <c r="E151" i="113"/>
  <c r="D151" i="113"/>
  <c r="D150" i="113"/>
  <c r="D149" i="113"/>
  <c r="D148" i="113"/>
  <c r="E147" i="113"/>
  <c r="D147" i="113"/>
  <c r="E146" i="113"/>
  <c r="D146" i="113"/>
  <c r="E145" i="113"/>
  <c r="D145" i="113"/>
  <c r="E144" i="113"/>
  <c r="D144" i="113"/>
  <c r="E143" i="113"/>
  <c r="D143" i="113"/>
  <c r="E142" i="113"/>
  <c r="D142" i="113"/>
  <c r="E141" i="113"/>
  <c r="D141" i="113"/>
  <c r="E140" i="113"/>
  <c r="D140" i="113"/>
  <c r="E139" i="113"/>
  <c r="D139" i="113"/>
  <c r="E138" i="113"/>
  <c r="D138" i="113"/>
  <c r="E137" i="113"/>
  <c r="D137" i="113"/>
  <c r="E136" i="113"/>
  <c r="D136" i="113"/>
  <c r="E135" i="113"/>
  <c r="D135" i="113"/>
  <c r="E134" i="113"/>
  <c r="D134" i="113"/>
  <c r="E133" i="113"/>
  <c r="D133" i="113"/>
  <c r="E132" i="113"/>
  <c r="D132" i="113"/>
  <c r="E131" i="113"/>
  <c r="D131" i="113"/>
  <c r="E130" i="113"/>
  <c r="D130" i="113"/>
  <c r="D129" i="113"/>
  <c r="I128" i="113"/>
  <c r="D128" i="113"/>
  <c r="D127" i="113"/>
  <c r="E126" i="113"/>
  <c r="D126" i="113"/>
  <c r="E125" i="113"/>
  <c r="D125" i="113"/>
  <c r="E124" i="113"/>
  <c r="D124" i="113"/>
  <c r="E123" i="113"/>
  <c r="D123" i="113"/>
  <c r="E122" i="113"/>
  <c r="D122" i="113"/>
  <c r="E121" i="113"/>
  <c r="D121" i="113"/>
  <c r="I116" i="113"/>
  <c r="H116" i="113"/>
  <c r="G116" i="113"/>
  <c r="F116" i="113"/>
  <c r="I115" i="113"/>
  <c r="H115" i="113"/>
  <c r="G115" i="113"/>
  <c r="F115" i="113"/>
  <c r="I114" i="113"/>
  <c r="H114" i="113"/>
  <c r="G114" i="113"/>
  <c r="F114" i="113"/>
  <c r="I113" i="113"/>
  <c r="H113" i="113"/>
  <c r="G113" i="113"/>
  <c r="F113" i="113"/>
  <c r="I112" i="113"/>
  <c r="H112" i="113"/>
  <c r="G112" i="113"/>
  <c r="F112" i="113"/>
  <c r="I111" i="113"/>
  <c r="H111" i="113"/>
  <c r="G111" i="113"/>
  <c r="F111" i="113"/>
  <c r="I110" i="113"/>
  <c r="H110" i="113"/>
  <c r="G110" i="113"/>
  <c r="F110" i="113"/>
  <c r="I109" i="113"/>
  <c r="H109" i="113"/>
  <c r="G109" i="113"/>
  <c r="F109" i="113"/>
  <c r="I108" i="113"/>
  <c r="H108" i="113"/>
  <c r="G108" i="113"/>
  <c r="F108" i="113"/>
  <c r="H107" i="113"/>
  <c r="G107" i="113"/>
  <c r="F107" i="113"/>
  <c r="H106" i="113"/>
  <c r="G106" i="113"/>
  <c r="F106" i="113"/>
  <c r="H105" i="113"/>
  <c r="G105" i="113"/>
  <c r="F105" i="113"/>
  <c r="I104" i="113"/>
  <c r="H104" i="113"/>
  <c r="G104" i="113"/>
  <c r="F104" i="113"/>
  <c r="I103" i="113"/>
  <c r="H103" i="113"/>
  <c r="H161" i="113" s="1"/>
  <c r="I161" i="113" s="1"/>
  <c r="G103" i="113"/>
  <c r="F103" i="113"/>
  <c r="I102" i="113"/>
  <c r="H102" i="113"/>
  <c r="G102" i="113"/>
  <c r="F102" i="113"/>
  <c r="I101" i="113"/>
  <c r="H101" i="113"/>
  <c r="H159" i="113" s="1"/>
  <c r="I159" i="113" s="1"/>
  <c r="G101" i="113"/>
  <c r="F101" i="113"/>
  <c r="I100" i="113"/>
  <c r="H100" i="113"/>
  <c r="G100" i="113"/>
  <c r="F100" i="113"/>
  <c r="I99" i="113"/>
  <c r="H99" i="113"/>
  <c r="H157" i="113" s="1"/>
  <c r="I157" i="113" s="1"/>
  <c r="G99" i="113"/>
  <c r="F99" i="113"/>
  <c r="H98" i="113"/>
  <c r="F98" i="113"/>
  <c r="H97" i="113"/>
  <c r="F97" i="113"/>
  <c r="H96" i="113"/>
  <c r="F96" i="113"/>
  <c r="I95" i="113"/>
  <c r="H95" i="113"/>
  <c r="G95" i="113"/>
  <c r="F95" i="113"/>
  <c r="I94" i="113"/>
  <c r="H94" i="113"/>
  <c r="G94" i="113"/>
  <c r="F94" i="113"/>
  <c r="I93" i="113"/>
  <c r="H93" i="113"/>
  <c r="G93" i="113"/>
  <c r="F93" i="113"/>
  <c r="H92" i="113"/>
  <c r="F92" i="113"/>
  <c r="H91" i="113"/>
  <c r="F91" i="113"/>
  <c r="H90" i="113"/>
  <c r="F90" i="113"/>
  <c r="I89" i="113"/>
  <c r="H89" i="113"/>
  <c r="G89" i="113"/>
  <c r="F89" i="113"/>
  <c r="I88" i="113"/>
  <c r="H88" i="113"/>
  <c r="G88" i="113"/>
  <c r="F88" i="113"/>
  <c r="I87" i="113"/>
  <c r="H87" i="113"/>
  <c r="G87" i="113"/>
  <c r="F87" i="113"/>
  <c r="H86" i="113"/>
  <c r="G86" i="113"/>
  <c r="F86" i="113"/>
  <c r="H85" i="113"/>
  <c r="G85" i="113"/>
  <c r="F85" i="113"/>
  <c r="H84" i="113"/>
  <c r="G84" i="113"/>
  <c r="F84" i="113"/>
  <c r="I83" i="113"/>
  <c r="H83" i="113"/>
  <c r="G83" i="113"/>
  <c r="F83" i="113"/>
  <c r="I82" i="113"/>
  <c r="H82" i="113"/>
  <c r="G82" i="113"/>
  <c r="F82" i="113"/>
  <c r="I81" i="113"/>
  <c r="H81" i="113"/>
  <c r="G81" i="113"/>
  <c r="F81" i="113"/>
  <c r="I80" i="113"/>
  <c r="H80" i="113"/>
  <c r="G80" i="113"/>
  <c r="F80" i="113"/>
  <c r="I79" i="113"/>
  <c r="H79" i="113"/>
  <c r="G79" i="113"/>
  <c r="F79" i="113"/>
  <c r="I78" i="113"/>
  <c r="H78" i="113"/>
  <c r="G78" i="113"/>
  <c r="F78" i="113"/>
  <c r="I77" i="113"/>
  <c r="H77" i="113"/>
  <c r="G77" i="113"/>
  <c r="F77" i="113"/>
  <c r="I76" i="113"/>
  <c r="H76" i="113"/>
  <c r="G76" i="113"/>
  <c r="F76" i="113"/>
  <c r="I75" i="113"/>
  <c r="H75" i="113"/>
  <c r="G75" i="113"/>
  <c r="F75" i="113"/>
  <c r="I74" i="113"/>
  <c r="H74" i="113"/>
  <c r="G74" i="113"/>
  <c r="F74" i="113"/>
  <c r="I73" i="113"/>
  <c r="H73" i="113"/>
  <c r="G73" i="113"/>
  <c r="F73" i="113"/>
  <c r="I72" i="113"/>
  <c r="H72" i="113"/>
  <c r="G72" i="113"/>
  <c r="F72" i="113"/>
  <c r="H71" i="113"/>
  <c r="G71" i="113"/>
  <c r="F71" i="113"/>
  <c r="H70" i="113"/>
  <c r="G70" i="113"/>
  <c r="F70" i="113"/>
  <c r="H69" i="113"/>
  <c r="G69" i="113"/>
  <c r="F69" i="113"/>
  <c r="I68" i="113"/>
  <c r="H68" i="113"/>
  <c r="G68" i="113"/>
  <c r="F68" i="113"/>
  <c r="I67" i="113"/>
  <c r="H67" i="113"/>
  <c r="G67" i="113"/>
  <c r="F67" i="113"/>
  <c r="I66" i="113"/>
  <c r="H66" i="113"/>
  <c r="G66" i="113"/>
  <c r="F66" i="113"/>
  <c r="I65" i="113"/>
  <c r="H65" i="113"/>
  <c r="G65" i="113"/>
  <c r="F65" i="113"/>
  <c r="I64" i="113"/>
  <c r="H64" i="113"/>
  <c r="G64" i="113"/>
  <c r="F64" i="113"/>
  <c r="I63" i="113"/>
  <c r="H63" i="113"/>
  <c r="G63" i="113"/>
  <c r="F63" i="113"/>
  <c r="I58" i="113"/>
  <c r="H58" i="113"/>
  <c r="G58" i="113"/>
  <c r="F58" i="113"/>
  <c r="H174" i="113" s="1"/>
  <c r="I174" i="113" s="1"/>
  <c r="I57" i="113"/>
  <c r="H57" i="113"/>
  <c r="G57" i="113"/>
  <c r="F57" i="113"/>
  <c r="H173" i="113" s="1"/>
  <c r="I173" i="113" s="1"/>
  <c r="I56" i="113"/>
  <c r="H56" i="113"/>
  <c r="G56" i="113"/>
  <c r="F56" i="113"/>
  <c r="H172" i="113" s="1"/>
  <c r="I172" i="113" s="1"/>
  <c r="I55" i="113"/>
  <c r="H55" i="113"/>
  <c r="G55" i="113"/>
  <c r="F55" i="113"/>
  <c r="H171" i="113" s="1"/>
  <c r="I171" i="113" s="1"/>
  <c r="I54" i="113"/>
  <c r="H54" i="113"/>
  <c r="G54" i="113"/>
  <c r="F54" i="113"/>
  <c r="H170" i="113" s="1"/>
  <c r="I170" i="113" s="1"/>
  <c r="H53" i="113"/>
  <c r="G53" i="113"/>
  <c r="F53" i="113"/>
  <c r="H169" i="113" s="1"/>
  <c r="I169" i="113" s="1"/>
  <c r="I52" i="113"/>
  <c r="H52" i="113"/>
  <c r="G52" i="113"/>
  <c r="F52" i="113"/>
  <c r="H168" i="113" s="1"/>
  <c r="I168" i="113" s="1"/>
  <c r="I51" i="113"/>
  <c r="H51" i="113"/>
  <c r="G51" i="113"/>
  <c r="F51" i="113"/>
  <c r="I50" i="113"/>
  <c r="H50" i="113"/>
  <c r="G50" i="113"/>
  <c r="F50" i="113"/>
  <c r="H166" i="113" s="1"/>
  <c r="I166" i="113" s="1"/>
  <c r="H49" i="113"/>
  <c r="F49" i="113"/>
  <c r="H48" i="113"/>
  <c r="F48" i="113"/>
  <c r="H164" i="113" s="1"/>
  <c r="I164" i="113" s="1"/>
  <c r="H47" i="113"/>
  <c r="H163" i="113" s="1"/>
  <c r="I163" i="113" s="1"/>
  <c r="F47" i="113"/>
  <c r="I46" i="113"/>
  <c r="H46" i="113"/>
  <c r="F46" i="113"/>
  <c r="H162" i="113" s="1"/>
  <c r="I162" i="113" s="1"/>
  <c r="I45" i="113"/>
  <c r="H45" i="113"/>
  <c r="F45" i="113"/>
  <c r="I44" i="113"/>
  <c r="H44" i="113"/>
  <c r="F44" i="113"/>
  <c r="H160" i="113" s="1"/>
  <c r="I160" i="113" s="1"/>
  <c r="I43" i="113"/>
  <c r="H43" i="113"/>
  <c r="F43" i="113"/>
  <c r="I42" i="113"/>
  <c r="H42" i="113"/>
  <c r="F42" i="113"/>
  <c r="H158" i="113" s="1"/>
  <c r="I158" i="113" s="1"/>
  <c r="I41" i="113"/>
  <c r="H41" i="113"/>
  <c r="F41" i="113"/>
  <c r="H40" i="113"/>
  <c r="F40" i="113"/>
  <c r="H156" i="113" s="1"/>
  <c r="H39" i="113"/>
  <c r="F39" i="113"/>
  <c r="H155" i="113" s="1"/>
  <c r="H38" i="113"/>
  <c r="F38" i="113"/>
  <c r="I37" i="113"/>
  <c r="H37" i="113"/>
  <c r="F37" i="113"/>
  <c r="H153" i="113" s="1"/>
  <c r="I153" i="113" s="1"/>
  <c r="I36" i="113"/>
  <c r="H36" i="113"/>
  <c r="F36" i="113"/>
  <c r="I35" i="113"/>
  <c r="H35" i="113"/>
  <c r="F35" i="113"/>
  <c r="H151" i="113" s="1"/>
  <c r="I151" i="113" s="1"/>
  <c r="H34" i="113"/>
  <c r="G34" i="113"/>
  <c r="F34" i="113"/>
  <c r="H150" i="113" s="1"/>
  <c r="I150" i="113" s="1"/>
  <c r="H33" i="113"/>
  <c r="G33" i="113"/>
  <c r="F33" i="113"/>
  <c r="H149" i="113" s="1"/>
  <c r="I149" i="113" s="1"/>
  <c r="H32" i="113"/>
  <c r="G32" i="113"/>
  <c r="F32" i="113"/>
  <c r="H148" i="113" s="1"/>
  <c r="I148" i="113" s="1"/>
  <c r="I31" i="113"/>
  <c r="H31" i="113"/>
  <c r="G31" i="113"/>
  <c r="F31" i="113"/>
  <c r="H147" i="113" s="1"/>
  <c r="I147" i="113" s="1"/>
  <c r="I30" i="113"/>
  <c r="H30" i="113"/>
  <c r="G30" i="113"/>
  <c r="F30" i="113"/>
  <c r="I29" i="113"/>
  <c r="H29" i="113"/>
  <c r="G29" i="113"/>
  <c r="F29" i="113"/>
  <c r="H145" i="113" s="1"/>
  <c r="I145" i="113" s="1"/>
  <c r="H28" i="113"/>
  <c r="G28" i="113"/>
  <c r="F28" i="113"/>
  <c r="H27" i="113"/>
  <c r="G27" i="113"/>
  <c r="F27" i="113"/>
  <c r="H143" i="113" s="1"/>
  <c r="I143" i="113" s="1"/>
  <c r="H26" i="113"/>
  <c r="G26" i="113"/>
  <c r="F26" i="113"/>
  <c r="H142" i="113" s="1"/>
  <c r="I142" i="113" s="1"/>
  <c r="I25" i="113"/>
  <c r="H25" i="113"/>
  <c r="G25" i="113"/>
  <c r="F25" i="113"/>
  <c r="I24" i="113"/>
  <c r="H24" i="113"/>
  <c r="G24" i="113"/>
  <c r="F24" i="113"/>
  <c r="H140" i="113" s="1"/>
  <c r="I140" i="113" s="1"/>
  <c r="I23" i="113"/>
  <c r="H23" i="113"/>
  <c r="G23" i="113"/>
  <c r="F23" i="113"/>
  <c r="H139" i="113" s="1"/>
  <c r="I139" i="113" s="1"/>
  <c r="I22" i="113"/>
  <c r="H22" i="113"/>
  <c r="G22" i="113"/>
  <c r="F22" i="113"/>
  <c r="H138" i="113" s="1"/>
  <c r="I138" i="113" s="1"/>
  <c r="I21" i="113"/>
  <c r="H21" i="113"/>
  <c r="G21" i="113"/>
  <c r="F21" i="113"/>
  <c r="I20" i="113"/>
  <c r="H20" i="113"/>
  <c r="G20" i="113"/>
  <c r="F20" i="113"/>
  <c r="H136" i="113" s="1"/>
  <c r="I136" i="113" s="1"/>
  <c r="I19" i="113"/>
  <c r="H19" i="113"/>
  <c r="G19" i="113"/>
  <c r="F19" i="113"/>
  <c r="H135" i="113" s="1"/>
  <c r="I135" i="113" s="1"/>
  <c r="I18" i="113"/>
  <c r="H18" i="113"/>
  <c r="G18" i="113"/>
  <c r="F18" i="113"/>
  <c r="H134" i="113" s="1"/>
  <c r="I134" i="113" s="1"/>
  <c r="I17" i="113"/>
  <c r="H17" i="113"/>
  <c r="G17" i="113"/>
  <c r="F17" i="113"/>
  <c r="I16" i="113"/>
  <c r="H16" i="113"/>
  <c r="F16" i="113"/>
  <c r="H132" i="113" s="1"/>
  <c r="I132" i="113" s="1"/>
  <c r="I15" i="113"/>
  <c r="H15" i="113"/>
  <c r="F15" i="113"/>
  <c r="H131" i="113" s="1"/>
  <c r="I131" i="113" s="1"/>
  <c r="I14" i="113"/>
  <c r="H14" i="113"/>
  <c r="F14" i="113"/>
  <c r="H130" i="113" s="1"/>
  <c r="I130" i="113" s="1"/>
  <c r="I13" i="113"/>
  <c r="H13" i="113"/>
  <c r="F13" i="113"/>
  <c r="H129" i="113" s="1"/>
  <c r="I129" i="113" s="1"/>
  <c r="H12" i="113"/>
  <c r="F12" i="113"/>
  <c r="H128" i="113" s="1"/>
  <c r="I11" i="113"/>
  <c r="H11" i="113"/>
  <c r="F11" i="113"/>
  <c r="I10" i="113"/>
  <c r="H10" i="113"/>
  <c r="G10" i="113"/>
  <c r="F10" i="113"/>
  <c r="H126" i="113" s="1"/>
  <c r="I126" i="113" s="1"/>
  <c r="I9" i="113"/>
  <c r="H9" i="113"/>
  <c r="G9" i="113"/>
  <c r="F9" i="113"/>
  <c r="H8" i="113"/>
  <c r="G8" i="113"/>
  <c r="F8" i="113"/>
  <c r="H124" i="113" s="1"/>
  <c r="I124" i="113" s="1"/>
  <c r="I7" i="113"/>
  <c r="H7" i="113"/>
  <c r="G7" i="113"/>
  <c r="F7" i="113"/>
  <c r="I6" i="113"/>
  <c r="H6" i="113"/>
  <c r="G6" i="113"/>
  <c r="F6" i="113"/>
  <c r="H122" i="113" s="1"/>
  <c r="I122" i="113" s="1"/>
  <c r="I5" i="113"/>
  <c r="H5" i="113"/>
  <c r="G5" i="113"/>
  <c r="F5" i="113"/>
  <c r="O49" i="112"/>
  <c r="N49" i="112"/>
  <c r="Q49" i="112" s="1"/>
  <c r="M49" i="112"/>
  <c r="P49" i="112" s="1"/>
  <c r="K49" i="112"/>
  <c r="J49" i="112"/>
  <c r="H49" i="112"/>
  <c r="G49" i="112"/>
  <c r="E49" i="112"/>
  <c r="D49" i="112"/>
  <c r="O48" i="112"/>
  <c r="N48" i="112"/>
  <c r="Q48" i="112" s="1"/>
  <c r="M48" i="112"/>
  <c r="P48" i="112" s="1"/>
  <c r="L48" i="112"/>
  <c r="K48" i="112"/>
  <c r="J48" i="112"/>
  <c r="I48" i="112"/>
  <c r="H48" i="112"/>
  <c r="G48" i="112"/>
  <c r="F48" i="112"/>
  <c r="R48" i="112" s="1"/>
  <c r="E48" i="112"/>
  <c r="D48" i="112"/>
  <c r="O47" i="112"/>
  <c r="R47" i="112" s="1"/>
  <c r="N47" i="112"/>
  <c r="M47" i="112"/>
  <c r="P47" i="112" s="1"/>
  <c r="L47" i="112"/>
  <c r="K47" i="112"/>
  <c r="J47" i="112"/>
  <c r="I47" i="112"/>
  <c r="H47" i="112"/>
  <c r="G47" i="112"/>
  <c r="F47" i="112"/>
  <c r="E47" i="112"/>
  <c r="Q47" i="112" s="1"/>
  <c r="D47" i="112"/>
  <c r="L46" i="112"/>
  <c r="D46" i="112"/>
  <c r="K45" i="112"/>
  <c r="O41" i="112"/>
  <c r="N41" i="112"/>
  <c r="M41" i="112"/>
  <c r="L41" i="112"/>
  <c r="K41" i="112"/>
  <c r="J41" i="112"/>
  <c r="I41" i="112"/>
  <c r="H41" i="112"/>
  <c r="G41" i="112"/>
  <c r="F41" i="112"/>
  <c r="E41" i="112"/>
  <c r="D41" i="112"/>
  <c r="O40" i="112"/>
  <c r="N40" i="112"/>
  <c r="M40" i="112"/>
  <c r="L40" i="112"/>
  <c r="K40" i="112"/>
  <c r="J40" i="112"/>
  <c r="I40" i="112"/>
  <c r="H40" i="112"/>
  <c r="G40" i="112"/>
  <c r="F40" i="112"/>
  <c r="E40" i="112"/>
  <c r="D40" i="112"/>
  <c r="O36" i="112"/>
  <c r="N36" i="112"/>
  <c r="M36" i="112"/>
  <c r="L36" i="112"/>
  <c r="K36" i="112"/>
  <c r="J36" i="112"/>
  <c r="I36" i="112"/>
  <c r="H36" i="112"/>
  <c r="G36" i="112"/>
  <c r="F36" i="112"/>
  <c r="E36" i="112"/>
  <c r="D36" i="112"/>
  <c r="O35" i="112"/>
  <c r="N35" i="112"/>
  <c r="M35" i="112"/>
  <c r="L35" i="112"/>
  <c r="K35" i="112"/>
  <c r="J35" i="112"/>
  <c r="I35" i="112"/>
  <c r="H35" i="112"/>
  <c r="G35" i="112"/>
  <c r="F35" i="112"/>
  <c r="E35" i="112"/>
  <c r="D35" i="112"/>
  <c r="R34" i="112"/>
  <c r="Q34" i="112"/>
  <c r="P34" i="112"/>
  <c r="R33" i="112"/>
  <c r="Q33" i="112"/>
  <c r="P33" i="112"/>
  <c r="R32" i="112"/>
  <c r="Q32" i="112"/>
  <c r="P32" i="112"/>
  <c r="O30" i="112"/>
  <c r="N30" i="112"/>
  <c r="Q30" i="112" s="1"/>
  <c r="M30" i="112"/>
  <c r="P30" i="112" s="1"/>
  <c r="L30" i="112"/>
  <c r="K30" i="112"/>
  <c r="J30" i="112"/>
  <c r="I30" i="112"/>
  <c r="H30" i="112"/>
  <c r="G30" i="112"/>
  <c r="F30" i="112"/>
  <c r="R30" i="112" s="1"/>
  <c r="E30" i="112"/>
  <c r="D30" i="112"/>
  <c r="R29" i="112"/>
  <c r="Q29" i="112"/>
  <c r="P29" i="112"/>
  <c r="R28" i="112"/>
  <c r="Q28" i="112"/>
  <c r="P28" i="112"/>
  <c r="R27" i="112"/>
  <c r="Q27" i="112"/>
  <c r="P27" i="112"/>
  <c r="O26" i="112"/>
  <c r="N26" i="112"/>
  <c r="Q26" i="112" s="1"/>
  <c r="M26" i="112"/>
  <c r="P26" i="112" s="1"/>
  <c r="L26" i="112"/>
  <c r="K26" i="112"/>
  <c r="J26" i="112"/>
  <c r="I26" i="112"/>
  <c r="H26" i="112"/>
  <c r="G26" i="112"/>
  <c r="F26" i="112"/>
  <c r="R26" i="112" s="1"/>
  <c r="E26" i="112"/>
  <c r="D26" i="112"/>
  <c r="R25" i="112"/>
  <c r="O25" i="112"/>
  <c r="N25" i="112"/>
  <c r="M25" i="112"/>
  <c r="P25" i="112" s="1"/>
  <c r="L25" i="112"/>
  <c r="K25" i="112"/>
  <c r="J25" i="112"/>
  <c r="I25" i="112"/>
  <c r="H25" i="112"/>
  <c r="G25" i="112"/>
  <c r="F25" i="112"/>
  <c r="E25" i="112"/>
  <c r="Q25" i="112" s="1"/>
  <c r="D25" i="112"/>
  <c r="O24" i="112"/>
  <c r="L24" i="112"/>
  <c r="I24" i="112"/>
  <c r="F24" i="112"/>
  <c r="O21" i="112"/>
  <c r="N21" i="112"/>
  <c r="M21" i="112"/>
  <c r="L21" i="112"/>
  <c r="K21" i="112"/>
  <c r="J21" i="112"/>
  <c r="I21" i="112"/>
  <c r="H21" i="112"/>
  <c r="G21" i="112"/>
  <c r="F21" i="112"/>
  <c r="E21" i="112"/>
  <c r="D21" i="112"/>
  <c r="O19" i="112"/>
  <c r="L19" i="112"/>
  <c r="I19" i="112"/>
  <c r="F19" i="112"/>
  <c r="O16" i="112"/>
  <c r="N16" i="112"/>
  <c r="M16" i="112"/>
  <c r="L16" i="112"/>
  <c r="K16" i="112"/>
  <c r="J16" i="112"/>
  <c r="I16" i="112"/>
  <c r="H16" i="112"/>
  <c r="G16" i="112"/>
  <c r="F16" i="112"/>
  <c r="E16" i="112"/>
  <c r="D16" i="112"/>
  <c r="Q15" i="112"/>
  <c r="O15" i="112"/>
  <c r="R15" i="112" s="1"/>
  <c r="N15" i="112"/>
  <c r="M15" i="112"/>
  <c r="L15" i="112"/>
  <c r="K15" i="112"/>
  <c r="J15" i="112"/>
  <c r="I15" i="112"/>
  <c r="H15" i="112"/>
  <c r="G15" i="112"/>
  <c r="F15" i="112"/>
  <c r="E15" i="112"/>
  <c r="D15" i="112"/>
  <c r="P15" i="112" s="1"/>
  <c r="Q14" i="112"/>
  <c r="P14" i="112"/>
  <c r="O14" i="112"/>
  <c r="R14" i="112" s="1"/>
  <c r="L14" i="112"/>
  <c r="I14" i="112"/>
  <c r="F14" i="112"/>
  <c r="R13" i="112"/>
  <c r="Q13" i="112"/>
  <c r="P13" i="112"/>
  <c r="R12" i="112"/>
  <c r="Q12" i="112"/>
  <c r="P12" i="112"/>
  <c r="O11" i="112"/>
  <c r="R11" i="112" s="1"/>
  <c r="N11" i="112"/>
  <c r="N46" i="112" s="1"/>
  <c r="M11" i="112"/>
  <c r="L11" i="112"/>
  <c r="K11" i="112"/>
  <c r="K46" i="112" s="1"/>
  <c r="J11" i="112"/>
  <c r="I11" i="112"/>
  <c r="I46" i="112" s="1"/>
  <c r="H11" i="112"/>
  <c r="H46" i="112" s="1"/>
  <c r="G11" i="112"/>
  <c r="G46" i="112" s="1"/>
  <c r="F11" i="112"/>
  <c r="F46" i="112" s="1"/>
  <c r="E11" i="112"/>
  <c r="D11" i="112"/>
  <c r="O10" i="112"/>
  <c r="R10" i="112" s="1"/>
  <c r="N10" i="112"/>
  <c r="Q10" i="112" s="1"/>
  <c r="M10" i="112"/>
  <c r="M45" i="112" s="1"/>
  <c r="L10" i="112"/>
  <c r="L45" i="112" s="1"/>
  <c r="K10" i="112"/>
  <c r="J10" i="112"/>
  <c r="I10" i="112"/>
  <c r="H10" i="112"/>
  <c r="H45" i="112" s="1"/>
  <c r="G10" i="112"/>
  <c r="G45" i="112" s="1"/>
  <c r="F10" i="112"/>
  <c r="F45" i="112" s="1"/>
  <c r="E10" i="112"/>
  <c r="E45" i="112" s="1"/>
  <c r="D10" i="112"/>
  <c r="R9" i="112"/>
  <c r="Q9" i="112"/>
  <c r="P9" i="112"/>
  <c r="O9" i="112"/>
  <c r="L9" i="112"/>
  <c r="I9" i="112"/>
  <c r="I49" i="112" s="1"/>
  <c r="F9" i="112"/>
  <c r="F49" i="112" s="1"/>
  <c r="R8" i="112"/>
  <c r="Q8" i="112"/>
  <c r="P8" i="112"/>
  <c r="R7" i="112"/>
  <c r="Q7" i="112"/>
  <c r="P7" i="112"/>
  <c r="F151" i="111"/>
  <c r="E151" i="111"/>
  <c r="D151" i="111"/>
  <c r="F150" i="111"/>
  <c r="E150" i="111"/>
  <c r="D150" i="111"/>
  <c r="F149" i="111"/>
  <c r="E149" i="111"/>
  <c r="D149" i="111"/>
  <c r="F147" i="111"/>
  <c r="I147" i="111" s="1"/>
  <c r="I143" i="111"/>
  <c r="H143" i="111"/>
  <c r="G143" i="111"/>
  <c r="F143" i="111"/>
  <c r="E143" i="111"/>
  <c r="D143" i="111"/>
  <c r="I142" i="111"/>
  <c r="H142" i="111"/>
  <c r="G142" i="111"/>
  <c r="F142" i="111"/>
  <c r="E142" i="111"/>
  <c r="D142" i="111"/>
  <c r="I138" i="111"/>
  <c r="H138" i="111"/>
  <c r="G138" i="111"/>
  <c r="F138" i="111"/>
  <c r="E138" i="111"/>
  <c r="D138" i="111"/>
  <c r="I137" i="111"/>
  <c r="H137" i="111"/>
  <c r="G137" i="111"/>
  <c r="F137" i="111"/>
  <c r="E137" i="111"/>
  <c r="D137" i="111"/>
  <c r="I132" i="111"/>
  <c r="H132" i="111"/>
  <c r="G132" i="111"/>
  <c r="F132" i="111"/>
  <c r="E132" i="111"/>
  <c r="D132" i="111"/>
  <c r="I128" i="111"/>
  <c r="H128" i="111"/>
  <c r="G128" i="111"/>
  <c r="F128" i="111"/>
  <c r="E128" i="111"/>
  <c r="D128" i="111"/>
  <c r="I127" i="111"/>
  <c r="H127" i="111"/>
  <c r="G127" i="111"/>
  <c r="F127" i="111"/>
  <c r="E127" i="111"/>
  <c r="D127" i="111"/>
  <c r="I123" i="111"/>
  <c r="H123" i="111"/>
  <c r="G123" i="111"/>
  <c r="F123" i="111"/>
  <c r="E123" i="111"/>
  <c r="D123" i="111"/>
  <c r="I122" i="111"/>
  <c r="H122" i="111"/>
  <c r="G122" i="111"/>
  <c r="F122" i="111"/>
  <c r="E122" i="111"/>
  <c r="D122" i="111"/>
  <c r="I118" i="111"/>
  <c r="H118" i="111"/>
  <c r="G118" i="111"/>
  <c r="F118" i="111"/>
  <c r="E118" i="111"/>
  <c r="D118" i="111"/>
  <c r="I117" i="111"/>
  <c r="H117" i="111"/>
  <c r="G117" i="111"/>
  <c r="F117" i="111"/>
  <c r="E117" i="111"/>
  <c r="D117" i="111"/>
  <c r="I113" i="111"/>
  <c r="H113" i="111"/>
  <c r="G113" i="111"/>
  <c r="F113" i="111"/>
  <c r="F148" i="111" s="1"/>
  <c r="I148" i="111" s="1"/>
  <c r="E113" i="111"/>
  <c r="E148" i="111" s="1"/>
  <c r="H148" i="111" s="1"/>
  <c r="D113" i="111"/>
  <c r="D148" i="111" s="1"/>
  <c r="G148" i="111" s="1"/>
  <c r="I112" i="111"/>
  <c r="H112" i="111"/>
  <c r="G112" i="111"/>
  <c r="F112" i="111"/>
  <c r="E112" i="111"/>
  <c r="E147" i="111" s="1"/>
  <c r="H147" i="111" s="1"/>
  <c r="D112" i="111"/>
  <c r="D147" i="111" s="1"/>
  <c r="G147" i="111" s="1"/>
  <c r="F100" i="111"/>
  <c r="E100" i="111"/>
  <c r="D100" i="111"/>
  <c r="F99" i="111"/>
  <c r="E99" i="111"/>
  <c r="D99" i="111"/>
  <c r="F98" i="111"/>
  <c r="E98" i="111"/>
  <c r="D98" i="111"/>
  <c r="I96" i="111"/>
  <c r="I92" i="111"/>
  <c r="H92" i="111"/>
  <c r="G92" i="111"/>
  <c r="F92" i="111"/>
  <c r="E92" i="111"/>
  <c r="D92" i="111"/>
  <c r="I91" i="111"/>
  <c r="H91" i="111"/>
  <c r="G91" i="111"/>
  <c r="F91" i="111"/>
  <c r="F96" i="111" s="1"/>
  <c r="E91" i="111"/>
  <c r="E96" i="111" s="1"/>
  <c r="H96" i="111" s="1"/>
  <c r="D91" i="111"/>
  <c r="I87" i="111"/>
  <c r="H87" i="111"/>
  <c r="G87" i="111"/>
  <c r="F87" i="111"/>
  <c r="F97" i="111" s="1"/>
  <c r="I97" i="111" s="1"/>
  <c r="E87" i="111"/>
  <c r="D87" i="111"/>
  <c r="D97" i="111" s="1"/>
  <c r="G97" i="111" s="1"/>
  <c r="I86" i="111"/>
  <c r="H86" i="111"/>
  <c r="G86" i="111"/>
  <c r="F86" i="111"/>
  <c r="E86" i="111"/>
  <c r="D86" i="111"/>
  <c r="D96" i="111" s="1"/>
  <c r="G96" i="111" s="1"/>
  <c r="I81" i="111"/>
  <c r="H81" i="111"/>
  <c r="G81" i="111"/>
  <c r="F81" i="111"/>
  <c r="E81" i="111"/>
  <c r="D81" i="111"/>
  <c r="I77" i="111"/>
  <c r="H77" i="111"/>
  <c r="G77" i="111"/>
  <c r="F77" i="111"/>
  <c r="E77" i="111"/>
  <c r="D77" i="111"/>
  <c r="I76" i="111"/>
  <c r="H76" i="111"/>
  <c r="G76" i="111"/>
  <c r="F76" i="111"/>
  <c r="E76" i="111"/>
  <c r="D76" i="111"/>
  <c r="I72" i="111"/>
  <c r="H72" i="111"/>
  <c r="G72" i="111"/>
  <c r="F72" i="111"/>
  <c r="E72" i="111"/>
  <c r="D72" i="111"/>
  <c r="I71" i="111"/>
  <c r="H71" i="111"/>
  <c r="G71" i="111"/>
  <c r="F71" i="111"/>
  <c r="E71" i="111"/>
  <c r="D71" i="111"/>
  <c r="I67" i="111"/>
  <c r="H67" i="111"/>
  <c r="G67" i="111"/>
  <c r="F67" i="111"/>
  <c r="E67" i="111"/>
  <c r="D67" i="111"/>
  <c r="I66" i="111"/>
  <c r="H66" i="111"/>
  <c r="G66" i="111"/>
  <c r="F66" i="111"/>
  <c r="E66" i="111"/>
  <c r="D66" i="111"/>
  <c r="I62" i="111"/>
  <c r="H62" i="111"/>
  <c r="G62" i="111"/>
  <c r="F62" i="111"/>
  <c r="E62" i="111"/>
  <c r="D62" i="111"/>
  <c r="I61" i="111"/>
  <c r="H61" i="111"/>
  <c r="G61" i="111"/>
  <c r="F61" i="111"/>
  <c r="E61" i="111"/>
  <c r="D61" i="111"/>
  <c r="F50" i="111"/>
  <c r="E50" i="111"/>
  <c r="D50" i="111"/>
  <c r="F49" i="111"/>
  <c r="E49" i="111"/>
  <c r="D49" i="111"/>
  <c r="F48" i="111"/>
  <c r="E48" i="111"/>
  <c r="D48" i="111"/>
  <c r="F47" i="111"/>
  <c r="I47" i="111" s="1"/>
  <c r="I42" i="111"/>
  <c r="H42" i="111"/>
  <c r="G42" i="111"/>
  <c r="F42" i="111"/>
  <c r="E42" i="111"/>
  <c r="D42" i="111"/>
  <c r="I41" i="111"/>
  <c r="H41" i="111"/>
  <c r="G41" i="111"/>
  <c r="F41" i="111"/>
  <c r="E41" i="111"/>
  <c r="D41" i="111"/>
  <c r="I37" i="111"/>
  <c r="H37" i="111"/>
  <c r="G37" i="111"/>
  <c r="F37" i="111"/>
  <c r="E37" i="111"/>
  <c r="D37" i="111"/>
  <c r="I36" i="111"/>
  <c r="H36" i="111"/>
  <c r="G36" i="111"/>
  <c r="F36" i="111"/>
  <c r="E36" i="111"/>
  <c r="D36" i="111"/>
  <c r="D46" i="111" s="1"/>
  <c r="G46" i="111" s="1"/>
  <c r="I31" i="111"/>
  <c r="H31" i="111"/>
  <c r="G31" i="111"/>
  <c r="F31" i="111"/>
  <c r="E31" i="111"/>
  <c r="D31" i="111"/>
  <c r="I27" i="111"/>
  <c r="H27" i="111"/>
  <c r="G27" i="111"/>
  <c r="F27" i="111"/>
  <c r="E27" i="111"/>
  <c r="D27" i="111"/>
  <c r="I26" i="111"/>
  <c r="H26" i="111"/>
  <c r="G26" i="111"/>
  <c r="F26" i="111"/>
  <c r="E26" i="111"/>
  <c r="D26" i="111"/>
  <c r="I22" i="111"/>
  <c r="H22" i="111"/>
  <c r="G22" i="111"/>
  <c r="F22" i="111"/>
  <c r="E22" i="111"/>
  <c r="D22" i="111"/>
  <c r="I21" i="111"/>
  <c r="H21" i="111"/>
  <c r="G21" i="111"/>
  <c r="F21" i="111"/>
  <c r="E21" i="111"/>
  <c r="D21" i="111"/>
  <c r="I17" i="111"/>
  <c r="H17" i="111"/>
  <c r="G17" i="111"/>
  <c r="F17" i="111"/>
  <c r="E17" i="111"/>
  <c r="D17" i="111"/>
  <c r="I16" i="111"/>
  <c r="H16" i="111"/>
  <c r="G16" i="111"/>
  <c r="F16" i="111"/>
  <c r="E16" i="111"/>
  <c r="D16" i="111"/>
  <c r="I12" i="111"/>
  <c r="H12" i="111"/>
  <c r="G12" i="111"/>
  <c r="F12" i="111"/>
  <c r="E12" i="111"/>
  <c r="E47" i="111" s="1"/>
  <c r="H47" i="111" s="1"/>
  <c r="D12" i="111"/>
  <c r="D47" i="111" s="1"/>
  <c r="G47" i="111" s="1"/>
  <c r="I11" i="111"/>
  <c r="H11" i="111"/>
  <c r="G11" i="111"/>
  <c r="F11" i="111"/>
  <c r="E11" i="111"/>
  <c r="E46" i="111" s="1"/>
  <c r="H46" i="111" s="1"/>
  <c r="D11" i="111"/>
  <c r="H111" i="110"/>
  <c r="I111" i="110" s="1"/>
  <c r="G111" i="110"/>
  <c r="F111" i="110"/>
  <c r="E111" i="110"/>
  <c r="D111" i="110"/>
  <c r="G110" i="110"/>
  <c r="F110" i="110"/>
  <c r="E110" i="110"/>
  <c r="D110" i="110"/>
  <c r="F109" i="110"/>
  <c r="E109" i="110"/>
  <c r="D109" i="110"/>
  <c r="F108" i="110"/>
  <c r="E108" i="110"/>
  <c r="D108" i="110"/>
  <c r="F107" i="110"/>
  <c r="E107" i="110"/>
  <c r="D107" i="110"/>
  <c r="F106" i="110"/>
  <c r="E106" i="110"/>
  <c r="D106" i="110"/>
  <c r="G105" i="110"/>
  <c r="F105" i="110"/>
  <c r="E105" i="110"/>
  <c r="D105" i="110"/>
  <c r="G104" i="110"/>
  <c r="F104" i="110"/>
  <c r="E104" i="110"/>
  <c r="D104" i="110"/>
  <c r="G103" i="110"/>
  <c r="F103" i="110"/>
  <c r="E103" i="110"/>
  <c r="D103" i="110"/>
  <c r="G102" i="110"/>
  <c r="F102" i="110"/>
  <c r="E102" i="110"/>
  <c r="D102" i="110"/>
  <c r="H101" i="110"/>
  <c r="I101" i="110" s="1"/>
  <c r="G101" i="110"/>
  <c r="F101" i="110"/>
  <c r="E101" i="110"/>
  <c r="D101" i="110"/>
  <c r="G100" i="110"/>
  <c r="F100" i="110"/>
  <c r="E100" i="110"/>
  <c r="D100" i="110"/>
  <c r="G99" i="110"/>
  <c r="F99" i="110"/>
  <c r="E99" i="110"/>
  <c r="D99" i="110"/>
  <c r="G98" i="110"/>
  <c r="F98" i="110"/>
  <c r="E98" i="110"/>
  <c r="D98" i="110"/>
  <c r="H97" i="110"/>
  <c r="I97" i="110" s="1"/>
  <c r="G97" i="110"/>
  <c r="F97" i="110"/>
  <c r="E97" i="110"/>
  <c r="D97" i="110"/>
  <c r="F96" i="110"/>
  <c r="E96" i="110"/>
  <c r="D96" i="110"/>
  <c r="F95" i="110"/>
  <c r="E95" i="110"/>
  <c r="D95" i="110"/>
  <c r="H94" i="110"/>
  <c r="I94" i="110" s="1"/>
  <c r="F94" i="110"/>
  <c r="E94" i="110"/>
  <c r="D94" i="110"/>
  <c r="G93" i="110"/>
  <c r="F93" i="110"/>
  <c r="E93" i="110"/>
  <c r="D93" i="110"/>
  <c r="G92" i="110"/>
  <c r="F92" i="110"/>
  <c r="E92" i="110"/>
  <c r="D92" i="110"/>
  <c r="I91" i="110"/>
  <c r="G91" i="110"/>
  <c r="F91" i="110"/>
  <c r="E91" i="110"/>
  <c r="D91" i="110"/>
  <c r="G90" i="110"/>
  <c r="F90" i="110"/>
  <c r="E90" i="110"/>
  <c r="F89" i="110"/>
  <c r="E89" i="110"/>
  <c r="G88" i="110"/>
  <c r="F88" i="110"/>
  <c r="E88" i="110"/>
  <c r="G87" i="110"/>
  <c r="F87" i="110"/>
  <c r="E87" i="110"/>
  <c r="G86" i="110"/>
  <c r="F86" i="110"/>
  <c r="E86" i="110"/>
  <c r="G85" i="110"/>
  <c r="F85" i="110"/>
  <c r="E85" i="110"/>
  <c r="F84" i="110"/>
  <c r="E84" i="110"/>
  <c r="H83" i="110"/>
  <c r="I83" i="110" s="1"/>
  <c r="F83" i="110"/>
  <c r="E83" i="110"/>
  <c r="F82" i="110"/>
  <c r="E82" i="110"/>
  <c r="G81" i="110"/>
  <c r="F81" i="110"/>
  <c r="E81" i="110"/>
  <c r="F80" i="110"/>
  <c r="E80" i="110"/>
  <c r="G79" i="110"/>
  <c r="F79" i="110"/>
  <c r="E79" i="110"/>
  <c r="I74" i="110"/>
  <c r="H74" i="110"/>
  <c r="G74" i="110"/>
  <c r="F74" i="110"/>
  <c r="E74" i="110"/>
  <c r="D74" i="110"/>
  <c r="I73" i="110"/>
  <c r="H73" i="110"/>
  <c r="G73" i="110"/>
  <c r="F73" i="110"/>
  <c r="E73" i="110"/>
  <c r="D73" i="110"/>
  <c r="I72" i="110"/>
  <c r="H72" i="110"/>
  <c r="G72" i="110"/>
  <c r="F72" i="110"/>
  <c r="D72" i="110"/>
  <c r="I71" i="110"/>
  <c r="H71" i="110"/>
  <c r="G71" i="110"/>
  <c r="F71" i="110"/>
  <c r="D71" i="110"/>
  <c r="I70" i="110"/>
  <c r="H70" i="110"/>
  <c r="G70" i="110"/>
  <c r="F70" i="110"/>
  <c r="D70" i="110"/>
  <c r="I69" i="110"/>
  <c r="H69" i="110"/>
  <c r="G69" i="110"/>
  <c r="F69" i="110"/>
  <c r="D69" i="110"/>
  <c r="I68" i="110"/>
  <c r="H68" i="110"/>
  <c r="G68" i="110"/>
  <c r="F68" i="110"/>
  <c r="D68" i="110"/>
  <c r="I67" i="110"/>
  <c r="H67" i="110"/>
  <c r="G67" i="110"/>
  <c r="F67" i="110"/>
  <c r="D67" i="110"/>
  <c r="I66" i="110"/>
  <c r="H66" i="110"/>
  <c r="G66" i="110"/>
  <c r="F66" i="110"/>
  <c r="D66" i="110"/>
  <c r="H65" i="110"/>
  <c r="G65" i="110"/>
  <c r="F65" i="110"/>
  <c r="D65" i="110"/>
  <c r="H64" i="110"/>
  <c r="G64" i="110"/>
  <c r="F64" i="110"/>
  <c r="D64" i="110"/>
  <c r="H63" i="110"/>
  <c r="G63" i="110"/>
  <c r="F63" i="110"/>
  <c r="D63" i="110"/>
  <c r="I62" i="110"/>
  <c r="H62" i="110"/>
  <c r="G62" i="110"/>
  <c r="F62" i="110"/>
  <c r="E62" i="110"/>
  <c r="D62" i="110"/>
  <c r="I61" i="110"/>
  <c r="H61" i="110"/>
  <c r="G61" i="110"/>
  <c r="F61" i="110"/>
  <c r="E61" i="110"/>
  <c r="D61" i="110"/>
  <c r="I60" i="110"/>
  <c r="H60" i="110"/>
  <c r="G60" i="110"/>
  <c r="F60" i="110"/>
  <c r="D60" i="110"/>
  <c r="I59" i="110"/>
  <c r="H59" i="110"/>
  <c r="G59" i="110"/>
  <c r="F59" i="110"/>
  <c r="D59" i="110"/>
  <c r="I58" i="110"/>
  <c r="H58" i="110"/>
  <c r="G58" i="110"/>
  <c r="F58" i="110"/>
  <c r="D58" i="110"/>
  <c r="I57" i="110"/>
  <c r="H57" i="110"/>
  <c r="G57" i="110"/>
  <c r="F57" i="110"/>
  <c r="D57" i="110"/>
  <c r="I56" i="110"/>
  <c r="H56" i="110"/>
  <c r="G56" i="110"/>
  <c r="F56" i="110"/>
  <c r="E56" i="110"/>
  <c r="D56" i="110"/>
  <c r="I55" i="110"/>
  <c r="H55" i="110"/>
  <c r="G55" i="110"/>
  <c r="F55" i="110"/>
  <c r="E55" i="110"/>
  <c r="D55" i="110"/>
  <c r="I54" i="110"/>
  <c r="H54" i="110"/>
  <c r="G54" i="110"/>
  <c r="F54" i="110"/>
  <c r="E54" i="110"/>
  <c r="D54" i="110"/>
  <c r="I53" i="110"/>
  <c r="H53" i="110"/>
  <c r="G53" i="110"/>
  <c r="F53" i="110"/>
  <c r="D53" i="110"/>
  <c r="I52" i="110"/>
  <c r="H52" i="110"/>
  <c r="G52" i="110"/>
  <c r="F52" i="110"/>
  <c r="D52" i="110"/>
  <c r="I51" i="110"/>
  <c r="H51" i="110"/>
  <c r="G51" i="110"/>
  <c r="F51" i="110"/>
  <c r="D51" i="110"/>
  <c r="I50" i="110"/>
  <c r="H50" i="110"/>
  <c r="G50" i="110"/>
  <c r="F50" i="110"/>
  <c r="D50" i="110"/>
  <c r="I49" i="110"/>
  <c r="H49" i="110"/>
  <c r="G49" i="110"/>
  <c r="F49" i="110"/>
  <c r="D49" i="110"/>
  <c r="I48" i="110"/>
  <c r="H48" i="110"/>
  <c r="G48" i="110"/>
  <c r="F48" i="110"/>
  <c r="D48" i="110"/>
  <c r="H47" i="110"/>
  <c r="F47" i="110"/>
  <c r="E47" i="110"/>
  <c r="D47" i="110"/>
  <c r="H46" i="110"/>
  <c r="F46" i="110"/>
  <c r="E46" i="110"/>
  <c r="D46" i="110"/>
  <c r="H45" i="110"/>
  <c r="F45" i="110"/>
  <c r="E45" i="110"/>
  <c r="D45" i="110"/>
  <c r="I44" i="110"/>
  <c r="H44" i="110"/>
  <c r="G44" i="110"/>
  <c r="F44" i="110"/>
  <c r="D44" i="110"/>
  <c r="I43" i="110"/>
  <c r="H43" i="110"/>
  <c r="G43" i="110"/>
  <c r="F43" i="110"/>
  <c r="D43" i="110"/>
  <c r="I42" i="110"/>
  <c r="H42" i="110"/>
  <c r="G42" i="110"/>
  <c r="F42" i="110"/>
  <c r="D42" i="110"/>
  <c r="I37" i="110"/>
  <c r="H37" i="110"/>
  <c r="G37" i="110"/>
  <c r="F37" i="110"/>
  <c r="I36" i="110"/>
  <c r="H36" i="110"/>
  <c r="G36" i="110"/>
  <c r="F36" i="110"/>
  <c r="I35" i="110"/>
  <c r="H35" i="110"/>
  <c r="F35" i="110"/>
  <c r="H109" i="110" s="1"/>
  <c r="I109" i="110" s="1"/>
  <c r="H34" i="110"/>
  <c r="G34" i="110"/>
  <c r="F34" i="110"/>
  <c r="H108" i="110" s="1"/>
  <c r="I108" i="110" s="1"/>
  <c r="H33" i="110"/>
  <c r="G33" i="110"/>
  <c r="F33" i="110"/>
  <c r="H107" i="110" s="1"/>
  <c r="I107" i="110" s="1"/>
  <c r="H32" i="110"/>
  <c r="G32" i="110"/>
  <c r="F32" i="110"/>
  <c r="H106" i="110" s="1"/>
  <c r="I106" i="110" s="1"/>
  <c r="I31" i="110"/>
  <c r="H31" i="110"/>
  <c r="H105" i="110" s="1"/>
  <c r="I105" i="110" s="1"/>
  <c r="G31" i="110"/>
  <c r="F31" i="110"/>
  <c r="I30" i="110"/>
  <c r="H30" i="110"/>
  <c r="G30" i="110"/>
  <c r="F30" i="110"/>
  <c r="H104" i="110" s="1"/>
  <c r="I104" i="110" s="1"/>
  <c r="I29" i="110"/>
  <c r="H29" i="110"/>
  <c r="G29" i="110"/>
  <c r="F29" i="110"/>
  <c r="I28" i="110"/>
  <c r="H28" i="110"/>
  <c r="G28" i="110"/>
  <c r="F28" i="110"/>
  <c r="H102" i="110" s="1"/>
  <c r="I102" i="110" s="1"/>
  <c r="I27" i="110"/>
  <c r="H27" i="110"/>
  <c r="G27" i="110"/>
  <c r="F27" i="110"/>
  <c r="I26" i="110"/>
  <c r="H26" i="110"/>
  <c r="G26" i="110"/>
  <c r="F26" i="110"/>
  <c r="H100" i="110" s="1"/>
  <c r="I100" i="110" s="1"/>
  <c r="I25" i="110"/>
  <c r="H25" i="110"/>
  <c r="G25" i="110"/>
  <c r="F25" i="110"/>
  <c r="I24" i="110"/>
  <c r="H24" i="110"/>
  <c r="G24" i="110"/>
  <c r="F24" i="110"/>
  <c r="H98" i="110" s="1"/>
  <c r="I98" i="110" s="1"/>
  <c r="I23" i="110"/>
  <c r="H23" i="110"/>
  <c r="G23" i="110"/>
  <c r="F23" i="110"/>
  <c r="I22" i="110"/>
  <c r="H22" i="110"/>
  <c r="G22" i="110"/>
  <c r="F22" i="110"/>
  <c r="H96" i="110" s="1"/>
  <c r="I96" i="110" s="1"/>
  <c r="I21" i="110"/>
  <c r="H21" i="110"/>
  <c r="G21" i="110"/>
  <c r="F21" i="110"/>
  <c r="I20" i="110"/>
  <c r="H20" i="110"/>
  <c r="F20" i="110"/>
  <c r="I19" i="110"/>
  <c r="H19" i="110"/>
  <c r="G19" i="110"/>
  <c r="F19" i="110"/>
  <c r="H93" i="110" s="1"/>
  <c r="I93" i="110" s="1"/>
  <c r="I18" i="110"/>
  <c r="H18" i="110"/>
  <c r="G18" i="110"/>
  <c r="F18" i="110"/>
  <c r="H92" i="110" s="1"/>
  <c r="I92" i="110" s="1"/>
  <c r="I17" i="110"/>
  <c r="H17" i="110"/>
  <c r="G17" i="110"/>
  <c r="F17" i="110"/>
  <c r="H91" i="110" s="1"/>
  <c r="I16" i="110"/>
  <c r="H16" i="110"/>
  <c r="F16" i="110"/>
  <c r="H90" i="110" s="1"/>
  <c r="I90" i="110" s="1"/>
  <c r="H15" i="110"/>
  <c r="F15" i="110"/>
  <c r="H89" i="110" s="1"/>
  <c r="I89" i="110" s="1"/>
  <c r="I14" i="110"/>
  <c r="H14" i="110"/>
  <c r="H88" i="110" s="1"/>
  <c r="I88" i="110" s="1"/>
  <c r="F14" i="110"/>
  <c r="I13" i="110"/>
  <c r="H13" i="110"/>
  <c r="G13" i="110"/>
  <c r="F13" i="110"/>
  <c r="H87" i="110" s="1"/>
  <c r="I87" i="110" s="1"/>
  <c r="I12" i="110"/>
  <c r="H12" i="110"/>
  <c r="G12" i="110"/>
  <c r="F12" i="110"/>
  <c r="H86" i="110" s="1"/>
  <c r="I86" i="110" s="1"/>
  <c r="I11" i="110"/>
  <c r="H11" i="110"/>
  <c r="G11" i="110"/>
  <c r="F11" i="110"/>
  <c r="H85" i="110" s="1"/>
  <c r="I85" i="110" s="1"/>
  <c r="H10" i="110"/>
  <c r="G10" i="110"/>
  <c r="F10" i="110"/>
  <c r="H84" i="110" s="1"/>
  <c r="I84" i="110" s="1"/>
  <c r="H9" i="110"/>
  <c r="G9" i="110"/>
  <c r="F9" i="110"/>
  <c r="H8" i="110"/>
  <c r="G8" i="110"/>
  <c r="F8" i="110"/>
  <c r="H82" i="110" s="1"/>
  <c r="I82" i="110" s="1"/>
  <c r="I7" i="110"/>
  <c r="H7" i="110"/>
  <c r="H81" i="110" s="1"/>
  <c r="I81" i="110" s="1"/>
  <c r="F7" i="110"/>
  <c r="I6" i="110"/>
  <c r="H6" i="110"/>
  <c r="F6" i="110"/>
  <c r="H80" i="110" s="1"/>
  <c r="I80" i="110" s="1"/>
  <c r="I5" i="110"/>
  <c r="H5" i="110"/>
  <c r="F5" i="110"/>
  <c r="H79" i="110" s="1"/>
  <c r="I79" i="110" s="1"/>
  <c r="V23" i="109"/>
  <c r="T23" i="109"/>
  <c r="S23" i="109"/>
  <c r="R23" i="109"/>
  <c r="Q23" i="109"/>
  <c r="P23" i="109"/>
  <c r="O23" i="109"/>
  <c r="N23" i="109"/>
  <c r="M23" i="109"/>
  <c r="K23" i="109"/>
  <c r="J23" i="109"/>
  <c r="I23" i="109"/>
  <c r="U23" i="109" s="1"/>
  <c r="H23" i="109"/>
  <c r="G23" i="109"/>
  <c r="T22" i="109"/>
  <c r="S22" i="109"/>
  <c r="R22" i="109"/>
  <c r="Q22" i="109"/>
  <c r="P22" i="109"/>
  <c r="O22" i="109"/>
  <c r="N22" i="109"/>
  <c r="M22" i="109"/>
  <c r="U22" i="109" s="1"/>
  <c r="V22" i="109" s="1"/>
  <c r="K22" i="109"/>
  <c r="J22" i="109"/>
  <c r="I22" i="109"/>
  <c r="H22" i="109"/>
  <c r="G22" i="109"/>
  <c r="T21" i="109"/>
  <c r="S21" i="109"/>
  <c r="R21" i="109"/>
  <c r="Q21" i="109"/>
  <c r="P21" i="109"/>
  <c r="O21" i="109"/>
  <c r="N21" i="109"/>
  <c r="M21" i="109"/>
  <c r="K21" i="109"/>
  <c r="J21" i="109"/>
  <c r="I21" i="109"/>
  <c r="H21" i="109"/>
  <c r="G21" i="109"/>
  <c r="U21" i="109" s="1"/>
  <c r="V21" i="109" s="1"/>
  <c r="T20" i="109"/>
  <c r="S20" i="109"/>
  <c r="R20" i="109"/>
  <c r="Q20" i="109"/>
  <c r="P20" i="109"/>
  <c r="O20" i="109"/>
  <c r="N20" i="109"/>
  <c r="M20" i="109"/>
  <c r="K20" i="109"/>
  <c r="J20" i="109"/>
  <c r="I20" i="109"/>
  <c r="H20" i="109"/>
  <c r="G20" i="109"/>
  <c r="U20" i="109" s="1"/>
  <c r="V20" i="109" s="1"/>
  <c r="T19" i="109"/>
  <c r="S19" i="109"/>
  <c r="R19" i="109"/>
  <c r="Q19" i="109"/>
  <c r="P19" i="109"/>
  <c r="O19" i="109"/>
  <c r="N19" i="109"/>
  <c r="M19" i="109"/>
  <c r="K19" i="109"/>
  <c r="J19" i="109"/>
  <c r="I19" i="109"/>
  <c r="U19" i="109" s="1"/>
  <c r="V19" i="109" s="1"/>
  <c r="H19" i="109"/>
  <c r="G19" i="109"/>
  <c r="T18" i="109"/>
  <c r="S18" i="109"/>
  <c r="R18" i="109"/>
  <c r="Q18" i="109"/>
  <c r="P18" i="109"/>
  <c r="O18" i="109"/>
  <c r="N18" i="109"/>
  <c r="M18" i="109"/>
  <c r="K18" i="109"/>
  <c r="J18" i="109"/>
  <c r="I18" i="109"/>
  <c r="H18" i="109"/>
  <c r="G18" i="109"/>
  <c r="T17" i="109"/>
  <c r="S17" i="109"/>
  <c r="R17" i="109"/>
  <c r="Q17" i="109"/>
  <c r="P17" i="109"/>
  <c r="O17" i="109"/>
  <c r="N17" i="109"/>
  <c r="M17" i="109"/>
  <c r="L17" i="109"/>
  <c r="K17" i="109"/>
  <c r="J17" i="109"/>
  <c r="I17" i="109"/>
  <c r="H17" i="109"/>
  <c r="G17" i="109"/>
  <c r="U17" i="109" s="1"/>
  <c r="V17" i="109" s="1"/>
  <c r="T16" i="109"/>
  <c r="S16" i="109"/>
  <c r="R16" i="109"/>
  <c r="Q16" i="109"/>
  <c r="P16" i="109"/>
  <c r="O16" i="109"/>
  <c r="N16" i="109"/>
  <c r="M16" i="109"/>
  <c r="L16" i="109"/>
  <c r="K16" i="109"/>
  <c r="J16" i="109"/>
  <c r="I16" i="109"/>
  <c r="H16" i="109"/>
  <c r="G16" i="109"/>
  <c r="U16" i="109" s="1"/>
  <c r="V16" i="109" s="1"/>
  <c r="T15" i="109"/>
  <c r="S15" i="109"/>
  <c r="R15" i="109"/>
  <c r="Q15" i="109"/>
  <c r="P15" i="109"/>
  <c r="O15" i="109"/>
  <c r="N15" i="109"/>
  <c r="M15" i="109"/>
  <c r="L15" i="109"/>
  <c r="K15" i="109"/>
  <c r="J15" i="109"/>
  <c r="I15" i="109"/>
  <c r="H15" i="109"/>
  <c r="G15" i="109"/>
  <c r="U15" i="109" s="1"/>
  <c r="V15" i="109" s="1"/>
  <c r="T14" i="109"/>
  <c r="S14" i="109"/>
  <c r="R14" i="109"/>
  <c r="Q14" i="109"/>
  <c r="P14" i="109"/>
  <c r="O14" i="109"/>
  <c r="N14" i="109"/>
  <c r="M14" i="109"/>
  <c r="L14" i="109"/>
  <c r="K14" i="109"/>
  <c r="J14" i="109"/>
  <c r="I14" i="109"/>
  <c r="H14" i="109"/>
  <c r="G14" i="109"/>
  <c r="U14" i="109" s="1"/>
  <c r="V14" i="109" s="1"/>
  <c r="T13" i="109"/>
  <c r="S13" i="109"/>
  <c r="R13" i="109"/>
  <c r="Q13" i="109"/>
  <c r="P13" i="109"/>
  <c r="O13" i="109"/>
  <c r="N13" i="109"/>
  <c r="M13" i="109"/>
  <c r="L13" i="109"/>
  <c r="K13" i="109"/>
  <c r="U13" i="109" s="1"/>
  <c r="V13" i="109" s="1"/>
  <c r="J13" i="109"/>
  <c r="I13" i="109"/>
  <c r="H13" i="109"/>
  <c r="G13" i="109"/>
  <c r="T12" i="109"/>
  <c r="S12" i="109"/>
  <c r="R12" i="109"/>
  <c r="Q12" i="109"/>
  <c r="P12" i="109"/>
  <c r="O12" i="109"/>
  <c r="N12" i="109"/>
  <c r="M12" i="109"/>
  <c r="L12" i="109"/>
  <c r="K12" i="109"/>
  <c r="U12" i="109" s="1"/>
  <c r="V12" i="109" s="1"/>
  <c r="J12" i="109"/>
  <c r="I12" i="109"/>
  <c r="H12" i="109"/>
  <c r="G12" i="109"/>
  <c r="T11" i="109"/>
  <c r="S11" i="109"/>
  <c r="R11" i="109"/>
  <c r="Q11" i="109"/>
  <c r="P11" i="109"/>
  <c r="O11" i="109"/>
  <c r="N11" i="109"/>
  <c r="M11" i="109"/>
  <c r="L11" i="109"/>
  <c r="K11" i="109"/>
  <c r="U11" i="109" s="1"/>
  <c r="V11" i="109" s="1"/>
  <c r="J11" i="109"/>
  <c r="I11" i="109"/>
  <c r="H11" i="109"/>
  <c r="G11" i="109"/>
  <c r="T10" i="109"/>
  <c r="S10" i="109"/>
  <c r="R10" i="109"/>
  <c r="Q10" i="109"/>
  <c r="P10" i="109"/>
  <c r="O10" i="109"/>
  <c r="N10" i="109"/>
  <c r="M10" i="109"/>
  <c r="L10" i="109"/>
  <c r="K10" i="109"/>
  <c r="U10" i="109" s="1"/>
  <c r="V10" i="109" s="1"/>
  <c r="J10" i="109"/>
  <c r="I10" i="109"/>
  <c r="H10" i="109"/>
  <c r="G10" i="109"/>
  <c r="T9" i="109"/>
  <c r="S9" i="109"/>
  <c r="R9" i="109"/>
  <c r="Q9" i="109"/>
  <c r="P9" i="109"/>
  <c r="O9" i="109"/>
  <c r="N9" i="109"/>
  <c r="M9" i="109"/>
  <c r="L9" i="109"/>
  <c r="K9" i="109"/>
  <c r="U9" i="109" s="1"/>
  <c r="V9" i="109" s="1"/>
  <c r="J9" i="109"/>
  <c r="I9" i="109"/>
  <c r="H9" i="109"/>
  <c r="G9" i="109"/>
  <c r="S8" i="109"/>
  <c r="R8" i="109"/>
  <c r="Q8" i="109"/>
  <c r="P8" i="109"/>
  <c r="O8" i="109"/>
  <c r="N8" i="109"/>
  <c r="M8" i="109"/>
  <c r="K8" i="109"/>
  <c r="J8" i="109"/>
  <c r="I8" i="109"/>
  <c r="U8" i="109" s="1"/>
  <c r="V8" i="109" s="1"/>
  <c r="H8" i="109"/>
  <c r="G8" i="109"/>
  <c r="S7" i="109"/>
  <c r="R7" i="109"/>
  <c r="Q7" i="109"/>
  <c r="P7" i="109"/>
  <c r="O7" i="109"/>
  <c r="N7" i="109"/>
  <c r="M7" i="109"/>
  <c r="K7" i="109"/>
  <c r="J7" i="109"/>
  <c r="I7" i="109"/>
  <c r="H7" i="109"/>
  <c r="G7" i="109"/>
  <c r="S6" i="109"/>
  <c r="R6" i="109"/>
  <c r="Q6" i="109"/>
  <c r="P6" i="109"/>
  <c r="O6" i="109"/>
  <c r="N6" i="109"/>
  <c r="M6" i="109"/>
  <c r="K6" i="109"/>
  <c r="J6" i="109"/>
  <c r="I6" i="109"/>
  <c r="H6" i="109"/>
  <c r="G6" i="109"/>
  <c r="T27" i="108"/>
  <c r="S27" i="108"/>
  <c r="R27" i="108"/>
  <c r="Q27" i="108"/>
  <c r="P27" i="108"/>
  <c r="O27" i="108"/>
  <c r="N27" i="108"/>
  <c r="M27" i="108"/>
  <c r="L27" i="108"/>
  <c r="K27" i="108"/>
  <c r="J27" i="108"/>
  <c r="I27" i="108"/>
  <c r="H27" i="108"/>
  <c r="G27" i="108"/>
  <c r="U27" i="108" s="1"/>
  <c r="V27" i="108" s="1"/>
  <c r="T26" i="108"/>
  <c r="S26" i="108"/>
  <c r="R26" i="108"/>
  <c r="Q26" i="108"/>
  <c r="P26" i="108"/>
  <c r="O26" i="108"/>
  <c r="N26" i="108"/>
  <c r="M26" i="108"/>
  <c r="L26" i="108"/>
  <c r="K26" i="108"/>
  <c r="J26" i="108"/>
  <c r="I26" i="108"/>
  <c r="H26" i="108"/>
  <c r="G26" i="108"/>
  <c r="U26" i="108" s="1"/>
  <c r="V26" i="108" s="1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U25" i="108" s="1"/>
  <c r="V25" i="108" s="1"/>
  <c r="S24" i="108"/>
  <c r="R24" i="108"/>
  <c r="Q24" i="108"/>
  <c r="P24" i="108"/>
  <c r="O24" i="108"/>
  <c r="N24" i="108"/>
  <c r="M24" i="108"/>
  <c r="L24" i="108"/>
  <c r="K24" i="108"/>
  <c r="J24" i="108"/>
  <c r="I24" i="108"/>
  <c r="H24" i="108"/>
  <c r="G24" i="108"/>
  <c r="U24" i="108" s="1"/>
  <c r="V24" i="108" s="1"/>
  <c r="S23" i="108"/>
  <c r="R23" i="108"/>
  <c r="Q23" i="108"/>
  <c r="P23" i="108"/>
  <c r="O23" i="108"/>
  <c r="N23" i="108"/>
  <c r="M23" i="108"/>
  <c r="L23" i="108"/>
  <c r="K23" i="108"/>
  <c r="J23" i="108"/>
  <c r="I23" i="108"/>
  <c r="H23" i="108"/>
  <c r="G23" i="108"/>
  <c r="U23" i="108" s="1"/>
  <c r="V23" i="108" s="1"/>
  <c r="S22" i="108"/>
  <c r="R22" i="108"/>
  <c r="Q22" i="108"/>
  <c r="P22" i="108"/>
  <c r="O22" i="108"/>
  <c r="N22" i="108"/>
  <c r="M22" i="108"/>
  <c r="L22" i="108"/>
  <c r="K22" i="108"/>
  <c r="J22" i="108"/>
  <c r="I22" i="108"/>
  <c r="H22" i="108"/>
  <c r="G22" i="108"/>
  <c r="U22" i="108" s="1"/>
  <c r="V22" i="108" s="1"/>
  <c r="T21" i="108"/>
  <c r="S21" i="108"/>
  <c r="R21" i="108"/>
  <c r="Q21" i="108"/>
  <c r="O21" i="108"/>
  <c r="M21" i="108"/>
  <c r="K21" i="108"/>
  <c r="J21" i="108"/>
  <c r="I21" i="108"/>
  <c r="U21" i="108" s="1"/>
  <c r="V21" i="108" s="1"/>
  <c r="G21" i="108"/>
  <c r="T20" i="108"/>
  <c r="S20" i="108"/>
  <c r="R20" i="108"/>
  <c r="Q20" i="108"/>
  <c r="O20" i="108"/>
  <c r="M20" i="108"/>
  <c r="K20" i="108"/>
  <c r="J20" i="108"/>
  <c r="I20" i="108"/>
  <c r="G20" i="108"/>
  <c r="U20" i="108" s="1"/>
  <c r="V20" i="108" s="1"/>
  <c r="T19" i="108"/>
  <c r="S19" i="108"/>
  <c r="R19" i="108"/>
  <c r="Q19" i="108"/>
  <c r="O19" i="108"/>
  <c r="M19" i="108"/>
  <c r="K19" i="108"/>
  <c r="J19" i="108"/>
  <c r="I19" i="108"/>
  <c r="U19" i="108" s="1"/>
  <c r="V19" i="108" s="1"/>
  <c r="G19" i="108"/>
  <c r="T18" i="108"/>
  <c r="S18" i="108"/>
  <c r="R18" i="108"/>
  <c r="Q18" i="108"/>
  <c r="P18" i="108"/>
  <c r="O18" i="108"/>
  <c r="N18" i="108"/>
  <c r="M18" i="108"/>
  <c r="L18" i="108"/>
  <c r="K18" i="108"/>
  <c r="J18" i="108"/>
  <c r="I18" i="108"/>
  <c r="H18" i="108"/>
  <c r="G18" i="108"/>
  <c r="U18" i="108" s="1"/>
  <c r="V18" i="108" s="1"/>
  <c r="T17" i="108"/>
  <c r="S17" i="108"/>
  <c r="R17" i="108"/>
  <c r="Q17" i="108"/>
  <c r="P17" i="108"/>
  <c r="O17" i="108"/>
  <c r="N17" i="108"/>
  <c r="M17" i="108"/>
  <c r="L17" i="108"/>
  <c r="K17" i="108"/>
  <c r="J17" i="108"/>
  <c r="I17" i="108"/>
  <c r="H17" i="108"/>
  <c r="G17" i="108"/>
  <c r="U17" i="108" s="1"/>
  <c r="V17" i="108" s="1"/>
  <c r="T16" i="108"/>
  <c r="S16" i="108"/>
  <c r="R16" i="108"/>
  <c r="Q16" i="108"/>
  <c r="P16" i="108"/>
  <c r="O16" i="108"/>
  <c r="N16" i="108"/>
  <c r="M16" i="108"/>
  <c r="L16" i="108"/>
  <c r="K16" i="108"/>
  <c r="J16" i="108"/>
  <c r="I16" i="108"/>
  <c r="H16" i="108"/>
  <c r="G16" i="108"/>
  <c r="U16" i="108" s="1"/>
  <c r="V16" i="108" s="1"/>
  <c r="T15" i="108"/>
  <c r="S15" i="108"/>
  <c r="R15" i="108"/>
  <c r="Q15" i="108"/>
  <c r="P15" i="108"/>
  <c r="O15" i="108"/>
  <c r="N15" i="108"/>
  <c r="M15" i="108"/>
  <c r="L15" i="108"/>
  <c r="K15" i="108"/>
  <c r="J15" i="108"/>
  <c r="I15" i="108"/>
  <c r="H15" i="108"/>
  <c r="G15" i="108"/>
  <c r="U15" i="108" s="1"/>
  <c r="V15" i="108" s="1"/>
  <c r="T14" i="108"/>
  <c r="S14" i="108"/>
  <c r="R14" i="108"/>
  <c r="Q14" i="108"/>
  <c r="P14" i="108"/>
  <c r="O14" i="108"/>
  <c r="N14" i="108"/>
  <c r="M14" i="108"/>
  <c r="L14" i="108"/>
  <c r="K14" i="108"/>
  <c r="J14" i="108"/>
  <c r="I14" i="108"/>
  <c r="H14" i="108"/>
  <c r="G14" i="108"/>
  <c r="U14" i="108" s="1"/>
  <c r="V14" i="108" s="1"/>
  <c r="T13" i="108"/>
  <c r="S13" i="108"/>
  <c r="R13" i="108"/>
  <c r="Q13" i="108"/>
  <c r="P13" i="108"/>
  <c r="O13" i="108"/>
  <c r="N13" i="108"/>
  <c r="M13" i="108"/>
  <c r="L13" i="108"/>
  <c r="K13" i="108"/>
  <c r="J13" i="108"/>
  <c r="I13" i="108"/>
  <c r="H13" i="108"/>
  <c r="G13" i="108"/>
  <c r="U13" i="108" s="1"/>
  <c r="V13" i="108" s="1"/>
  <c r="T12" i="108"/>
  <c r="S12" i="108"/>
  <c r="R12" i="108"/>
  <c r="Q12" i="108"/>
  <c r="P12" i="108"/>
  <c r="O12" i="108"/>
  <c r="N12" i="108"/>
  <c r="M12" i="108"/>
  <c r="L12" i="108"/>
  <c r="K12" i="108"/>
  <c r="J12" i="108"/>
  <c r="I12" i="108"/>
  <c r="H12" i="108"/>
  <c r="G12" i="108"/>
  <c r="U12" i="108" s="1"/>
  <c r="V12" i="108" s="1"/>
  <c r="T11" i="108"/>
  <c r="S11" i="108"/>
  <c r="R11" i="108"/>
  <c r="Q11" i="108"/>
  <c r="P11" i="108"/>
  <c r="O11" i="108"/>
  <c r="N11" i="108"/>
  <c r="M11" i="108"/>
  <c r="L11" i="108"/>
  <c r="K11" i="108"/>
  <c r="J11" i="108"/>
  <c r="I11" i="108"/>
  <c r="H11" i="108"/>
  <c r="G11" i="108"/>
  <c r="U11" i="108" s="1"/>
  <c r="V11" i="108" s="1"/>
  <c r="T10" i="108"/>
  <c r="S10" i="108"/>
  <c r="R10" i="108"/>
  <c r="Q10" i="108"/>
  <c r="P10" i="108"/>
  <c r="O10" i="108"/>
  <c r="N10" i="108"/>
  <c r="M10" i="108"/>
  <c r="L10" i="108"/>
  <c r="K10" i="108"/>
  <c r="J10" i="108"/>
  <c r="I10" i="108"/>
  <c r="H10" i="108"/>
  <c r="G10" i="108"/>
  <c r="U10" i="108" s="1"/>
  <c r="V10" i="108" s="1"/>
  <c r="T9" i="108"/>
  <c r="S9" i="108"/>
  <c r="R9" i="108"/>
  <c r="Q9" i="108"/>
  <c r="P9" i="108"/>
  <c r="O9" i="108"/>
  <c r="N9" i="108"/>
  <c r="M9" i="108"/>
  <c r="L9" i="108"/>
  <c r="K9" i="108"/>
  <c r="J9" i="108"/>
  <c r="I9" i="108"/>
  <c r="H9" i="108"/>
  <c r="G9" i="108"/>
  <c r="U9" i="108" s="1"/>
  <c r="V9" i="108" s="1"/>
  <c r="T8" i="108"/>
  <c r="S8" i="108"/>
  <c r="R8" i="108"/>
  <c r="Q8" i="108"/>
  <c r="P8" i="108"/>
  <c r="O8" i="108"/>
  <c r="N8" i="108"/>
  <c r="M8" i="108"/>
  <c r="L8" i="108"/>
  <c r="K8" i="108"/>
  <c r="J8" i="108"/>
  <c r="I8" i="108"/>
  <c r="H8" i="108"/>
  <c r="G8" i="108"/>
  <c r="U8" i="108" s="1"/>
  <c r="V8" i="108" s="1"/>
  <c r="T7" i="108"/>
  <c r="S7" i="108"/>
  <c r="R7" i="108"/>
  <c r="Q7" i="108"/>
  <c r="P7" i="108"/>
  <c r="O7" i="108"/>
  <c r="N7" i="108"/>
  <c r="M7" i="108"/>
  <c r="K7" i="108"/>
  <c r="J7" i="108"/>
  <c r="I7" i="108"/>
  <c r="H7" i="108"/>
  <c r="G7" i="108"/>
  <c r="U7" i="108" s="1"/>
  <c r="V7" i="108" s="1"/>
  <c r="T38" i="107"/>
  <c r="S38" i="107"/>
  <c r="R38" i="107"/>
  <c r="Q38" i="107"/>
  <c r="P38" i="107"/>
  <c r="O38" i="107"/>
  <c r="N38" i="107"/>
  <c r="M38" i="107"/>
  <c r="L38" i="107"/>
  <c r="K38" i="107"/>
  <c r="J38" i="107"/>
  <c r="I38" i="107"/>
  <c r="H38" i="107"/>
  <c r="G38" i="107"/>
  <c r="U38" i="107" s="1"/>
  <c r="V38" i="107" s="1"/>
  <c r="T37" i="107"/>
  <c r="S37" i="107"/>
  <c r="R37" i="107"/>
  <c r="Q37" i="107"/>
  <c r="P37" i="107"/>
  <c r="O37" i="107"/>
  <c r="N37" i="107"/>
  <c r="M37" i="107"/>
  <c r="L37" i="107"/>
  <c r="K37" i="107"/>
  <c r="J37" i="107"/>
  <c r="I37" i="107"/>
  <c r="H37" i="107"/>
  <c r="G37" i="107"/>
  <c r="U37" i="107" s="1"/>
  <c r="V37" i="107" s="1"/>
  <c r="T36" i="107"/>
  <c r="S36" i="107"/>
  <c r="R36" i="107"/>
  <c r="Q36" i="107"/>
  <c r="P36" i="107"/>
  <c r="O36" i="107"/>
  <c r="N36" i="107"/>
  <c r="M36" i="107"/>
  <c r="L36" i="107"/>
  <c r="K36" i="107"/>
  <c r="J36" i="107"/>
  <c r="I36" i="107"/>
  <c r="H36" i="107"/>
  <c r="G36" i="107"/>
  <c r="U36" i="107" s="1"/>
  <c r="V36" i="107" s="1"/>
  <c r="T35" i="107"/>
  <c r="S35" i="107"/>
  <c r="R35" i="107"/>
  <c r="Q35" i="107"/>
  <c r="P35" i="107"/>
  <c r="O35" i="107"/>
  <c r="N35" i="107"/>
  <c r="M35" i="107"/>
  <c r="L35" i="107"/>
  <c r="K35" i="107"/>
  <c r="J35" i="107"/>
  <c r="I35" i="107"/>
  <c r="H35" i="107"/>
  <c r="G35" i="107"/>
  <c r="U35" i="107" s="1"/>
  <c r="V35" i="107" s="1"/>
  <c r="T34" i="107"/>
  <c r="S34" i="107"/>
  <c r="R34" i="107"/>
  <c r="Q34" i="107"/>
  <c r="P34" i="107"/>
  <c r="O34" i="107"/>
  <c r="N34" i="107"/>
  <c r="M34" i="107"/>
  <c r="L34" i="107"/>
  <c r="K34" i="107"/>
  <c r="J34" i="107"/>
  <c r="I34" i="107"/>
  <c r="H34" i="107"/>
  <c r="G34" i="107"/>
  <c r="U34" i="107" s="1"/>
  <c r="V34" i="107" s="1"/>
  <c r="T33" i="107"/>
  <c r="S33" i="107"/>
  <c r="R33" i="107"/>
  <c r="Q33" i="107"/>
  <c r="P33" i="107"/>
  <c r="O33" i="107"/>
  <c r="N33" i="107"/>
  <c r="M33" i="107"/>
  <c r="L33" i="107"/>
  <c r="K33" i="107"/>
  <c r="J33" i="107"/>
  <c r="I33" i="107"/>
  <c r="H33" i="107"/>
  <c r="G33" i="107"/>
  <c r="U33" i="107" s="1"/>
  <c r="V33" i="107" s="1"/>
  <c r="T32" i="107"/>
  <c r="S32" i="107"/>
  <c r="R32" i="107"/>
  <c r="Q32" i="107"/>
  <c r="P32" i="107"/>
  <c r="O32" i="107"/>
  <c r="N32" i="107"/>
  <c r="M32" i="107"/>
  <c r="L32" i="107"/>
  <c r="K32" i="107"/>
  <c r="J32" i="107"/>
  <c r="I32" i="107"/>
  <c r="H32" i="107"/>
  <c r="G32" i="107"/>
  <c r="U32" i="107" s="1"/>
  <c r="V32" i="107" s="1"/>
  <c r="T31" i="107"/>
  <c r="S31" i="107"/>
  <c r="R31" i="107"/>
  <c r="Q31" i="107"/>
  <c r="P31" i="107"/>
  <c r="O31" i="107"/>
  <c r="N31" i="107"/>
  <c r="M31" i="107"/>
  <c r="L31" i="107"/>
  <c r="K31" i="107"/>
  <c r="J31" i="107"/>
  <c r="I31" i="107"/>
  <c r="H31" i="107"/>
  <c r="G31" i="107"/>
  <c r="U31" i="107" s="1"/>
  <c r="V31" i="107" s="1"/>
  <c r="T30" i="107"/>
  <c r="S30" i="107"/>
  <c r="R30" i="107"/>
  <c r="Q30" i="107"/>
  <c r="P30" i="107"/>
  <c r="O30" i="107"/>
  <c r="N30" i="107"/>
  <c r="M30" i="107"/>
  <c r="L30" i="107"/>
  <c r="K30" i="107"/>
  <c r="J30" i="107"/>
  <c r="I30" i="107"/>
  <c r="H30" i="107"/>
  <c r="G30" i="107"/>
  <c r="U30" i="107" s="1"/>
  <c r="V30" i="107" s="1"/>
  <c r="T29" i="107"/>
  <c r="S29" i="107"/>
  <c r="R29" i="107"/>
  <c r="Q29" i="107"/>
  <c r="P29" i="107"/>
  <c r="O29" i="107"/>
  <c r="N29" i="107"/>
  <c r="M29" i="107"/>
  <c r="L29" i="107"/>
  <c r="K29" i="107"/>
  <c r="J29" i="107"/>
  <c r="I29" i="107"/>
  <c r="H29" i="107"/>
  <c r="G29" i="107"/>
  <c r="U29" i="107" s="1"/>
  <c r="V29" i="107" s="1"/>
  <c r="T28" i="107"/>
  <c r="S28" i="107"/>
  <c r="R28" i="107"/>
  <c r="Q28" i="107"/>
  <c r="P28" i="107"/>
  <c r="O28" i="107"/>
  <c r="N28" i="107"/>
  <c r="M28" i="107"/>
  <c r="L28" i="107"/>
  <c r="K28" i="107"/>
  <c r="J28" i="107"/>
  <c r="I28" i="107"/>
  <c r="H28" i="107"/>
  <c r="G28" i="107"/>
  <c r="U28" i="107" s="1"/>
  <c r="V28" i="107" s="1"/>
  <c r="T27" i="107"/>
  <c r="S27" i="107"/>
  <c r="R27" i="107"/>
  <c r="Q27" i="107"/>
  <c r="P27" i="107"/>
  <c r="O27" i="107"/>
  <c r="N27" i="107"/>
  <c r="M27" i="107"/>
  <c r="J27" i="107"/>
  <c r="I27" i="107"/>
  <c r="H27" i="107"/>
  <c r="G27" i="107"/>
  <c r="U27" i="107" s="1"/>
  <c r="V27" i="107" s="1"/>
  <c r="T26" i="107"/>
  <c r="S26" i="107"/>
  <c r="R26" i="107"/>
  <c r="Q26" i="107"/>
  <c r="P26" i="107"/>
  <c r="O26" i="107"/>
  <c r="N26" i="107"/>
  <c r="M26" i="107"/>
  <c r="L26" i="107"/>
  <c r="K26" i="107"/>
  <c r="J26" i="107"/>
  <c r="I26" i="107"/>
  <c r="H26" i="107"/>
  <c r="G26" i="107"/>
  <c r="U26" i="107" s="1"/>
  <c r="V26" i="107" s="1"/>
  <c r="T25" i="107"/>
  <c r="S25" i="107"/>
  <c r="R25" i="107"/>
  <c r="Q25" i="107"/>
  <c r="P25" i="107"/>
  <c r="O25" i="107"/>
  <c r="N25" i="107"/>
  <c r="M25" i="107"/>
  <c r="L25" i="107"/>
  <c r="K25" i="107"/>
  <c r="J25" i="107"/>
  <c r="I25" i="107"/>
  <c r="H25" i="107"/>
  <c r="G25" i="107"/>
  <c r="U25" i="107" s="1"/>
  <c r="V25" i="107" s="1"/>
  <c r="T24" i="107"/>
  <c r="S24" i="107"/>
  <c r="R24" i="107"/>
  <c r="Q24" i="107"/>
  <c r="P24" i="107"/>
  <c r="O24" i="107"/>
  <c r="N24" i="107"/>
  <c r="M24" i="107"/>
  <c r="L24" i="107"/>
  <c r="K24" i="107"/>
  <c r="J24" i="107"/>
  <c r="I24" i="107"/>
  <c r="H24" i="107"/>
  <c r="G24" i="107"/>
  <c r="U24" i="107" s="1"/>
  <c r="V24" i="107" s="1"/>
  <c r="T23" i="107"/>
  <c r="S23" i="107"/>
  <c r="Q23" i="107"/>
  <c r="P23" i="107"/>
  <c r="O23" i="107"/>
  <c r="U23" i="107" s="1"/>
  <c r="V23" i="107" s="1"/>
  <c r="H23" i="107"/>
  <c r="G23" i="107"/>
  <c r="T22" i="107"/>
  <c r="S22" i="107"/>
  <c r="Q22" i="107"/>
  <c r="P22" i="107"/>
  <c r="O22" i="107"/>
  <c r="H22" i="107"/>
  <c r="G22" i="107"/>
  <c r="U22" i="107" s="1"/>
  <c r="V22" i="107" s="1"/>
  <c r="T21" i="107"/>
  <c r="S21" i="107"/>
  <c r="Q21" i="107"/>
  <c r="P21" i="107"/>
  <c r="O21" i="107"/>
  <c r="H21" i="107"/>
  <c r="G21" i="107"/>
  <c r="U21" i="107" s="1"/>
  <c r="V21" i="107" s="1"/>
  <c r="T20" i="107"/>
  <c r="S20" i="107"/>
  <c r="R20" i="107"/>
  <c r="Q20" i="107"/>
  <c r="P20" i="107"/>
  <c r="O20" i="107"/>
  <c r="N20" i="107"/>
  <c r="M20" i="107"/>
  <c r="L20" i="107"/>
  <c r="K20" i="107"/>
  <c r="J20" i="107"/>
  <c r="I20" i="107"/>
  <c r="U20" i="107" s="1"/>
  <c r="V20" i="107" s="1"/>
  <c r="H20" i="107"/>
  <c r="G20" i="107"/>
  <c r="T19" i="107"/>
  <c r="S19" i="107"/>
  <c r="R19" i="107"/>
  <c r="Q19" i="107"/>
  <c r="P19" i="107"/>
  <c r="O19" i="107"/>
  <c r="N19" i="107"/>
  <c r="M19" i="107"/>
  <c r="L19" i="107"/>
  <c r="K19" i="107"/>
  <c r="J19" i="107"/>
  <c r="I19" i="107"/>
  <c r="U19" i="107" s="1"/>
  <c r="V19" i="107" s="1"/>
  <c r="H19" i="107"/>
  <c r="G19" i="107"/>
  <c r="T18" i="107"/>
  <c r="S18" i="107"/>
  <c r="R18" i="107"/>
  <c r="Q18" i="107"/>
  <c r="P18" i="107"/>
  <c r="O18" i="107"/>
  <c r="N18" i="107"/>
  <c r="M18" i="107"/>
  <c r="L18" i="107"/>
  <c r="K18" i="107"/>
  <c r="J18" i="107"/>
  <c r="I18" i="107"/>
  <c r="U18" i="107" s="1"/>
  <c r="V18" i="107" s="1"/>
  <c r="H18" i="107"/>
  <c r="G18" i="107"/>
  <c r="R17" i="107"/>
  <c r="Q17" i="107"/>
  <c r="P17" i="107"/>
  <c r="O17" i="107"/>
  <c r="N17" i="107"/>
  <c r="M17" i="107"/>
  <c r="J17" i="107"/>
  <c r="I17" i="107"/>
  <c r="H17" i="107"/>
  <c r="G17" i="107"/>
  <c r="U17" i="107" s="1"/>
  <c r="V17" i="107" s="1"/>
  <c r="R16" i="107"/>
  <c r="Q16" i="107"/>
  <c r="P16" i="107"/>
  <c r="O16" i="107"/>
  <c r="J16" i="107"/>
  <c r="I16" i="107"/>
  <c r="H16" i="107"/>
  <c r="G16" i="107"/>
  <c r="U16" i="107" s="1"/>
  <c r="V16" i="107" s="1"/>
  <c r="R15" i="107"/>
  <c r="Q15" i="107"/>
  <c r="P15" i="107"/>
  <c r="O15" i="107"/>
  <c r="N15" i="107"/>
  <c r="M15" i="107"/>
  <c r="J15" i="107"/>
  <c r="I15" i="107"/>
  <c r="G15" i="107"/>
  <c r="U15" i="107" s="1"/>
  <c r="V15" i="107" s="1"/>
  <c r="T14" i="107"/>
  <c r="S14" i="107"/>
  <c r="R14" i="107"/>
  <c r="Q14" i="107"/>
  <c r="P14" i="107"/>
  <c r="O14" i="107"/>
  <c r="N14" i="107"/>
  <c r="M14" i="107"/>
  <c r="L14" i="107"/>
  <c r="K14" i="107"/>
  <c r="J14" i="107"/>
  <c r="I14" i="107"/>
  <c r="H14" i="107"/>
  <c r="G14" i="107"/>
  <c r="U14" i="107" s="1"/>
  <c r="V14" i="107" s="1"/>
  <c r="T13" i="107"/>
  <c r="S13" i="107"/>
  <c r="R13" i="107"/>
  <c r="Q13" i="107"/>
  <c r="P13" i="107"/>
  <c r="O13" i="107"/>
  <c r="N13" i="107"/>
  <c r="M13" i="107"/>
  <c r="L13" i="107"/>
  <c r="K13" i="107"/>
  <c r="J13" i="107"/>
  <c r="I13" i="107"/>
  <c r="H13" i="107"/>
  <c r="G13" i="107"/>
  <c r="U13" i="107" s="1"/>
  <c r="V13" i="107" s="1"/>
  <c r="T12" i="107"/>
  <c r="S12" i="107"/>
  <c r="R12" i="107"/>
  <c r="Q12" i="107"/>
  <c r="P12" i="107"/>
  <c r="O12" i="107"/>
  <c r="N12" i="107"/>
  <c r="M12" i="107"/>
  <c r="L12" i="107"/>
  <c r="K12" i="107"/>
  <c r="J12" i="107"/>
  <c r="I12" i="107"/>
  <c r="H12" i="107"/>
  <c r="G12" i="107"/>
  <c r="U12" i="107" s="1"/>
  <c r="V12" i="107" s="1"/>
  <c r="T11" i="107"/>
  <c r="S11" i="107"/>
  <c r="R11" i="107"/>
  <c r="Q11" i="107"/>
  <c r="P11" i="107"/>
  <c r="O11" i="107"/>
  <c r="N11" i="107"/>
  <c r="M11" i="107"/>
  <c r="J11" i="107"/>
  <c r="I11" i="107"/>
  <c r="H11" i="107"/>
  <c r="G11" i="107"/>
  <c r="U11" i="107" s="1"/>
  <c r="V11" i="107" s="1"/>
  <c r="T10" i="107"/>
  <c r="S10" i="107"/>
  <c r="R10" i="107"/>
  <c r="Q10" i="107"/>
  <c r="P10" i="107"/>
  <c r="O10" i="107"/>
  <c r="N10" i="107"/>
  <c r="M10" i="107"/>
  <c r="J10" i="107"/>
  <c r="I10" i="107"/>
  <c r="H10" i="107"/>
  <c r="G10" i="107"/>
  <c r="U10" i="107" s="1"/>
  <c r="V10" i="107" s="1"/>
  <c r="T9" i="107"/>
  <c r="S9" i="107"/>
  <c r="R9" i="107"/>
  <c r="Q9" i="107"/>
  <c r="P9" i="107"/>
  <c r="O9" i="107"/>
  <c r="N9" i="107"/>
  <c r="M9" i="107"/>
  <c r="U9" i="107" s="1"/>
  <c r="V9" i="107" s="1"/>
  <c r="J9" i="107"/>
  <c r="I9" i="107"/>
  <c r="H9" i="107"/>
  <c r="G9" i="107"/>
  <c r="T8" i="107"/>
  <c r="S8" i="107"/>
  <c r="R8" i="107"/>
  <c r="Q8" i="107"/>
  <c r="P8" i="107"/>
  <c r="O8" i="107"/>
  <c r="N8" i="107"/>
  <c r="M8" i="107"/>
  <c r="U8" i="107" s="1"/>
  <c r="V8" i="107" s="1"/>
  <c r="L8" i="107"/>
  <c r="K8" i="107"/>
  <c r="J8" i="107"/>
  <c r="I8" i="107"/>
  <c r="H8" i="107"/>
  <c r="G8" i="107"/>
  <c r="T7" i="107"/>
  <c r="S7" i="107"/>
  <c r="R7" i="107"/>
  <c r="Q7" i="107"/>
  <c r="P7" i="107"/>
  <c r="O7" i="107"/>
  <c r="N7" i="107"/>
  <c r="M7" i="107"/>
  <c r="U7" i="107" s="1"/>
  <c r="V7" i="107" s="1"/>
  <c r="L7" i="107"/>
  <c r="K7" i="107"/>
  <c r="J7" i="107"/>
  <c r="I7" i="107"/>
  <c r="H7" i="107"/>
  <c r="G7" i="107"/>
  <c r="T6" i="107"/>
  <c r="S6" i="107"/>
  <c r="R6" i="107"/>
  <c r="Q6" i="107"/>
  <c r="P6" i="107"/>
  <c r="O6" i="107"/>
  <c r="N6" i="107"/>
  <c r="M6" i="107"/>
  <c r="U6" i="107" s="1"/>
  <c r="V6" i="107" s="1"/>
  <c r="L6" i="107"/>
  <c r="K6" i="107"/>
  <c r="J6" i="107"/>
  <c r="I6" i="107"/>
  <c r="H6" i="107"/>
  <c r="G6" i="107"/>
  <c r="L31" i="106"/>
  <c r="J31" i="106"/>
  <c r="K31" i="106" s="1"/>
  <c r="D31" i="106"/>
  <c r="E31" i="106" s="1"/>
  <c r="L23" i="106"/>
  <c r="K23" i="106"/>
  <c r="I23" i="106"/>
  <c r="H23" i="106"/>
  <c r="F23" i="106"/>
  <c r="E23" i="106"/>
  <c r="L22" i="106"/>
  <c r="K22" i="106"/>
  <c r="J22" i="106"/>
  <c r="I22" i="106"/>
  <c r="H22" i="106"/>
  <c r="G22" i="106"/>
  <c r="G23" i="106" s="1"/>
  <c r="F22" i="106"/>
  <c r="E22" i="106"/>
  <c r="D22" i="106"/>
  <c r="J21" i="106"/>
  <c r="J23" i="106" s="1"/>
  <c r="G21" i="106"/>
  <c r="F21" i="106"/>
  <c r="E21" i="106"/>
  <c r="D21" i="106"/>
  <c r="D23" i="106" s="1"/>
  <c r="L20" i="106"/>
  <c r="K20" i="106"/>
  <c r="I20" i="106"/>
  <c r="H20" i="106"/>
  <c r="F20" i="106"/>
  <c r="E20" i="106"/>
  <c r="L19" i="106"/>
  <c r="K19" i="106"/>
  <c r="J19" i="106"/>
  <c r="I19" i="106"/>
  <c r="H19" i="106"/>
  <c r="G19" i="106"/>
  <c r="F19" i="106"/>
  <c r="E19" i="106"/>
  <c r="D19" i="106"/>
  <c r="D20" i="106" s="1"/>
  <c r="L18" i="106"/>
  <c r="K18" i="106"/>
  <c r="J18" i="106"/>
  <c r="J20" i="106" s="1"/>
  <c r="I18" i="106"/>
  <c r="H18" i="106"/>
  <c r="G18" i="106"/>
  <c r="G20" i="106" s="1"/>
  <c r="F18" i="106"/>
  <c r="E18" i="106"/>
  <c r="D18" i="106"/>
  <c r="I17" i="106"/>
  <c r="H17" i="106"/>
  <c r="F17" i="106"/>
  <c r="E17" i="106"/>
  <c r="I16" i="106"/>
  <c r="H16" i="106"/>
  <c r="G16" i="106"/>
  <c r="F16" i="106"/>
  <c r="E16" i="106"/>
  <c r="D16" i="106"/>
  <c r="D17" i="106" s="1"/>
  <c r="I15" i="106"/>
  <c r="H15" i="106"/>
  <c r="G15" i="106"/>
  <c r="G17" i="106" s="1"/>
  <c r="F15" i="106"/>
  <c r="E15" i="106"/>
  <c r="D15" i="106"/>
  <c r="L11" i="106"/>
  <c r="K11" i="106"/>
  <c r="J11" i="106"/>
  <c r="I11" i="106"/>
  <c r="H11" i="106"/>
  <c r="G11" i="106"/>
  <c r="F11" i="106"/>
  <c r="E11" i="106"/>
  <c r="L10" i="106"/>
  <c r="K10" i="106"/>
  <c r="J10" i="106"/>
  <c r="I10" i="106"/>
  <c r="H10" i="106"/>
  <c r="G10" i="106"/>
  <c r="G31" i="106" s="1"/>
  <c r="F10" i="106"/>
  <c r="E10" i="106"/>
  <c r="D10" i="106"/>
  <c r="L9" i="106"/>
  <c r="K9" i="106"/>
  <c r="J9" i="106"/>
  <c r="J30" i="106" s="1"/>
  <c r="I9" i="106"/>
  <c r="H9" i="106"/>
  <c r="G9" i="106"/>
  <c r="G30" i="106" s="1"/>
  <c r="F9" i="106"/>
  <c r="E9" i="106"/>
  <c r="D9" i="106"/>
  <c r="D30" i="106" s="1"/>
  <c r="G30" i="105"/>
  <c r="H30" i="105" s="1"/>
  <c r="L23" i="105"/>
  <c r="K23" i="105"/>
  <c r="J23" i="105"/>
  <c r="I23" i="105"/>
  <c r="H23" i="105"/>
  <c r="G23" i="105"/>
  <c r="F23" i="105"/>
  <c r="E23" i="105"/>
  <c r="L22" i="105"/>
  <c r="K22" i="105"/>
  <c r="J22" i="105"/>
  <c r="I22" i="105"/>
  <c r="H22" i="105"/>
  <c r="G22" i="105"/>
  <c r="F22" i="105"/>
  <c r="E22" i="105"/>
  <c r="D22" i="105"/>
  <c r="D23" i="105" s="1"/>
  <c r="L21" i="105"/>
  <c r="K21" i="105"/>
  <c r="J21" i="105"/>
  <c r="I21" i="105"/>
  <c r="H21" i="105"/>
  <c r="G21" i="105"/>
  <c r="F21" i="105"/>
  <c r="E21" i="105"/>
  <c r="D21" i="105"/>
  <c r="L20" i="105"/>
  <c r="K20" i="105"/>
  <c r="J20" i="105"/>
  <c r="I20" i="105"/>
  <c r="H20" i="105"/>
  <c r="G20" i="105"/>
  <c r="F20" i="105"/>
  <c r="E20" i="105"/>
  <c r="L19" i="105"/>
  <c r="K19" i="105"/>
  <c r="J19" i="105"/>
  <c r="I19" i="105"/>
  <c r="H19" i="105"/>
  <c r="G19" i="105"/>
  <c r="F19" i="105"/>
  <c r="E19" i="105"/>
  <c r="D19" i="105"/>
  <c r="D31" i="105" s="1"/>
  <c r="L18" i="105"/>
  <c r="K18" i="105"/>
  <c r="J18" i="105"/>
  <c r="I18" i="105"/>
  <c r="H18" i="105"/>
  <c r="G18" i="105"/>
  <c r="F18" i="105"/>
  <c r="E18" i="105"/>
  <c r="D18" i="105"/>
  <c r="L17" i="105"/>
  <c r="K17" i="105"/>
  <c r="I17" i="105"/>
  <c r="H17" i="105"/>
  <c r="F17" i="105"/>
  <c r="E17" i="105"/>
  <c r="D17" i="105"/>
  <c r="L16" i="105"/>
  <c r="K16" i="105"/>
  <c r="J16" i="105"/>
  <c r="J17" i="105" s="1"/>
  <c r="I16" i="105"/>
  <c r="H16" i="105"/>
  <c r="G16" i="105"/>
  <c r="G17" i="105" s="1"/>
  <c r="F16" i="105"/>
  <c r="E16" i="105"/>
  <c r="D16" i="105"/>
  <c r="L15" i="105"/>
  <c r="K15" i="105"/>
  <c r="J15" i="105"/>
  <c r="I15" i="105"/>
  <c r="H15" i="105"/>
  <c r="G15" i="105"/>
  <c r="F15" i="105"/>
  <c r="E15" i="105"/>
  <c r="D15" i="105"/>
  <c r="L11" i="105"/>
  <c r="K11" i="105"/>
  <c r="J11" i="105"/>
  <c r="I11" i="105"/>
  <c r="H11" i="105"/>
  <c r="G11" i="105"/>
  <c r="F11" i="105"/>
  <c r="E11" i="105"/>
  <c r="L10" i="105"/>
  <c r="K10" i="105"/>
  <c r="J10" i="105"/>
  <c r="J31" i="105" s="1"/>
  <c r="I10" i="105"/>
  <c r="H10" i="105"/>
  <c r="G10" i="105"/>
  <c r="F10" i="105"/>
  <c r="E10" i="105"/>
  <c r="D10" i="105"/>
  <c r="L9" i="105"/>
  <c r="K9" i="105"/>
  <c r="J9" i="105"/>
  <c r="J30" i="105" s="1"/>
  <c r="I9" i="105"/>
  <c r="H9" i="105"/>
  <c r="G9" i="105"/>
  <c r="F9" i="105"/>
  <c r="E9" i="105"/>
  <c r="D9" i="105"/>
  <c r="D30" i="105" s="1"/>
  <c r="G25" i="104"/>
  <c r="F25" i="104"/>
  <c r="E25" i="104"/>
  <c r="I24" i="104"/>
  <c r="H24" i="104"/>
  <c r="J24" i="104" s="1"/>
  <c r="F24" i="104"/>
  <c r="E24" i="104"/>
  <c r="G24" i="104" s="1"/>
  <c r="I23" i="104"/>
  <c r="J23" i="104" s="1"/>
  <c r="H23" i="104"/>
  <c r="F23" i="104"/>
  <c r="G23" i="104" s="1"/>
  <c r="E23" i="104"/>
  <c r="I16" i="104"/>
  <c r="J16" i="104" s="1"/>
  <c r="H16" i="104"/>
  <c r="G16" i="104"/>
  <c r="F16" i="104"/>
  <c r="E16" i="104"/>
  <c r="I15" i="104"/>
  <c r="H15" i="104"/>
  <c r="J15" i="104" s="1"/>
  <c r="G15" i="104"/>
  <c r="F15" i="104"/>
  <c r="E15" i="104"/>
  <c r="I14" i="104"/>
  <c r="H14" i="104"/>
  <c r="J14" i="104" s="1"/>
  <c r="F14" i="104"/>
  <c r="E14" i="104"/>
  <c r="G14" i="104" s="1"/>
  <c r="I10" i="104"/>
  <c r="J10" i="104" s="1"/>
  <c r="H10" i="104"/>
  <c r="F10" i="104"/>
  <c r="G10" i="104" s="1"/>
  <c r="E10" i="104"/>
  <c r="I9" i="104"/>
  <c r="J9" i="104" s="1"/>
  <c r="H9" i="104"/>
  <c r="G9" i="104"/>
  <c r="F9" i="104"/>
  <c r="E9" i="104"/>
  <c r="I8" i="104"/>
  <c r="H8" i="104"/>
  <c r="J8" i="104" s="1"/>
  <c r="G8" i="104"/>
  <c r="F8" i="104"/>
  <c r="E8" i="104"/>
  <c r="I31" i="106" l="1"/>
  <c r="H31" i="106"/>
  <c r="E31" i="105"/>
  <c r="F31" i="105"/>
  <c r="L31" i="105"/>
  <c r="K31" i="105"/>
  <c r="J32" i="105"/>
  <c r="L30" i="105"/>
  <c r="K30" i="105"/>
  <c r="L30" i="106"/>
  <c r="K30" i="106"/>
  <c r="D32" i="105"/>
  <c r="F30" i="105"/>
  <c r="E30" i="105"/>
  <c r="D32" i="106"/>
  <c r="F30" i="106"/>
  <c r="E30" i="106"/>
  <c r="J32" i="106"/>
  <c r="G32" i="106"/>
  <c r="I30" i="106"/>
  <c r="H30" i="106"/>
  <c r="H152" i="113"/>
  <c r="I152" i="113" s="1"/>
  <c r="H215" i="114"/>
  <c r="I215" i="114" s="1"/>
  <c r="H201" i="114"/>
  <c r="I201" i="114" s="1"/>
  <c r="H234" i="114"/>
  <c r="I234" i="114" s="1"/>
  <c r="H249" i="114"/>
  <c r="I249" i="114" s="1"/>
  <c r="H253" i="114"/>
  <c r="I253" i="114" s="1"/>
  <c r="G31" i="105"/>
  <c r="I30" i="105"/>
  <c r="G32" i="105"/>
  <c r="D11" i="106"/>
  <c r="F31" i="106"/>
  <c r="U7" i="109"/>
  <c r="V7" i="109" s="1"/>
  <c r="J46" i="112"/>
  <c r="H200" i="114"/>
  <c r="I200" i="114" s="1"/>
  <c r="H207" i="114"/>
  <c r="I207" i="114" s="1"/>
  <c r="H223" i="114"/>
  <c r="H217" i="114"/>
  <c r="I217" i="114" s="1"/>
  <c r="H221" i="114"/>
  <c r="I221" i="114" s="1"/>
  <c r="H226" i="114"/>
  <c r="I226" i="114" s="1"/>
  <c r="H281" i="114"/>
  <c r="D11" i="105"/>
  <c r="F46" i="111"/>
  <c r="I46" i="111" s="1"/>
  <c r="E97" i="111"/>
  <c r="H97" i="111" s="1"/>
  <c r="L49" i="112"/>
  <c r="R49" i="112"/>
  <c r="H125" i="113"/>
  <c r="I125" i="113" s="1"/>
  <c r="H127" i="113"/>
  <c r="I127" i="113" s="1"/>
  <c r="H275" i="113"/>
  <c r="I275" i="113" s="1"/>
  <c r="H279" i="113"/>
  <c r="I279" i="113" s="1"/>
  <c r="H283" i="113"/>
  <c r="I283" i="113" s="1"/>
  <c r="H245" i="114"/>
  <c r="I245" i="114" s="1"/>
  <c r="H238" i="114"/>
  <c r="I238" i="114" s="1"/>
  <c r="D20" i="105"/>
  <c r="H95" i="110"/>
  <c r="I95" i="110" s="1"/>
  <c r="H99" i="110"/>
  <c r="I99" i="110" s="1"/>
  <c r="H103" i="110"/>
  <c r="I103" i="110" s="1"/>
  <c r="H110" i="110"/>
  <c r="I110" i="110" s="1"/>
  <c r="H121" i="113"/>
  <c r="I121" i="113" s="1"/>
  <c r="H123" i="113"/>
  <c r="I123" i="113" s="1"/>
  <c r="H133" i="113"/>
  <c r="I133" i="113" s="1"/>
  <c r="H137" i="113"/>
  <c r="I137" i="113" s="1"/>
  <c r="H141" i="113"/>
  <c r="I141" i="113" s="1"/>
  <c r="H294" i="113"/>
  <c r="H298" i="113"/>
  <c r="H302" i="113"/>
  <c r="P10" i="112"/>
  <c r="D45" i="112"/>
  <c r="P45" i="112" s="1"/>
  <c r="I45" i="112"/>
  <c r="Q11" i="112"/>
  <c r="E46" i="112"/>
  <c r="Q46" i="112" s="1"/>
  <c r="P11" i="112"/>
  <c r="M46" i="112"/>
  <c r="P46" i="112" s="1"/>
  <c r="H146" i="113"/>
  <c r="I146" i="113" s="1"/>
  <c r="H268" i="113"/>
  <c r="I268" i="113" s="1"/>
  <c r="H272" i="113"/>
  <c r="I272" i="113" s="1"/>
  <c r="H276" i="113"/>
  <c r="I276" i="113" s="1"/>
  <c r="H280" i="113"/>
  <c r="I280" i="113" s="1"/>
  <c r="H284" i="113"/>
  <c r="I284" i="113" s="1"/>
  <c r="H288" i="113"/>
  <c r="I288" i="113" s="1"/>
  <c r="H293" i="113"/>
  <c r="H301" i="113"/>
  <c r="H232" i="114"/>
  <c r="I232" i="114" s="1"/>
  <c r="H247" i="114"/>
  <c r="I247" i="114" s="1"/>
  <c r="H251" i="114"/>
  <c r="I251" i="114" s="1"/>
  <c r="H255" i="114"/>
  <c r="I255" i="114" s="1"/>
  <c r="H263" i="114"/>
  <c r="I263" i="114" s="1"/>
  <c r="H277" i="114"/>
  <c r="H283" i="114"/>
  <c r="U6" i="109"/>
  <c r="V6" i="109" s="1"/>
  <c r="J45" i="112"/>
  <c r="H144" i="113"/>
  <c r="I144" i="113" s="1"/>
  <c r="H256" i="114"/>
  <c r="I256" i="114" s="1"/>
  <c r="H258" i="114"/>
  <c r="I258" i="114" s="1"/>
  <c r="H210" i="114"/>
  <c r="H236" i="114"/>
  <c r="I236" i="114" s="1"/>
  <c r="U18" i="109"/>
  <c r="V18" i="109" s="1"/>
  <c r="H154" i="113"/>
  <c r="H252" i="114"/>
  <c r="I252" i="114" s="1"/>
  <c r="H254" i="114"/>
  <c r="I254" i="114" s="1"/>
  <c r="H228" i="114"/>
  <c r="I228" i="114" s="1"/>
  <c r="H285" i="114"/>
  <c r="N45" i="112"/>
  <c r="Q45" i="112" s="1"/>
  <c r="O46" i="112"/>
  <c r="R46" i="112" s="1"/>
  <c r="O45" i="112"/>
  <c r="R45" i="112" s="1"/>
  <c r="F32" i="106" l="1"/>
  <c r="E32" i="106"/>
  <c r="L32" i="105"/>
  <c r="K32" i="105"/>
  <c r="I32" i="105"/>
  <c r="H32" i="105"/>
  <c r="I31" i="105"/>
  <c r="H31" i="105"/>
  <c r="F32" i="105"/>
  <c r="E32" i="105"/>
  <c r="I32" i="106"/>
  <c r="H32" i="106"/>
  <c r="L32" i="106"/>
  <c r="K32" i="106"/>
  <c r="L3" i="103" l="1"/>
  <c r="K3" i="103"/>
  <c r="J3" i="103"/>
  <c r="I3" i="103"/>
  <c r="H3" i="103"/>
  <c r="G3" i="103"/>
  <c r="F3" i="103"/>
  <c r="E3" i="103"/>
  <c r="D3" i="103"/>
  <c r="C3" i="103"/>
  <c r="B14" i="101"/>
  <c r="B13" i="101"/>
  <c r="B12" i="101"/>
  <c r="B11" i="101"/>
  <c r="B10" i="101"/>
  <c r="B9" i="101"/>
  <c r="B8" i="101"/>
  <c r="B7" i="101"/>
  <c r="B6" i="101"/>
  <c r="B5" i="101"/>
  <c r="B15" i="100"/>
  <c r="B14" i="100"/>
  <c r="B13" i="100"/>
  <c r="B12" i="100"/>
  <c r="B11" i="100"/>
  <c r="B10" i="100"/>
  <c r="B9" i="100"/>
  <c r="B8" i="100"/>
  <c r="B7" i="100"/>
  <c r="B6" i="100"/>
  <c r="L3" i="99"/>
  <c r="K3" i="99"/>
  <c r="J3" i="99"/>
  <c r="I3" i="99"/>
  <c r="H3" i="99"/>
  <c r="G3" i="99"/>
  <c r="F3" i="99"/>
  <c r="E3" i="99"/>
  <c r="D3" i="99"/>
  <c r="L3" i="98"/>
  <c r="K3" i="98"/>
  <c r="J3" i="98"/>
  <c r="I3" i="98"/>
  <c r="H3" i="98"/>
  <c r="G3" i="98"/>
  <c r="F3" i="98"/>
  <c r="E3" i="98"/>
  <c r="D3" i="98"/>
  <c r="I3" i="97"/>
  <c r="K3" i="96"/>
  <c r="O16" i="95"/>
  <c r="M16" i="95"/>
  <c r="I16" i="95"/>
  <c r="T15" i="95"/>
  <c r="S15" i="95"/>
  <c r="S16" i="95" s="1"/>
  <c r="R15" i="95"/>
  <c r="Q15" i="95"/>
  <c r="Q16" i="95" s="1"/>
  <c r="P15" i="95"/>
  <c r="O15" i="95"/>
  <c r="N15" i="95"/>
  <c r="M15" i="95"/>
  <c r="J15" i="95"/>
  <c r="I15" i="95"/>
  <c r="H15" i="95"/>
  <c r="V15" i="95" s="1"/>
  <c r="G15" i="95"/>
  <c r="G16" i="95" s="1"/>
  <c r="U16" i="95" s="1"/>
  <c r="S14" i="95"/>
  <c r="Q14" i="95"/>
  <c r="O14" i="95"/>
  <c r="M14" i="95"/>
  <c r="I14" i="95"/>
  <c r="G14" i="95"/>
  <c r="U14" i="95" s="1"/>
  <c r="V13" i="95"/>
  <c r="U13" i="95"/>
  <c r="S12" i="95"/>
  <c r="Q12" i="95"/>
  <c r="O12" i="95"/>
  <c r="M12" i="95"/>
  <c r="I12" i="95"/>
  <c r="G12" i="95"/>
  <c r="U12" i="95" s="1"/>
  <c r="V11" i="95"/>
  <c r="U11" i="95"/>
  <c r="S10" i="95"/>
  <c r="Q10" i="95"/>
  <c r="O10" i="95"/>
  <c r="M10" i="95"/>
  <c r="I10" i="95"/>
  <c r="G10" i="95"/>
  <c r="U10" i="95" s="1"/>
  <c r="V9" i="95"/>
  <c r="U9" i="95"/>
  <c r="S8" i="95"/>
  <c r="Q8" i="95"/>
  <c r="O8" i="95"/>
  <c r="M8" i="95"/>
  <c r="I8" i="95"/>
  <c r="G8" i="95"/>
  <c r="U8" i="95" s="1"/>
  <c r="V7" i="95"/>
  <c r="U7" i="95"/>
  <c r="Q6" i="95"/>
  <c r="O6" i="95"/>
  <c r="M6" i="95"/>
  <c r="I6" i="95"/>
  <c r="G6" i="95"/>
  <c r="U6" i="95" s="1"/>
  <c r="V5" i="95"/>
  <c r="U5" i="95"/>
  <c r="M20" i="94"/>
  <c r="S19" i="94"/>
  <c r="S20" i="94" s="1"/>
  <c r="R19" i="94"/>
  <c r="Q20" i="94" s="1"/>
  <c r="Q19" i="94"/>
  <c r="P19" i="94"/>
  <c r="O20" i="94" s="1"/>
  <c r="O19" i="94"/>
  <c r="N19" i="94"/>
  <c r="M19" i="94"/>
  <c r="J19" i="94"/>
  <c r="V19" i="94" s="1"/>
  <c r="I19" i="94"/>
  <c r="I20" i="94" s="1"/>
  <c r="G19" i="94"/>
  <c r="G20" i="94" s="1"/>
  <c r="U20" i="94" s="1"/>
  <c r="Q18" i="94"/>
  <c r="U18" i="94" s="1"/>
  <c r="O18" i="94"/>
  <c r="I18" i="94"/>
  <c r="G18" i="94"/>
  <c r="V17" i="94"/>
  <c r="U17" i="94"/>
  <c r="U16" i="94"/>
  <c r="Q16" i="94"/>
  <c r="O16" i="94"/>
  <c r="M16" i="94"/>
  <c r="V15" i="94"/>
  <c r="U15" i="94"/>
  <c r="Q14" i="94"/>
  <c r="O14" i="94"/>
  <c r="M14" i="94"/>
  <c r="I14" i="94"/>
  <c r="U14" i="94" s="1"/>
  <c r="V13" i="94"/>
  <c r="U13" i="94"/>
  <c r="U12" i="94"/>
  <c r="Q12" i="94"/>
  <c r="O12" i="94"/>
  <c r="V11" i="94"/>
  <c r="U11" i="94"/>
  <c r="U10" i="94"/>
  <c r="S10" i="94"/>
  <c r="Q10" i="94"/>
  <c r="O10" i="94"/>
  <c r="M10" i="94"/>
  <c r="Q3" i="94"/>
  <c r="B14" i="93"/>
  <c r="B13" i="93"/>
  <c r="B12" i="93"/>
  <c r="B11" i="93"/>
  <c r="B10" i="93"/>
  <c r="B9" i="93"/>
  <c r="B7" i="93"/>
  <c r="B6" i="93"/>
  <c r="B5" i="93"/>
  <c r="L3" i="92"/>
  <c r="K3" i="92"/>
  <c r="J3" i="92"/>
  <c r="I3" i="92"/>
  <c r="H3" i="92"/>
  <c r="G3" i="92"/>
  <c r="F3" i="92"/>
  <c r="E3" i="92"/>
  <c r="D3" i="92"/>
  <c r="L3" i="91"/>
  <c r="K3" i="91"/>
  <c r="J3" i="91"/>
  <c r="I3" i="91"/>
  <c r="H3" i="91"/>
  <c r="G3" i="91"/>
  <c r="F3" i="91"/>
  <c r="E3" i="91"/>
  <c r="D3" i="91"/>
  <c r="I3" i="90"/>
  <c r="K3" i="89"/>
  <c r="O16" i="88"/>
  <c r="M16" i="88"/>
  <c r="T15" i="88"/>
  <c r="S15" i="88"/>
  <c r="S16" i="88" s="1"/>
  <c r="R15" i="88"/>
  <c r="Q15" i="88"/>
  <c r="Q16" i="88" s="1"/>
  <c r="P15" i="88"/>
  <c r="O15" i="88"/>
  <c r="N15" i="88"/>
  <c r="M15" i="88"/>
  <c r="J15" i="88"/>
  <c r="I15" i="88"/>
  <c r="I16" i="88" s="1"/>
  <c r="H15" i="88"/>
  <c r="V15" i="88" s="1"/>
  <c r="G15" i="88"/>
  <c r="G16" i="88" s="1"/>
  <c r="U16" i="88" s="1"/>
  <c r="S14" i="88"/>
  <c r="Q14" i="88"/>
  <c r="O14" i="88"/>
  <c r="M14" i="88"/>
  <c r="I14" i="88"/>
  <c r="G14" i="88"/>
  <c r="U14" i="88" s="1"/>
  <c r="V13" i="88"/>
  <c r="U13" i="88"/>
  <c r="S12" i="88"/>
  <c r="Q12" i="88"/>
  <c r="O12" i="88"/>
  <c r="M12" i="88"/>
  <c r="I12" i="88"/>
  <c r="G12" i="88"/>
  <c r="U12" i="88" s="1"/>
  <c r="V11" i="88"/>
  <c r="U11" i="88"/>
  <c r="S10" i="88"/>
  <c r="Q10" i="88"/>
  <c r="O10" i="88"/>
  <c r="M10" i="88"/>
  <c r="I10" i="88"/>
  <c r="G10" i="88"/>
  <c r="U10" i="88" s="1"/>
  <c r="V9" i="88"/>
  <c r="U9" i="88"/>
  <c r="S8" i="88"/>
  <c r="Q8" i="88"/>
  <c r="O8" i="88"/>
  <c r="M8" i="88"/>
  <c r="I8" i="88"/>
  <c r="G8" i="88"/>
  <c r="U8" i="88" s="1"/>
  <c r="V7" i="88"/>
  <c r="U7" i="88"/>
  <c r="S6" i="88"/>
  <c r="Q6" i="88"/>
  <c r="O6" i="88"/>
  <c r="M6" i="88"/>
  <c r="I6" i="88"/>
  <c r="G6" i="88"/>
  <c r="U6" i="88" s="1"/>
  <c r="V5" i="88"/>
  <c r="U5" i="88"/>
  <c r="S3" i="88"/>
  <c r="O3" i="88"/>
  <c r="I3" i="88"/>
  <c r="C3" i="88"/>
  <c r="U3" i="87"/>
  <c r="U3" i="88" s="1"/>
  <c r="S3" i="87"/>
  <c r="S3" i="97" s="1"/>
  <c r="Q3" i="87"/>
  <c r="Q3" i="88" s="1"/>
  <c r="O3" i="87"/>
  <c r="O3" i="94" s="1"/>
  <c r="M3" i="87"/>
  <c r="M3" i="94" s="1"/>
  <c r="K3" i="87"/>
  <c r="K3" i="94" s="1"/>
  <c r="I3" i="87"/>
  <c r="I3" i="96" s="1"/>
  <c r="G3" i="87"/>
  <c r="G3" i="97" s="1"/>
  <c r="E3" i="87"/>
  <c r="E3" i="97" s="1"/>
  <c r="C3" i="87"/>
  <c r="C3" i="97" s="1"/>
  <c r="B13" i="86"/>
  <c r="B12" i="86"/>
  <c r="B11" i="86"/>
  <c r="B10" i="86"/>
  <c r="B9" i="86"/>
  <c r="B8" i="86"/>
  <c r="B7" i="86"/>
  <c r="B6" i="86"/>
  <c r="B5" i="86"/>
  <c r="B13" i="85"/>
  <c r="B12" i="85"/>
  <c r="B11" i="85"/>
  <c r="B10" i="85"/>
  <c r="B9" i="85"/>
  <c r="B8" i="85"/>
  <c r="B7" i="85"/>
  <c r="B6" i="85"/>
  <c r="B5" i="85"/>
  <c r="E3" i="88" l="1"/>
  <c r="M3" i="89"/>
  <c r="K3" i="90"/>
  <c r="C3" i="94"/>
  <c r="S3" i="94"/>
  <c r="M3" i="96"/>
  <c r="K3" i="97"/>
  <c r="G3" i="88"/>
  <c r="O3" i="89"/>
  <c r="M3" i="90"/>
  <c r="E3" i="94"/>
  <c r="U19" i="94"/>
  <c r="O3" i="96"/>
  <c r="M3" i="97"/>
  <c r="U15" i="88"/>
  <c r="Q3" i="89"/>
  <c r="O3" i="90"/>
  <c r="G3" i="94"/>
  <c r="U15" i="95"/>
  <c r="Q3" i="96"/>
  <c r="O3" i="97"/>
  <c r="K3" i="88"/>
  <c r="C3" i="89"/>
  <c r="S3" i="89"/>
  <c r="Q3" i="90"/>
  <c r="I3" i="94"/>
  <c r="C3" i="96"/>
  <c r="S3" i="96"/>
  <c r="Q3" i="97"/>
  <c r="M3" i="88"/>
  <c r="E3" i="89"/>
  <c r="C3" i="90"/>
  <c r="S3" i="90"/>
  <c r="E3" i="96"/>
  <c r="G3" i="89"/>
  <c r="E3" i="90"/>
  <c r="G3" i="96"/>
  <c r="I3" i="89"/>
  <c r="G3" i="90"/>
  <c r="M55" i="83" l="1"/>
  <c r="L55" i="83"/>
  <c r="K55" i="83"/>
  <c r="J55" i="83"/>
  <c r="I55" i="83"/>
  <c r="H55" i="83"/>
  <c r="G55" i="83"/>
  <c r="F55" i="83"/>
  <c r="E55" i="83"/>
  <c r="D55" i="83"/>
  <c r="O54" i="83"/>
  <c r="M54" i="83"/>
  <c r="L54" i="83"/>
  <c r="K54" i="83"/>
  <c r="J54" i="83"/>
  <c r="I54" i="83"/>
  <c r="H54" i="83"/>
  <c r="G54" i="83"/>
  <c r="F54" i="83"/>
  <c r="E54" i="83"/>
  <c r="D54" i="83"/>
  <c r="M53" i="83"/>
  <c r="L53" i="83"/>
  <c r="K53" i="83"/>
  <c r="J53" i="83"/>
  <c r="I53" i="83"/>
  <c r="H53" i="83"/>
  <c r="G53" i="83"/>
  <c r="F53" i="83"/>
  <c r="E53" i="83"/>
  <c r="D53" i="83"/>
  <c r="M52" i="83"/>
  <c r="L52" i="83"/>
  <c r="K52" i="83"/>
  <c r="J52" i="83"/>
  <c r="I52" i="83"/>
  <c r="H52" i="83"/>
  <c r="G52" i="83"/>
  <c r="F52" i="83"/>
  <c r="E52" i="83"/>
  <c r="D52" i="83"/>
  <c r="N51" i="83"/>
  <c r="M51" i="83"/>
  <c r="L51" i="83"/>
  <c r="K51" i="83"/>
  <c r="J51" i="83"/>
  <c r="I51" i="83"/>
  <c r="H51" i="83"/>
  <c r="G51" i="83"/>
  <c r="F51" i="83"/>
  <c r="E51" i="83"/>
  <c r="D51" i="83"/>
  <c r="P50" i="83"/>
  <c r="O50" i="83"/>
  <c r="N50" i="83"/>
  <c r="O49" i="83"/>
  <c r="N49" i="83"/>
  <c r="P49" i="83" s="1"/>
  <c r="O48" i="83"/>
  <c r="N48" i="83"/>
  <c r="P48" i="83" s="1"/>
  <c r="O47" i="83"/>
  <c r="N47" i="83"/>
  <c r="P47" i="83" s="1"/>
  <c r="O46" i="83"/>
  <c r="N46" i="83"/>
  <c r="P46" i="83" s="1"/>
  <c r="B46" i="83"/>
  <c r="P45" i="83"/>
  <c r="O45" i="83"/>
  <c r="N45" i="83"/>
  <c r="O44" i="83"/>
  <c r="N44" i="83"/>
  <c r="P44" i="83" s="1"/>
  <c r="O43" i="83"/>
  <c r="N43" i="83"/>
  <c r="P43" i="83" s="1"/>
  <c r="O42" i="83"/>
  <c r="N42" i="83"/>
  <c r="P42" i="83" s="1"/>
  <c r="O41" i="83"/>
  <c r="N41" i="83"/>
  <c r="P41" i="83" s="1"/>
  <c r="B41" i="83"/>
  <c r="P40" i="83"/>
  <c r="O40" i="83"/>
  <c r="N40" i="83"/>
  <c r="O39" i="83"/>
  <c r="N39" i="83"/>
  <c r="P39" i="83" s="1"/>
  <c r="O38" i="83"/>
  <c r="N38" i="83"/>
  <c r="P38" i="83" s="1"/>
  <c r="O37" i="83"/>
  <c r="N37" i="83"/>
  <c r="P37" i="83" s="1"/>
  <c r="O36" i="83"/>
  <c r="N36" i="83"/>
  <c r="P36" i="83" s="1"/>
  <c r="B36" i="83"/>
  <c r="P35" i="83"/>
  <c r="O35" i="83"/>
  <c r="N35" i="83"/>
  <c r="O34" i="83"/>
  <c r="N34" i="83"/>
  <c r="P34" i="83" s="1"/>
  <c r="O33" i="83"/>
  <c r="N33" i="83"/>
  <c r="P33" i="83" s="1"/>
  <c r="O32" i="83"/>
  <c r="N32" i="83"/>
  <c r="P32" i="83" s="1"/>
  <c r="O31" i="83"/>
  <c r="N31" i="83"/>
  <c r="P31" i="83" s="1"/>
  <c r="B31" i="83"/>
  <c r="P30" i="83"/>
  <c r="O30" i="83"/>
  <c r="N30" i="83"/>
  <c r="O29" i="83"/>
  <c r="N29" i="83"/>
  <c r="P29" i="83" s="1"/>
  <c r="O28" i="83"/>
  <c r="N28" i="83"/>
  <c r="P28" i="83" s="1"/>
  <c r="O27" i="83"/>
  <c r="N27" i="83"/>
  <c r="P27" i="83" s="1"/>
  <c r="O26" i="83"/>
  <c r="N26" i="83"/>
  <c r="P26" i="83" s="1"/>
  <c r="B26" i="83"/>
  <c r="P25" i="83"/>
  <c r="O25" i="83"/>
  <c r="N25" i="83"/>
  <c r="O24" i="83"/>
  <c r="N24" i="83"/>
  <c r="P24" i="83" s="1"/>
  <c r="O23" i="83"/>
  <c r="N23" i="83"/>
  <c r="P23" i="83" s="1"/>
  <c r="O22" i="83"/>
  <c r="N22" i="83"/>
  <c r="P22" i="83" s="1"/>
  <c r="O21" i="83"/>
  <c r="N21" i="83"/>
  <c r="P21" i="83" s="1"/>
  <c r="B21" i="83"/>
  <c r="P20" i="83"/>
  <c r="O20" i="83"/>
  <c r="N20" i="83"/>
  <c r="O19" i="83"/>
  <c r="N19" i="83"/>
  <c r="P19" i="83" s="1"/>
  <c r="O18" i="83"/>
  <c r="N18" i="83"/>
  <c r="P18" i="83" s="1"/>
  <c r="O17" i="83"/>
  <c r="N17" i="83"/>
  <c r="P17" i="83" s="1"/>
  <c r="O16" i="83"/>
  <c r="N16" i="83"/>
  <c r="P16" i="83" s="1"/>
  <c r="B16" i="83"/>
  <c r="P15" i="83"/>
  <c r="P55" i="83" s="1"/>
  <c r="O15" i="83"/>
  <c r="O55" i="83" s="1"/>
  <c r="N15" i="83"/>
  <c r="N55" i="83" s="1"/>
  <c r="O14" i="83"/>
  <c r="N14" i="83"/>
  <c r="O13" i="83"/>
  <c r="O53" i="83" s="1"/>
  <c r="N13" i="83"/>
  <c r="N53" i="83" s="1"/>
  <c r="O12" i="83"/>
  <c r="O52" i="83" s="1"/>
  <c r="N12" i="83"/>
  <c r="N52" i="83" s="1"/>
  <c r="B11" i="83"/>
  <c r="B6" i="83"/>
  <c r="Q55" i="82"/>
  <c r="P55" i="82"/>
  <c r="O55" i="82"/>
  <c r="N55" i="82"/>
  <c r="M55" i="82"/>
  <c r="L55" i="82"/>
  <c r="K55" i="82"/>
  <c r="J55" i="82"/>
  <c r="R55" i="82" s="1"/>
  <c r="I55" i="82"/>
  <c r="H55" i="82"/>
  <c r="G55" i="82"/>
  <c r="F55" i="82"/>
  <c r="E55" i="82"/>
  <c r="S55" i="82" s="1"/>
  <c r="D55" i="82"/>
  <c r="Q54" i="82"/>
  <c r="P54" i="82"/>
  <c r="O54" i="82"/>
  <c r="N54" i="82"/>
  <c r="M54" i="82"/>
  <c r="L54" i="82"/>
  <c r="K54" i="82"/>
  <c r="S54" i="82" s="1"/>
  <c r="J54" i="82"/>
  <c r="I54" i="82"/>
  <c r="H54" i="82"/>
  <c r="G54" i="82"/>
  <c r="F54" i="82"/>
  <c r="E54" i="82"/>
  <c r="D54" i="82"/>
  <c r="R54" i="82" s="1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R53" i="82" s="1"/>
  <c r="Q52" i="82"/>
  <c r="P52" i="82"/>
  <c r="O52" i="82"/>
  <c r="N52" i="82"/>
  <c r="M52" i="82"/>
  <c r="L52" i="82"/>
  <c r="K52" i="82"/>
  <c r="J52" i="82"/>
  <c r="I52" i="82"/>
  <c r="H52" i="82"/>
  <c r="R52" i="82" s="1"/>
  <c r="T52" i="82" s="1"/>
  <c r="G52" i="82"/>
  <c r="F52" i="82"/>
  <c r="E52" i="82"/>
  <c r="S52" i="82" s="1"/>
  <c r="D52" i="82"/>
  <c r="Q51" i="82"/>
  <c r="P51" i="82"/>
  <c r="O51" i="82"/>
  <c r="N51" i="82"/>
  <c r="M51" i="82"/>
  <c r="L51" i="82"/>
  <c r="K51" i="82"/>
  <c r="J51" i="82"/>
  <c r="I51" i="82"/>
  <c r="S51" i="82" s="1"/>
  <c r="H51" i="82"/>
  <c r="G51" i="82"/>
  <c r="F51" i="82"/>
  <c r="E51" i="82"/>
  <c r="D51" i="82"/>
  <c r="R51" i="82" s="1"/>
  <c r="T51" i="82" s="1"/>
  <c r="B51" i="82"/>
  <c r="S50" i="82"/>
  <c r="T50" i="82" s="1"/>
  <c r="R50" i="82"/>
  <c r="S49" i="82"/>
  <c r="T49" i="82" s="1"/>
  <c r="R49" i="82"/>
  <c r="S48" i="82"/>
  <c r="R48" i="82"/>
  <c r="T48" i="82" s="1"/>
  <c r="T47" i="82"/>
  <c r="S47" i="82"/>
  <c r="R47" i="82"/>
  <c r="T46" i="82"/>
  <c r="S46" i="82"/>
  <c r="R46" i="82"/>
  <c r="B46" i="82"/>
  <c r="S45" i="82"/>
  <c r="T45" i="82" s="1"/>
  <c r="R45" i="82"/>
  <c r="S44" i="82"/>
  <c r="T44" i="82" s="1"/>
  <c r="R44" i="82"/>
  <c r="S43" i="82"/>
  <c r="R43" i="82"/>
  <c r="T43" i="82" s="1"/>
  <c r="T42" i="82"/>
  <c r="S42" i="82"/>
  <c r="R42" i="82"/>
  <c r="T41" i="82"/>
  <c r="S41" i="82"/>
  <c r="R41" i="82"/>
  <c r="B41" i="82"/>
  <c r="S40" i="82"/>
  <c r="R40" i="82"/>
  <c r="S39" i="82"/>
  <c r="T39" i="82" s="1"/>
  <c r="R39" i="82"/>
  <c r="S38" i="82"/>
  <c r="R38" i="82"/>
  <c r="T38" i="82" s="1"/>
  <c r="T37" i="82"/>
  <c r="S37" i="82"/>
  <c r="R37" i="82"/>
  <c r="T36" i="82"/>
  <c r="S36" i="82"/>
  <c r="R36" i="82"/>
  <c r="B36" i="82"/>
  <c r="S35" i="82"/>
  <c r="R35" i="82"/>
  <c r="T35" i="82" s="1"/>
  <c r="S34" i="82"/>
  <c r="T34" i="82" s="1"/>
  <c r="R34" i="82"/>
  <c r="S33" i="82"/>
  <c r="R33" i="82"/>
  <c r="T33" i="82" s="1"/>
  <c r="T32" i="82"/>
  <c r="S32" i="82"/>
  <c r="R32" i="82"/>
  <c r="T31" i="82"/>
  <c r="S31" i="82"/>
  <c r="R31" i="82"/>
  <c r="B31" i="82"/>
  <c r="S30" i="82"/>
  <c r="R30" i="82"/>
  <c r="T30" i="82" s="1"/>
  <c r="S29" i="82"/>
  <c r="T29" i="82" s="1"/>
  <c r="R29" i="82"/>
  <c r="S28" i="82"/>
  <c r="R28" i="82"/>
  <c r="T28" i="82" s="1"/>
  <c r="T27" i="82"/>
  <c r="S27" i="82"/>
  <c r="R27" i="82"/>
  <c r="T26" i="82"/>
  <c r="S26" i="82"/>
  <c r="R26" i="82"/>
  <c r="B26" i="82"/>
  <c r="S25" i="82"/>
  <c r="R25" i="82"/>
  <c r="T25" i="82" s="1"/>
  <c r="S24" i="82"/>
  <c r="T24" i="82" s="1"/>
  <c r="R24" i="82"/>
  <c r="S23" i="82"/>
  <c r="R23" i="82"/>
  <c r="T23" i="82" s="1"/>
  <c r="T22" i="82"/>
  <c r="S22" i="82"/>
  <c r="R22" i="82"/>
  <c r="T21" i="82"/>
  <c r="S21" i="82"/>
  <c r="R21" i="82"/>
  <c r="B21" i="82"/>
  <c r="S20" i="82"/>
  <c r="R20" i="82"/>
  <c r="S19" i="82"/>
  <c r="R19" i="82"/>
  <c r="T19" i="82" s="1"/>
  <c r="S18" i="82"/>
  <c r="R18" i="82"/>
  <c r="T18" i="82" s="1"/>
  <c r="T17" i="82"/>
  <c r="S17" i="82"/>
  <c r="R17" i="82"/>
  <c r="T16" i="82"/>
  <c r="S16" i="82"/>
  <c r="R16" i="82"/>
  <c r="B16" i="82"/>
  <c r="S15" i="82"/>
  <c r="R15" i="82"/>
  <c r="T15" i="82" s="1"/>
  <c r="S14" i="82"/>
  <c r="R14" i="82"/>
  <c r="T14" i="82" s="1"/>
  <c r="S13" i="82"/>
  <c r="R13" i="82"/>
  <c r="T13" i="82" s="1"/>
  <c r="T12" i="82"/>
  <c r="S12" i="82"/>
  <c r="R12" i="82"/>
  <c r="T11" i="82"/>
  <c r="S11" i="82"/>
  <c r="R11" i="82"/>
  <c r="B11" i="82"/>
  <c r="B6" i="82"/>
  <c r="M55" i="81"/>
  <c r="L55" i="81"/>
  <c r="K55" i="81"/>
  <c r="J55" i="81"/>
  <c r="I55" i="81"/>
  <c r="H55" i="81"/>
  <c r="G55" i="81"/>
  <c r="F55" i="81"/>
  <c r="E55" i="81"/>
  <c r="O55" i="81" s="1"/>
  <c r="D55" i="81"/>
  <c r="M54" i="81"/>
  <c r="L54" i="81"/>
  <c r="K54" i="81"/>
  <c r="J54" i="81"/>
  <c r="I54" i="81"/>
  <c r="H54" i="81"/>
  <c r="G54" i="81"/>
  <c r="F54" i="81"/>
  <c r="E54" i="81"/>
  <c r="O54" i="81" s="1"/>
  <c r="D54" i="81"/>
  <c r="N54" i="81" s="1"/>
  <c r="P54" i="81" s="1"/>
  <c r="M53" i="81"/>
  <c r="L53" i="81"/>
  <c r="K53" i="81"/>
  <c r="J53" i="81"/>
  <c r="I53" i="81"/>
  <c r="H53" i="81"/>
  <c r="G53" i="81"/>
  <c r="O53" i="81" s="1"/>
  <c r="F53" i="81"/>
  <c r="E53" i="81"/>
  <c r="D53" i="81"/>
  <c r="N53" i="81" s="1"/>
  <c r="O52" i="81"/>
  <c r="M52" i="81"/>
  <c r="L52" i="81"/>
  <c r="K52" i="81"/>
  <c r="J52" i="81"/>
  <c r="I52" i="81"/>
  <c r="H52" i="81"/>
  <c r="G52" i="81"/>
  <c r="F52" i="81"/>
  <c r="E52" i="81"/>
  <c r="D52" i="81"/>
  <c r="N52" i="81" s="1"/>
  <c r="M51" i="81"/>
  <c r="L51" i="81"/>
  <c r="K51" i="81"/>
  <c r="J51" i="81"/>
  <c r="I51" i="81"/>
  <c r="H51" i="81"/>
  <c r="G51" i="81"/>
  <c r="F51" i="81"/>
  <c r="E51" i="81"/>
  <c r="O51" i="81" s="1"/>
  <c r="D51" i="81"/>
  <c r="N51" i="81" s="1"/>
  <c r="P51" i="81" s="1"/>
  <c r="O50" i="81"/>
  <c r="N50" i="81"/>
  <c r="P50" i="81" s="1"/>
  <c r="O49" i="81"/>
  <c r="N49" i="81"/>
  <c r="P49" i="81" s="1"/>
  <c r="O48" i="81"/>
  <c r="N48" i="81"/>
  <c r="P48" i="81" s="1"/>
  <c r="O47" i="81"/>
  <c r="N47" i="81"/>
  <c r="P47" i="81" s="1"/>
  <c r="O46" i="81"/>
  <c r="N46" i="81"/>
  <c r="P46" i="81" s="1"/>
  <c r="P45" i="81"/>
  <c r="O45" i="81"/>
  <c r="N45" i="81"/>
  <c r="P44" i="81"/>
  <c r="O44" i="81"/>
  <c r="N44" i="81"/>
  <c r="O43" i="81"/>
  <c r="N43" i="81"/>
  <c r="P43" i="81" s="1"/>
  <c r="O42" i="81"/>
  <c r="N42" i="81"/>
  <c r="P42" i="81" s="1"/>
  <c r="O41" i="81"/>
  <c r="N41" i="81"/>
  <c r="P41" i="81" s="1"/>
  <c r="O40" i="81"/>
  <c r="N40" i="81"/>
  <c r="P40" i="81" s="1"/>
  <c r="O39" i="81"/>
  <c r="N39" i="81"/>
  <c r="P39" i="81" s="1"/>
  <c r="O38" i="81"/>
  <c r="N38" i="81"/>
  <c r="P38" i="81" s="1"/>
  <c r="P37" i="81"/>
  <c r="O37" i="81"/>
  <c r="N37" i="81"/>
  <c r="P36" i="81"/>
  <c r="O36" i="81"/>
  <c r="N36" i="81"/>
  <c r="O35" i="81"/>
  <c r="N35" i="81"/>
  <c r="P35" i="81" s="1"/>
  <c r="O34" i="81"/>
  <c r="N34" i="81"/>
  <c r="P34" i="81" s="1"/>
  <c r="O33" i="81"/>
  <c r="N33" i="81"/>
  <c r="P33" i="81" s="1"/>
  <c r="O32" i="81"/>
  <c r="N32" i="81"/>
  <c r="O31" i="81"/>
  <c r="N31" i="81"/>
  <c r="P31" i="81" s="1"/>
  <c r="O30" i="81"/>
  <c r="N30" i="81"/>
  <c r="P30" i="81" s="1"/>
  <c r="P29" i="81"/>
  <c r="O29" i="81"/>
  <c r="N29" i="81"/>
  <c r="P28" i="81"/>
  <c r="O28" i="81"/>
  <c r="N28" i="81"/>
  <c r="O27" i="81"/>
  <c r="N27" i="81"/>
  <c r="P27" i="81" s="1"/>
  <c r="O26" i="81"/>
  <c r="N26" i="81"/>
  <c r="P26" i="81" s="1"/>
  <c r="O25" i="81"/>
  <c r="N25" i="81"/>
  <c r="P25" i="81" s="1"/>
  <c r="O24" i="81"/>
  <c r="N24" i="81"/>
  <c r="P24" i="81" s="1"/>
  <c r="O23" i="81"/>
  <c r="N23" i="81"/>
  <c r="P23" i="81" s="1"/>
  <c r="O22" i="81"/>
  <c r="N22" i="81"/>
  <c r="P22" i="81" s="1"/>
  <c r="P21" i="81"/>
  <c r="O21" i="81"/>
  <c r="N21" i="81"/>
  <c r="P20" i="81"/>
  <c r="O20" i="81"/>
  <c r="N20" i="81"/>
  <c r="O19" i="81"/>
  <c r="N19" i="81"/>
  <c r="P19" i="81" s="1"/>
  <c r="O18" i="81"/>
  <c r="N18" i="81"/>
  <c r="P18" i="81" s="1"/>
  <c r="O17" i="81"/>
  <c r="N17" i="81"/>
  <c r="P17" i="81" s="1"/>
  <c r="O16" i="81"/>
  <c r="N16" i="81"/>
  <c r="P16" i="81" s="1"/>
  <c r="O15" i="81"/>
  <c r="N15" i="81"/>
  <c r="P15" i="81" s="1"/>
  <c r="O14" i="81"/>
  <c r="N14" i="81"/>
  <c r="P14" i="81" s="1"/>
  <c r="P13" i="81"/>
  <c r="O13" i="81"/>
  <c r="N13" i="81"/>
  <c r="B9" i="80"/>
  <c r="B8" i="80"/>
  <c r="B7" i="80"/>
  <c r="B6" i="80"/>
  <c r="B5" i="80"/>
  <c r="B4" i="80"/>
  <c r="B9" i="79"/>
  <c r="B8" i="79"/>
  <c r="B7" i="79"/>
  <c r="B6" i="79"/>
  <c r="B5" i="79"/>
  <c r="B4" i="79"/>
  <c r="B9" i="78"/>
  <c r="B8" i="78"/>
  <c r="B7" i="78"/>
  <c r="B6" i="78"/>
  <c r="B5" i="78"/>
  <c r="B4" i="78"/>
  <c r="B9" i="77"/>
  <c r="B8" i="77"/>
  <c r="B7" i="77"/>
  <c r="B6" i="77"/>
  <c r="B5" i="77"/>
  <c r="B4" i="77"/>
  <c r="B11" i="76"/>
  <c r="B10" i="76"/>
  <c r="B9" i="76"/>
  <c r="B8" i="76"/>
  <c r="B7" i="76"/>
  <c r="B6" i="76"/>
  <c r="B9" i="75"/>
  <c r="B8" i="75"/>
  <c r="B7" i="75"/>
  <c r="B6" i="75"/>
  <c r="B5" i="75"/>
  <c r="B4" i="75"/>
  <c r="B9" i="74"/>
  <c r="B8" i="74"/>
  <c r="B7" i="74"/>
  <c r="B6" i="74"/>
  <c r="B5" i="74"/>
  <c r="B4" i="74"/>
  <c r="B9" i="73"/>
  <c r="B8" i="73"/>
  <c r="B7" i="73"/>
  <c r="B6" i="73"/>
  <c r="B5" i="73"/>
  <c r="B4" i="73"/>
  <c r="B9" i="72"/>
  <c r="B8" i="72"/>
  <c r="B7" i="72"/>
  <c r="B6" i="72"/>
  <c r="B5" i="72"/>
  <c r="B4" i="72"/>
  <c r="D82" i="71"/>
  <c r="C81" i="71"/>
  <c r="F78" i="71"/>
  <c r="E77" i="71"/>
  <c r="C76" i="71"/>
  <c r="G73" i="71"/>
  <c r="E72" i="71"/>
  <c r="D71" i="71"/>
  <c r="G68" i="71"/>
  <c r="F67" i="71"/>
  <c r="D66" i="71"/>
  <c r="C65" i="71"/>
  <c r="F62" i="71"/>
  <c r="E61" i="71"/>
  <c r="G54" i="71"/>
  <c r="F54" i="71"/>
  <c r="E54" i="71"/>
  <c r="D54" i="71"/>
  <c r="C54" i="71"/>
  <c r="G53" i="71"/>
  <c r="F53" i="71"/>
  <c r="E53" i="71"/>
  <c r="D53" i="71"/>
  <c r="C53" i="71"/>
  <c r="G52" i="71"/>
  <c r="F52" i="71"/>
  <c r="E52" i="71"/>
  <c r="D52" i="71"/>
  <c r="C52" i="71"/>
  <c r="H52" i="71" s="1"/>
  <c r="G51" i="71"/>
  <c r="F51" i="71"/>
  <c r="E51" i="71"/>
  <c r="D51" i="71"/>
  <c r="C51" i="71"/>
  <c r="H51" i="71" s="1"/>
  <c r="H50" i="71"/>
  <c r="G50" i="71"/>
  <c r="F50" i="71"/>
  <c r="E50" i="71"/>
  <c r="D50" i="71"/>
  <c r="C50" i="71"/>
  <c r="G49" i="71"/>
  <c r="F49" i="71"/>
  <c r="E49" i="71"/>
  <c r="D49" i="71"/>
  <c r="C49" i="71"/>
  <c r="G48" i="71"/>
  <c r="F48" i="71"/>
  <c r="E48" i="71"/>
  <c r="D48" i="71"/>
  <c r="C48" i="71"/>
  <c r="G47" i="71"/>
  <c r="F47" i="71"/>
  <c r="E47" i="71"/>
  <c r="D47" i="71"/>
  <c r="C47" i="71"/>
  <c r="G46" i="71"/>
  <c r="F46" i="71"/>
  <c r="E46" i="71"/>
  <c r="D46" i="71"/>
  <c r="C46" i="71"/>
  <c r="H46" i="71" s="1"/>
  <c r="I45" i="71"/>
  <c r="G45" i="71"/>
  <c r="F45" i="71"/>
  <c r="E45" i="71"/>
  <c r="D45" i="71"/>
  <c r="C45" i="71"/>
  <c r="H45" i="71" s="1"/>
  <c r="G44" i="71"/>
  <c r="F44" i="71"/>
  <c r="E44" i="71"/>
  <c r="D44" i="71"/>
  <c r="H44" i="71" s="1"/>
  <c r="C44" i="71"/>
  <c r="G43" i="71"/>
  <c r="F43" i="71"/>
  <c r="E43" i="71"/>
  <c r="D43" i="71"/>
  <c r="C43" i="71"/>
  <c r="G42" i="71"/>
  <c r="F42" i="71"/>
  <c r="E42" i="71"/>
  <c r="D42" i="71"/>
  <c r="C42" i="71"/>
  <c r="H42" i="71" s="1"/>
  <c r="G41" i="71"/>
  <c r="F41" i="71"/>
  <c r="E41" i="71"/>
  <c r="D41" i="71"/>
  <c r="C41" i="71"/>
  <c r="H41" i="71" s="1"/>
  <c r="I41" i="71" s="1"/>
  <c r="G40" i="71"/>
  <c r="F40" i="71"/>
  <c r="E40" i="71"/>
  <c r="D40" i="71"/>
  <c r="C40" i="71"/>
  <c r="H40" i="71" s="1"/>
  <c r="H39" i="71"/>
  <c r="G39" i="71"/>
  <c r="F39" i="71"/>
  <c r="E39" i="71"/>
  <c r="D39" i="71"/>
  <c r="C39" i="71"/>
  <c r="G38" i="71"/>
  <c r="F38" i="71"/>
  <c r="E38" i="71"/>
  <c r="D38" i="71"/>
  <c r="C38" i="71"/>
  <c r="H38" i="71" s="1"/>
  <c r="G37" i="71"/>
  <c r="F37" i="71"/>
  <c r="E37" i="71"/>
  <c r="D37" i="71"/>
  <c r="C37" i="71"/>
  <c r="G36" i="71"/>
  <c r="F36" i="71"/>
  <c r="E36" i="71"/>
  <c r="D36" i="71"/>
  <c r="C36" i="71"/>
  <c r="H36" i="71" s="1"/>
  <c r="G35" i="71"/>
  <c r="F35" i="71"/>
  <c r="E35" i="71"/>
  <c r="D35" i="71"/>
  <c r="C35" i="71"/>
  <c r="H35" i="71" s="1"/>
  <c r="H34" i="71"/>
  <c r="G34" i="71"/>
  <c r="G56" i="71" s="1"/>
  <c r="F34" i="71"/>
  <c r="F56" i="71" s="1"/>
  <c r="E34" i="71"/>
  <c r="E56" i="71" s="1"/>
  <c r="D34" i="71"/>
  <c r="C34" i="71"/>
  <c r="G33" i="71"/>
  <c r="F33" i="71"/>
  <c r="E33" i="71"/>
  <c r="E55" i="71" s="1"/>
  <c r="E57" i="71" s="1"/>
  <c r="D33" i="71"/>
  <c r="C33" i="71"/>
  <c r="H26" i="71"/>
  <c r="G26" i="71"/>
  <c r="G82" i="71" s="1"/>
  <c r="F26" i="71"/>
  <c r="F82" i="71" s="1"/>
  <c r="E26" i="71"/>
  <c r="E82" i="71" s="1"/>
  <c r="D26" i="71"/>
  <c r="C26" i="71"/>
  <c r="C82" i="71" s="1"/>
  <c r="G25" i="71"/>
  <c r="G81" i="71" s="1"/>
  <c r="F25" i="71"/>
  <c r="F81" i="71" s="1"/>
  <c r="E25" i="71"/>
  <c r="D25" i="71"/>
  <c r="D81" i="71" s="1"/>
  <c r="C25" i="71"/>
  <c r="G24" i="71"/>
  <c r="G80" i="71" s="1"/>
  <c r="F24" i="71"/>
  <c r="F80" i="71" s="1"/>
  <c r="E24" i="71"/>
  <c r="E80" i="71" s="1"/>
  <c r="D24" i="71"/>
  <c r="D80" i="71" s="1"/>
  <c r="C24" i="71"/>
  <c r="G23" i="71"/>
  <c r="G79" i="71" s="1"/>
  <c r="F23" i="71"/>
  <c r="F79" i="71" s="1"/>
  <c r="E23" i="71"/>
  <c r="E79" i="71" s="1"/>
  <c r="D23" i="71"/>
  <c r="D79" i="71" s="1"/>
  <c r="C23" i="71"/>
  <c r="G22" i="71"/>
  <c r="G78" i="71" s="1"/>
  <c r="F22" i="71"/>
  <c r="E22" i="71"/>
  <c r="E78" i="71" s="1"/>
  <c r="D22" i="71"/>
  <c r="D78" i="71" s="1"/>
  <c r="C22" i="71"/>
  <c r="H22" i="71" s="1"/>
  <c r="G21" i="71"/>
  <c r="G77" i="71" s="1"/>
  <c r="F21" i="71"/>
  <c r="F77" i="71" s="1"/>
  <c r="E21" i="71"/>
  <c r="D21" i="71"/>
  <c r="D77" i="71" s="1"/>
  <c r="C21" i="71"/>
  <c r="C77" i="71" s="1"/>
  <c r="G20" i="71"/>
  <c r="G76" i="71" s="1"/>
  <c r="F20" i="71"/>
  <c r="F76" i="71" s="1"/>
  <c r="E20" i="71"/>
  <c r="E76" i="71" s="1"/>
  <c r="D20" i="71"/>
  <c r="D76" i="71" s="1"/>
  <c r="C20" i="71"/>
  <c r="H20" i="71" s="1"/>
  <c r="G19" i="71"/>
  <c r="G75" i="71" s="1"/>
  <c r="F19" i="71"/>
  <c r="F75" i="71" s="1"/>
  <c r="E19" i="71"/>
  <c r="E75" i="71" s="1"/>
  <c r="D19" i="71"/>
  <c r="C19" i="71"/>
  <c r="G18" i="71"/>
  <c r="G74" i="71" s="1"/>
  <c r="F18" i="71"/>
  <c r="F74" i="71" s="1"/>
  <c r="E18" i="71"/>
  <c r="E74" i="71" s="1"/>
  <c r="D18" i="71"/>
  <c r="D74" i="71" s="1"/>
  <c r="C18" i="71"/>
  <c r="H18" i="71" s="1"/>
  <c r="G17" i="71"/>
  <c r="F17" i="71"/>
  <c r="F73" i="71" s="1"/>
  <c r="E17" i="71"/>
  <c r="E73" i="71" s="1"/>
  <c r="D17" i="71"/>
  <c r="D73" i="71" s="1"/>
  <c r="C17" i="71"/>
  <c r="G16" i="71"/>
  <c r="G72" i="71" s="1"/>
  <c r="F16" i="71"/>
  <c r="F72" i="71" s="1"/>
  <c r="E16" i="71"/>
  <c r="D16" i="71"/>
  <c r="D72" i="71" s="1"/>
  <c r="C16" i="71"/>
  <c r="C72" i="71" s="1"/>
  <c r="H15" i="71"/>
  <c r="G15" i="71"/>
  <c r="G71" i="71" s="1"/>
  <c r="F15" i="71"/>
  <c r="F71" i="71" s="1"/>
  <c r="E15" i="71"/>
  <c r="E71" i="71" s="1"/>
  <c r="D15" i="71"/>
  <c r="C15" i="71"/>
  <c r="C71" i="71" s="1"/>
  <c r="G14" i="71"/>
  <c r="G70" i="71" s="1"/>
  <c r="F14" i="71"/>
  <c r="F70" i="71" s="1"/>
  <c r="E14" i="71"/>
  <c r="E70" i="71" s="1"/>
  <c r="D14" i="71"/>
  <c r="D70" i="71" s="1"/>
  <c r="C14" i="71"/>
  <c r="H14" i="71" s="1"/>
  <c r="G13" i="71"/>
  <c r="G69" i="71" s="1"/>
  <c r="F13" i="71"/>
  <c r="F69" i="71" s="1"/>
  <c r="E13" i="71"/>
  <c r="E69" i="71" s="1"/>
  <c r="D13" i="71"/>
  <c r="D69" i="71" s="1"/>
  <c r="C13" i="71"/>
  <c r="G12" i="71"/>
  <c r="F12" i="71"/>
  <c r="F68" i="71" s="1"/>
  <c r="E12" i="71"/>
  <c r="E68" i="71" s="1"/>
  <c r="D12" i="71"/>
  <c r="D68" i="71" s="1"/>
  <c r="C12" i="71"/>
  <c r="C28" i="71" s="1"/>
  <c r="G11" i="71"/>
  <c r="G67" i="71" s="1"/>
  <c r="F11" i="71"/>
  <c r="E11" i="71"/>
  <c r="E67" i="71" s="1"/>
  <c r="D11" i="71"/>
  <c r="D67" i="71" s="1"/>
  <c r="C11" i="71"/>
  <c r="H11" i="71" s="1"/>
  <c r="H10" i="71"/>
  <c r="G10" i="71"/>
  <c r="G66" i="71" s="1"/>
  <c r="F10" i="71"/>
  <c r="F66" i="71" s="1"/>
  <c r="E10" i="71"/>
  <c r="E66" i="71" s="1"/>
  <c r="D10" i="71"/>
  <c r="C10" i="71"/>
  <c r="C66" i="71" s="1"/>
  <c r="G9" i="71"/>
  <c r="G65" i="71" s="1"/>
  <c r="F9" i="71"/>
  <c r="F65" i="71" s="1"/>
  <c r="E9" i="71"/>
  <c r="E65" i="71" s="1"/>
  <c r="D9" i="71"/>
  <c r="D65" i="71" s="1"/>
  <c r="C9" i="71"/>
  <c r="G8" i="71"/>
  <c r="G64" i="71" s="1"/>
  <c r="F8" i="71"/>
  <c r="F64" i="71" s="1"/>
  <c r="E8" i="71"/>
  <c r="E64" i="71" s="1"/>
  <c r="D8" i="71"/>
  <c r="D64" i="71" s="1"/>
  <c r="C8" i="71"/>
  <c r="H8" i="71" s="1"/>
  <c r="G7" i="71"/>
  <c r="G63" i="71" s="1"/>
  <c r="F7" i="71"/>
  <c r="F63" i="71" s="1"/>
  <c r="E7" i="71"/>
  <c r="E63" i="71" s="1"/>
  <c r="D7" i="71"/>
  <c r="D63" i="71" s="1"/>
  <c r="C7" i="71"/>
  <c r="G6" i="71"/>
  <c r="G28" i="71" s="1"/>
  <c r="F6" i="71"/>
  <c r="F28" i="71" s="1"/>
  <c r="E6" i="71"/>
  <c r="D6" i="71"/>
  <c r="D62" i="71" s="1"/>
  <c r="D84" i="71" s="1"/>
  <c r="C6" i="71"/>
  <c r="H6" i="71" s="1"/>
  <c r="G5" i="71"/>
  <c r="G27" i="71" s="1"/>
  <c r="G29" i="71" s="1"/>
  <c r="F5" i="71"/>
  <c r="E5" i="71"/>
  <c r="D5" i="71"/>
  <c r="C5" i="71"/>
  <c r="C61" i="71" s="1"/>
  <c r="E84" i="70"/>
  <c r="H82" i="70"/>
  <c r="G81" i="70"/>
  <c r="F81" i="70"/>
  <c r="E81" i="70"/>
  <c r="D81" i="70"/>
  <c r="C81" i="70"/>
  <c r="H81" i="70" s="1"/>
  <c r="I81" i="70" s="1"/>
  <c r="G80" i="70"/>
  <c r="F80" i="70"/>
  <c r="E80" i="70"/>
  <c r="D80" i="70"/>
  <c r="C80" i="70"/>
  <c r="H80" i="70" s="1"/>
  <c r="G79" i="70"/>
  <c r="F79" i="70"/>
  <c r="E79" i="70"/>
  <c r="D79" i="70"/>
  <c r="C79" i="70"/>
  <c r="H79" i="70" s="1"/>
  <c r="I79" i="70" s="1"/>
  <c r="G78" i="70"/>
  <c r="H78" i="70" s="1"/>
  <c r="F78" i="70"/>
  <c r="E78" i="70"/>
  <c r="D78" i="70"/>
  <c r="C78" i="70"/>
  <c r="G77" i="70"/>
  <c r="F77" i="70"/>
  <c r="H77" i="70" s="1"/>
  <c r="I77" i="70" s="1"/>
  <c r="E77" i="70"/>
  <c r="D77" i="70"/>
  <c r="C77" i="70"/>
  <c r="G76" i="70"/>
  <c r="F76" i="70"/>
  <c r="E76" i="70"/>
  <c r="D76" i="70"/>
  <c r="C76" i="70"/>
  <c r="G75" i="70"/>
  <c r="F75" i="70"/>
  <c r="E75" i="70"/>
  <c r="D75" i="70"/>
  <c r="C75" i="70"/>
  <c r="H75" i="70" s="1"/>
  <c r="G74" i="70"/>
  <c r="F74" i="70"/>
  <c r="E74" i="70"/>
  <c r="D74" i="70"/>
  <c r="C74" i="70"/>
  <c r="H74" i="70" s="1"/>
  <c r="H73" i="70"/>
  <c r="I73" i="70" s="1"/>
  <c r="G73" i="70"/>
  <c r="F73" i="70"/>
  <c r="E73" i="70"/>
  <c r="D73" i="70"/>
  <c r="C73" i="70"/>
  <c r="G72" i="70"/>
  <c r="F72" i="70"/>
  <c r="H72" i="70" s="1"/>
  <c r="E72" i="70"/>
  <c r="D72" i="70"/>
  <c r="C72" i="70"/>
  <c r="G71" i="70"/>
  <c r="F71" i="70"/>
  <c r="E71" i="70"/>
  <c r="H71" i="70" s="1"/>
  <c r="I71" i="70" s="1"/>
  <c r="D71" i="70"/>
  <c r="C71" i="70"/>
  <c r="G70" i="70"/>
  <c r="F70" i="70"/>
  <c r="E70" i="70"/>
  <c r="D70" i="70"/>
  <c r="C70" i="70"/>
  <c r="H70" i="70" s="1"/>
  <c r="G69" i="70"/>
  <c r="F69" i="70"/>
  <c r="E69" i="70"/>
  <c r="D69" i="70"/>
  <c r="C69" i="70"/>
  <c r="H69" i="70" s="1"/>
  <c r="H68" i="70"/>
  <c r="G68" i="70"/>
  <c r="F68" i="70"/>
  <c r="E68" i="70"/>
  <c r="D68" i="70"/>
  <c r="C68" i="70"/>
  <c r="G67" i="70"/>
  <c r="H67" i="70" s="1"/>
  <c r="F67" i="70"/>
  <c r="E67" i="70"/>
  <c r="D67" i="70"/>
  <c r="C67" i="70"/>
  <c r="G66" i="70"/>
  <c r="F66" i="70"/>
  <c r="E66" i="70"/>
  <c r="H66" i="70" s="1"/>
  <c r="D66" i="70"/>
  <c r="C66" i="70"/>
  <c r="G65" i="70"/>
  <c r="F65" i="70"/>
  <c r="E65" i="70"/>
  <c r="D65" i="70"/>
  <c r="D83" i="70" s="1"/>
  <c r="C65" i="70"/>
  <c r="H65" i="70" s="1"/>
  <c r="I65" i="70" s="1"/>
  <c r="G64" i="70"/>
  <c r="F64" i="70"/>
  <c r="E64" i="70"/>
  <c r="D64" i="70"/>
  <c r="C64" i="70"/>
  <c r="H64" i="70" s="1"/>
  <c r="I63" i="70" s="1"/>
  <c r="G63" i="70"/>
  <c r="F63" i="70"/>
  <c r="E63" i="70"/>
  <c r="D63" i="70"/>
  <c r="C63" i="70"/>
  <c r="H63" i="70" s="1"/>
  <c r="G62" i="70"/>
  <c r="F62" i="70"/>
  <c r="F84" i="70" s="1"/>
  <c r="E62" i="70"/>
  <c r="D62" i="70"/>
  <c r="C62" i="70"/>
  <c r="C84" i="70" s="1"/>
  <c r="G61" i="70"/>
  <c r="F61" i="70"/>
  <c r="E61" i="70"/>
  <c r="D61" i="70"/>
  <c r="C61" i="70"/>
  <c r="C83" i="70" s="1"/>
  <c r="C85" i="70" s="1"/>
  <c r="E57" i="70"/>
  <c r="D57" i="70"/>
  <c r="G56" i="70"/>
  <c r="G57" i="70" s="1"/>
  <c r="F56" i="70"/>
  <c r="E56" i="70"/>
  <c r="D56" i="70"/>
  <c r="C56" i="70"/>
  <c r="G55" i="70"/>
  <c r="F55" i="70"/>
  <c r="F57" i="70" s="1"/>
  <c r="E55" i="70"/>
  <c r="D55" i="70"/>
  <c r="C55" i="70"/>
  <c r="C57" i="70" s="1"/>
  <c r="H54" i="70"/>
  <c r="I53" i="70"/>
  <c r="H53" i="70"/>
  <c r="H52" i="70"/>
  <c r="I51" i="70"/>
  <c r="H51" i="70"/>
  <c r="H50" i="70"/>
  <c r="H49" i="70"/>
  <c r="I49" i="70" s="1"/>
  <c r="H48" i="70"/>
  <c r="H47" i="70"/>
  <c r="I47" i="70" s="1"/>
  <c r="H46" i="70"/>
  <c r="H45" i="70"/>
  <c r="I45" i="70" s="1"/>
  <c r="H44" i="70"/>
  <c r="H43" i="70"/>
  <c r="I43" i="70" s="1"/>
  <c r="H42" i="70"/>
  <c r="H41" i="70"/>
  <c r="I41" i="70" s="1"/>
  <c r="H40" i="70"/>
  <c r="I39" i="70"/>
  <c r="H39" i="70"/>
  <c r="H38" i="70"/>
  <c r="I37" i="70"/>
  <c r="H37" i="70"/>
  <c r="H36" i="70"/>
  <c r="I35" i="70"/>
  <c r="H35" i="70"/>
  <c r="H34" i="70"/>
  <c r="H56" i="70" s="1"/>
  <c r="H33" i="70"/>
  <c r="I33" i="70" s="1"/>
  <c r="G28" i="70"/>
  <c r="F28" i="70"/>
  <c r="E28" i="70"/>
  <c r="D28" i="70"/>
  <c r="C28" i="70"/>
  <c r="C29" i="70" s="1"/>
  <c r="G27" i="70"/>
  <c r="G29" i="70" s="1"/>
  <c r="F27" i="70"/>
  <c r="F29" i="70" s="1"/>
  <c r="E27" i="70"/>
  <c r="E29" i="70" s="1"/>
  <c r="D27" i="70"/>
  <c r="D29" i="70" s="1"/>
  <c r="C27" i="70"/>
  <c r="H26" i="70"/>
  <c r="H25" i="70"/>
  <c r="I25" i="70" s="1"/>
  <c r="H24" i="70"/>
  <c r="H23" i="70"/>
  <c r="I23" i="70" s="1"/>
  <c r="H22" i="70"/>
  <c r="H21" i="70"/>
  <c r="I21" i="70" s="1"/>
  <c r="H20" i="70"/>
  <c r="H19" i="70"/>
  <c r="I19" i="70" s="1"/>
  <c r="H18" i="70"/>
  <c r="I17" i="70"/>
  <c r="H17" i="70"/>
  <c r="H16" i="70"/>
  <c r="I15" i="70"/>
  <c r="H15" i="70"/>
  <c r="H14" i="70"/>
  <c r="H13" i="70"/>
  <c r="I13" i="70" s="1"/>
  <c r="H12" i="70"/>
  <c r="H11" i="70"/>
  <c r="I11" i="70" s="1"/>
  <c r="H10" i="70"/>
  <c r="H9" i="70"/>
  <c r="I9" i="70" s="1"/>
  <c r="H8" i="70"/>
  <c r="H28" i="70" s="1"/>
  <c r="H7" i="70"/>
  <c r="I7" i="70" s="1"/>
  <c r="H6" i="70"/>
  <c r="H5" i="70"/>
  <c r="I5" i="70" s="1"/>
  <c r="H82" i="69"/>
  <c r="I81" i="69"/>
  <c r="G81" i="69"/>
  <c r="F81" i="69"/>
  <c r="E81" i="69"/>
  <c r="D81" i="69"/>
  <c r="C81" i="69"/>
  <c r="H81" i="69" s="1"/>
  <c r="G80" i="69"/>
  <c r="H80" i="69" s="1"/>
  <c r="F80" i="69"/>
  <c r="E80" i="69"/>
  <c r="D80" i="69"/>
  <c r="C80" i="69"/>
  <c r="G79" i="69"/>
  <c r="F79" i="69"/>
  <c r="H79" i="69" s="1"/>
  <c r="I79" i="69" s="1"/>
  <c r="E79" i="69"/>
  <c r="D79" i="69"/>
  <c r="C79" i="69"/>
  <c r="G78" i="69"/>
  <c r="F78" i="69"/>
  <c r="E78" i="69"/>
  <c r="D78" i="69"/>
  <c r="H78" i="69" s="1"/>
  <c r="C78" i="69"/>
  <c r="G77" i="69"/>
  <c r="F77" i="69"/>
  <c r="E77" i="69"/>
  <c r="D77" i="69"/>
  <c r="C77" i="69"/>
  <c r="H77" i="69" s="1"/>
  <c r="I77" i="69" s="1"/>
  <c r="G76" i="69"/>
  <c r="F76" i="69"/>
  <c r="E76" i="69"/>
  <c r="D76" i="69"/>
  <c r="C76" i="69"/>
  <c r="H76" i="69" s="1"/>
  <c r="H75" i="69"/>
  <c r="G75" i="69"/>
  <c r="F75" i="69"/>
  <c r="E75" i="69"/>
  <c r="D75" i="69"/>
  <c r="C75" i="69"/>
  <c r="G74" i="69"/>
  <c r="F74" i="69"/>
  <c r="H74" i="69" s="1"/>
  <c r="E74" i="69"/>
  <c r="D74" i="69"/>
  <c r="C74" i="69"/>
  <c r="G73" i="69"/>
  <c r="F73" i="69"/>
  <c r="E73" i="69"/>
  <c r="H73" i="69" s="1"/>
  <c r="I73" i="69" s="1"/>
  <c r="D73" i="69"/>
  <c r="C73" i="69"/>
  <c r="G72" i="69"/>
  <c r="F72" i="69"/>
  <c r="E72" i="69"/>
  <c r="D72" i="69"/>
  <c r="C72" i="69"/>
  <c r="H72" i="69" s="1"/>
  <c r="G71" i="69"/>
  <c r="F71" i="69"/>
  <c r="E71" i="69"/>
  <c r="D71" i="69"/>
  <c r="C71" i="69"/>
  <c r="H71" i="69" s="1"/>
  <c r="H70" i="69"/>
  <c r="G70" i="69"/>
  <c r="F70" i="69"/>
  <c r="E70" i="69"/>
  <c r="D70" i="69"/>
  <c r="C70" i="69"/>
  <c r="G69" i="69"/>
  <c r="H69" i="69" s="1"/>
  <c r="F69" i="69"/>
  <c r="E69" i="69"/>
  <c r="D69" i="69"/>
  <c r="C69" i="69"/>
  <c r="G68" i="69"/>
  <c r="F68" i="69"/>
  <c r="E68" i="69"/>
  <c r="H68" i="69" s="1"/>
  <c r="D68" i="69"/>
  <c r="C68" i="69"/>
  <c r="G67" i="69"/>
  <c r="F67" i="69"/>
  <c r="E67" i="69"/>
  <c r="D67" i="69"/>
  <c r="C67" i="69"/>
  <c r="G66" i="69"/>
  <c r="F66" i="69"/>
  <c r="E66" i="69"/>
  <c r="D66" i="69"/>
  <c r="C66" i="69"/>
  <c r="H66" i="69" s="1"/>
  <c r="I65" i="69" s="1"/>
  <c r="G65" i="69"/>
  <c r="F65" i="69"/>
  <c r="E65" i="69"/>
  <c r="D65" i="69"/>
  <c r="C65" i="69"/>
  <c r="H65" i="69" s="1"/>
  <c r="G64" i="69"/>
  <c r="H64" i="69" s="1"/>
  <c r="F64" i="69"/>
  <c r="E64" i="69"/>
  <c r="D64" i="69"/>
  <c r="C64" i="69"/>
  <c r="G63" i="69"/>
  <c r="F63" i="69"/>
  <c r="H63" i="69" s="1"/>
  <c r="E63" i="69"/>
  <c r="D63" i="69"/>
  <c r="C63" i="69"/>
  <c r="G62" i="69"/>
  <c r="F62" i="69"/>
  <c r="F84" i="69" s="1"/>
  <c r="E62" i="69"/>
  <c r="D62" i="69"/>
  <c r="C62" i="69"/>
  <c r="G61" i="69"/>
  <c r="G83" i="69" s="1"/>
  <c r="F61" i="69"/>
  <c r="F83" i="69" s="1"/>
  <c r="F85" i="69" s="1"/>
  <c r="E61" i="69"/>
  <c r="D61" i="69"/>
  <c r="C61" i="69"/>
  <c r="G56" i="69"/>
  <c r="F56" i="69"/>
  <c r="E56" i="69"/>
  <c r="D56" i="69"/>
  <c r="D57" i="69" s="1"/>
  <c r="C56" i="69"/>
  <c r="G55" i="69"/>
  <c r="G57" i="69" s="1"/>
  <c r="F55" i="69"/>
  <c r="F57" i="69" s="1"/>
  <c r="E55" i="69"/>
  <c r="E57" i="69" s="1"/>
  <c r="D55" i="69"/>
  <c r="C55" i="69"/>
  <c r="C57" i="69" s="1"/>
  <c r="H54" i="69"/>
  <c r="H53" i="69"/>
  <c r="I53" i="69" s="1"/>
  <c r="H52" i="69"/>
  <c r="I51" i="69"/>
  <c r="H51" i="69"/>
  <c r="H50" i="69"/>
  <c r="I49" i="69"/>
  <c r="H49" i="69"/>
  <c r="H48" i="69"/>
  <c r="H47" i="69"/>
  <c r="I47" i="69" s="1"/>
  <c r="H46" i="69"/>
  <c r="H45" i="69"/>
  <c r="H44" i="69"/>
  <c r="H43" i="69"/>
  <c r="I43" i="69" s="1"/>
  <c r="H42" i="69"/>
  <c r="H41" i="69"/>
  <c r="I41" i="69" s="1"/>
  <c r="H40" i="69"/>
  <c r="H39" i="69"/>
  <c r="I39" i="69" s="1"/>
  <c r="H38" i="69"/>
  <c r="H37" i="69"/>
  <c r="I37" i="69" s="1"/>
  <c r="H36" i="69"/>
  <c r="I35" i="69"/>
  <c r="H35" i="69"/>
  <c r="H34" i="69"/>
  <c r="I33" i="69"/>
  <c r="H33" i="69"/>
  <c r="F29" i="69"/>
  <c r="E29" i="69"/>
  <c r="G28" i="69"/>
  <c r="F28" i="69"/>
  <c r="E28" i="69"/>
  <c r="D28" i="69"/>
  <c r="C28" i="69"/>
  <c r="G27" i="69"/>
  <c r="G29" i="69" s="1"/>
  <c r="F27" i="69"/>
  <c r="E27" i="69"/>
  <c r="D27" i="69"/>
  <c r="D29" i="69" s="1"/>
  <c r="C27" i="69"/>
  <c r="C29" i="69" s="1"/>
  <c r="H26" i="69"/>
  <c r="H25" i="69"/>
  <c r="I25" i="69" s="1"/>
  <c r="H24" i="69"/>
  <c r="H23" i="69"/>
  <c r="I23" i="69" s="1"/>
  <c r="H22" i="69"/>
  <c r="H21" i="69"/>
  <c r="I21" i="69" s="1"/>
  <c r="H20" i="69"/>
  <c r="H19" i="69"/>
  <c r="I19" i="69" s="1"/>
  <c r="H18" i="69"/>
  <c r="H17" i="69"/>
  <c r="I17" i="69" s="1"/>
  <c r="H16" i="69"/>
  <c r="I15" i="69"/>
  <c r="H15" i="69"/>
  <c r="H14" i="69"/>
  <c r="I13" i="69"/>
  <c r="H13" i="69"/>
  <c r="H12" i="69"/>
  <c r="H11" i="69"/>
  <c r="I11" i="69" s="1"/>
  <c r="H10" i="69"/>
  <c r="H9" i="69"/>
  <c r="I9" i="69" s="1"/>
  <c r="H8" i="69"/>
  <c r="H7" i="69"/>
  <c r="I7" i="69" s="1"/>
  <c r="H6" i="69"/>
  <c r="H28" i="69" s="1"/>
  <c r="H5" i="69"/>
  <c r="H82" i="68"/>
  <c r="G81" i="68"/>
  <c r="F81" i="68"/>
  <c r="H81" i="68" s="1"/>
  <c r="I81" i="68" s="1"/>
  <c r="E81" i="68"/>
  <c r="D81" i="68"/>
  <c r="C81" i="68"/>
  <c r="G80" i="68"/>
  <c r="F80" i="68"/>
  <c r="E80" i="68"/>
  <c r="D80" i="68"/>
  <c r="C80" i="68"/>
  <c r="H80" i="68" s="1"/>
  <c r="G79" i="68"/>
  <c r="F79" i="68"/>
  <c r="E79" i="68"/>
  <c r="D79" i="68"/>
  <c r="C79" i="68"/>
  <c r="H79" i="68" s="1"/>
  <c r="G78" i="68"/>
  <c r="F78" i="68"/>
  <c r="E78" i="68"/>
  <c r="D78" i="68"/>
  <c r="C78" i="68"/>
  <c r="H78" i="68" s="1"/>
  <c r="I77" i="68"/>
  <c r="H77" i="68"/>
  <c r="G77" i="68"/>
  <c r="F77" i="68"/>
  <c r="E77" i="68"/>
  <c r="D77" i="68"/>
  <c r="C77" i="68"/>
  <c r="G76" i="68"/>
  <c r="F76" i="68"/>
  <c r="H76" i="68" s="1"/>
  <c r="E76" i="68"/>
  <c r="D76" i="68"/>
  <c r="C76" i="68"/>
  <c r="G75" i="68"/>
  <c r="F75" i="68"/>
  <c r="E75" i="68"/>
  <c r="D75" i="68"/>
  <c r="C75" i="68"/>
  <c r="G74" i="68"/>
  <c r="F74" i="68"/>
  <c r="E74" i="68"/>
  <c r="D74" i="68"/>
  <c r="C74" i="68"/>
  <c r="H74" i="68" s="1"/>
  <c r="G73" i="68"/>
  <c r="F73" i="68"/>
  <c r="E73" i="68"/>
  <c r="D73" i="68"/>
  <c r="C73" i="68"/>
  <c r="H73" i="68" s="1"/>
  <c r="H72" i="68"/>
  <c r="G72" i="68"/>
  <c r="F72" i="68"/>
  <c r="E72" i="68"/>
  <c r="D72" i="68"/>
  <c r="C72" i="68"/>
  <c r="G71" i="68"/>
  <c r="F71" i="68"/>
  <c r="E71" i="68"/>
  <c r="D71" i="68"/>
  <c r="H71" i="68" s="1"/>
  <c r="I71" i="68" s="1"/>
  <c r="C71" i="68"/>
  <c r="G70" i="68"/>
  <c r="F70" i="68"/>
  <c r="E70" i="68"/>
  <c r="D70" i="68"/>
  <c r="C70" i="68"/>
  <c r="G69" i="68"/>
  <c r="F69" i="68"/>
  <c r="E69" i="68"/>
  <c r="D69" i="68"/>
  <c r="C69" i="68"/>
  <c r="G68" i="68"/>
  <c r="F68" i="68"/>
  <c r="E68" i="68"/>
  <c r="D68" i="68"/>
  <c r="C68" i="68"/>
  <c r="G67" i="68"/>
  <c r="F67" i="68"/>
  <c r="E67" i="68"/>
  <c r="D67" i="68"/>
  <c r="C67" i="68"/>
  <c r="H67" i="68" s="1"/>
  <c r="H66" i="68"/>
  <c r="G66" i="68"/>
  <c r="G84" i="68" s="1"/>
  <c r="F66" i="68"/>
  <c r="E66" i="68"/>
  <c r="D66" i="68"/>
  <c r="C66" i="68"/>
  <c r="G65" i="68"/>
  <c r="G83" i="68" s="1"/>
  <c r="G85" i="68" s="1"/>
  <c r="F65" i="68"/>
  <c r="F83" i="68" s="1"/>
  <c r="E65" i="68"/>
  <c r="D65" i="68"/>
  <c r="C65" i="68"/>
  <c r="G64" i="68"/>
  <c r="F64" i="68"/>
  <c r="E64" i="68"/>
  <c r="D64" i="68"/>
  <c r="C64" i="68"/>
  <c r="H63" i="68"/>
  <c r="G63" i="68"/>
  <c r="F63" i="68"/>
  <c r="E63" i="68"/>
  <c r="D63" i="68"/>
  <c r="C63" i="68"/>
  <c r="G62" i="68"/>
  <c r="F62" i="68"/>
  <c r="E62" i="68"/>
  <c r="E84" i="68" s="1"/>
  <c r="D62" i="68"/>
  <c r="C62" i="68"/>
  <c r="G61" i="68"/>
  <c r="F61" i="68"/>
  <c r="E61" i="68"/>
  <c r="D61" i="68"/>
  <c r="C61" i="68"/>
  <c r="H61" i="68" s="1"/>
  <c r="G56" i="68"/>
  <c r="G57" i="68" s="1"/>
  <c r="F56" i="68"/>
  <c r="E56" i="68"/>
  <c r="D56" i="68"/>
  <c r="C56" i="68"/>
  <c r="G55" i="68"/>
  <c r="F55" i="68"/>
  <c r="F57" i="68" s="1"/>
  <c r="E55" i="68"/>
  <c r="E57" i="68" s="1"/>
  <c r="D55" i="68"/>
  <c r="C55" i="68"/>
  <c r="C57" i="68" s="1"/>
  <c r="H54" i="68"/>
  <c r="H53" i="68"/>
  <c r="I53" i="68" s="1"/>
  <c r="H52" i="68"/>
  <c r="H51" i="68"/>
  <c r="I51" i="68" s="1"/>
  <c r="H50" i="68"/>
  <c r="I49" i="68" s="1"/>
  <c r="H49" i="68"/>
  <c r="H48" i="68"/>
  <c r="I47" i="68"/>
  <c r="H47" i="68"/>
  <c r="H46" i="68"/>
  <c r="H45" i="68"/>
  <c r="I45" i="68" s="1"/>
  <c r="H44" i="68"/>
  <c r="H43" i="68"/>
  <c r="H42" i="68"/>
  <c r="H41" i="68"/>
  <c r="H40" i="68"/>
  <c r="H39" i="68"/>
  <c r="I39" i="68" s="1"/>
  <c r="H38" i="68"/>
  <c r="I37" i="68"/>
  <c r="H37" i="68"/>
  <c r="H36" i="68"/>
  <c r="H35" i="68"/>
  <c r="I35" i="68" s="1"/>
  <c r="H34" i="68"/>
  <c r="I33" i="68"/>
  <c r="H33" i="68"/>
  <c r="G29" i="68"/>
  <c r="G28" i="68"/>
  <c r="F28" i="68"/>
  <c r="E28" i="68"/>
  <c r="D28" i="68"/>
  <c r="C28" i="68"/>
  <c r="G27" i="68"/>
  <c r="F27" i="68"/>
  <c r="E27" i="68"/>
  <c r="E29" i="68" s="1"/>
  <c r="D27" i="68"/>
  <c r="D29" i="68" s="1"/>
  <c r="C27" i="68"/>
  <c r="C29" i="68" s="1"/>
  <c r="H26" i="68"/>
  <c r="H25" i="68"/>
  <c r="I25" i="68" s="1"/>
  <c r="H24" i="68"/>
  <c r="H23" i="68"/>
  <c r="I23" i="68" s="1"/>
  <c r="H22" i="68"/>
  <c r="H21" i="68"/>
  <c r="I21" i="68" s="1"/>
  <c r="H20" i="68"/>
  <c r="I19" i="68"/>
  <c r="H19" i="68"/>
  <c r="H18" i="68"/>
  <c r="I17" i="68"/>
  <c r="H17" i="68"/>
  <c r="H16" i="68"/>
  <c r="I15" i="68"/>
  <c r="H15" i="68"/>
  <c r="H14" i="68"/>
  <c r="H13" i="68"/>
  <c r="I13" i="68" s="1"/>
  <c r="H12" i="68"/>
  <c r="I11" i="68" s="1"/>
  <c r="H11" i="68"/>
  <c r="H10" i="68"/>
  <c r="H9" i="68"/>
  <c r="I9" i="68" s="1"/>
  <c r="H8" i="68"/>
  <c r="H7" i="68"/>
  <c r="I7" i="68" s="1"/>
  <c r="H6" i="68"/>
  <c r="H5" i="68"/>
  <c r="I5" i="68" s="1"/>
  <c r="H82" i="67"/>
  <c r="G81" i="67"/>
  <c r="F81" i="67"/>
  <c r="H81" i="67" s="1"/>
  <c r="I81" i="67" s="1"/>
  <c r="E81" i="67"/>
  <c r="D81" i="67"/>
  <c r="C81" i="67"/>
  <c r="G80" i="67"/>
  <c r="F80" i="67"/>
  <c r="E80" i="67"/>
  <c r="D80" i="67"/>
  <c r="C80" i="67"/>
  <c r="G79" i="67"/>
  <c r="F79" i="67"/>
  <c r="E79" i="67"/>
  <c r="D79" i="67"/>
  <c r="C79" i="67"/>
  <c r="G78" i="67"/>
  <c r="F78" i="67"/>
  <c r="E78" i="67"/>
  <c r="D78" i="67"/>
  <c r="C78" i="67"/>
  <c r="G77" i="67"/>
  <c r="F77" i="67"/>
  <c r="E77" i="67"/>
  <c r="D77" i="67"/>
  <c r="C77" i="67"/>
  <c r="H77" i="67" s="1"/>
  <c r="G76" i="67"/>
  <c r="F76" i="67"/>
  <c r="H76" i="67" s="1"/>
  <c r="E76" i="67"/>
  <c r="D76" i="67"/>
  <c r="C76" i="67"/>
  <c r="H75" i="67"/>
  <c r="G75" i="67"/>
  <c r="F75" i="67"/>
  <c r="E75" i="67"/>
  <c r="D75" i="67"/>
  <c r="C75" i="67"/>
  <c r="G74" i="67"/>
  <c r="F74" i="67"/>
  <c r="E74" i="67"/>
  <c r="D74" i="67"/>
  <c r="C74" i="67"/>
  <c r="H74" i="67" s="1"/>
  <c r="G73" i="67"/>
  <c r="F73" i="67"/>
  <c r="E73" i="67"/>
  <c r="D73" i="67"/>
  <c r="C73" i="67"/>
  <c r="G72" i="67"/>
  <c r="F72" i="67"/>
  <c r="E72" i="67"/>
  <c r="D72" i="67"/>
  <c r="C72" i="67"/>
  <c r="H72" i="67" s="1"/>
  <c r="G71" i="67"/>
  <c r="H71" i="67" s="1"/>
  <c r="F71" i="67"/>
  <c r="E71" i="67"/>
  <c r="D71" i="67"/>
  <c r="C71" i="67"/>
  <c r="H70" i="67"/>
  <c r="G70" i="67"/>
  <c r="F70" i="67"/>
  <c r="E70" i="67"/>
  <c r="D70" i="67"/>
  <c r="C70" i="67"/>
  <c r="G69" i="67"/>
  <c r="F69" i="67"/>
  <c r="E69" i="67"/>
  <c r="D69" i="67"/>
  <c r="H69" i="67" s="1"/>
  <c r="I69" i="67" s="1"/>
  <c r="C69" i="67"/>
  <c r="G68" i="67"/>
  <c r="F68" i="67"/>
  <c r="E68" i="67"/>
  <c r="D68" i="67"/>
  <c r="C68" i="67"/>
  <c r="G67" i="67"/>
  <c r="F67" i="67"/>
  <c r="E67" i="67"/>
  <c r="D67" i="67"/>
  <c r="C67" i="67"/>
  <c r="H67" i="67" s="1"/>
  <c r="G66" i="67"/>
  <c r="H66" i="67" s="1"/>
  <c r="F66" i="67"/>
  <c r="E66" i="67"/>
  <c r="D66" i="67"/>
  <c r="C66" i="67"/>
  <c r="G65" i="67"/>
  <c r="G83" i="67" s="1"/>
  <c r="G85" i="67" s="1"/>
  <c r="F65" i="67"/>
  <c r="H65" i="67" s="1"/>
  <c r="I65" i="67" s="1"/>
  <c r="E65" i="67"/>
  <c r="D65" i="67"/>
  <c r="C65" i="67"/>
  <c r="G64" i="67"/>
  <c r="G84" i="67" s="1"/>
  <c r="F64" i="67"/>
  <c r="E64" i="67"/>
  <c r="D64" i="67"/>
  <c r="H64" i="67" s="1"/>
  <c r="C64" i="67"/>
  <c r="G63" i="67"/>
  <c r="F63" i="67"/>
  <c r="E63" i="67"/>
  <c r="D63" i="67"/>
  <c r="C63" i="67"/>
  <c r="H63" i="67" s="1"/>
  <c r="G62" i="67"/>
  <c r="F62" i="67"/>
  <c r="F84" i="67" s="1"/>
  <c r="E62" i="67"/>
  <c r="E84" i="67" s="1"/>
  <c r="D62" i="67"/>
  <c r="C62" i="67"/>
  <c r="G61" i="67"/>
  <c r="F61" i="67"/>
  <c r="E61" i="67"/>
  <c r="E83" i="67" s="1"/>
  <c r="D61" i="67"/>
  <c r="D83" i="67" s="1"/>
  <c r="C61" i="67"/>
  <c r="G56" i="67"/>
  <c r="G57" i="67" s="1"/>
  <c r="F56" i="67"/>
  <c r="E56" i="67"/>
  <c r="D56" i="67"/>
  <c r="C56" i="67"/>
  <c r="G55" i="67"/>
  <c r="F55" i="67"/>
  <c r="F57" i="67" s="1"/>
  <c r="E55" i="67"/>
  <c r="E57" i="67" s="1"/>
  <c r="D55" i="67"/>
  <c r="D57" i="67" s="1"/>
  <c r="C55" i="67"/>
  <c r="C57" i="67" s="1"/>
  <c r="H54" i="67"/>
  <c r="I53" i="67"/>
  <c r="H53" i="67"/>
  <c r="H52" i="67"/>
  <c r="I51" i="67"/>
  <c r="H51" i="67"/>
  <c r="H50" i="67"/>
  <c r="I49" i="67"/>
  <c r="H49" i="67"/>
  <c r="H48" i="67"/>
  <c r="H47" i="67"/>
  <c r="I47" i="67" s="1"/>
  <c r="H46" i="67"/>
  <c r="I45" i="67" s="1"/>
  <c r="H45" i="67"/>
  <c r="H44" i="67"/>
  <c r="H43" i="67"/>
  <c r="I43" i="67" s="1"/>
  <c r="H42" i="67"/>
  <c r="H41" i="67"/>
  <c r="I41" i="67" s="1"/>
  <c r="H40" i="67"/>
  <c r="H39" i="67"/>
  <c r="I39" i="67" s="1"/>
  <c r="H38" i="67"/>
  <c r="I37" i="67"/>
  <c r="H37" i="67"/>
  <c r="H36" i="67"/>
  <c r="I35" i="67"/>
  <c r="H35" i="67"/>
  <c r="H55" i="67" s="1"/>
  <c r="H34" i="67"/>
  <c r="I33" i="67"/>
  <c r="H33" i="67"/>
  <c r="F29" i="67"/>
  <c r="E29" i="67"/>
  <c r="D29" i="67"/>
  <c r="G28" i="67"/>
  <c r="F28" i="67"/>
  <c r="E28" i="67"/>
  <c r="D28" i="67"/>
  <c r="C28" i="67"/>
  <c r="C29" i="67" s="1"/>
  <c r="G27" i="67"/>
  <c r="G29" i="67" s="1"/>
  <c r="F27" i="67"/>
  <c r="E27" i="67"/>
  <c r="D27" i="67"/>
  <c r="C27" i="67"/>
  <c r="H26" i="67"/>
  <c r="I25" i="67" s="1"/>
  <c r="H25" i="67"/>
  <c r="H24" i="67"/>
  <c r="H23" i="67"/>
  <c r="I23" i="67" s="1"/>
  <c r="H22" i="67"/>
  <c r="H21" i="67"/>
  <c r="I21" i="67" s="1"/>
  <c r="H20" i="67"/>
  <c r="H19" i="67"/>
  <c r="I19" i="67" s="1"/>
  <c r="H18" i="67"/>
  <c r="I17" i="67"/>
  <c r="H17" i="67"/>
  <c r="H16" i="67"/>
  <c r="I15" i="67"/>
  <c r="H15" i="67"/>
  <c r="H14" i="67"/>
  <c r="I13" i="67"/>
  <c r="H13" i="67"/>
  <c r="H12" i="67"/>
  <c r="H11" i="67"/>
  <c r="I11" i="67" s="1"/>
  <c r="H10" i="67"/>
  <c r="I9" i="67" s="1"/>
  <c r="H9" i="67"/>
  <c r="H8" i="67"/>
  <c r="H28" i="67" s="1"/>
  <c r="H7" i="67"/>
  <c r="I7" i="67" s="1"/>
  <c r="H6" i="67"/>
  <c r="H5" i="67"/>
  <c r="G28" i="66"/>
  <c r="G29" i="66" s="1"/>
  <c r="F28" i="66"/>
  <c r="E28" i="66"/>
  <c r="D28" i="66"/>
  <c r="C28" i="66"/>
  <c r="G27" i="66"/>
  <c r="F27" i="66"/>
  <c r="F29" i="66" s="1"/>
  <c r="E27" i="66"/>
  <c r="E29" i="66" s="1"/>
  <c r="D27" i="66"/>
  <c r="D29" i="66" s="1"/>
  <c r="C27" i="66"/>
  <c r="C29" i="66" s="1"/>
  <c r="H26" i="66"/>
  <c r="I25" i="66"/>
  <c r="H25" i="66"/>
  <c r="H24" i="66"/>
  <c r="I23" i="66"/>
  <c r="H23" i="66"/>
  <c r="H22" i="66"/>
  <c r="I21" i="66"/>
  <c r="H21" i="66"/>
  <c r="H20" i="66"/>
  <c r="H19" i="66"/>
  <c r="I19" i="66" s="1"/>
  <c r="H18" i="66"/>
  <c r="I17" i="66" s="1"/>
  <c r="H17" i="66"/>
  <c r="H16" i="66"/>
  <c r="H15" i="66"/>
  <c r="I15" i="66" s="1"/>
  <c r="H14" i="66"/>
  <c r="H13" i="66"/>
  <c r="I13" i="66" s="1"/>
  <c r="H12" i="66"/>
  <c r="H11" i="66"/>
  <c r="I11" i="66" s="1"/>
  <c r="H10" i="66"/>
  <c r="I9" i="66"/>
  <c r="H9" i="66"/>
  <c r="H8" i="66"/>
  <c r="I7" i="66"/>
  <c r="H7" i="66"/>
  <c r="H27" i="66" s="1"/>
  <c r="H6" i="66"/>
  <c r="H28" i="66" s="1"/>
  <c r="I5" i="66"/>
  <c r="H5" i="66"/>
  <c r="H82" i="65"/>
  <c r="G81" i="65"/>
  <c r="H81" i="65" s="1"/>
  <c r="I81" i="65" s="1"/>
  <c r="F81" i="65"/>
  <c r="E81" i="65"/>
  <c r="D81" i="65"/>
  <c r="C81" i="65"/>
  <c r="H80" i="65"/>
  <c r="G80" i="65"/>
  <c r="F80" i="65"/>
  <c r="E80" i="65"/>
  <c r="D80" i="65"/>
  <c r="C80" i="65"/>
  <c r="G79" i="65"/>
  <c r="F79" i="65"/>
  <c r="E79" i="65"/>
  <c r="D79" i="65"/>
  <c r="C79" i="65"/>
  <c r="G78" i="65"/>
  <c r="F78" i="65"/>
  <c r="E78" i="65"/>
  <c r="D78" i="65"/>
  <c r="C78" i="65"/>
  <c r="G77" i="65"/>
  <c r="F77" i="65"/>
  <c r="E77" i="65"/>
  <c r="D77" i="65"/>
  <c r="C77" i="65"/>
  <c r="H77" i="65" s="1"/>
  <c r="G76" i="65"/>
  <c r="H76" i="65" s="1"/>
  <c r="F76" i="65"/>
  <c r="E76" i="65"/>
  <c r="D76" i="65"/>
  <c r="C76" i="65"/>
  <c r="G75" i="65"/>
  <c r="F75" i="65"/>
  <c r="H75" i="65" s="1"/>
  <c r="I75" i="65" s="1"/>
  <c r="E75" i="65"/>
  <c r="D75" i="65"/>
  <c r="C75" i="65"/>
  <c r="G74" i="65"/>
  <c r="F74" i="65"/>
  <c r="E74" i="65"/>
  <c r="D74" i="65"/>
  <c r="H74" i="65" s="1"/>
  <c r="C74" i="65"/>
  <c r="G73" i="65"/>
  <c r="F73" i="65"/>
  <c r="E73" i="65"/>
  <c r="D73" i="65"/>
  <c r="C73" i="65"/>
  <c r="G72" i="65"/>
  <c r="F72" i="65"/>
  <c r="E72" i="65"/>
  <c r="D72" i="65"/>
  <c r="C72" i="65"/>
  <c r="H72" i="65" s="1"/>
  <c r="G71" i="65"/>
  <c r="F71" i="65"/>
  <c r="E71" i="65"/>
  <c r="D71" i="65"/>
  <c r="C71" i="65"/>
  <c r="H71" i="65" s="1"/>
  <c r="G70" i="65"/>
  <c r="F70" i="65"/>
  <c r="H70" i="65" s="1"/>
  <c r="E70" i="65"/>
  <c r="D70" i="65"/>
  <c r="C70" i="65"/>
  <c r="H69" i="65"/>
  <c r="G69" i="65"/>
  <c r="F69" i="65"/>
  <c r="E69" i="65"/>
  <c r="D69" i="65"/>
  <c r="C69" i="65"/>
  <c r="G68" i="65"/>
  <c r="F68" i="65"/>
  <c r="E68" i="65"/>
  <c r="D68" i="65"/>
  <c r="C68" i="65"/>
  <c r="H68" i="65" s="1"/>
  <c r="G67" i="65"/>
  <c r="F67" i="65"/>
  <c r="E67" i="65"/>
  <c r="D67" i="65"/>
  <c r="C67" i="65"/>
  <c r="G66" i="65"/>
  <c r="F66" i="65"/>
  <c r="E66" i="65"/>
  <c r="D66" i="65"/>
  <c r="C66" i="65"/>
  <c r="H66" i="65" s="1"/>
  <c r="G65" i="65"/>
  <c r="H65" i="65" s="1"/>
  <c r="I65" i="65" s="1"/>
  <c r="F65" i="65"/>
  <c r="E65" i="65"/>
  <c r="D65" i="65"/>
  <c r="C65" i="65"/>
  <c r="H64" i="65"/>
  <c r="G64" i="65"/>
  <c r="F64" i="65"/>
  <c r="E64" i="65"/>
  <c r="D64" i="65"/>
  <c r="C64" i="65"/>
  <c r="G63" i="65"/>
  <c r="F63" i="65"/>
  <c r="E63" i="65"/>
  <c r="D63" i="65"/>
  <c r="H63" i="65" s="1"/>
  <c r="I63" i="65" s="1"/>
  <c r="C63" i="65"/>
  <c r="G62" i="65"/>
  <c r="G84" i="65" s="1"/>
  <c r="F62" i="65"/>
  <c r="E62" i="65"/>
  <c r="D62" i="65"/>
  <c r="C62" i="65"/>
  <c r="G61" i="65"/>
  <c r="F61" i="65"/>
  <c r="E61" i="65"/>
  <c r="D61" i="65"/>
  <c r="D83" i="65" s="1"/>
  <c r="C61" i="65"/>
  <c r="C57" i="65"/>
  <c r="G56" i="65"/>
  <c r="F56" i="65"/>
  <c r="E56" i="65"/>
  <c r="D56" i="65"/>
  <c r="C56" i="65"/>
  <c r="G55" i="65"/>
  <c r="G57" i="65" s="1"/>
  <c r="F55" i="65"/>
  <c r="F57" i="65" s="1"/>
  <c r="E55" i="65"/>
  <c r="E57" i="65" s="1"/>
  <c r="D55" i="65"/>
  <c r="D57" i="65" s="1"/>
  <c r="C55" i="65"/>
  <c r="H54" i="65"/>
  <c r="H53" i="65"/>
  <c r="I53" i="65" s="1"/>
  <c r="H52" i="65"/>
  <c r="I51" i="65" s="1"/>
  <c r="H51" i="65"/>
  <c r="H50" i="65"/>
  <c r="H49" i="65"/>
  <c r="H48" i="65"/>
  <c r="H47" i="65"/>
  <c r="I47" i="65" s="1"/>
  <c r="H46" i="65"/>
  <c r="H45" i="65"/>
  <c r="I45" i="65" s="1"/>
  <c r="H44" i="65"/>
  <c r="H43" i="65"/>
  <c r="I43" i="65" s="1"/>
  <c r="H42" i="65"/>
  <c r="I41" i="65"/>
  <c r="H41" i="65"/>
  <c r="H40" i="65"/>
  <c r="I39" i="65"/>
  <c r="H39" i="65"/>
  <c r="H38" i="65"/>
  <c r="H37" i="65"/>
  <c r="I37" i="65" s="1"/>
  <c r="H36" i="65"/>
  <c r="I35" i="65" s="1"/>
  <c r="H35" i="65"/>
  <c r="H34" i="65"/>
  <c r="H56" i="65" s="1"/>
  <c r="H33" i="65"/>
  <c r="I33" i="65" s="1"/>
  <c r="G29" i="65"/>
  <c r="F29" i="65"/>
  <c r="E29" i="65"/>
  <c r="G28" i="65"/>
  <c r="F28" i="65"/>
  <c r="E28" i="65"/>
  <c r="D28" i="65"/>
  <c r="D29" i="65" s="1"/>
  <c r="C28" i="65"/>
  <c r="G27" i="65"/>
  <c r="F27" i="65"/>
  <c r="E27" i="65"/>
  <c r="D27" i="65"/>
  <c r="C27" i="65"/>
  <c r="C29" i="65" s="1"/>
  <c r="H26" i="65"/>
  <c r="H25" i="65"/>
  <c r="I25" i="65" s="1"/>
  <c r="H24" i="65"/>
  <c r="H23" i="65"/>
  <c r="I23" i="65" s="1"/>
  <c r="H22" i="65"/>
  <c r="I21" i="65"/>
  <c r="H21" i="65"/>
  <c r="H20" i="65"/>
  <c r="I19" i="65"/>
  <c r="H19" i="65"/>
  <c r="H18" i="65"/>
  <c r="H17" i="65"/>
  <c r="I17" i="65" s="1"/>
  <c r="H16" i="65"/>
  <c r="I15" i="65" s="1"/>
  <c r="H15" i="65"/>
  <c r="H14" i="65"/>
  <c r="H13" i="65"/>
  <c r="H12" i="65"/>
  <c r="H11" i="65"/>
  <c r="I11" i="65" s="1"/>
  <c r="H10" i="65"/>
  <c r="H9" i="65"/>
  <c r="H8" i="65"/>
  <c r="H7" i="65"/>
  <c r="I7" i="65" s="1"/>
  <c r="H6" i="65"/>
  <c r="H28" i="65" s="1"/>
  <c r="I5" i="65"/>
  <c r="H5" i="65"/>
  <c r="F84" i="64"/>
  <c r="I82" i="64"/>
  <c r="H81" i="64"/>
  <c r="G81" i="64"/>
  <c r="F81" i="64"/>
  <c r="E81" i="64"/>
  <c r="I81" i="64" s="1"/>
  <c r="J81" i="64" s="1"/>
  <c r="D81" i="64"/>
  <c r="H80" i="64"/>
  <c r="G80" i="64"/>
  <c r="F80" i="64"/>
  <c r="E80" i="64"/>
  <c r="D80" i="64"/>
  <c r="I80" i="64" s="1"/>
  <c r="J79" i="64"/>
  <c r="H79" i="64"/>
  <c r="G79" i="64"/>
  <c r="F79" i="64"/>
  <c r="E79" i="64"/>
  <c r="D79" i="64"/>
  <c r="I79" i="64" s="1"/>
  <c r="H78" i="64"/>
  <c r="I78" i="64" s="1"/>
  <c r="G78" i="64"/>
  <c r="F78" i="64"/>
  <c r="E78" i="64"/>
  <c r="D78" i="64"/>
  <c r="H77" i="64"/>
  <c r="G77" i="64"/>
  <c r="I77" i="64" s="1"/>
  <c r="J77" i="64" s="1"/>
  <c r="F77" i="64"/>
  <c r="E77" i="64"/>
  <c r="D77" i="64"/>
  <c r="H76" i="64"/>
  <c r="G76" i="64"/>
  <c r="F76" i="64"/>
  <c r="E76" i="64"/>
  <c r="D76" i="64"/>
  <c r="H75" i="64"/>
  <c r="G75" i="64"/>
  <c r="F75" i="64"/>
  <c r="E75" i="64"/>
  <c r="D75" i="64"/>
  <c r="H74" i="64"/>
  <c r="G74" i="64"/>
  <c r="F74" i="64"/>
  <c r="E74" i="64"/>
  <c r="D74" i="64"/>
  <c r="I74" i="64" s="1"/>
  <c r="I73" i="64"/>
  <c r="H73" i="64"/>
  <c r="G73" i="64"/>
  <c r="F73" i="64"/>
  <c r="E73" i="64"/>
  <c r="D73" i="64"/>
  <c r="H72" i="64"/>
  <c r="G72" i="64"/>
  <c r="I72" i="64" s="1"/>
  <c r="F72" i="64"/>
  <c r="E72" i="64"/>
  <c r="D72" i="64"/>
  <c r="H71" i="64"/>
  <c r="G71" i="64"/>
  <c r="F71" i="64"/>
  <c r="I71" i="64" s="1"/>
  <c r="E71" i="64"/>
  <c r="D71" i="64"/>
  <c r="H70" i="64"/>
  <c r="G70" i="64"/>
  <c r="F70" i="64"/>
  <c r="E70" i="64"/>
  <c r="D70" i="64"/>
  <c r="I70" i="64" s="1"/>
  <c r="H69" i="64"/>
  <c r="G69" i="64"/>
  <c r="F69" i="64"/>
  <c r="E69" i="64"/>
  <c r="D69" i="64"/>
  <c r="H68" i="64"/>
  <c r="G68" i="64"/>
  <c r="F68" i="64"/>
  <c r="E68" i="64"/>
  <c r="D68" i="64"/>
  <c r="I68" i="64" s="1"/>
  <c r="H67" i="64"/>
  <c r="I67" i="64" s="1"/>
  <c r="J67" i="64" s="1"/>
  <c r="G67" i="64"/>
  <c r="F67" i="64"/>
  <c r="E67" i="64"/>
  <c r="D67" i="64"/>
  <c r="H66" i="64"/>
  <c r="I66" i="64" s="1"/>
  <c r="G66" i="64"/>
  <c r="F66" i="64"/>
  <c r="E66" i="64"/>
  <c r="D66" i="64"/>
  <c r="H65" i="64"/>
  <c r="H83" i="64" s="1"/>
  <c r="G65" i="64"/>
  <c r="F65" i="64"/>
  <c r="E65" i="64"/>
  <c r="I65" i="64" s="1"/>
  <c r="J65" i="64" s="1"/>
  <c r="D65" i="64"/>
  <c r="H64" i="64"/>
  <c r="G64" i="64"/>
  <c r="F64" i="64"/>
  <c r="E64" i="64"/>
  <c r="D64" i="64"/>
  <c r="I64" i="64" s="1"/>
  <c r="H63" i="64"/>
  <c r="G63" i="64"/>
  <c r="F63" i="64"/>
  <c r="E63" i="64"/>
  <c r="D63" i="64"/>
  <c r="H62" i="64"/>
  <c r="G62" i="64"/>
  <c r="F62" i="64"/>
  <c r="E62" i="64"/>
  <c r="E84" i="64" s="1"/>
  <c r="D62" i="64"/>
  <c r="H61" i="64"/>
  <c r="G61" i="64"/>
  <c r="F61" i="64"/>
  <c r="E61" i="64"/>
  <c r="D61" i="64"/>
  <c r="D83" i="64" s="1"/>
  <c r="H57" i="64"/>
  <c r="G57" i="64"/>
  <c r="H56" i="64"/>
  <c r="G56" i="64"/>
  <c r="F56" i="64"/>
  <c r="F57" i="64" s="1"/>
  <c r="E56" i="64"/>
  <c r="D56" i="64"/>
  <c r="H55" i="64"/>
  <c r="G55" i="64"/>
  <c r="F55" i="64"/>
  <c r="E55" i="64"/>
  <c r="E57" i="64" s="1"/>
  <c r="D55" i="64"/>
  <c r="D57" i="64" s="1"/>
  <c r="I54" i="64"/>
  <c r="J53" i="64"/>
  <c r="I53" i="64"/>
  <c r="I52" i="64"/>
  <c r="I51" i="64"/>
  <c r="J51" i="64" s="1"/>
  <c r="I50" i="64"/>
  <c r="J49" i="64"/>
  <c r="I49" i="64"/>
  <c r="I48" i="64"/>
  <c r="I47" i="64"/>
  <c r="J47" i="64" s="1"/>
  <c r="I46" i="64"/>
  <c r="I45" i="64"/>
  <c r="J45" i="64" s="1"/>
  <c r="I44" i="64"/>
  <c r="I43" i="64"/>
  <c r="I42" i="64"/>
  <c r="I41" i="64"/>
  <c r="J41" i="64" s="1"/>
  <c r="I40" i="64"/>
  <c r="J39" i="64"/>
  <c r="I39" i="64"/>
  <c r="I38" i="64"/>
  <c r="J37" i="64"/>
  <c r="I37" i="64"/>
  <c r="I36" i="64"/>
  <c r="I35" i="64"/>
  <c r="J35" i="64" s="1"/>
  <c r="I34" i="64"/>
  <c r="I56" i="64" s="1"/>
  <c r="J33" i="64"/>
  <c r="I33" i="64"/>
  <c r="I55" i="64" s="1"/>
  <c r="E29" i="64"/>
  <c r="D29" i="64"/>
  <c r="H28" i="64"/>
  <c r="G28" i="64"/>
  <c r="F28" i="64"/>
  <c r="E28" i="64"/>
  <c r="D28" i="64"/>
  <c r="H27" i="64"/>
  <c r="G27" i="64"/>
  <c r="F27" i="64"/>
  <c r="F29" i="64" s="1"/>
  <c r="E27" i="64"/>
  <c r="D27" i="64"/>
  <c r="I26" i="64"/>
  <c r="I25" i="64"/>
  <c r="J25" i="64" s="1"/>
  <c r="I24" i="64"/>
  <c r="I23" i="64"/>
  <c r="J23" i="64" s="1"/>
  <c r="I22" i="64"/>
  <c r="I21" i="64"/>
  <c r="J21" i="64" s="1"/>
  <c r="I20" i="64"/>
  <c r="J19" i="64"/>
  <c r="I19" i="64"/>
  <c r="I18" i="64"/>
  <c r="J17" i="64"/>
  <c r="I17" i="64"/>
  <c r="I16" i="64"/>
  <c r="I15" i="64"/>
  <c r="J15" i="64" s="1"/>
  <c r="I14" i="64"/>
  <c r="J13" i="64" s="1"/>
  <c r="I13" i="64"/>
  <c r="I12" i="64"/>
  <c r="I11" i="64"/>
  <c r="J11" i="64" s="1"/>
  <c r="I10" i="64"/>
  <c r="I9" i="64"/>
  <c r="J9" i="64" s="1"/>
  <c r="I8" i="64"/>
  <c r="J7" i="64"/>
  <c r="I7" i="64"/>
  <c r="I27" i="64" s="1"/>
  <c r="I6" i="64"/>
  <c r="I5" i="64"/>
  <c r="J5" i="64" s="1"/>
  <c r="E86" i="63"/>
  <c r="H84" i="63"/>
  <c r="I83" i="63" s="1"/>
  <c r="G83" i="63"/>
  <c r="F83" i="63"/>
  <c r="E83" i="63"/>
  <c r="D83" i="63"/>
  <c r="C83" i="63"/>
  <c r="H83" i="63" s="1"/>
  <c r="G82" i="63"/>
  <c r="H82" i="63" s="1"/>
  <c r="F82" i="63"/>
  <c r="E82" i="63"/>
  <c r="D82" i="63"/>
  <c r="C82" i="63"/>
  <c r="G81" i="63"/>
  <c r="F81" i="63"/>
  <c r="H81" i="63" s="1"/>
  <c r="I81" i="63" s="1"/>
  <c r="E81" i="63"/>
  <c r="D81" i="63"/>
  <c r="C81" i="63"/>
  <c r="G80" i="63"/>
  <c r="F80" i="63"/>
  <c r="E80" i="63"/>
  <c r="D80" i="63"/>
  <c r="H80" i="63" s="1"/>
  <c r="C80" i="63"/>
  <c r="G79" i="63"/>
  <c r="F79" i="63"/>
  <c r="E79" i="63"/>
  <c r="D79" i="63"/>
  <c r="C79" i="63"/>
  <c r="G78" i="63"/>
  <c r="F78" i="63"/>
  <c r="E78" i="63"/>
  <c r="D78" i="63"/>
  <c r="C78" i="63"/>
  <c r="H78" i="63" s="1"/>
  <c r="G77" i="63"/>
  <c r="F77" i="63"/>
  <c r="E77" i="63"/>
  <c r="D77" i="63"/>
  <c r="C77" i="63"/>
  <c r="H77" i="63" s="1"/>
  <c r="I77" i="63" s="1"/>
  <c r="H76" i="63"/>
  <c r="G76" i="63"/>
  <c r="F76" i="63"/>
  <c r="E76" i="63"/>
  <c r="D76" i="63"/>
  <c r="C76" i="63"/>
  <c r="G75" i="63"/>
  <c r="F75" i="63"/>
  <c r="H75" i="63" s="1"/>
  <c r="E75" i="63"/>
  <c r="D75" i="63"/>
  <c r="C75" i="63"/>
  <c r="G74" i="63"/>
  <c r="F74" i="63"/>
  <c r="E74" i="63"/>
  <c r="D74" i="63"/>
  <c r="C74" i="63"/>
  <c r="H74" i="63" s="1"/>
  <c r="G73" i="63"/>
  <c r="F73" i="63"/>
  <c r="E73" i="63"/>
  <c r="D73" i="63"/>
  <c r="C73" i="63"/>
  <c r="H73" i="63" s="1"/>
  <c r="H72" i="63"/>
  <c r="G72" i="63"/>
  <c r="F72" i="63"/>
  <c r="E72" i="63"/>
  <c r="D72" i="63"/>
  <c r="C72" i="63"/>
  <c r="G71" i="63"/>
  <c r="H71" i="63" s="1"/>
  <c r="I71" i="63" s="1"/>
  <c r="F71" i="63"/>
  <c r="E71" i="63"/>
  <c r="D71" i="63"/>
  <c r="C71" i="63"/>
  <c r="G70" i="63"/>
  <c r="F70" i="63"/>
  <c r="E70" i="63"/>
  <c r="H70" i="63" s="1"/>
  <c r="D70" i="63"/>
  <c r="C70" i="63"/>
  <c r="G69" i="63"/>
  <c r="F69" i="63"/>
  <c r="E69" i="63"/>
  <c r="D69" i="63"/>
  <c r="H69" i="63" s="1"/>
  <c r="I69" i="63" s="1"/>
  <c r="C69" i="63"/>
  <c r="G68" i="63"/>
  <c r="F68" i="63"/>
  <c r="E68" i="63"/>
  <c r="D68" i="63"/>
  <c r="C68" i="63"/>
  <c r="G67" i="63"/>
  <c r="F67" i="63"/>
  <c r="E67" i="63"/>
  <c r="D67" i="63"/>
  <c r="C67" i="63"/>
  <c r="G66" i="63"/>
  <c r="F66" i="63"/>
  <c r="E66" i="63"/>
  <c r="D66" i="63"/>
  <c r="C66" i="63"/>
  <c r="C86" i="63" s="1"/>
  <c r="G65" i="63"/>
  <c r="F65" i="63"/>
  <c r="H65" i="63" s="1"/>
  <c r="E65" i="63"/>
  <c r="D65" i="63"/>
  <c r="C65" i="63"/>
  <c r="G64" i="63"/>
  <c r="F64" i="63"/>
  <c r="E64" i="63"/>
  <c r="D64" i="63"/>
  <c r="D86" i="63" s="1"/>
  <c r="C64" i="63"/>
  <c r="G63" i="63"/>
  <c r="F63" i="63"/>
  <c r="E63" i="63"/>
  <c r="E85" i="63" s="1"/>
  <c r="E87" i="63" s="1"/>
  <c r="D63" i="63"/>
  <c r="D85" i="63" s="1"/>
  <c r="D87" i="63" s="1"/>
  <c r="C63" i="63"/>
  <c r="E58" i="63"/>
  <c r="D58" i="63"/>
  <c r="C58" i="63"/>
  <c r="G57" i="63"/>
  <c r="F57" i="63"/>
  <c r="E57" i="63"/>
  <c r="D57" i="63"/>
  <c r="C57" i="63"/>
  <c r="G56" i="63"/>
  <c r="F56" i="63"/>
  <c r="F58" i="63" s="1"/>
  <c r="E56" i="63"/>
  <c r="D56" i="63"/>
  <c r="C56" i="63"/>
  <c r="H55" i="63"/>
  <c r="I54" i="63"/>
  <c r="H54" i="63"/>
  <c r="H53" i="63"/>
  <c r="I52" i="63"/>
  <c r="H52" i="63"/>
  <c r="H51" i="63"/>
  <c r="H50" i="63"/>
  <c r="I50" i="63" s="1"/>
  <c r="H49" i="63"/>
  <c r="I48" i="63"/>
  <c r="H48" i="63"/>
  <c r="H47" i="63"/>
  <c r="H57" i="63" s="1"/>
  <c r="H46" i="63"/>
  <c r="I46" i="63" s="1"/>
  <c r="H45" i="63"/>
  <c r="I44" i="63"/>
  <c r="H44" i="63"/>
  <c r="H43" i="63"/>
  <c r="I42" i="63"/>
  <c r="H42" i="63"/>
  <c r="H41" i="63"/>
  <c r="H40" i="63"/>
  <c r="I40" i="63" s="1"/>
  <c r="H39" i="63"/>
  <c r="I38" i="63"/>
  <c r="H38" i="63"/>
  <c r="H37" i="63"/>
  <c r="I36" i="63"/>
  <c r="H36" i="63"/>
  <c r="H35" i="63"/>
  <c r="H34" i="63"/>
  <c r="I34" i="63" s="1"/>
  <c r="G29" i="63"/>
  <c r="G28" i="63"/>
  <c r="F28" i="63"/>
  <c r="E28" i="63"/>
  <c r="D28" i="63"/>
  <c r="C28" i="63"/>
  <c r="G27" i="63"/>
  <c r="F27" i="63"/>
  <c r="F29" i="63" s="1"/>
  <c r="E27" i="63"/>
  <c r="E29" i="63" s="1"/>
  <c r="D27" i="63"/>
  <c r="C27" i="63"/>
  <c r="H26" i="63"/>
  <c r="H25" i="63"/>
  <c r="I25" i="63" s="1"/>
  <c r="H24" i="63"/>
  <c r="I23" i="63"/>
  <c r="H23" i="63"/>
  <c r="H22" i="63"/>
  <c r="I21" i="63"/>
  <c r="H21" i="63"/>
  <c r="H20" i="63"/>
  <c r="H19" i="63"/>
  <c r="I19" i="63" s="1"/>
  <c r="H18" i="63"/>
  <c r="I17" i="63"/>
  <c r="H17" i="63"/>
  <c r="H16" i="63"/>
  <c r="I15" i="63"/>
  <c r="H15" i="63"/>
  <c r="H14" i="63"/>
  <c r="H13" i="63"/>
  <c r="I13" i="63" s="1"/>
  <c r="H12" i="63"/>
  <c r="I11" i="63"/>
  <c r="H11" i="63"/>
  <c r="H10" i="63"/>
  <c r="H9" i="63"/>
  <c r="I9" i="63" s="1"/>
  <c r="H8" i="63"/>
  <c r="H7" i="63"/>
  <c r="I7" i="63" s="1"/>
  <c r="H6" i="63"/>
  <c r="I5" i="63"/>
  <c r="H5" i="63"/>
  <c r="I100" i="53"/>
  <c r="H99" i="53"/>
  <c r="J95" i="53"/>
  <c r="H94" i="53"/>
  <c r="H93" i="53"/>
  <c r="H92" i="53"/>
  <c r="I91" i="53"/>
  <c r="I90" i="53"/>
  <c r="J89" i="53"/>
  <c r="J88" i="53"/>
  <c r="D85" i="53"/>
  <c r="D84" i="53"/>
  <c r="E83" i="53"/>
  <c r="E82" i="53"/>
  <c r="F81" i="53"/>
  <c r="F80" i="53"/>
  <c r="G79" i="53"/>
  <c r="G78" i="53"/>
  <c r="H77" i="53"/>
  <c r="H76" i="53"/>
  <c r="I75" i="53"/>
  <c r="I69" i="53"/>
  <c r="J68" i="53"/>
  <c r="J67" i="53"/>
  <c r="I67" i="53"/>
  <c r="H67" i="53"/>
  <c r="G67" i="53"/>
  <c r="F67" i="53"/>
  <c r="E67" i="53"/>
  <c r="D67" i="53"/>
  <c r="K67" i="53" s="1"/>
  <c r="K66" i="53"/>
  <c r="J66" i="53"/>
  <c r="I66" i="53"/>
  <c r="H66" i="53"/>
  <c r="G66" i="53"/>
  <c r="F66" i="53"/>
  <c r="E66" i="53"/>
  <c r="D66" i="53"/>
  <c r="K65" i="53"/>
  <c r="J65" i="53"/>
  <c r="I65" i="53"/>
  <c r="H65" i="53"/>
  <c r="G65" i="53"/>
  <c r="F65" i="53"/>
  <c r="E65" i="53"/>
  <c r="D65" i="53"/>
  <c r="J64" i="53"/>
  <c r="I64" i="53"/>
  <c r="H64" i="53"/>
  <c r="G64" i="53"/>
  <c r="F64" i="53"/>
  <c r="E64" i="53"/>
  <c r="D64" i="53"/>
  <c r="K64" i="53" s="1"/>
  <c r="L64" i="53" s="1"/>
  <c r="J63" i="53"/>
  <c r="I63" i="53"/>
  <c r="H63" i="53"/>
  <c r="G63" i="53"/>
  <c r="F63" i="53"/>
  <c r="E63" i="53"/>
  <c r="D63" i="53"/>
  <c r="K63" i="53" s="1"/>
  <c r="J62" i="53"/>
  <c r="I62" i="53"/>
  <c r="H62" i="53"/>
  <c r="G62" i="53"/>
  <c r="F62" i="53"/>
  <c r="E62" i="53"/>
  <c r="K62" i="53" s="1"/>
  <c r="D62" i="53"/>
  <c r="J61" i="53"/>
  <c r="I61" i="53"/>
  <c r="H61" i="53"/>
  <c r="G61" i="53"/>
  <c r="F61" i="53"/>
  <c r="E61" i="53"/>
  <c r="K61" i="53" s="1"/>
  <c r="D61" i="53"/>
  <c r="J60" i="53"/>
  <c r="I60" i="53"/>
  <c r="H60" i="53"/>
  <c r="G60" i="53"/>
  <c r="F60" i="53"/>
  <c r="E60" i="53"/>
  <c r="D60" i="53"/>
  <c r="K60" i="53" s="1"/>
  <c r="L60" i="53" s="1"/>
  <c r="J59" i="53"/>
  <c r="I59" i="53"/>
  <c r="H59" i="53"/>
  <c r="G59" i="53"/>
  <c r="F59" i="53"/>
  <c r="E59" i="53"/>
  <c r="D59" i="53"/>
  <c r="J58" i="53"/>
  <c r="I58" i="53"/>
  <c r="H58" i="53"/>
  <c r="G58" i="53"/>
  <c r="F58" i="53"/>
  <c r="E58" i="53"/>
  <c r="D58" i="53"/>
  <c r="J57" i="53"/>
  <c r="I57" i="53"/>
  <c r="H57" i="53"/>
  <c r="G57" i="53"/>
  <c r="F57" i="53"/>
  <c r="E57" i="53"/>
  <c r="D57" i="53"/>
  <c r="K57" i="53" s="1"/>
  <c r="J56" i="53"/>
  <c r="I56" i="53"/>
  <c r="H56" i="53"/>
  <c r="G56" i="53"/>
  <c r="F56" i="53"/>
  <c r="E56" i="53"/>
  <c r="D56" i="53"/>
  <c r="J55" i="53"/>
  <c r="I55" i="53"/>
  <c r="H55" i="53"/>
  <c r="G55" i="53"/>
  <c r="F55" i="53"/>
  <c r="K55" i="53" s="1"/>
  <c r="E55" i="53"/>
  <c r="D55" i="53"/>
  <c r="J54" i="53"/>
  <c r="I54" i="53"/>
  <c r="K54" i="53" s="1"/>
  <c r="L54" i="53" s="1"/>
  <c r="H54" i="53"/>
  <c r="G54" i="53"/>
  <c r="F54" i="53"/>
  <c r="E54" i="53"/>
  <c r="D54" i="53"/>
  <c r="J53" i="53"/>
  <c r="I53" i="53"/>
  <c r="K53" i="53" s="1"/>
  <c r="H53" i="53"/>
  <c r="G53" i="53"/>
  <c r="F53" i="53"/>
  <c r="E53" i="53"/>
  <c r="D53" i="53"/>
  <c r="J52" i="53"/>
  <c r="I52" i="53"/>
  <c r="H52" i="53"/>
  <c r="G52" i="53"/>
  <c r="F52" i="53"/>
  <c r="E52" i="53"/>
  <c r="D52" i="53"/>
  <c r="K52" i="53" s="1"/>
  <c r="J51" i="53"/>
  <c r="I51" i="53"/>
  <c r="H51" i="53"/>
  <c r="G51" i="53"/>
  <c r="F51" i="53"/>
  <c r="E51" i="53"/>
  <c r="D51" i="53"/>
  <c r="K50" i="53"/>
  <c r="J50" i="53"/>
  <c r="I50" i="53"/>
  <c r="H50" i="53"/>
  <c r="G50" i="53"/>
  <c r="F50" i="53"/>
  <c r="E50" i="53"/>
  <c r="D50" i="53"/>
  <c r="K49" i="53"/>
  <c r="J49" i="53"/>
  <c r="I49" i="53"/>
  <c r="H49" i="53"/>
  <c r="G49" i="53"/>
  <c r="F49" i="53"/>
  <c r="E49" i="53"/>
  <c r="D49" i="53"/>
  <c r="L48" i="53"/>
  <c r="J48" i="53"/>
  <c r="I48" i="53"/>
  <c r="H48" i="53"/>
  <c r="G48" i="53"/>
  <c r="F48" i="53"/>
  <c r="E48" i="53"/>
  <c r="D48" i="53"/>
  <c r="K48" i="53" s="1"/>
  <c r="J47" i="53"/>
  <c r="I47" i="53"/>
  <c r="H47" i="53"/>
  <c r="G47" i="53"/>
  <c r="F47" i="53"/>
  <c r="E47" i="53"/>
  <c r="D47" i="53"/>
  <c r="K47" i="53" s="1"/>
  <c r="J46" i="53"/>
  <c r="I46" i="53"/>
  <c r="H46" i="53"/>
  <c r="G46" i="53"/>
  <c r="F46" i="53"/>
  <c r="E46" i="53"/>
  <c r="K46" i="53" s="1"/>
  <c r="L46" i="53" s="1"/>
  <c r="D46" i="53"/>
  <c r="J45" i="53"/>
  <c r="I45" i="53"/>
  <c r="H45" i="53"/>
  <c r="G45" i="53"/>
  <c r="F45" i="53"/>
  <c r="E45" i="53"/>
  <c r="K45" i="53" s="1"/>
  <c r="D45" i="53"/>
  <c r="J44" i="53"/>
  <c r="I44" i="53"/>
  <c r="H44" i="53"/>
  <c r="G44" i="53"/>
  <c r="F44" i="53"/>
  <c r="E44" i="53"/>
  <c r="D44" i="53"/>
  <c r="K44" i="53" s="1"/>
  <c r="L44" i="53" s="1"/>
  <c r="J43" i="53"/>
  <c r="I43" i="53"/>
  <c r="H43" i="53"/>
  <c r="G43" i="53"/>
  <c r="F43" i="53"/>
  <c r="E43" i="53"/>
  <c r="D43" i="53"/>
  <c r="J42" i="53"/>
  <c r="I42" i="53"/>
  <c r="H42" i="53"/>
  <c r="G42" i="53"/>
  <c r="F42" i="53"/>
  <c r="E42" i="53"/>
  <c r="K42" i="53" s="1"/>
  <c r="D42" i="53"/>
  <c r="J41" i="53"/>
  <c r="I41" i="53"/>
  <c r="H41" i="53"/>
  <c r="H69" i="53" s="1"/>
  <c r="G41" i="53"/>
  <c r="G69" i="53" s="1"/>
  <c r="F41" i="53"/>
  <c r="E41" i="53"/>
  <c r="D41" i="53"/>
  <c r="J40" i="53"/>
  <c r="I40" i="53"/>
  <c r="H40" i="53"/>
  <c r="H68" i="53" s="1"/>
  <c r="G40" i="53"/>
  <c r="G68" i="53" s="1"/>
  <c r="G70" i="53" s="1"/>
  <c r="F40" i="53"/>
  <c r="F68" i="53" s="1"/>
  <c r="E40" i="53"/>
  <c r="D40" i="53"/>
  <c r="B39" i="53"/>
  <c r="J33" i="53"/>
  <c r="J32" i="53"/>
  <c r="J102" i="53" s="1"/>
  <c r="I32" i="53"/>
  <c r="I102" i="53" s="1"/>
  <c r="H32" i="53"/>
  <c r="H102" i="53" s="1"/>
  <c r="G32" i="53"/>
  <c r="G102" i="53" s="1"/>
  <c r="F32" i="53"/>
  <c r="F102" i="53" s="1"/>
  <c r="E32" i="53"/>
  <c r="E102" i="53" s="1"/>
  <c r="D32" i="53"/>
  <c r="D102" i="53" s="1"/>
  <c r="K31" i="53"/>
  <c r="J31" i="53"/>
  <c r="J101" i="53" s="1"/>
  <c r="I31" i="53"/>
  <c r="I101" i="53" s="1"/>
  <c r="H31" i="53"/>
  <c r="H101" i="53" s="1"/>
  <c r="G31" i="53"/>
  <c r="G101" i="53" s="1"/>
  <c r="F31" i="53"/>
  <c r="F101" i="53" s="1"/>
  <c r="K101" i="53" s="1"/>
  <c r="E31" i="53"/>
  <c r="E101" i="53" s="1"/>
  <c r="D31" i="53"/>
  <c r="D101" i="53" s="1"/>
  <c r="K30" i="53"/>
  <c r="J30" i="53"/>
  <c r="J100" i="53" s="1"/>
  <c r="I30" i="53"/>
  <c r="H30" i="53"/>
  <c r="H100" i="53" s="1"/>
  <c r="G30" i="53"/>
  <c r="G100" i="53" s="1"/>
  <c r="F30" i="53"/>
  <c r="F100" i="53" s="1"/>
  <c r="E30" i="53"/>
  <c r="E100" i="53" s="1"/>
  <c r="D30" i="53"/>
  <c r="D100" i="53" s="1"/>
  <c r="J29" i="53"/>
  <c r="J99" i="53" s="1"/>
  <c r="I29" i="53"/>
  <c r="I99" i="53" s="1"/>
  <c r="H29" i="53"/>
  <c r="G29" i="53"/>
  <c r="G99" i="53" s="1"/>
  <c r="F29" i="53"/>
  <c r="F99" i="53" s="1"/>
  <c r="E29" i="53"/>
  <c r="E99" i="53" s="1"/>
  <c r="D29" i="53"/>
  <c r="J28" i="53"/>
  <c r="J98" i="53" s="1"/>
  <c r="I28" i="53"/>
  <c r="I98" i="53" s="1"/>
  <c r="H28" i="53"/>
  <c r="H98" i="53" s="1"/>
  <c r="G28" i="53"/>
  <c r="G98" i="53" s="1"/>
  <c r="F28" i="53"/>
  <c r="F98" i="53" s="1"/>
  <c r="E28" i="53"/>
  <c r="E98" i="53" s="1"/>
  <c r="D28" i="53"/>
  <c r="K28" i="53" s="1"/>
  <c r="J27" i="53"/>
  <c r="J97" i="53" s="1"/>
  <c r="I27" i="53"/>
  <c r="I97" i="53" s="1"/>
  <c r="H27" i="53"/>
  <c r="H97" i="53" s="1"/>
  <c r="G27" i="53"/>
  <c r="G97" i="53" s="1"/>
  <c r="F27" i="53"/>
  <c r="F97" i="53" s="1"/>
  <c r="E27" i="53"/>
  <c r="D27" i="53"/>
  <c r="D97" i="53" s="1"/>
  <c r="J26" i="53"/>
  <c r="J96" i="53" s="1"/>
  <c r="I26" i="53"/>
  <c r="I96" i="53" s="1"/>
  <c r="H26" i="53"/>
  <c r="H96" i="53" s="1"/>
  <c r="G26" i="53"/>
  <c r="G96" i="53" s="1"/>
  <c r="F26" i="53"/>
  <c r="F96" i="53" s="1"/>
  <c r="E26" i="53"/>
  <c r="D26" i="53"/>
  <c r="D96" i="53" s="1"/>
  <c r="J25" i="53"/>
  <c r="I25" i="53"/>
  <c r="I95" i="53" s="1"/>
  <c r="H25" i="53"/>
  <c r="H95" i="53" s="1"/>
  <c r="G25" i="53"/>
  <c r="G95" i="53" s="1"/>
  <c r="F25" i="53"/>
  <c r="F95" i="53" s="1"/>
  <c r="E25" i="53"/>
  <c r="E95" i="53" s="1"/>
  <c r="D25" i="53"/>
  <c r="J24" i="53"/>
  <c r="J94" i="53" s="1"/>
  <c r="I24" i="53"/>
  <c r="I94" i="53" s="1"/>
  <c r="H24" i="53"/>
  <c r="G24" i="53"/>
  <c r="G94" i="53" s="1"/>
  <c r="F24" i="53"/>
  <c r="F94" i="53" s="1"/>
  <c r="E24" i="53"/>
  <c r="E94" i="53" s="1"/>
  <c r="D24" i="53"/>
  <c r="D94" i="53" s="1"/>
  <c r="J23" i="53"/>
  <c r="J93" i="53" s="1"/>
  <c r="I23" i="53"/>
  <c r="I93" i="53" s="1"/>
  <c r="H23" i="53"/>
  <c r="G23" i="53"/>
  <c r="F23" i="53"/>
  <c r="F93" i="53" s="1"/>
  <c r="E23" i="53"/>
  <c r="E93" i="53" s="1"/>
  <c r="D23" i="53"/>
  <c r="D93" i="53" s="1"/>
  <c r="J22" i="53"/>
  <c r="J92" i="53" s="1"/>
  <c r="I22" i="53"/>
  <c r="I92" i="53" s="1"/>
  <c r="H22" i="53"/>
  <c r="G22" i="53"/>
  <c r="G92" i="53" s="1"/>
  <c r="F22" i="53"/>
  <c r="F92" i="53" s="1"/>
  <c r="E22" i="53"/>
  <c r="E92" i="53" s="1"/>
  <c r="D22" i="53"/>
  <c r="D92" i="53" s="1"/>
  <c r="K92" i="53" s="1"/>
  <c r="J21" i="53"/>
  <c r="J91" i="53" s="1"/>
  <c r="I21" i="53"/>
  <c r="H21" i="53"/>
  <c r="G21" i="53"/>
  <c r="G91" i="53" s="1"/>
  <c r="F21" i="53"/>
  <c r="F91" i="53" s="1"/>
  <c r="E21" i="53"/>
  <c r="E91" i="53" s="1"/>
  <c r="D21" i="53"/>
  <c r="D91" i="53" s="1"/>
  <c r="J20" i="53"/>
  <c r="J90" i="53" s="1"/>
  <c r="I20" i="53"/>
  <c r="H20" i="53"/>
  <c r="H90" i="53" s="1"/>
  <c r="G20" i="53"/>
  <c r="G90" i="53" s="1"/>
  <c r="F20" i="53"/>
  <c r="F90" i="53" s="1"/>
  <c r="E20" i="53"/>
  <c r="E90" i="53" s="1"/>
  <c r="D20" i="53"/>
  <c r="D90" i="53" s="1"/>
  <c r="J19" i="53"/>
  <c r="I19" i="53"/>
  <c r="H19" i="53"/>
  <c r="H89" i="53" s="1"/>
  <c r="G19" i="53"/>
  <c r="G89" i="53" s="1"/>
  <c r="F19" i="53"/>
  <c r="F89" i="53" s="1"/>
  <c r="E19" i="53"/>
  <c r="E89" i="53" s="1"/>
  <c r="D19" i="53"/>
  <c r="D89" i="53" s="1"/>
  <c r="J18" i="53"/>
  <c r="I18" i="53"/>
  <c r="H18" i="53"/>
  <c r="H88" i="53" s="1"/>
  <c r="G18" i="53"/>
  <c r="G88" i="53" s="1"/>
  <c r="F18" i="53"/>
  <c r="F88" i="53" s="1"/>
  <c r="E18" i="53"/>
  <c r="E88" i="53" s="1"/>
  <c r="D18" i="53"/>
  <c r="D88" i="53" s="1"/>
  <c r="J17" i="53"/>
  <c r="J87" i="53" s="1"/>
  <c r="I17" i="53"/>
  <c r="I87" i="53" s="1"/>
  <c r="H17" i="53"/>
  <c r="H87" i="53" s="1"/>
  <c r="G17" i="53"/>
  <c r="G87" i="53" s="1"/>
  <c r="F17" i="53"/>
  <c r="F87" i="53" s="1"/>
  <c r="E17" i="53"/>
  <c r="E87" i="53" s="1"/>
  <c r="K87" i="53" s="1"/>
  <c r="D17" i="53"/>
  <c r="D87" i="53" s="1"/>
  <c r="J16" i="53"/>
  <c r="J86" i="53" s="1"/>
  <c r="I16" i="53"/>
  <c r="I86" i="53" s="1"/>
  <c r="H16" i="53"/>
  <c r="H86" i="53" s="1"/>
  <c r="G16" i="53"/>
  <c r="G86" i="53" s="1"/>
  <c r="F16" i="53"/>
  <c r="F86" i="53" s="1"/>
  <c r="E16" i="53"/>
  <c r="E86" i="53" s="1"/>
  <c r="D16" i="53"/>
  <c r="D86" i="53" s="1"/>
  <c r="K86" i="53" s="1"/>
  <c r="K15" i="53"/>
  <c r="J15" i="53"/>
  <c r="J85" i="53" s="1"/>
  <c r="I15" i="53"/>
  <c r="I85" i="53" s="1"/>
  <c r="H15" i="53"/>
  <c r="H85" i="53" s="1"/>
  <c r="G15" i="53"/>
  <c r="G85" i="53" s="1"/>
  <c r="F15" i="53"/>
  <c r="F85" i="53" s="1"/>
  <c r="E15" i="53"/>
  <c r="E85" i="53" s="1"/>
  <c r="D15" i="53"/>
  <c r="K14" i="53"/>
  <c r="J14" i="53"/>
  <c r="J84" i="53" s="1"/>
  <c r="I14" i="53"/>
  <c r="I84" i="53" s="1"/>
  <c r="H14" i="53"/>
  <c r="H84" i="53" s="1"/>
  <c r="G14" i="53"/>
  <c r="G84" i="53" s="1"/>
  <c r="F14" i="53"/>
  <c r="F84" i="53" s="1"/>
  <c r="E14" i="53"/>
  <c r="E84" i="53" s="1"/>
  <c r="D14" i="53"/>
  <c r="J13" i="53"/>
  <c r="J83" i="53" s="1"/>
  <c r="I13" i="53"/>
  <c r="I83" i="53" s="1"/>
  <c r="H13" i="53"/>
  <c r="H83" i="53" s="1"/>
  <c r="G13" i="53"/>
  <c r="G83" i="53" s="1"/>
  <c r="F13" i="53"/>
  <c r="F83" i="53" s="1"/>
  <c r="E13" i="53"/>
  <c r="D13" i="53"/>
  <c r="J12" i="53"/>
  <c r="J82" i="53" s="1"/>
  <c r="I12" i="53"/>
  <c r="I82" i="53" s="1"/>
  <c r="H12" i="53"/>
  <c r="H82" i="53" s="1"/>
  <c r="G12" i="53"/>
  <c r="G82" i="53" s="1"/>
  <c r="F12" i="53"/>
  <c r="F82" i="53" s="1"/>
  <c r="E12" i="53"/>
  <c r="D12" i="53"/>
  <c r="J11" i="53"/>
  <c r="J81" i="53" s="1"/>
  <c r="I11" i="53"/>
  <c r="I81" i="53" s="1"/>
  <c r="H11" i="53"/>
  <c r="H81" i="53" s="1"/>
  <c r="G11" i="53"/>
  <c r="G81" i="53" s="1"/>
  <c r="F11" i="53"/>
  <c r="E11" i="53"/>
  <c r="D11" i="53"/>
  <c r="D81" i="53" s="1"/>
  <c r="J10" i="53"/>
  <c r="J80" i="53" s="1"/>
  <c r="I10" i="53"/>
  <c r="I80" i="53" s="1"/>
  <c r="H10" i="53"/>
  <c r="H80" i="53" s="1"/>
  <c r="G10" i="53"/>
  <c r="G80" i="53" s="1"/>
  <c r="F10" i="53"/>
  <c r="E10" i="53"/>
  <c r="D10" i="53"/>
  <c r="D80" i="53" s="1"/>
  <c r="J9" i="53"/>
  <c r="J79" i="53" s="1"/>
  <c r="I9" i="53"/>
  <c r="I79" i="53" s="1"/>
  <c r="H9" i="53"/>
  <c r="H79" i="53" s="1"/>
  <c r="G9" i="53"/>
  <c r="F9" i="53"/>
  <c r="F79" i="53" s="1"/>
  <c r="E9" i="53"/>
  <c r="E79" i="53" s="1"/>
  <c r="D9" i="53"/>
  <c r="D79" i="53" s="1"/>
  <c r="J8" i="53"/>
  <c r="J78" i="53" s="1"/>
  <c r="I8" i="53"/>
  <c r="I78" i="53" s="1"/>
  <c r="H8" i="53"/>
  <c r="H78" i="53" s="1"/>
  <c r="G8" i="53"/>
  <c r="F8" i="53"/>
  <c r="E8" i="53"/>
  <c r="E78" i="53" s="1"/>
  <c r="D8" i="53"/>
  <c r="D78" i="53" s="1"/>
  <c r="J7" i="53"/>
  <c r="J77" i="53" s="1"/>
  <c r="I7" i="53"/>
  <c r="I77" i="53" s="1"/>
  <c r="H7" i="53"/>
  <c r="G7" i="53"/>
  <c r="G77" i="53" s="1"/>
  <c r="F7" i="53"/>
  <c r="F77" i="53" s="1"/>
  <c r="E7" i="53"/>
  <c r="E77" i="53" s="1"/>
  <c r="D7" i="53"/>
  <c r="D77" i="53" s="1"/>
  <c r="J6" i="53"/>
  <c r="J76" i="53" s="1"/>
  <c r="I6" i="53"/>
  <c r="I76" i="53" s="1"/>
  <c r="H6" i="53"/>
  <c r="G6" i="53"/>
  <c r="F6" i="53"/>
  <c r="F76" i="53" s="1"/>
  <c r="E6" i="53"/>
  <c r="E76" i="53" s="1"/>
  <c r="D6" i="53"/>
  <c r="D76" i="53" s="1"/>
  <c r="J5" i="53"/>
  <c r="J75" i="53" s="1"/>
  <c r="I5" i="53"/>
  <c r="H5" i="53"/>
  <c r="G5" i="53"/>
  <c r="G75" i="53" s="1"/>
  <c r="F5" i="53"/>
  <c r="F75" i="53" s="1"/>
  <c r="E5" i="53"/>
  <c r="E75" i="53" s="1"/>
  <c r="D5" i="53"/>
  <c r="D75" i="53" s="1"/>
  <c r="I102" i="52"/>
  <c r="H102" i="52"/>
  <c r="J102" i="52" s="1"/>
  <c r="G102" i="52"/>
  <c r="F102" i="52"/>
  <c r="E102" i="52"/>
  <c r="D102" i="52"/>
  <c r="C102" i="52"/>
  <c r="I101" i="52"/>
  <c r="H101" i="52"/>
  <c r="G101" i="52"/>
  <c r="F101" i="52"/>
  <c r="E101" i="52"/>
  <c r="D101" i="52"/>
  <c r="C101" i="52"/>
  <c r="I100" i="52"/>
  <c r="H100" i="52"/>
  <c r="G100" i="52"/>
  <c r="F100" i="52"/>
  <c r="E100" i="52"/>
  <c r="D100" i="52"/>
  <c r="C100" i="52"/>
  <c r="J100" i="52" s="1"/>
  <c r="J99" i="52"/>
  <c r="I99" i="52"/>
  <c r="H99" i="52"/>
  <c r="G99" i="52"/>
  <c r="F99" i="52"/>
  <c r="E99" i="52"/>
  <c r="D99" i="52"/>
  <c r="C99" i="52"/>
  <c r="J98" i="52"/>
  <c r="I98" i="52"/>
  <c r="H98" i="52"/>
  <c r="G98" i="52"/>
  <c r="F98" i="52"/>
  <c r="E98" i="52"/>
  <c r="D98" i="52"/>
  <c r="C98" i="52"/>
  <c r="I97" i="52"/>
  <c r="H97" i="52"/>
  <c r="G97" i="52"/>
  <c r="F97" i="52"/>
  <c r="E97" i="52"/>
  <c r="D97" i="52"/>
  <c r="C97" i="52"/>
  <c r="J97" i="52" s="1"/>
  <c r="K97" i="52" s="1"/>
  <c r="I96" i="52"/>
  <c r="H96" i="52"/>
  <c r="G96" i="52"/>
  <c r="F96" i="52"/>
  <c r="E96" i="52"/>
  <c r="D96" i="52"/>
  <c r="C96" i="52"/>
  <c r="J96" i="52" s="1"/>
  <c r="I95" i="52"/>
  <c r="H95" i="52"/>
  <c r="G95" i="52"/>
  <c r="F95" i="52"/>
  <c r="E95" i="52"/>
  <c r="D95" i="52"/>
  <c r="C95" i="52"/>
  <c r="I94" i="52"/>
  <c r="H94" i="52"/>
  <c r="G94" i="52"/>
  <c r="F94" i="52"/>
  <c r="E94" i="52"/>
  <c r="D94" i="52"/>
  <c r="J94" i="52" s="1"/>
  <c r="C94" i="52"/>
  <c r="I93" i="52"/>
  <c r="H93" i="52"/>
  <c r="G93" i="52"/>
  <c r="F93" i="52"/>
  <c r="E93" i="52"/>
  <c r="D93" i="52"/>
  <c r="C93" i="52"/>
  <c r="I92" i="52"/>
  <c r="H92" i="52"/>
  <c r="G92" i="52"/>
  <c r="F92" i="52"/>
  <c r="E92" i="52"/>
  <c r="D92" i="52"/>
  <c r="C92" i="52"/>
  <c r="I91" i="52"/>
  <c r="H91" i="52"/>
  <c r="G91" i="52"/>
  <c r="F91" i="52"/>
  <c r="E91" i="52"/>
  <c r="D91" i="52"/>
  <c r="C91" i="52"/>
  <c r="I90" i="52"/>
  <c r="H90" i="52"/>
  <c r="G90" i="52"/>
  <c r="F90" i="52"/>
  <c r="E90" i="52"/>
  <c r="D90" i="52"/>
  <c r="C90" i="52"/>
  <c r="I89" i="52"/>
  <c r="H89" i="52"/>
  <c r="G89" i="52"/>
  <c r="F89" i="52"/>
  <c r="E89" i="52"/>
  <c r="D89" i="52"/>
  <c r="C89" i="52"/>
  <c r="J89" i="52" s="1"/>
  <c r="I88" i="52"/>
  <c r="H88" i="52"/>
  <c r="G88" i="52"/>
  <c r="F88" i="52"/>
  <c r="E88" i="52"/>
  <c r="D88" i="52"/>
  <c r="C88" i="52"/>
  <c r="J88" i="52" s="1"/>
  <c r="J87" i="52"/>
  <c r="I87" i="52"/>
  <c r="H87" i="52"/>
  <c r="G87" i="52"/>
  <c r="F87" i="52"/>
  <c r="E87" i="52"/>
  <c r="D87" i="52"/>
  <c r="C87" i="52"/>
  <c r="J86" i="52"/>
  <c r="I86" i="52"/>
  <c r="H86" i="52"/>
  <c r="G86" i="52"/>
  <c r="F86" i="52"/>
  <c r="E86" i="52"/>
  <c r="D86" i="52"/>
  <c r="C86" i="52"/>
  <c r="I85" i="52"/>
  <c r="H85" i="52"/>
  <c r="G85" i="52"/>
  <c r="F85" i="52"/>
  <c r="E85" i="52"/>
  <c r="D85" i="52"/>
  <c r="C85" i="52"/>
  <c r="J85" i="52" s="1"/>
  <c r="K85" i="52" s="1"/>
  <c r="I84" i="52"/>
  <c r="H84" i="52"/>
  <c r="G84" i="52"/>
  <c r="F84" i="52"/>
  <c r="E84" i="52"/>
  <c r="D84" i="52"/>
  <c r="C84" i="52"/>
  <c r="J84" i="52" s="1"/>
  <c r="J83" i="52"/>
  <c r="K83" i="52" s="1"/>
  <c r="I83" i="52"/>
  <c r="H83" i="52"/>
  <c r="G83" i="52"/>
  <c r="F83" i="52"/>
  <c r="E83" i="52"/>
  <c r="D83" i="52"/>
  <c r="C83" i="52"/>
  <c r="J82" i="52"/>
  <c r="I82" i="52"/>
  <c r="H82" i="52"/>
  <c r="G82" i="52"/>
  <c r="F82" i="52"/>
  <c r="E82" i="52"/>
  <c r="D82" i="52"/>
  <c r="C82" i="52"/>
  <c r="K81" i="52"/>
  <c r="I81" i="52"/>
  <c r="H81" i="52"/>
  <c r="G81" i="52"/>
  <c r="F81" i="52"/>
  <c r="E81" i="52"/>
  <c r="D81" i="52"/>
  <c r="C81" i="52"/>
  <c r="J81" i="52" s="1"/>
  <c r="I80" i="52"/>
  <c r="H80" i="52"/>
  <c r="G80" i="52"/>
  <c r="F80" i="52"/>
  <c r="E80" i="52"/>
  <c r="D80" i="52"/>
  <c r="C80" i="52"/>
  <c r="I79" i="52"/>
  <c r="H79" i="52"/>
  <c r="G79" i="52"/>
  <c r="F79" i="52"/>
  <c r="E79" i="52"/>
  <c r="D79" i="52"/>
  <c r="J79" i="52" s="1"/>
  <c r="C79" i="52"/>
  <c r="I78" i="52"/>
  <c r="H78" i="52"/>
  <c r="G78" i="52"/>
  <c r="F78" i="52"/>
  <c r="E78" i="52"/>
  <c r="D78" i="52"/>
  <c r="C78" i="52"/>
  <c r="I77" i="52"/>
  <c r="H77" i="52"/>
  <c r="G77" i="52"/>
  <c r="F77" i="52"/>
  <c r="E77" i="52"/>
  <c r="D77" i="52"/>
  <c r="C77" i="52"/>
  <c r="I76" i="52"/>
  <c r="I104" i="52" s="1"/>
  <c r="H76" i="52"/>
  <c r="H104" i="52" s="1"/>
  <c r="G76" i="52"/>
  <c r="F76" i="52"/>
  <c r="E76" i="52"/>
  <c r="E104" i="52" s="1"/>
  <c r="D76" i="52"/>
  <c r="D104" i="52" s="1"/>
  <c r="C76" i="52"/>
  <c r="I75" i="52"/>
  <c r="H75" i="52"/>
  <c r="H103" i="52" s="1"/>
  <c r="H105" i="52" s="1"/>
  <c r="G75" i="52"/>
  <c r="F75" i="52"/>
  <c r="E75" i="52"/>
  <c r="E103" i="52" s="1"/>
  <c r="D75" i="52"/>
  <c r="D103" i="52" s="1"/>
  <c r="D105" i="52" s="1"/>
  <c r="C75" i="52"/>
  <c r="I69" i="52"/>
  <c r="H69" i="52"/>
  <c r="G69" i="52"/>
  <c r="F69" i="52"/>
  <c r="F70" i="52" s="1"/>
  <c r="E69" i="52"/>
  <c r="D69" i="52"/>
  <c r="D70" i="52" s="1"/>
  <c r="C69" i="52"/>
  <c r="I68" i="52"/>
  <c r="I70" i="52" s="1"/>
  <c r="H68" i="52"/>
  <c r="H70" i="52" s="1"/>
  <c r="G68" i="52"/>
  <c r="F68" i="52"/>
  <c r="E68" i="52"/>
  <c r="E70" i="52" s="1"/>
  <c r="D68" i="52"/>
  <c r="C68" i="52"/>
  <c r="C70" i="52" s="1"/>
  <c r="J67" i="52"/>
  <c r="K66" i="52"/>
  <c r="J66" i="52"/>
  <c r="J65" i="52"/>
  <c r="J64" i="52"/>
  <c r="K64" i="52" s="1"/>
  <c r="J63" i="52"/>
  <c r="K62" i="52"/>
  <c r="J62" i="52"/>
  <c r="J61" i="52"/>
  <c r="K60" i="52"/>
  <c r="J60" i="52"/>
  <c r="J59" i="52"/>
  <c r="K58" i="52"/>
  <c r="J58" i="52"/>
  <c r="J57" i="52"/>
  <c r="J56" i="52"/>
  <c r="J55" i="52"/>
  <c r="K54" i="52"/>
  <c r="J54" i="52"/>
  <c r="J53" i="52"/>
  <c r="J52" i="52"/>
  <c r="K52" i="52" s="1"/>
  <c r="J51" i="52"/>
  <c r="K50" i="52"/>
  <c r="J50" i="52"/>
  <c r="J49" i="52"/>
  <c r="K48" i="52"/>
  <c r="J48" i="52"/>
  <c r="J47" i="52"/>
  <c r="K46" i="52"/>
  <c r="J46" i="52"/>
  <c r="J45" i="52"/>
  <c r="K44" i="52" s="1"/>
  <c r="J44" i="52"/>
  <c r="J43" i="52"/>
  <c r="J42" i="52"/>
  <c r="K42" i="52" s="1"/>
  <c r="J41" i="52"/>
  <c r="J69" i="52" s="1"/>
  <c r="J40" i="52"/>
  <c r="A39" i="52"/>
  <c r="I34" i="52"/>
  <c r="I35" i="52" s="1"/>
  <c r="H34" i="52"/>
  <c r="G34" i="52"/>
  <c r="F34" i="52"/>
  <c r="E34" i="52"/>
  <c r="E35" i="52" s="1"/>
  <c r="D34" i="52"/>
  <c r="D35" i="52" s="1"/>
  <c r="C34" i="52"/>
  <c r="C35" i="52" s="1"/>
  <c r="I33" i="52"/>
  <c r="H33" i="52"/>
  <c r="H35" i="52" s="1"/>
  <c r="G33" i="52"/>
  <c r="G35" i="52" s="1"/>
  <c r="F33" i="52"/>
  <c r="F35" i="52" s="1"/>
  <c r="E33" i="52"/>
  <c r="D33" i="52"/>
  <c r="C33" i="52"/>
  <c r="J32" i="52"/>
  <c r="J31" i="52"/>
  <c r="K31" i="52" s="1"/>
  <c r="J30" i="52"/>
  <c r="K29" i="52"/>
  <c r="J29" i="52"/>
  <c r="J28" i="52"/>
  <c r="J27" i="52"/>
  <c r="K27" i="52" s="1"/>
  <c r="J26" i="52"/>
  <c r="J25" i="52"/>
  <c r="K25" i="52" s="1"/>
  <c r="J24" i="52"/>
  <c r="K23" i="52" s="1"/>
  <c r="J23" i="52"/>
  <c r="J22" i="52"/>
  <c r="K21" i="52"/>
  <c r="J21" i="52"/>
  <c r="J20" i="52"/>
  <c r="K19" i="52"/>
  <c r="J19" i="52"/>
  <c r="J18" i="52"/>
  <c r="K17" i="52" s="1"/>
  <c r="J17" i="52"/>
  <c r="J16" i="52"/>
  <c r="J15" i="52"/>
  <c r="K15" i="52" s="1"/>
  <c r="J14" i="52"/>
  <c r="K13" i="52"/>
  <c r="J13" i="52"/>
  <c r="J12" i="52"/>
  <c r="J11" i="52"/>
  <c r="K11" i="52" s="1"/>
  <c r="J10" i="52"/>
  <c r="J9" i="52"/>
  <c r="J8" i="52"/>
  <c r="K7" i="52" s="1"/>
  <c r="J7" i="52"/>
  <c r="J6" i="52"/>
  <c r="K5" i="52"/>
  <c r="J5" i="52"/>
  <c r="I104" i="51"/>
  <c r="H104" i="51"/>
  <c r="J102" i="51"/>
  <c r="I102" i="51"/>
  <c r="H102" i="51"/>
  <c r="G102" i="51"/>
  <c r="F102" i="51"/>
  <c r="E102" i="51"/>
  <c r="D102" i="51"/>
  <c r="C102" i="51"/>
  <c r="I101" i="51"/>
  <c r="H101" i="51"/>
  <c r="G101" i="51"/>
  <c r="F101" i="51"/>
  <c r="E101" i="51"/>
  <c r="D101" i="51"/>
  <c r="C101" i="51"/>
  <c r="J101" i="51" s="1"/>
  <c r="K101" i="51" s="1"/>
  <c r="I100" i="51"/>
  <c r="H100" i="51"/>
  <c r="G100" i="51"/>
  <c r="F100" i="51"/>
  <c r="E100" i="51"/>
  <c r="D100" i="51"/>
  <c r="C100" i="51"/>
  <c r="J100" i="51" s="1"/>
  <c r="I99" i="51"/>
  <c r="H99" i="51"/>
  <c r="G99" i="51"/>
  <c r="F99" i="51"/>
  <c r="E99" i="51"/>
  <c r="D99" i="51"/>
  <c r="C99" i="51"/>
  <c r="I98" i="51"/>
  <c r="H98" i="51"/>
  <c r="G98" i="51"/>
  <c r="F98" i="51"/>
  <c r="E98" i="51"/>
  <c r="D98" i="51"/>
  <c r="C98" i="51"/>
  <c r="J98" i="51" s="1"/>
  <c r="I97" i="51"/>
  <c r="H97" i="51"/>
  <c r="G97" i="51"/>
  <c r="F97" i="51"/>
  <c r="E97" i="51"/>
  <c r="D97" i="51"/>
  <c r="C97" i="51"/>
  <c r="I96" i="51"/>
  <c r="H96" i="51"/>
  <c r="G96" i="51"/>
  <c r="F96" i="51"/>
  <c r="E96" i="51"/>
  <c r="D96" i="51"/>
  <c r="C96" i="51"/>
  <c r="I95" i="51"/>
  <c r="H95" i="51"/>
  <c r="G95" i="51"/>
  <c r="F95" i="51"/>
  <c r="E95" i="51"/>
  <c r="D95" i="51"/>
  <c r="C95" i="51"/>
  <c r="J95" i="51" s="1"/>
  <c r="I94" i="51"/>
  <c r="H94" i="51"/>
  <c r="G94" i="51"/>
  <c r="F94" i="51"/>
  <c r="E94" i="51"/>
  <c r="D94" i="51"/>
  <c r="C94" i="51"/>
  <c r="J94" i="51" s="1"/>
  <c r="I93" i="51"/>
  <c r="H93" i="51"/>
  <c r="G93" i="51"/>
  <c r="F93" i="51"/>
  <c r="J93" i="51" s="1"/>
  <c r="E93" i="51"/>
  <c r="D93" i="51"/>
  <c r="C93" i="51"/>
  <c r="I92" i="51"/>
  <c r="H92" i="51"/>
  <c r="G92" i="51"/>
  <c r="F92" i="51"/>
  <c r="E92" i="51"/>
  <c r="D92" i="51"/>
  <c r="C92" i="51"/>
  <c r="I91" i="51"/>
  <c r="H91" i="51"/>
  <c r="G91" i="51"/>
  <c r="F91" i="51"/>
  <c r="E91" i="51"/>
  <c r="D91" i="51"/>
  <c r="C91" i="51"/>
  <c r="I90" i="51"/>
  <c r="H90" i="51"/>
  <c r="G90" i="51"/>
  <c r="F90" i="51"/>
  <c r="E90" i="51"/>
  <c r="D90" i="51"/>
  <c r="C90" i="51"/>
  <c r="I89" i="51"/>
  <c r="H89" i="51"/>
  <c r="G89" i="51"/>
  <c r="F89" i="51"/>
  <c r="E89" i="51"/>
  <c r="D89" i="51"/>
  <c r="J89" i="51" s="1"/>
  <c r="C89" i="51"/>
  <c r="I88" i="51"/>
  <c r="H88" i="51"/>
  <c r="G88" i="51"/>
  <c r="F88" i="51"/>
  <c r="E88" i="51"/>
  <c r="D88" i="51"/>
  <c r="J88" i="51" s="1"/>
  <c r="C88" i="51"/>
  <c r="I87" i="51"/>
  <c r="J87" i="51" s="1"/>
  <c r="K87" i="51" s="1"/>
  <c r="H87" i="51"/>
  <c r="G87" i="51"/>
  <c r="F87" i="51"/>
  <c r="E87" i="51"/>
  <c r="D87" i="51"/>
  <c r="C87" i="51"/>
  <c r="I86" i="51"/>
  <c r="J86" i="51" s="1"/>
  <c r="H86" i="51"/>
  <c r="G86" i="51"/>
  <c r="F86" i="51"/>
  <c r="E86" i="51"/>
  <c r="D86" i="51"/>
  <c r="C86" i="51"/>
  <c r="J85" i="51"/>
  <c r="I85" i="51"/>
  <c r="H85" i="51"/>
  <c r="G85" i="51"/>
  <c r="F85" i="51"/>
  <c r="E85" i="51"/>
  <c r="D85" i="51"/>
  <c r="C85" i="51"/>
  <c r="J84" i="51"/>
  <c r="I84" i="51"/>
  <c r="H84" i="51"/>
  <c r="G84" i="51"/>
  <c r="F84" i="51"/>
  <c r="E84" i="51"/>
  <c r="D84" i="51"/>
  <c r="C84" i="51"/>
  <c r="I83" i="51"/>
  <c r="H83" i="51"/>
  <c r="G83" i="51"/>
  <c r="F83" i="51"/>
  <c r="E83" i="51"/>
  <c r="D83" i="51"/>
  <c r="C83" i="51"/>
  <c r="I82" i="51"/>
  <c r="H82" i="51"/>
  <c r="G82" i="51"/>
  <c r="F82" i="51"/>
  <c r="E82" i="51"/>
  <c r="D82" i="51"/>
  <c r="C82" i="51"/>
  <c r="I81" i="51"/>
  <c r="H81" i="51"/>
  <c r="G81" i="51"/>
  <c r="F81" i="51"/>
  <c r="E81" i="51"/>
  <c r="D81" i="51"/>
  <c r="C81" i="51"/>
  <c r="J81" i="51" s="1"/>
  <c r="I80" i="51"/>
  <c r="H80" i="51"/>
  <c r="G80" i="51"/>
  <c r="F80" i="51"/>
  <c r="E80" i="51"/>
  <c r="D80" i="51"/>
  <c r="C80" i="51"/>
  <c r="J80" i="51" s="1"/>
  <c r="I79" i="51"/>
  <c r="H79" i="51"/>
  <c r="G79" i="51"/>
  <c r="F79" i="51"/>
  <c r="E79" i="51"/>
  <c r="D79" i="51"/>
  <c r="C79" i="51"/>
  <c r="I78" i="51"/>
  <c r="H78" i="51"/>
  <c r="G78" i="51"/>
  <c r="F78" i="51"/>
  <c r="E78" i="51"/>
  <c r="D78" i="51"/>
  <c r="C78" i="51"/>
  <c r="I77" i="51"/>
  <c r="H77" i="51"/>
  <c r="G77" i="51"/>
  <c r="F77" i="51"/>
  <c r="E77" i="51"/>
  <c r="D77" i="51"/>
  <c r="C77" i="51"/>
  <c r="I76" i="51"/>
  <c r="H76" i="51"/>
  <c r="G76" i="51"/>
  <c r="G104" i="51" s="1"/>
  <c r="F76" i="51"/>
  <c r="E76" i="51"/>
  <c r="D76" i="51"/>
  <c r="C76" i="51"/>
  <c r="C104" i="51" s="1"/>
  <c r="I75" i="51"/>
  <c r="H75" i="51"/>
  <c r="G75" i="51"/>
  <c r="F75" i="51"/>
  <c r="F103" i="51" s="1"/>
  <c r="E75" i="51"/>
  <c r="D75" i="51"/>
  <c r="C75" i="51"/>
  <c r="H70" i="51"/>
  <c r="I69" i="51"/>
  <c r="H69" i="51"/>
  <c r="G69" i="51"/>
  <c r="G70" i="51" s="1"/>
  <c r="F69" i="51"/>
  <c r="F70" i="51" s="1"/>
  <c r="E69" i="51"/>
  <c r="E70" i="51" s="1"/>
  <c r="D69" i="51"/>
  <c r="C69" i="51"/>
  <c r="C70" i="51" s="1"/>
  <c r="I68" i="51"/>
  <c r="I70" i="51" s="1"/>
  <c r="H68" i="51"/>
  <c r="G68" i="51"/>
  <c r="F68" i="51"/>
  <c r="E68" i="51"/>
  <c r="D68" i="51"/>
  <c r="D70" i="51" s="1"/>
  <c r="C68" i="51"/>
  <c r="J67" i="51"/>
  <c r="K66" i="51"/>
  <c r="J66" i="51"/>
  <c r="J65" i="51"/>
  <c r="K64" i="51" s="1"/>
  <c r="J64" i="51"/>
  <c r="J63" i="51"/>
  <c r="J62" i="51"/>
  <c r="K62" i="51" s="1"/>
  <c r="J61" i="51"/>
  <c r="K60" i="51"/>
  <c r="J60" i="51"/>
  <c r="J59" i="51"/>
  <c r="J58" i="51"/>
  <c r="K58" i="51" s="1"/>
  <c r="J57" i="51"/>
  <c r="J56" i="51"/>
  <c r="K56" i="51" s="1"/>
  <c r="J55" i="51"/>
  <c r="K54" i="51" s="1"/>
  <c r="J54" i="51"/>
  <c r="J53" i="51"/>
  <c r="K52" i="51"/>
  <c r="J52" i="51"/>
  <c r="J51" i="51"/>
  <c r="J50" i="51"/>
  <c r="K50" i="51" s="1"/>
  <c r="J49" i="51"/>
  <c r="K48" i="51" s="1"/>
  <c r="J48" i="51"/>
  <c r="J47" i="51"/>
  <c r="J46" i="51"/>
  <c r="K46" i="51" s="1"/>
  <c r="J45" i="51"/>
  <c r="K44" i="51"/>
  <c r="J44" i="51"/>
  <c r="J43" i="51"/>
  <c r="J42" i="51"/>
  <c r="K42" i="51" s="1"/>
  <c r="J41" i="51"/>
  <c r="J40" i="51"/>
  <c r="A39" i="51"/>
  <c r="C35" i="51"/>
  <c r="I34" i="51"/>
  <c r="I35" i="51" s="1"/>
  <c r="H34" i="51"/>
  <c r="G34" i="51"/>
  <c r="G35" i="51" s="1"/>
  <c r="F34" i="51"/>
  <c r="E34" i="51"/>
  <c r="D34" i="51"/>
  <c r="C34" i="51"/>
  <c r="I33" i="51"/>
  <c r="H33" i="51"/>
  <c r="H35" i="51" s="1"/>
  <c r="G33" i="51"/>
  <c r="F33" i="51"/>
  <c r="F35" i="51" s="1"/>
  <c r="E33" i="51"/>
  <c r="E35" i="51" s="1"/>
  <c r="D33" i="51"/>
  <c r="D35" i="51" s="1"/>
  <c r="C33" i="51"/>
  <c r="J32" i="51"/>
  <c r="J31" i="51"/>
  <c r="K31" i="51" s="1"/>
  <c r="J30" i="51"/>
  <c r="J29" i="51"/>
  <c r="K29" i="51" s="1"/>
  <c r="J28" i="51"/>
  <c r="K27" i="51" s="1"/>
  <c r="J27" i="51"/>
  <c r="J26" i="51"/>
  <c r="K25" i="51"/>
  <c r="J25" i="51"/>
  <c r="J24" i="51"/>
  <c r="J23" i="51"/>
  <c r="K23" i="51" s="1"/>
  <c r="J22" i="51"/>
  <c r="K21" i="51" s="1"/>
  <c r="J21" i="51"/>
  <c r="J20" i="51"/>
  <c r="J19" i="51"/>
  <c r="K19" i="51" s="1"/>
  <c r="J18" i="51"/>
  <c r="K17" i="51"/>
  <c r="J17" i="51"/>
  <c r="J16" i="51"/>
  <c r="J15" i="51"/>
  <c r="K15" i="51" s="1"/>
  <c r="J14" i="51"/>
  <c r="J13" i="51"/>
  <c r="K13" i="51" s="1"/>
  <c r="J12" i="51"/>
  <c r="K11" i="51" s="1"/>
  <c r="J11" i="51"/>
  <c r="J10" i="51"/>
  <c r="K9" i="51"/>
  <c r="J9" i="51"/>
  <c r="J8" i="51"/>
  <c r="J7" i="51"/>
  <c r="J6" i="51"/>
  <c r="J5" i="51"/>
  <c r="G104" i="50"/>
  <c r="I102" i="50"/>
  <c r="H102" i="50"/>
  <c r="G102" i="50"/>
  <c r="F102" i="50"/>
  <c r="E102" i="50"/>
  <c r="D102" i="50"/>
  <c r="C102" i="50"/>
  <c r="I101" i="50"/>
  <c r="H101" i="50"/>
  <c r="G101" i="50"/>
  <c r="F101" i="50"/>
  <c r="E101" i="50"/>
  <c r="D101" i="50"/>
  <c r="J101" i="50" s="1"/>
  <c r="C101" i="50"/>
  <c r="I100" i="50"/>
  <c r="H100" i="50"/>
  <c r="G100" i="50"/>
  <c r="F100" i="50"/>
  <c r="E100" i="50"/>
  <c r="D100" i="50"/>
  <c r="J100" i="50" s="1"/>
  <c r="C100" i="50"/>
  <c r="J99" i="50"/>
  <c r="I99" i="50"/>
  <c r="H99" i="50"/>
  <c r="G99" i="50"/>
  <c r="F99" i="50"/>
  <c r="E99" i="50"/>
  <c r="D99" i="50"/>
  <c r="C99" i="50"/>
  <c r="J98" i="50"/>
  <c r="I98" i="50"/>
  <c r="H98" i="50"/>
  <c r="G98" i="50"/>
  <c r="F98" i="50"/>
  <c r="E98" i="50"/>
  <c r="D98" i="50"/>
  <c r="C98" i="50"/>
  <c r="I97" i="50"/>
  <c r="H97" i="50"/>
  <c r="G97" i="50"/>
  <c r="F97" i="50"/>
  <c r="E97" i="50"/>
  <c r="D97" i="50"/>
  <c r="C97" i="50"/>
  <c r="J97" i="50" s="1"/>
  <c r="K97" i="50" s="1"/>
  <c r="I96" i="50"/>
  <c r="H96" i="50"/>
  <c r="G96" i="50"/>
  <c r="F96" i="50"/>
  <c r="E96" i="50"/>
  <c r="D96" i="50"/>
  <c r="C96" i="50"/>
  <c r="J96" i="50" s="1"/>
  <c r="I95" i="50"/>
  <c r="H95" i="50"/>
  <c r="G95" i="50"/>
  <c r="F95" i="50"/>
  <c r="E95" i="50"/>
  <c r="D95" i="50"/>
  <c r="C95" i="50"/>
  <c r="I94" i="50"/>
  <c r="H94" i="50"/>
  <c r="G94" i="50"/>
  <c r="F94" i="50"/>
  <c r="E94" i="50"/>
  <c r="D94" i="50"/>
  <c r="C94" i="50"/>
  <c r="J94" i="50" s="1"/>
  <c r="I93" i="50"/>
  <c r="H93" i="50"/>
  <c r="G93" i="50"/>
  <c r="F93" i="50"/>
  <c r="E93" i="50"/>
  <c r="D93" i="50"/>
  <c r="C93" i="50"/>
  <c r="J93" i="50" s="1"/>
  <c r="I92" i="50"/>
  <c r="H92" i="50"/>
  <c r="G92" i="50"/>
  <c r="F92" i="50"/>
  <c r="E92" i="50"/>
  <c r="D92" i="50"/>
  <c r="C92" i="50"/>
  <c r="I91" i="50"/>
  <c r="H91" i="50"/>
  <c r="G91" i="50"/>
  <c r="F91" i="50"/>
  <c r="E91" i="50"/>
  <c r="D91" i="50"/>
  <c r="C91" i="50"/>
  <c r="I90" i="50"/>
  <c r="H90" i="50"/>
  <c r="G90" i="50"/>
  <c r="F90" i="50"/>
  <c r="E90" i="50"/>
  <c r="D90" i="50"/>
  <c r="C90" i="50"/>
  <c r="I89" i="50"/>
  <c r="H89" i="50"/>
  <c r="G89" i="50"/>
  <c r="G103" i="50" s="1"/>
  <c r="G105" i="50" s="1"/>
  <c r="F89" i="50"/>
  <c r="J89" i="50" s="1"/>
  <c r="E89" i="50"/>
  <c r="D89" i="50"/>
  <c r="C89" i="50"/>
  <c r="I88" i="50"/>
  <c r="H88" i="50"/>
  <c r="G88" i="50"/>
  <c r="F88" i="50"/>
  <c r="E88" i="50"/>
  <c r="D88" i="50"/>
  <c r="C88" i="50"/>
  <c r="I87" i="50"/>
  <c r="H87" i="50"/>
  <c r="G87" i="50"/>
  <c r="F87" i="50"/>
  <c r="E87" i="50"/>
  <c r="D87" i="50"/>
  <c r="C87" i="50"/>
  <c r="J87" i="50" s="1"/>
  <c r="I86" i="50"/>
  <c r="H86" i="50"/>
  <c r="G86" i="50"/>
  <c r="F86" i="50"/>
  <c r="E86" i="50"/>
  <c r="D86" i="50"/>
  <c r="C86" i="50"/>
  <c r="J86" i="50" s="1"/>
  <c r="I85" i="50"/>
  <c r="H85" i="50"/>
  <c r="H103" i="50" s="1"/>
  <c r="H105" i="50" s="1"/>
  <c r="G85" i="50"/>
  <c r="F85" i="50"/>
  <c r="E85" i="50"/>
  <c r="D85" i="50"/>
  <c r="C85" i="50"/>
  <c r="I84" i="50"/>
  <c r="H84" i="50"/>
  <c r="G84" i="50"/>
  <c r="F84" i="50"/>
  <c r="E84" i="50"/>
  <c r="D84" i="50"/>
  <c r="C84" i="50"/>
  <c r="I83" i="50"/>
  <c r="J83" i="50" s="1"/>
  <c r="H83" i="50"/>
  <c r="G83" i="50"/>
  <c r="F83" i="50"/>
  <c r="E83" i="50"/>
  <c r="D83" i="50"/>
  <c r="C83" i="50"/>
  <c r="I82" i="50"/>
  <c r="J82" i="50" s="1"/>
  <c r="H82" i="50"/>
  <c r="G82" i="50"/>
  <c r="F82" i="50"/>
  <c r="E82" i="50"/>
  <c r="D82" i="50"/>
  <c r="C82" i="50"/>
  <c r="J81" i="50"/>
  <c r="I81" i="50"/>
  <c r="H81" i="50"/>
  <c r="G81" i="50"/>
  <c r="F81" i="50"/>
  <c r="E81" i="50"/>
  <c r="D81" i="50"/>
  <c r="C81" i="50"/>
  <c r="J80" i="50"/>
  <c r="I80" i="50"/>
  <c r="H80" i="50"/>
  <c r="G80" i="50"/>
  <c r="F80" i="50"/>
  <c r="E80" i="50"/>
  <c r="D80" i="50"/>
  <c r="C80" i="50"/>
  <c r="K79" i="50"/>
  <c r="I79" i="50"/>
  <c r="H79" i="50"/>
  <c r="G79" i="50"/>
  <c r="F79" i="50"/>
  <c r="E79" i="50"/>
  <c r="D79" i="50"/>
  <c r="C79" i="50"/>
  <c r="J79" i="50" s="1"/>
  <c r="I78" i="50"/>
  <c r="H78" i="50"/>
  <c r="G78" i="50"/>
  <c r="F78" i="50"/>
  <c r="E78" i="50"/>
  <c r="D78" i="50"/>
  <c r="C78" i="50"/>
  <c r="J78" i="50" s="1"/>
  <c r="I77" i="50"/>
  <c r="H77" i="50"/>
  <c r="G77" i="50"/>
  <c r="F77" i="50"/>
  <c r="E77" i="50"/>
  <c r="D77" i="50"/>
  <c r="C77" i="50"/>
  <c r="I76" i="50"/>
  <c r="H76" i="50"/>
  <c r="H104" i="50" s="1"/>
  <c r="G76" i="50"/>
  <c r="F76" i="50"/>
  <c r="E76" i="50"/>
  <c r="D76" i="50"/>
  <c r="C76" i="50"/>
  <c r="I75" i="50"/>
  <c r="H75" i="50"/>
  <c r="G75" i="50"/>
  <c r="F75" i="50"/>
  <c r="F103" i="50" s="1"/>
  <c r="E75" i="50"/>
  <c r="D75" i="50"/>
  <c r="C75" i="50"/>
  <c r="E70" i="50"/>
  <c r="I69" i="50"/>
  <c r="I70" i="50" s="1"/>
  <c r="H69" i="50"/>
  <c r="G69" i="50"/>
  <c r="F69" i="50"/>
  <c r="E69" i="50"/>
  <c r="D69" i="50"/>
  <c r="D70" i="50" s="1"/>
  <c r="C69" i="50"/>
  <c r="C70" i="50" s="1"/>
  <c r="I68" i="50"/>
  <c r="H68" i="50"/>
  <c r="H70" i="50" s="1"/>
  <c r="G68" i="50"/>
  <c r="G70" i="50" s="1"/>
  <c r="F68" i="50"/>
  <c r="F70" i="50" s="1"/>
  <c r="E68" i="50"/>
  <c r="D68" i="50"/>
  <c r="C68" i="50"/>
  <c r="J67" i="50"/>
  <c r="J66" i="50"/>
  <c r="K66" i="50" s="1"/>
  <c r="J65" i="50"/>
  <c r="K64" i="50"/>
  <c r="J64" i="50"/>
  <c r="J63" i="50"/>
  <c r="J62" i="50"/>
  <c r="K62" i="50" s="1"/>
  <c r="J61" i="50"/>
  <c r="J60" i="50"/>
  <c r="K60" i="50" s="1"/>
  <c r="J59" i="50"/>
  <c r="K58" i="50" s="1"/>
  <c r="J58" i="50"/>
  <c r="J57" i="50"/>
  <c r="K56" i="50"/>
  <c r="J56" i="50"/>
  <c r="J55" i="50"/>
  <c r="K54" i="50"/>
  <c r="J54" i="50"/>
  <c r="J53" i="50"/>
  <c r="K52" i="50" s="1"/>
  <c r="J52" i="50"/>
  <c r="J51" i="50"/>
  <c r="J50" i="50"/>
  <c r="K50" i="50" s="1"/>
  <c r="J49" i="50"/>
  <c r="K48" i="50" s="1"/>
  <c r="J48" i="50"/>
  <c r="J47" i="50"/>
  <c r="J46" i="50"/>
  <c r="K46" i="50" s="1"/>
  <c r="J45" i="50"/>
  <c r="J44" i="50"/>
  <c r="J43" i="50"/>
  <c r="K42" i="50" s="1"/>
  <c r="J42" i="50"/>
  <c r="J41" i="50"/>
  <c r="K40" i="50"/>
  <c r="J40" i="50"/>
  <c r="A39" i="50"/>
  <c r="I35" i="50"/>
  <c r="I34" i="50"/>
  <c r="H34" i="50"/>
  <c r="H35" i="50" s="1"/>
  <c r="G34" i="50"/>
  <c r="G35" i="50" s="1"/>
  <c r="F34" i="50"/>
  <c r="E34" i="50"/>
  <c r="E35" i="50" s="1"/>
  <c r="D34" i="50"/>
  <c r="C34" i="50"/>
  <c r="I33" i="50"/>
  <c r="H33" i="50"/>
  <c r="G33" i="50"/>
  <c r="F33" i="50"/>
  <c r="F35" i="50" s="1"/>
  <c r="E33" i="50"/>
  <c r="D33" i="50"/>
  <c r="D35" i="50" s="1"/>
  <c r="C33" i="50"/>
  <c r="C35" i="50" s="1"/>
  <c r="J32" i="50"/>
  <c r="K31" i="50" s="1"/>
  <c r="J31" i="50"/>
  <c r="J30" i="50"/>
  <c r="K29" i="50"/>
  <c r="J29" i="50"/>
  <c r="J28" i="50"/>
  <c r="K27" i="50"/>
  <c r="J27" i="50"/>
  <c r="J26" i="50"/>
  <c r="K25" i="50" s="1"/>
  <c r="J25" i="50"/>
  <c r="J24" i="50"/>
  <c r="J23" i="50"/>
  <c r="K23" i="50" s="1"/>
  <c r="J22" i="50"/>
  <c r="K21" i="50"/>
  <c r="J21" i="50"/>
  <c r="J20" i="50"/>
  <c r="J19" i="50"/>
  <c r="K19" i="50" s="1"/>
  <c r="J18" i="50"/>
  <c r="J17" i="50"/>
  <c r="K17" i="50" s="1"/>
  <c r="J16" i="50"/>
  <c r="K15" i="50" s="1"/>
  <c r="J15" i="50"/>
  <c r="J14" i="50"/>
  <c r="K13" i="50"/>
  <c r="J13" i="50"/>
  <c r="J12" i="50"/>
  <c r="J11" i="50"/>
  <c r="J10" i="50"/>
  <c r="K9" i="50" s="1"/>
  <c r="J9" i="50"/>
  <c r="J8" i="50"/>
  <c r="J7" i="50"/>
  <c r="K7" i="50" s="1"/>
  <c r="J6" i="50"/>
  <c r="K5" i="50" s="1"/>
  <c r="J5" i="50"/>
  <c r="F103" i="49"/>
  <c r="E103" i="49"/>
  <c r="I102" i="49"/>
  <c r="H102" i="49"/>
  <c r="G102" i="49"/>
  <c r="F102" i="49"/>
  <c r="E102" i="49"/>
  <c r="D102" i="49"/>
  <c r="C102" i="49"/>
  <c r="J102" i="49" s="1"/>
  <c r="I101" i="49"/>
  <c r="H101" i="49"/>
  <c r="G101" i="49"/>
  <c r="F101" i="49"/>
  <c r="E101" i="49"/>
  <c r="D101" i="49"/>
  <c r="C101" i="49"/>
  <c r="I100" i="49"/>
  <c r="H100" i="49"/>
  <c r="G100" i="49"/>
  <c r="F100" i="49"/>
  <c r="E100" i="49"/>
  <c r="J100" i="49" s="1"/>
  <c r="D100" i="49"/>
  <c r="C100" i="49"/>
  <c r="I99" i="49"/>
  <c r="H99" i="49"/>
  <c r="G99" i="49"/>
  <c r="F99" i="49"/>
  <c r="E99" i="49"/>
  <c r="D99" i="49"/>
  <c r="C99" i="49"/>
  <c r="I98" i="49"/>
  <c r="H98" i="49"/>
  <c r="G98" i="49"/>
  <c r="F98" i="49"/>
  <c r="E98" i="49"/>
  <c r="D98" i="49"/>
  <c r="C98" i="49"/>
  <c r="I97" i="49"/>
  <c r="H97" i="49"/>
  <c r="G97" i="49"/>
  <c r="F97" i="49"/>
  <c r="E97" i="49"/>
  <c r="D97" i="49"/>
  <c r="J97" i="49" s="1"/>
  <c r="C97" i="49"/>
  <c r="I96" i="49"/>
  <c r="H96" i="49"/>
  <c r="G96" i="49"/>
  <c r="F96" i="49"/>
  <c r="E96" i="49"/>
  <c r="D96" i="49"/>
  <c r="J96" i="49" s="1"/>
  <c r="C96" i="49"/>
  <c r="I95" i="49"/>
  <c r="J95" i="49" s="1"/>
  <c r="K95" i="49" s="1"/>
  <c r="H95" i="49"/>
  <c r="G95" i="49"/>
  <c r="F95" i="49"/>
  <c r="E95" i="49"/>
  <c r="D95" i="49"/>
  <c r="C95" i="49"/>
  <c r="I94" i="49"/>
  <c r="J94" i="49" s="1"/>
  <c r="H94" i="49"/>
  <c r="G94" i="49"/>
  <c r="F94" i="49"/>
  <c r="E94" i="49"/>
  <c r="D94" i="49"/>
  <c r="C94" i="49"/>
  <c r="J93" i="49"/>
  <c r="I93" i="49"/>
  <c r="H93" i="49"/>
  <c r="G93" i="49"/>
  <c r="F93" i="49"/>
  <c r="E93" i="49"/>
  <c r="D93" i="49"/>
  <c r="C93" i="49"/>
  <c r="J92" i="49"/>
  <c r="I92" i="49"/>
  <c r="H92" i="49"/>
  <c r="G92" i="49"/>
  <c r="F92" i="49"/>
  <c r="E92" i="49"/>
  <c r="D92" i="49"/>
  <c r="C92" i="49"/>
  <c r="I91" i="49"/>
  <c r="H91" i="49"/>
  <c r="G91" i="49"/>
  <c r="F91" i="49"/>
  <c r="E91" i="49"/>
  <c r="D91" i="49"/>
  <c r="C91" i="49"/>
  <c r="I90" i="49"/>
  <c r="H90" i="49"/>
  <c r="G90" i="49"/>
  <c r="F90" i="49"/>
  <c r="E90" i="49"/>
  <c r="D90" i="49"/>
  <c r="C90" i="49"/>
  <c r="I89" i="49"/>
  <c r="H89" i="49"/>
  <c r="G89" i="49"/>
  <c r="F89" i="49"/>
  <c r="E89" i="49"/>
  <c r="D89" i="49"/>
  <c r="C89" i="49"/>
  <c r="J89" i="49" s="1"/>
  <c r="I88" i="49"/>
  <c r="H88" i="49"/>
  <c r="G88" i="49"/>
  <c r="F88" i="49"/>
  <c r="E88" i="49"/>
  <c r="D88" i="49"/>
  <c r="C88" i="49"/>
  <c r="J88" i="49" s="1"/>
  <c r="I87" i="49"/>
  <c r="H87" i="49"/>
  <c r="G87" i="49"/>
  <c r="F87" i="49"/>
  <c r="E87" i="49"/>
  <c r="D87" i="49"/>
  <c r="C87" i="49"/>
  <c r="I86" i="49"/>
  <c r="H86" i="49"/>
  <c r="G86" i="49"/>
  <c r="F86" i="49"/>
  <c r="E86" i="49"/>
  <c r="E104" i="49" s="1"/>
  <c r="D86" i="49"/>
  <c r="C86" i="49"/>
  <c r="I85" i="49"/>
  <c r="H85" i="49"/>
  <c r="G85" i="49"/>
  <c r="F85" i="49"/>
  <c r="E85" i="49"/>
  <c r="D85" i="49"/>
  <c r="C85" i="49"/>
  <c r="I84" i="49"/>
  <c r="H84" i="49"/>
  <c r="G84" i="49"/>
  <c r="F84" i="49"/>
  <c r="E84" i="49"/>
  <c r="D84" i="49"/>
  <c r="C84" i="49"/>
  <c r="I83" i="49"/>
  <c r="H83" i="49"/>
  <c r="G83" i="49"/>
  <c r="F83" i="49"/>
  <c r="E83" i="49"/>
  <c r="D83" i="49"/>
  <c r="C83" i="49"/>
  <c r="I82" i="49"/>
  <c r="H82" i="49"/>
  <c r="G82" i="49"/>
  <c r="F82" i="49"/>
  <c r="E82" i="49"/>
  <c r="D82" i="49"/>
  <c r="C82" i="49"/>
  <c r="J82" i="49" s="1"/>
  <c r="I81" i="49"/>
  <c r="H81" i="49"/>
  <c r="G81" i="49"/>
  <c r="F81" i="49"/>
  <c r="E81" i="49"/>
  <c r="D81" i="49"/>
  <c r="J81" i="49" s="1"/>
  <c r="K81" i="49" s="1"/>
  <c r="C81" i="49"/>
  <c r="I80" i="49"/>
  <c r="H80" i="49"/>
  <c r="G80" i="49"/>
  <c r="F80" i="49"/>
  <c r="E80" i="49"/>
  <c r="D80" i="49"/>
  <c r="C80" i="49"/>
  <c r="J79" i="49"/>
  <c r="I79" i="49"/>
  <c r="H79" i="49"/>
  <c r="G79" i="49"/>
  <c r="F79" i="49"/>
  <c r="E79" i="49"/>
  <c r="D79" i="49"/>
  <c r="C79" i="49"/>
  <c r="J78" i="49"/>
  <c r="I78" i="49"/>
  <c r="H78" i="49"/>
  <c r="G78" i="49"/>
  <c r="F78" i="49"/>
  <c r="E78" i="49"/>
  <c r="D78" i="49"/>
  <c r="C78" i="49"/>
  <c r="K77" i="49"/>
  <c r="I77" i="49"/>
  <c r="H77" i="49"/>
  <c r="G77" i="49"/>
  <c r="F77" i="49"/>
  <c r="E77" i="49"/>
  <c r="D77" i="49"/>
  <c r="C77" i="49"/>
  <c r="J77" i="49" s="1"/>
  <c r="I76" i="49"/>
  <c r="H76" i="49"/>
  <c r="G76" i="49"/>
  <c r="F76" i="49"/>
  <c r="E76" i="49"/>
  <c r="D76" i="49"/>
  <c r="C76" i="49"/>
  <c r="I75" i="49"/>
  <c r="H75" i="49"/>
  <c r="G75" i="49"/>
  <c r="F75" i="49"/>
  <c r="E75" i="49"/>
  <c r="D75" i="49"/>
  <c r="C75" i="49"/>
  <c r="I69" i="49"/>
  <c r="I70" i="49" s="1"/>
  <c r="H69" i="49"/>
  <c r="G69" i="49"/>
  <c r="G70" i="49" s="1"/>
  <c r="F69" i="49"/>
  <c r="E69" i="49"/>
  <c r="D69" i="49"/>
  <c r="C69" i="49"/>
  <c r="C70" i="49" s="1"/>
  <c r="I68" i="49"/>
  <c r="H68" i="49"/>
  <c r="H70" i="49" s="1"/>
  <c r="G68" i="49"/>
  <c r="F68" i="49"/>
  <c r="F70" i="49" s="1"/>
  <c r="E68" i="49"/>
  <c r="E70" i="49" s="1"/>
  <c r="D68" i="49"/>
  <c r="D70" i="49" s="1"/>
  <c r="C68" i="49"/>
  <c r="J67" i="49"/>
  <c r="J66" i="49"/>
  <c r="K66" i="49" s="1"/>
  <c r="J65" i="49"/>
  <c r="J64" i="49"/>
  <c r="K64" i="49" s="1"/>
  <c r="J63" i="49"/>
  <c r="K62" i="49"/>
  <c r="J62" i="49"/>
  <c r="J61" i="49"/>
  <c r="K60" i="49"/>
  <c r="J60" i="49"/>
  <c r="J59" i="49"/>
  <c r="K58" i="49"/>
  <c r="J58" i="49"/>
  <c r="J57" i="49"/>
  <c r="K56" i="49" s="1"/>
  <c r="J56" i="49"/>
  <c r="J55" i="49"/>
  <c r="J54" i="49"/>
  <c r="J53" i="49"/>
  <c r="K52" i="49"/>
  <c r="J52" i="49"/>
  <c r="J51" i="49"/>
  <c r="J50" i="49"/>
  <c r="K50" i="49" s="1"/>
  <c r="J49" i="49"/>
  <c r="J48" i="49"/>
  <c r="K48" i="49" s="1"/>
  <c r="J47" i="49"/>
  <c r="K46" i="49" s="1"/>
  <c r="J46" i="49"/>
  <c r="J45" i="49"/>
  <c r="K44" i="49"/>
  <c r="J44" i="49"/>
  <c r="J43" i="49"/>
  <c r="K42" i="49"/>
  <c r="J42" i="49"/>
  <c r="J41" i="49"/>
  <c r="J40" i="49"/>
  <c r="A39" i="49"/>
  <c r="F35" i="49"/>
  <c r="C35" i="49"/>
  <c r="I34" i="49"/>
  <c r="H34" i="49"/>
  <c r="G34" i="49"/>
  <c r="G35" i="49" s="1"/>
  <c r="F34" i="49"/>
  <c r="E34" i="49"/>
  <c r="E35" i="49" s="1"/>
  <c r="D34" i="49"/>
  <c r="C34" i="49"/>
  <c r="I33" i="49"/>
  <c r="I35" i="49" s="1"/>
  <c r="H33" i="49"/>
  <c r="H35" i="49" s="1"/>
  <c r="G33" i="49"/>
  <c r="F33" i="49"/>
  <c r="E33" i="49"/>
  <c r="D33" i="49"/>
  <c r="D35" i="49" s="1"/>
  <c r="C33" i="49"/>
  <c r="J32" i="49"/>
  <c r="K31" i="49"/>
  <c r="J31" i="49"/>
  <c r="J30" i="49"/>
  <c r="K29" i="49" s="1"/>
  <c r="J29" i="49"/>
  <c r="J28" i="49"/>
  <c r="J27" i="49"/>
  <c r="J26" i="49"/>
  <c r="J25" i="49"/>
  <c r="K25" i="49" s="1"/>
  <c r="J24" i="49"/>
  <c r="J23" i="49"/>
  <c r="K23" i="49" s="1"/>
  <c r="J22" i="49"/>
  <c r="J21" i="49"/>
  <c r="K21" i="49" s="1"/>
  <c r="J20" i="49"/>
  <c r="K19" i="49"/>
  <c r="J19" i="49"/>
  <c r="J18" i="49"/>
  <c r="K17" i="49"/>
  <c r="J17" i="49"/>
  <c r="J16" i="49"/>
  <c r="K15" i="49"/>
  <c r="J15" i="49"/>
  <c r="J14" i="49"/>
  <c r="K13" i="49" s="1"/>
  <c r="J13" i="49"/>
  <c r="J12" i="49"/>
  <c r="J11" i="49"/>
  <c r="J10" i="49"/>
  <c r="K9" i="49"/>
  <c r="J9" i="49"/>
  <c r="J8" i="49"/>
  <c r="J7" i="49"/>
  <c r="K7" i="49" s="1"/>
  <c r="J6" i="49"/>
  <c r="J5" i="49"/>
  <c r="F104" i="48"/>
  <c r="I102" i="48"/>
  <c r="H102" i="48"/>
  <c r="G102" i="48"/>
  <c r="F102" i="48"/>
  <c r="E102" i="48"/>
  <c r="D102" i="48"/>
  <c r="J102" i="48" s="1"/>
  <c r="C102" i="48"/>
  <c r="I101" i="48"/>
  <c r="H101" i="48"/>
  <c r="G101" i="48"/>
  <c r="F101" i="48"/>
  <c r="E101" i="48"/>
  <c r="D101" i="48"/>
  <c r="C101" i="48"/>
  <c r="I100" i="48"/>
  <c r="H100" i="48"/>
  <c r="G100" i="48"/>
  <c r="F100" i="48"/>
  <c r="E100" i="48"/>
  <c r="D100" i="48"/>
  <c r="C100" i="48"/>
  <c r="I99" i="48"/>
  <c r="H99" i="48"/>
  <c r="G99" i="48"/>
  <c r="F99" i="48"/>
  <c r="E99" i="48"/>
  <c r="D99" i="48"/>
  <c r="C99" i="48"/>
  <c r="I98" i="48"/>
  <c r="H98" i="48"/>
  <c r="G98" i="48"/>
  <c r="F98" i="48"/>
  <c r="E98" i="48"/>
  <c r="D98" i="48"/>
  <c r="C98" i="48"/>
  <c r="I97" i="48"/>
  <c r="H97" i="48"/>
  <c r="G97" i="48"/>
  <c r="F97" i="48"/>
  <c r="E97" i="48"/>
  <c r="D97" i="48"/>
  <c r="C97" i="48"/>
  <c r="I96" i="48"/>
  <c r="H96" i="48"/>
  <c r="G96" i="48"/>
  <c r="F96" i="48"/>
  <c r="E96" i="48"/>
  <c r="J96" i="48" s="1"/>
  <c r="D96" i="48"/>
  <c r="C96" i="48"/>
  <c r="I95" i="48"/>
  <c r="H95" i="48"/>
  <c r="G95" i="48"/>
  <c r="F95" i="48"/>
  <c r="E95" i="48"/>
  <c r="D95" i="48"/>
  <c r="C95" i="48"/>
  <c r="I94" i="48"/>
  <c r="H94" i="48"/>
  <c r="G94" i="48"/>
  <c r="F94" i="48"/>
  <c r="E94" i="48"/>
  <c r="D94" i="48"/>
  <c r="C94" i="48"/>
  <c r="J94" i="48" s="1"/>
  <c r="I93" i="48"/>
  <c r="H93" i="48"/>
  <c r="G93" i="48"/>
  <c r="F93" i="48"/>
  <c r="E93" i="48"/>
  <c r="D93" i="48"/>
  <c r="J93" i="48" s="1"/>
  <c r="K93" i="48" s="1"/>
  <c r="C93" i="48"/>
  <c r="I92" i="48"/>
  <c r="H92" i="48"/>
  <c r="G92" i="48"/>
  <c r="F92" i="48"/>
  <c r="E92" i="48"/>
  <c r="D92" i="48"/>
  <c r="C92" i="48"/>
  <c r="J91" i="48"/>
  <c r="I91" i="48"/>
  <c r="H91" i="48"/>
  <c r="G91" i="48"/>
  <c r="F91" i="48"/>
  <c r="E91" i="48"/>
  <c r="D91" i="48"/>
  <c r="C91" i="48"/>
  <c r="J90" i="48"/>
  <c r="K89" i="48" s="1"/>
  <c r="I90" i="48"/>
  <c r="H90" i="48"/>
  <c r="G90" i="48"/>
  <c r="F90" i="48"/>
  <c r="E90" i="48"/>
  <c r="D90" i="48"/>
  <c r="C90" i="48"/>
  <c r="I89" i="48"/>
  <c r="H89" i="48"/>
  <c r="G89" i="48"/>
  <c r="F89" i="48"/>
  <c r="E89" i="48"/>
  <c r="D89" i="48"/>
  <c r="C89" i="48"/>
  <c r="J89" i="48" s="1"/>
  <c r="I88" i="48"/>
  <c r="H88" i="48"/>
  <c r="G88" i="48"/>
  <c r="F88" i="48"/>
  <c r="E88" i="48"/>
  <c r="D88" i="48"/>
  <c r="C88" i="48"/>
  <c r="J88" i="48" s="1"/>
  <c r="I87" i="48"/>
  <c r="H87" i="48"/>
  <c r="G87" i="48"/>
  <c r="F87" i="48"/>
  <c r="E87" i="48"/>
  <c r="D87" i="48"/>
  <c r="C87" i="48"/>
  <c r="J87" i="48" s="1"/>
  <c r="I86" i="48"/>
  <c r="H86" i="48"/>
  <c r="G86" i="48"/>
  <c r="F86" i="48"/>
  <c r="E86" i="48"/>
  <c r="D86" i="48"/>
  <c r="C86" i="48"/>
  <c r="I85" i="48"/>
  <c r="H85" i="48"/>
  <c r="G85" i="48"/>
  <c r="F85" i="48"/>
  <c r="E85" i="48"/>
  <c r="D85" i="48"/>
  <c r="C85" i="48"/>
  <c r="I84" i="48"/>
  <c r="H84" i="48"/>
  <c r="G84" i="48"/>
  <c r="F84" i="48"/>
  <c r="E84" i="48"/>
  <c r="D84" i="48"/>
  <c r="C84" i="48"/>
  <c r="I83" i="48"/>
  <c r="H83" i="48"/>
  <c r="G83" i="48"/>
  <c r="F83" i="48"/>
  <c r="E83" i="48"/>
  <c r="D83" i="48"/>
  <c r="C83" i="48"/>
  <c r="J83" i="48" s="1"/>
  <c r="I82" i="48"/>
  <c r="I104" i="48" s="1"/>
  <c r="H82" i="48"/>
  <c r="G82" i="48"/>
  <c r="F82" i="48"/>
  <c r="E82" i="48"/>
  <c r="D82" i="48"/>
  <c r="C82" i="48"/>
  <c r="J81" i="48"/>
  <c r="I81" i="48"/>
  <c r="H81" i="48"/>
  <c r="G81" i="48"/>
  <c r="F81" i="48"/>
  <c r="E81" i="48"/>
  <c r="D81" i="48"/>
  <c r="C81" i="48"/>
  <c r="J80" i="48"/>
  <c r="I80" i="48"/>
  <c r="H80" i="48"/>
  <c r="G80" i="48"/>
  <c r="F80" i="48"/>
  <c r="E80" i="48"/>
  <c r="D80" i="48"/>
  <c r="C80" i="48"/>
  <c r="I79" i="48"/>
  <c r="H79" i="48"/>
  <c r="G79" i="48"/>
  <c r="F79" i="48"/>
  <c r="E79" i="48"/>
  <c r="D79" i="48"/>
  <c r="C79" i="48"/>
  <c r="I78" i="48"/>
  <c r="H78" i="48"/>
  <c r="G78" i="48"/>
  <c r="F78" i="48"/>
  <c r="E78" i="48"/>
  <c r="D78" i="48"/>
  <c r="C78" i="48"/>
  <c r="I77" i="48"/>
  <c r="H77" i="48"/>
  <c r="G77" i="48"/>
  <c r="G103" i="48" s="1"/>
  <c r="F77" i="48"/>
  <c r="E77" i="48"/>
  <c r="D77" i="48"/>
  <c r="C77" i="48"/>
  <c r="I76" i="48"/>
  <c r="H76" i="48"/>
  <c r="G76" i="48"/>
  <c r="G104" i="48" s="1"/>
  <c r="F76" i="48"/>
  <c r="E76" i="48"/>
  <c r="D76" i="48"/>
  <c r="C76" i="48"/>
  <c r="I75" i="48"/>
  <c r="H75" i="48"/>
  <c r="G75" i="48"/>
  <c r="F75" i="48"/>
  <c r="F103" i="48" s="1"/>
  <c r="F105" i="48" s="1"/>
  <c r="E75" i="48"/>
  <c r="J75" i="48" s="1"/>
  <c r="D75" i="48"/>
  <c r="C75" i="48"/>
  <c r="H70" i="48"/>
  <c r="E70" i="48"/>
  <c r="J69" i="48"/>
  <c r="I69" i="48"/>
  <c r="H69" i="48"/>
  <c r="G69" i="48"/>
  <c r="G70" i="48" s="1"/>
  <c r="F69" i="48"/>
  <c r="E69" i="48"/>
  <c r="D69" i="48"/>
  <c r="C69" i="48"/>
  <c r="K68" i="48"/>
  <c r="I68" i="48"/>
  <c r="I70" i="48" s="1"/>
  <c r="H68" i="48"/>
  <c r="G68" i="48"/>
  <c r="F68" i="48"/>
  <c r="F70" i="48" s="1"/>
  <c r="E68" i="48"/>
  <c r="D68" i="48"/>
  <c r="D70" i="48" s="1"/>
  <c r="C68" i="48"/>
  <c r="C70" i="48" s="1"/>
  <c r="J67" i="48"/>
  <c r="K66" i="48" s="1"/>
  <c r="J66" i="48"/>
  <c r="J65" i="48"/>
  <c r="K64" i="48"/>
  <c r="J64" i="48"/>
  <c r="J63" i="48"/>
  <c r="K62" i="48"/>
  <c r="J62" i="48"/>
  <c r="J61" i="48"/>
  <c r="K60" i="48" s="1"/>
  <c r="J60" i="48"/>
  <c r="J59" i="48"/>
  <c r="J58" i="48"/>
  <c r="J57" i="48"/>
  <c r="J56" i="48"/>
  <c r="J68" i="48" s="1"/>
  <c r="J55" i="48"/>
  <c r="J54" i="48"/>
  <c r="K54" i="48" s="1"/>
  <c r="J53" i="48"/>
  <c r="J52" i="48"/>
  <c r="K52" i="48" s="1"/>
  <c r="J51" i="48"/>
  <c r="K50" i="48"/>
  <c r="J50" i="48"/>
  <c r="J49" i="48"/>
  <c r="K48" i="48"/>
  <c r="J48" i="48"/>
  <c r="J47" i="48"/>
  <c r="K46" i="48"/>
  <c r="J46" i="48"/>
  <c r="J45" i="48"/>
  <c r="K44" i="48" s="1"/>
  <c r="J44" i="48"/>
  <c r="J43" i="48"/>
  <c r="J42" i="48"/>
  <c r="J41" i="48"/>
  <c r="K40" i="48"/>
  <c r="J40" i="48"/>
  <c r="A39" i="48"/>
  <c r="I35" i="48"/>
  <c r="F35" i="48"/>
  <c r="E35" i="48"/>
  <c r="I34" i="48"/>
  <c r="H34" i="48"/>
  <c r="G34" i="48"/>
  <c r="F34" i="48"/>
  <c r="E34" i="48"/>
  <c r="D34" i="48"/>
  <c r="D35" i="48" s="1"/>
  <c r="C34" i="48"/>
  <c r="C35" i="48" s="1"/>
  <c r="I33" i="48"/>
  <c r="H33" i="48"/>
  <c r="H35" i="48" s="1"/>
  <c r="G33" i="48"/>
  <c r="G35" i="48" s="1"/>
  <c r="F33" i="48"/>
  <c r="E33" i="48"/>
  <c r="D33" i="48"/>
  <c r="C33" i="48"/>
  <c r="J32" i="48"/>
  <c r="J31" i="48"/>
  <c r="J30" i="48"/>
  <c r="K29" i="48" s="1"/>
  <c r="J29" i="48"/>
  <c r="J28" i="48"/>
  <c r="J27" i="48"/>
  <c r="K27" i="48" s="1"/>
  <c r="J26" i="48"/>
  <c r="J25" i="48"/>
  <c r="K25" i="48" s="1"/>
  <c r="J24" i="48"/>
  <c r="K23" i="48"/>
  <c r="J23" i="48"/>
  <c r="J22" i="48"/>
  <c r="K21" i="48"/>
  <c r="J21" i="48"/>
  <c r="J20" i="48"/>
  <c r="K19" i="48"/>
  <c r="J19" i="48"/>
  <c r="J18" i="48"/>
  <c r="K17" i="48" s="1"/>
  <c r="J17" i="48"/>
  <c r="J16" i="48"/>
  <c r="J15" i="48"/>
  <c r="K15" i="48" s="1"/>
  <c r="J14" i="48"/>
  <c r="K13" i="48" s="1"/>
  <c r="J13" i="48"/>
  <c r="J12" i="48"/>
  <c r="J11" i="48"/>
  <c r="K11" i="48" s="1"/>
  <c r="J10" i="48"/>
  <c r="J9" i="48"/>
  <c r="K9" i="48" s="1"/>
  <c r="J8" i="48"/>
  <c r="K7" i="48"/>
  <c r="J7" i="48"/>
  <c r="J6" i="48"/>
  <c r="K5" i="48"/>
  <c r="J5" i="48"/>
  <c r="E103" i="47"/>
  <c r="J102" i="47"/>
  <c r="K101" i="47" s="1"/>
  <c r="I102" i="47"/>
  <c r="H102" i="47"/>
  <c r="G102" i="47"/>
  <c r="F102" i="47"/>
  <c r="E102" i="47"/>
  <c r="D102" i="47"/>
  <c r="C102" i="47"/>
  <c r="I101" i="47"/>
  <c r="H101" i="47"/>
  <c r="G101" i="47"/>
  <c r="F101" i="47"/>
  <c r="E101" i="47"/>
  <c r="D101" i="47"/>
  <c r="C101" i="47"/>
  <c r="J101" i="47" s="1"/>
  <c r="I100" i="47"/>
  <c r="H100" i="47"/>
  <c r="G100" i="47"/>
  <c r="F100" i="47"/>
  <c r="E100" i="47"/>
  <c r="D100" i="47"/>
  <c r="C100" i="47"/>
  <c r="J100" i="47" s="1"/>
  <c r="I99" i="47"/>
  <c r="H99" i="47"/>
  <c r="G99" i="47"/>
  <c r="F99" i="47"/>
  <c r="E99" i="47"/>
  <c r="D99" i="47"/>
  <c r="C99" i="47"/>
  <c r="J99" i="47" s="1"/>
  <c r="I98" i="47"/>
  <c r="H98" i="47"/>
  <c r="G98" i="47"/>
  <c r="F98" i="47"/>
  <c r="E98" i="47"/>
  <c r="D98" i="47"/>
  <c r="C98" i="47"/>
  <c r="J98" i="47" s="1"/>
  <c r="I97" i="47"/>
  <c r="H97" i="47"/>
  <c r="G97" i="47"/>
  <c r="F97" i="47"/>
  <c r="E97" i="47"/>
  <c r="D97" i="47"/>
  <c r="C97" i="47"/>
  <c r="I96" i="47"/>
  <c r="H96" i="47"/>
  <c r="G96" i="47"/>
  <c r="F96" i="47"/>
  <c r="E96" i="47"/>
  <c r="D96" i="47"/>
  <c r="C96" i="47"/>
  <c r="I95" i="47"/>
  <c r="H95" i="47"/>
  <c r="G95" i="47"/>
  <c r="F95" i="47"/>
  <c r="E95" i="47"/>
  <c r="D95" i="47"/>
  <c r="C95" i="47"/>
  <c r="I94" i="47"/>
  <c r="H94" i="47"/>
  <c r="G94" i="47"/>
  <c r="F94" i="47"/>
  <c r="E94" i="47"/>
  <c r="D94" i="47"/>
  <c r="C94" i="47"/>
  <c r="J94" i="47" s="1"/>
  <c r="J93" i="47"/>
  <c r="I93" i="47"/>
  <c r="H93" i="47"/>
  <c r="G93" i="47"/>
  <c r="F93" i="47"/>
  <c r="E93" i="47"/>
  <c r="D93" i="47"/>
  <c r="C93" i="47"/>
  <c r="J92" i="47"/>
  <c r="I92" i="47"/>
  <c r="H92" i="47"/>
  <c r="G92" i="47"/>
  <c r="F92" i="47"/>
  <c r="E92" i="47"/>
  <c r="D92" i="47"/>
  <c r="C92" i="47"/>
  <c r="I91" i="47"/>
  <c r="H91" i="47"/>
  <c r="G91" i="47"/>
  <c r="F91" i="47"/>
  <c r="E91" i="47"/>
  <c r="D91" i="47"/>
  <c r="C91" i="47"/>
  <c r="J91" i="47" s="1"/>
  <c r="K91" i="47" s="1"/>
  <c r="I90" i="47"/>
  <c r="H90" i="47"/>
  <c r="G90" i="47"/>
  <c r="F90" i="47"/>
  <c r="E90" i="47"/>
  <c r="D90" i="47"/>
  <c r="C90" i="47"/>
  <c r="J89" i="47"/>
  <c r="I89" i="47"/>
  <c r="H89" i="47"/>
  <c r="G89" i="47"/>
  <c r="F89" i="47"/>
  <c r="E89" i="47"/>
  <c r="D89" i="47"/>
  <c r="C89" i="47"/>
  <c r="J88" i="47"/>
  <c r="I88" i="47"/>
  <c r="I104" i="47" s="1"/>
  <c r="H88" i="47"/>
  <c r="G88" i="47"/>
  <c r="F88" i="47"/>
  <c r="E88" i="47"/>
  <c r="D88" i="47"/>
  <c r="C88" i="47"/>
  <c r="I87" i="47"/>
  <c r="H87" i="47"/>
  <c r="G87" i="47"/>
  <c r="F87" i="47"/>
  <c r="E87" i="47"/>
  <c r="D87" i="47"/>
  <c r="C87" i="47"/>
  <c r="J87" i="47" s="1"/>
  <c r="K87" i="47" s="1"/>
  <c r="I86" i="47"/>
  <c r="H86" i="47"/>
  <c r="G86" i="47"/>
  <c r="F86" i="47"/>
  <c r="E86" i="47"/>
  <c r="D86" i="47"/>
  <c r="C86" i="47"/>
  <c r="J86" i="47" s="1"/>
  <c r="I85" i="47"/>
  <c r="H85" i="47"/>
  <c r="G85" i="47"/>
  <c r="F85" i="47"/>
  <c r="E85" i="47"/>
  <c r="D85" i="47"/>
  <c r="C85" i="47"/>
  <c r="J85" i="47" s="1"/>
  <c r="I84" i="47"/>
  <c r="H84" i="47"/>
  <c r="G84" i="47"/>
  <c r="F84" i="47"/>
  <c r="E84" i="47"/>
  <c r="D84" i="47"/>
  <c r="C84" i="47"/>
  <c r="J84" i="47" s="1"/>
  <c r="I83" i="47"/>
  <c r="H83" i="47"/>
  <c r="G83" i="47"/>
  <c r="F83" i="47"/>
  <c r="E83" i="47"/>
  <c r="D83" i="47"/>
  <c r="C83" i="47"/>
  <c r="J83" i="47" s="1"/>
  <c r="I82" i="47"/>
  <c r="H82" i="47"/>
  <c r="G82" i="47"/>
  <c r="F82" i="47"/>
  <c r="E82" i="47"/>
  <c r="D82" i="47"/>
  <c r="C82" i="47"/>
  <c r="J82" i="47" s="1"/>
  <c r="I81" i="47"/>
  <c r="H81" i="47"/>
  <c r="G81" i="47"/>
  <c r="F81" i="47"/>
  <c r="E81" i="47"/>
  <c r="D81" i="47"/>
  <c r="C81" i="47"/>
  <c r="I80" i="47"/>
  <c r="H80" i="47"/>
  <c r="G80" i="47"/>
  <c r="F80" i="47"/>
  <c r="E80" i="47"/>
  <c r="D80" i="47"/>
  <c r="C80" i="47"/>
  <c r="I79" i="47"/>
  <c r="H79" i="47"/>
  <c r="G79" i="47"/>
  <c r="F79" i="47"/>
  <c r="E79" i="47"/>
  <c r="D79" i="47"/>
  <c r="C79" i="47"/>
  <c r="I78" i="47"/>
  <c r="H78" i="47"/>
  <c r="G78" i="47"/>
  <c r="F78" i="47"/>
  <c r="E78" i="47"/>
  <c r="D78" i="47"/>
  <c r="C78" i="47"/>
  <c r="J78" i="47" s="1"/>
  <c r="I77" i="47"/>
  <c r="H77" i="47"/>
  <c r="G77" i="47"/>
  <c r="F77" i="47"/>
  <c r="E77" i="47"/>
  <c r="D77" i="47"/>
  <c r="C77" i="47"/>
  <c r="J77" i="47" s="1"/>
  <c r="K77" i="47" s="1"/>
  <c r="I76" i="47"/>
  <c r="H76" i="47"/>
  <c r="H104" i="47" s="1"/>
  <c r="G76" i="47"/>
  <c r="F76" i="47"/>
  <c r="E76" i="47"/>
  <c r="D76" i="47"/>
  <c r="C76" i="47"/>
  <c r="J76" i="47" s="1"/>
  <c r="I75" i="47"/>
  <c r="I103" i="47" s="1"/>
  <c r="H75" i="47"/>
  <c r="H103" i="47" s="1"/>
  <c r="H105" i="47" s="1"/>
  <c r="G75" i="47"/>
  <c r="F75" i="47"/>
  <c r="E75" i="47"/>
  <c r="D75" i="47"/>
  <c r="C75" i="47"/>
  <c r="I70" i="47"/>
  <c r="H70" i="47"/>
  <c r="I69" i="47"/>
  <c r="H69" i="47"/>
  <c r="G69" i="47"/>
  <c r="G70" i="47" s="1"/>
  <c r="F69" i="47"/>
  <c r="E69" i="47"/>
  <c r="E70" i="47" s="1"/>
  <c r="D69" i="47"/>
  <c r="C69" i="47"/>
  <c r="J68" i="47"/>
  <c r="I68" i="47"/>
  <c r="H68" i="47"/>
  <c r="G68" i="47"/>
  <c r="F68" i="47"/>
  <c r="F70" i="47" s="1"/>
  <c r="E68" i="47"/>
  <c r="D68" i="47"/>
  <c r="D70" i="47" s="1"/>
  <c r="C68" i="47"/>
  <c r="C70" i="47" s="1"/>
  <c r="J67" i="47"/>
  <c r="K66" i="47" s="1"/>
  <c r="J66" i="47"/>
  <c r="J65" i="47"/>
  <c r="K64" i="47"/>
  <c r="J64" i="47"/>
  <c r="J63" i="47"/>
  <c r="J62" i="47"/>
  <c r="K62" i="47" s="1"/>
  <c r="J61" i="47"/>
  <c r="K60" i="47" s="1"/>
  <c r="J60" i="47"/>
  <c r="J59" i="47"/>
  <c r="K58" i="47" s="1"/>
  <c r="J58" i="47"/>
  <c r="J57" i="47"/>
  <c r="J56" i="47"/>
  <c r="K56" i="47" s="1"/>
  <c r="J55" i="47"/>
  <c r="J54" i="47"/>
  <c r="K54" i="47" s="1"/>
  <c r="J53" i="47"/>
  <c r="J52" i="47"/>
  <c r="K52" i="47" s="1"/>
  <c r="J51" i="47"/>
  <c r="K50" i="47"/>
  <c r="J50" i="47"/>
  <c r="J49" i="47"/>
  <c r="K48" i="47"/>
  <c r="J48" i="47"/>
  <c r="J47" i="47"/>
  <c r="J46" i="47"/>
  <c r="K46" i="47" s="1"/>
  <c r="J45" i="47"/>
  <c r="K44" i="47" s="1"/>
  <c r="J44" i="47"/>
  <c r="J43" i="47"/>
  <c r="K42" i="47" s="1"/>
  <c r="J42" i="47"/>
  <c r="J41" i="47"/>
  <c r="K40" i="47"/>
  <c r="J40" i="47"/>
  <c r="A39" i="47"/>
  <c r="I34" i="47"/>
  <c r="I35" i="47" s="1"/>
  <c r="H34" i="47"/>
  <c r="G34" i="47"/>
  <c r="F34" i="47"/>
  <c r="E34" i="47"/>
  <c r="D34" i="47"/>
  <c r="D35" i="47" s="1"/>
  <c r="C34" i="47"/>
  <c r="C35" i="47" s="1"/>
  <c r="I33" i="47"/>
  <c r="H33" i="47"/>
  <c r="H35" i="47" s="1"/>
  <c r="G33" i="47"/>
  <c r="G35" i="47" s="1"/>
  <c r="F33" i="47"/>
  <c r="F35" i="47" s="1"/>
  <c r="E33" i="47"/>
  <c r="E35" i="47" s="1"/>
  <c r="D33" i="47"/>
  <c r="C33" i="47"/>
  <c r="J32" i="47"/>
  <c r="K31" i="47" s="1"/>
  <c r="J31" i="47"/>
  <c r="J30" i="47"/>
  <c r="J29" i="47"/>
  <c r="K29" i="47" s="1"/>
  <c r="J28" i="47"/>
  <c r="J27" i="47"/>
  <c r="K27" i="47" s="1"/>
  <c r="J26" i="47"/>
  <c r="J25" i="47"/>
  <c r="K25" i="47" s="1"/>
  <c r="J24" i="47"/>
  <c r="K23" i="47"/>
  <c r="J23" i="47"/>
  <c r="J22" i="47"/>
  <c r="K21" i="47"/>
  <c r="J21" i="47"/>
  <c r="J20" i="47"/>
  <c r="J19" i="47"/>
  <c r="K19" i="47" s="1"/>
  <c r="J18" i="47"/>
  <c r="K17" i="47" s="1"/>
  <c r="J17" i="47"/>
  <c r="J16" i="47"/>
  <c r="K15" i="47" s="1"/>
  <c r="J15" i="47"/>
  <c r="J14" i="47"/>
  <c r="K13" i="47"/>
  <c r="J13" i="47"/>
  <c r="J12" i="47"/>
  <c r="J11" i="47"/>
  <c r="K11" i="47" s="1"/>
  <c r="J10" i="47"/>
  <c r="J9" i="47"/>
  <c r="K9" i="47" s="1"/>
  <c r="J8" i="47"/>
  <c r="K7" i="47"/>
  <c r="J7" i="47"/>
  <c r="J6" i="47"/>
  <c r="K5" i="47"/>
  <c r="J5" i="47"/>
  <c r="H104" i="46"/>
  <c r="G104" i="46"/>
  <c r="I102" i="46"/>
  <c r="H102" i="46"/>
  <c r="G102" i="46"/>
  <c r="F102" i="46"/>
  <c r="E102" i="46"/>
  <c r="J102" i="46" s="1"/>
  <c r="D102" i="46"/>
  <c r="C102" i="46"/>
  <c r="J101" i="46"/>
  <c r="I101" i="46"/>
  <c r="H101" i="46"/>
  <c r="G101" i="46"/>
  <c r="F101" i="46"/>
  <c r="E101" i="46"/>
  <c r="D101" i="46"/>
  <c r="C101" i="46"/>
  <c r="J100" i="46"/>
  <c r="I100" i="46"/>
  <c r="H100" i="46"/>
  <c r="G100" i="46"/>
  <c r="F100" i="46"/>
  <c r="E100" i="46"/>
  <c r="D100" i="46"/>
  <c r="C100" i="46"/>
  <c r="I99" i="46"/>
  <c r="H99" i="46"/>
  <c r="G99" i="46"/>
  <c r="F99" i="46"/>
  <c r="E99" i="46"/>
  <c r="D99" i="46"/>
  <c r="C99" i="46"/>
  <c r="J99" i="46" s="1"/>
  <c r="K99" i="46" s="1"/>
  <c r="I98" i="46"/>
  <c r="H98" i="46"/>
  <c r="G98" i="46"/>
  <c r="F98" i="46"/>
  <c r="E98" i="46"/>
  <c r="D98" i="46"/>
  <c r="C98" i="46"/>
  <c r="J98" i="46" s="1"/>
  <c r="I97" i="46"/>
  <c r="H97" i="46"/>
  <c r="G97" i="46"/>
  <c r="F97" i="46"/>
  <c r="E97" i="46"/>
  <c r="D97" i="46"/>
  <c r="C97" i="46"/>
  <c r="I96" i="46"/>
  <c r="H96" i="46"/>
  <c r="G96" i="46"/>
  <c r="F96" i="46"/>
  <c r="E96" i="46"/>
  <c r="D96" i="46"/>
  <c r="C96" i="46"/>
  <c r="I95" i="46"/>
  <c r="H95" i="46"/>
  <c r="G95" i="46"/>
  <c r="F95" i="46"/>
  <c r="E95" i="46"/>
  <c r="D95" i="46"/>
  <c r="C95" i="46"/>
  <c r="J95" i="46" s="1"/>
  <c r="I94" i="46"/>
  <c r="H94" i="46"/>
  <c r="G94" i="46"/>
  <c r="F94" i="46"/>
  <c r="E94" i="46"/>
  <c r="D94" i="46"/>
  <c r="C94" i="46"/>
  <c r="J94" i="46" s="1"/>
  <c r="I93" i="46"/>
  <c r="H93" i="46"/>
  <c r="G93" i="46"/>
  <c r="F93" i="46"/>
  <c r="E93" i="46"/>
  <c r="D93" i="46"/>
  <c r="C93" i="46"/>
  <c r="I92" i="46"/>
  <c r="H92" i="46"/>
  <c r="G92" i="46"/>
  <c r="F92" i="46"/>
  <c r="E92" i="46"/>
  <c r="D92" i="46"/>
  <c r="C92" i="46"/>
  <c r="I91" i="46"/>
  <c r="H91" i="46"/>
  <c r="G91" i="46"/>
  <c r="F91" i="46"/>
  <c r="E91" i="46"/>
  <c r="D91" i="46"/>
  <c r="C91" i="46"/>
  <c r="I90" i="46"/>
  <c r="H90" i="46"/>
  <c r="G90" i="46"/>
  <c r="F90" i="46"/>
  <c r="E90" i="46"/>
  <c r="D90" i="46"/>
  <c r="C90" i="46"/>
  <c r="I89" i="46"/>
  <c r="H89" i="46"/>
  <c r="H103" i="46" s="1"/>
  <c r="H105" i="46" s="1"/>
  <c r="G89" i="46"/>
  <c r="F89" i="46"/>
  <c r="E89" i="46"/>
  <c r="D89" i="46"/>
  <c r="C89" i="46"/>
  <c r="I88" i="46"/>
  <c r="H88" i="46"/>
  <c r="G88" i="46"/>
  <c r="F88" i="46"/>
  <c r="E88" i="46"/>
  <c r="D88" i="46"/>
  <c r="C88" i="46"/>
  <c r="J88" i="46" s="1"/>
  <c r="I87" i="46"/>
  <c r="H87" i="46"/>
  <c r="G87" i="46"/>
  <c r="F87" i="46"/>
  <c r="E87" i="46"/>
  <c r="J87" i="46" s="1"/>
  <c r="D87" i="46"/>
  <c r="C87" i="46"/>
  <c r="I86" i="46"/>
  <c r="H86" i="46"/>
  <c r="G86" i="46"/>
  <c r="F86" i="46"/>
  <c r="E86" i="46"/>
  <c r="D86" i="46"/>
  <c r="C86" i="46"/>
  <c r="J85" i="46"/>
  <c r="I85" i="46"/>
  <c r="I103" i="46" s="1"/>
  <c r="H85" i="46"/>
  <c r="G85" i="46"/>
  <c r="F85" i="46"/>
  <c r="E85" i="46"/>
  <c r="D85" i="46"/>
  <c r="C85" i="46"/>
  <c r="J84" i="46"/>
  <c r="I84" i="46"/>
  <c r="H84" i="46"/>
  <c r="G84" i="46"/>
  <c r="F84" i="46"/>
  <c r="E84" i="46"/>
  <c r="D84" i="46"/>
  <c r="C84" i="46"/>
  <c r="I83" i="46"/>
  <c r="H83" i="46"/>
  <c r="G83" i="46"/>
  <c r="F83" i="46"/>
  <c r="E83" i="46"/>
  <c r="D83" i="46"/>
  <c r="C83" i="46"/>
  <c r="J83" i="46" s="1"/>
  <c r="K83" i="46" s="1"/>
  <c r="I82" i="46"/>
  <c r="H82" i="46"/>
  <c r="G82" i="46"/>
  <c r="F82" i="46"/>
  <c r="E82" i="46"/>
  <c r="D82" i="46"/>
  <c r="C82" i="46"/>
  <c r="J82" i="46" s="1"/>
  <c r="I81" i="46"/>
  <c r="H81" i="46"/>
  <c r="G81" i="46"/>
  <c r="F81" i="46"/>
  <c r="E81" i="46"/>
  <c r="D81" i="46"/>
  <c r="C81" i="46"/>
  <c r="J81" i="46" s="1"/>
  <c r="I80" i="46"/>
  <c r="H80" i="46"/>
  <c r="G80" i="46"/>
  <c r="F80" i="46"/>
  <c r="E80" i="46"/>
  <c r="D80" i="46"/>
  <c r="C80" i="46"/>
  <c r="J80" i="46" s="1"/>
  <c r="I79" i="46"/>
  <c r="H79" i="46"/>
  <c r="G79" i="46"/>
  <c r="F79" i="46"/>
  <c r="E79" i="46"/>
  <c r="D79" i="46"/>
  <c r="C79" i="46"/>
  <c r="J79" i="46" s="1"/>
  <c r="I78" i="46"/>
  <c r="H78" i="46"/>
  <c r="G78" i="46"/>
  <c r="F78" i="46"/>
  <c r="E78" i="46"/>
  <c r="D78" i="46"/>
  <c r="C78" i="46"/>
  <c r="I77" i="46"/>
  <c r="H77" i="46"/>
  <c r="G77" i="46"/>
  <c r="F77" i="46"/>
  <c r="E77" i="46"/>
  <c r="D77" i="46"/>
  <c r="C77" i="46"/>
  <c r="I76" i="46"/>
  <c r="H76" i="46"/>
  <c r="G76" i="46"/>
  <c r="F76" i="46"/>
  <c r="F104" i="46" s="1"/>
  <c r="E76" i="46"/>
  <c r="E104" i="46" s="1"/>
  <c r="D76" i="46"/>
  <c r="C76" i="46"/>
  <c r="I75" i="46"/>
  <c r="H75" i="46"/>
  <c r="G75" i="46"/>
  <c r="F75" i="46"/>
  <c r="F103" i="46" s="1"/>
  <c r="E75" i="46"/>
  <c r="E103" i="46" s="1"/>
  <c r="E105" i="46" s="1"/>
  <c r="D75" i="46"/>
  <c r="C75" i="46"/>
  <c r="I69" i="46"/>
  <c r="H69" i="46"/>
  <c r="G69" i="46"/>
  <c r="F69" i="46"/>
  <c r="F70" i="46" s="1"/>
  <c r="E69" i="46"/>
  <c r="E70" i="46" s="1"/>
  <c r="D69" i="46"/>
  <c r="C69" i="46"/>
  <c r="C70" i="46" s="1"/>
  <c r="I68" i="46"/>
  <c r="I70" i="46" s="1"/>
  <c r="H68" i="46"/>
  <c r="H70" i="46" s="1"/>
  <c r="G68" i="46"/>
  <c r="G70" i="46" s="1"/>
  <c r="F68" i="46"/>
  <c r="E68" i="46"/>
  <c r="D68" i="46"/>
  <c r="D70" i="46" s="1"/>
  <c r="C68" i="46"/>
  <c r="J67" i="46"/>
  <c r="J66" i="46"/>
  <c r="K66" i="46" s="1"/>
  <c r="J65" i="46"/>
  <c r="K64" i="46" s="1"/>
  <c r="J64" i="46"/>
  <c r="J63" i="46"/>
  <c r="K62" i="46" s="1"/>
  <c r="J62" i="46"/>
  <c r="J61" i="46"/>
  <c r="K60" i="46"/>
  <c r="J60" i="46"/>
  <c r="J59" i="46"/>
  <c r="J58" i="46"/>
  <c r="K58" i="46" s="1"/>
  <c r="J57" i="46"/>
  <c r="J56" i="46"/>
  <c r="K56" i="46" s="1"/>
  <c r="J55" i="46"/>
  <c r="K54" i="46" s="1"/>
  <c r="J54" i="46"/>
  <c r="J53" i="46"/>
  <c r="K52" i="46"/>
  <c r="J52" i="46"/>
  <c r="J51" i="46"/>
  <c r="J50" i="46"/>
  <c r="K50" i="46" s="1"/>
  <c r="J49" i="46"/>
  <c r="K48" i="46" s="1"/>
  <c r="J48" i="46"/>
  <c r="J47" i="46"/>
  <c r="J46" i="46"/>
  <c r="K46" i="46" s="1"/>
  <c r="J45" i="46"/>
  <c r="J44" i="46"/>
  <c r="K44" i="46" s="1"/>
  <c r="J43" i="46"/>
  <c r="J42" i="46"/>
  <c r="K42" i="46" s="1"/>
  <c r="J41" i="46"/>
  <c r="J40" i="46"/>
  <c r="A39" i="46"/>
  <c r="J34" i="46"/>
  <c r="I34" i="46"/>
  <c r="I35" i="46" s="1"/>
  <c r="H34" i="46"/>
  <c r="G34" i="46"/>
  <c r="G35" i="46" s="1"/>
  <c r="F34" i="46"/>
  <c r="E34" i="46"/>
  <c r="D34" i="46"/>
  <c r="C34" i="46"/>
  <c r="I33" i="46"/>
  <c r="H33" i="46"/>
  <c r="H35" i="46" s="1"/>
  <c r="G33" i="46"/>
  <c r="F33" i="46"/>
  <c r="F35" i="46" s="1"/>
  <c r="E33" i="46"/>
  <c r="E35" i="46" s="1"/>
  <c r="D33" i="46"/>
  <c r="D35" i="46" s="1"/>
  <c r="C33" i="46"/>
  <c r="C35" i="46" s="1"/>
  <c r="J32" i="46"/>
  <c r="J31" i="46"/>
  <c r="K31" i="46" s="1"/>
  <c r="J30" i="46"/>
  <c r="J29" i="46"/>
  <c r="K29" i="46" s="1"/>
  <c r="J28" i="46"/>
  <c r="K27" i="46" s="1"/>
  <c r="J27" i="46"/>
  <c r="J26" i="46"/>
  <c r="K25" i="46"/>
  <c r="J25" i="46"/>
  <c r="J24" i="46"/>
  <c r="J23" i="46"/>
  <c r="K23" i="46" s="1"/>
  <c r="J22" i="46"/>
  <c r="K21" i="46" s="1"/>
  <c r="J21" i="46"/>
  <c r="J20" i="46"/>
  <c r="J19" i="46"/>
  <c r="K19" i="46" s="1"/>
  <c r="J18" i="46"/>
  <c r="J17" i="46"/>
  <c r="K17" i="46" s="1"/>
  <c r="J16" i="46"/>
  <c r="J15" i="46"/>
  <c r="K15" i="46" s="1"/>
  <c r="J14" i="46"/>
  <c r="J13" i="46"/>
  <c r="K13" i="46" s="1"/>
  <c r="J12" i="46"/>
  <c r="K11" i="46"/>
  <c r="J11" i="46"/>
  <c r="J10" i="46"/>
  <c r="K9" i="46"/>
  <c r="J9" i="46"/>
  <c r="J8" i="46"/>
  <c r="J7" i="46"/>
  <c r="J6" i="46"/>
  <c r="K5" i="46" s="1"/>
  <c r="J5" i="46"/>
  <c r="I102" i="45"/>
  <c r="H102" i="45"/>
  <c r="G102" i="45"/>
  <c r="F102" i="45"/>
  <c r="E102" i="45"/>
  <c r="D102" i="45"/>
  <c r="C102" i="45"/>
  <c r="I101" i="45"/>
  <c r="H101" i="45"/>
  <c r="G101" i="45"/>
  <c r="F101" i="45"/>
  <c r="E101" i="45"/>
  <c r="D101" i="45"/>
  <c r="C101" i="45"/>
  <c r="I100" i="45"/>
  <c r="H100" i="45"/>
  <c r="G100" i="45"/>
  <c r="F100" i="45"/>
  <c r="E100" i="45"/>
  <c r="D100" i="45"/>
  <c r="C100" i="45"/>
  <c r="J100" i="45" s="1"/>
  <c r="I99" i="45"/>
  <c r="H99" i="45"/>
  <c r="G99" i="45"/>
  <c r="F99" i="45"/>
  <c r="E99" i="45"/>
  <c r="J99" i="45" s="1"/>
  <c r="D99" i="45"/>
  <c r="C99" i="45"/>
  <c r="I98" i="45"/>
  <c r="H98" i="45"/>
  <c r="G98" i="45"/>
  <c r="F98" i="45"/>
  <c r="E98" i="45"/>
  <c r="D98" i="45"/>
  <c r="C98" i="45"/>
  <c r="J97" i="45"/>
  <c r="I97" i="45"/>
  <c r="H97" i="45"/>
  <c r="G97" i="45"/>
  <c r="F97" i="45"/>
  <c r="E97" i="45"/>
  <c r="D97" i="45"/>
  <c r="C97" i="45"/>
  <c r="J96" i="45"/>
  <c r="I96" i="45"/>
  <c r="H96" i="45"/>
  <c r="G96" i="45"/>
  <c r="F96" i="45"/>
  <c r="E96" i="45"/>
  <c r="D96" i="45"/>
  <c r="C96" i="45"/>
  <c r="I95" i="45"/>
  <c r="H95" i="45"/>
  <c r="G95" i="45"/>
  <c r="F95" i="45"/>
  <c r="E95" i="45"/>
  <c r="D95" i="45"/>
  <c r="C95" i="45"/>
  <c r="J95" i="45" s="1"/>
  <c r="K95" i="45" s="1"/>
  <c r="I94" i="45"/>
  <c r="H94" i="45"/>
  <c r="G94" i="45"/>
  <c r="F94" i="45"/>
  <c r="E94" i="45"/>
  <c r="D94" i="45"/>
  <c r="C94" i="45"/>
  <c r="J94" i="45" s="1"/>
  <c r="I93" i="45"/>
  <c r="H93" i="45"/>
  <c r="G93" i="45"/>
  <c r="F93" i="45"/>
  <c r="E93" i="45"/>
  <c r="D93" i="45"/>
  <c r="C93" i="45"/>
  <c r="J93" i="45" s="1"/>
  <c r="I92" i="45"/>
  <c r="H92" i="45"/>
  <c r="G92" i="45"/>
  <c r="F92" i="45"/>
  <c r="E92" i="45"/>
  <c r="D92" i="45"/>
  <c r="C92" i="45"/>
  <c r="J92" i="45" s="1"/>
  <c r="I91" i="45"/>
  <c r="H91" i="45"/>
  <c r="G91" i="45"/>
  <c r="F91" i="45"/>
  <c r="E91" i="45"/>
  <c r="D91" i="45"/>
  <c r="C91" i="45"/>
  <c r="J91" i="45" s="1"/>
  <c r="I90" i="45"/>
  <c r="H90" i="45"/>
  <c r="G90" i="45"/>
  <c r="F90" i="45"/>
  <c r="E90" i="45"/>
  <c r="D90" i="45"/>
  <c r="C90" i="45"/>
  <c r="J90" i="45" s="1"/>
  <c r="I89" i="45"/>
  <c r="H89" i="45"/>
  <c r="G89" i="45"/>
  <c r="F89" i="45"/>
  <c r="E89" i="45"/>
  <c r="D89" i="45"/>
  <c r="C89" i="45"/>
  <c r="I88" i="45"/>
  <c r="H88" i="45"/>
  <c r="G88" i="45"/>
  <c r="F88" i="45"/>
  <c r="F104" i="45" s="1"/>
  <c r="E88" i="45"/>
  <c r="E104" i="45" s="1"/>
  <c r="E105" i="45" s="1"/>
  <c r="D88" i="45"/>
  <c r="C88" i="45"/>
  <c r="I87" i="45"/>
  <c r="H87" i="45"/>
  <c r="G87" i="45"/>
  <c r="F87" i="45"/>
  <c r="F103" i="45" s="1"/>
  <c r="F105" i="45" s="1"/>
  <c r="E87" i="45"/>
  <c r="D87" i="45"/>
  <c r="C87" i="45"/>
  <c r="I86" i="45"/>
  <c r="H86" i="45"/>
  <c r="G86" i="45"/>
  <c r="F86" i="45"/>
  <c r="E86" i="45"/>
  <c r="D86" i="45"/>
  <c r="C86" i="45"/>
  <c r="J86" i="45" s="1"/>
  <c r="I85" i="45"/>
  <c r="H85" i="45"/>
  <c r="G85" i="45"/>
  <c r="G103" i="45" s="1"/>
  <c r="F85" i="45"/>
  <c r="E85" i="45"/>
  <c r="D85" i="45"/>
  <c r="C85" i="45"/>
  <c r="J85" i="45" s="1"/>
  <c r="K85" i="45" s="1"/>
  <c r="I84" i="45"/>
  <c r="H84" i="45"/>
  <c r="G84" i="45"/>
  <c r="F84" i="45"/>
  <c r="E84" i="45"/>
  <c r="D84" i="45"/>
  <c r="C84" i="45"/>
  <c r="J84" i="45" s="1"/>
  <c r="I83" i="45"/>
  <c r="H83" i="45"/>
  <c r="G83" i="45"/>
  <c r="F83" i="45"/>
  <c r="E83" i="45"/>
  <c r="D83" i="45"/>
  <c r="C83" i="45"/>
  <c r="I82" i="45"/>
  <c r="H82" i="45"/>
  <c r="G82" i="45"/>
  <c r="F82" i="45"/>
  <c r="E82" i="45"/>
  <c r="D82" i="45"/>
  <c r="C82" i="45"/>
  <c r="I81" i="45"/>
  <c r="J81" i="45" s="1"/>
  <c r="H81" i="45"/>
  <c r="G81" i="45"/>
  <c r="F81" i="45"/>
  <c r="E81" i="45"/>
  <c r="D81" i="45"/>
  <c r="C81" i="45"/>
  <c r="I80" i="45"/>
  <c r="J80" i="45" s="1"/>
  <c r="H80" i="45"/>
  <c r="G80" i="45"/>
  <c r="F80" i="45"/>
  <c r="E80" i="45"/>
  <c r="D80" i="45"/>
  <c r="C80" i="45"/>
  <c r="J79" i="45"/>
  <c r="I79" i="45"/>
  <c r="H79" i="45"/>
  <c r="G79" i="45"/>
  <c r="F79" i="45"/>
  <c r="E79" i="45"/>
  <c r="D79" i="45"/>
  <c r="C79" i="45"/>
  <c r="J78" i="45"/>
  <c r="K77" i="45" s="1"/>
  <c r="I78" i="45"/>
  <c r="H78" i="45"/>
  <c r="G78" i="45"/>
  <c r="F78" i="45"/>
  <c r="E78" i="45"/>
  <c r="D78" i="45"/>
  <c r="C78" i="45"/>
  <c r="I77" i="45"/>
  <c r="H77" i="45"/>
  <c r="G77" i="45"/>
  <c r="F77" i="45"/>
  <c r="E77" i="45"/>
  <c r="D77" i="45"/>
  <c r="C77" i="45"/>
  <c r="J77" i="45" s="1"/>
  <c r="I76" i="45"/>
  <c r="I104" i="45" s="1"/>
  <c r="H76" i="45"/>
  <c r="H104" i="45" s="1"/>
  <c r="G76" i="45"/>
  <c r="F76" i="45"/>
  <c r="E76" i="45"/>
  <c r="D76" i="45"/>
  <c r="C76" i="45"/>
  <c r="I75" i="45"/>
  <c r="H75" i="45"/>
  <c r="H103" i="45" s="1"/>
  <c r="G75" i="45"/>
  <c r="F75" i="45"/>
  <c r="E75" i="45"/>
  <c r="E103" i="45" s="1"/>
  <c r="D75" i="45"/>
  <c r="C75" i="45"/>
  <c r="D70" i="45"/>
  <c r="I69" i="45"/>
  <c r="I70" i="45" s="1"/>
  <c r="H69" i="45"/>
  <c r="G69" i="45"/>
  <c r="F69" i="45"/>
  <c r="E69" i="45"/>
  <c r="D69" i="45"/>
  <c r="C69" i="45"/>
  <c r="C70" i="45" s="1"/>
  <c r="I68" i="45"/>
  <c r="H68" i="45"/>
  <c r="H70" i="45" s="1"/>
  <c r="G68" i="45"/>
  <c r="G70" i="45" s="1"/>
  <c r="F68" i="45"/>
  <c r="F70" i="45" s="1"/>
  <c r="E68" i="45"/>
  <c r="E70" i="45" s="1"/>
  <c r="D68" i="45"/>
  <c r="C68" i="45"/>
  <c r="J67" i="45"/>
  <c r="J66" i="45"/>
  <c r="K66" i="45" s="1"/>
  <c r="J65" i="45"/>
  <c r="K64" i="45"/>
  <c r="J64" i="45"/>
  <c r="J63" i="45"/>
  <c r="J62" i="45"/>
  <c r="K62" i="45" s="1"/>
  <c r="J61" i="45"/>
  <c r="J60" i="45"/>
  <c r="K60" i="45" s="1"/>
  <c r="J59" i="45"/>
  <c r="K58" i="45"/>
  <c r="J58" i="45"/>
  <c r="J57" i="45"/>
  <c r="K56" i="45"/>
  <c r="J56" i="45"/>
  <c r="J55" i="45"/>
  <c r="J54" i="45"/>
  <c r="K54" i="45" s="1"/>
  <c r="J53" i="45"/>
  <c r="K52" i="45" s="1"/>
  <c r="J52" i="45"/>
  <c r="J51" i="45"/>
  <c r="J50" i="45"/>
  <c r="K50" i="45" s="1"/>
  <c r="J49" i="45"/>
  <c r="J48" i="45"/>
  <c r="K48" i="45" s="1"/>
  <c r="J47" i="45"/>
  <c r="J46" i="45"/>
  <c r="K46" i="45" s="1"/>
  <c r="J45" i="45"/>
  <c r="J44" i="45"/>
  <c r="K44" i="45" s="1"/>
  <c r="J43" i="45"/>
  <c r="K42" i="45" s="1"/>
  <c r="J42" i="45"/>
  <c r="J41" i="45"/>
  <c r="K40" i="45"/>
  <c r="J40" i="45"/>
  <c r="A39" i="45"/>
  <c r="I35" i="45"/>
  <c r="H35" i="45"/>
  <c r="I34" i="45"/>
  <c r="H34" i="45"/>
  <c r="G34" i="45"/>
  <c r="G35" i="45" s="1"/>
  <c r="F34" i="45"/>
  <c r="E34" i="45"/>
  <c r="E35" i="45" s="1"/>
  <c r="D34" i="45"/>
  <c r="C34" i="45"/>
  <c r="I33" i="45"/>
  <c r="H33" i="45"/>
  <c r="G33" i="45"/>
  <c r="F33" i="45"/>
  <c r="F35" i="45" s="1"/>
  <c r="E33" i="45"/>
  <c r="D33" i="45"/>
  <c r="D35" i="45" s="1"/>
  <c r="C33" i="45"/>
  <c r="C35" i="45" s="1"/>
  <c r="J32" i="45"/>
  <c r="K31" i="45" s="1"/>
  <c r="J31" i="45"/>
  <c r="J30" i="45"/>
  <c r="K29" i="45"/>
  <c r="J29" i="45"/>
  <c r="J28" i="45"/>
  <c r="J27" i="45"/>
  <c r="K27" i="45" s="1"/>
  <c r="J26" i="45"/>
  <c r="K25" i="45" s="1"/>
  <c r="J25" i="45"/>
  <c r="J24" i="45"/>
  <c r="J23" i="45"/>
  <c r="K23" i="45" s="1"/>
  <c r="J22" i="45"/>
  <c r="J21" i="45"/>
  <c r="K21" i="45" s="1"/>
  <c r="J20" i="45"/>
  <c r="J19" i="45"/>
  <c r="K19" i="45" s="1"/>
  <c r="J18" i="45"/>
  <c r="J17" i="45"/>
  <c r="K17" i="45" s="1"/>
  <c r="J16" i="45"/>
  <c r="K15" i="45"/>
  <c r="J15" i="45"/>
  <c r="J14" i="45"/>
  <c r="K13" i="45"/>
  <c r="J13" i="45"/>
  <c r="J12" i="45"/>
  <c r="J11" i="45"/>
  <c r="K11" i="45" s="1"/>
  <c r="J10" i="45"/>
  <c r="K9" i="45" s="1"/>
  <c r="J9" i="45"/>
  <c r="J8" i="45"/>
  <c r="J7" i="45"/>
  <c r="K7" i="45" s="1"/>
  <c r="J6" i="45"/>
  <c r="J34" i="45" s="1"/>
  <c r="K5" i="45"/>
  <c r="J5" i="45"/>
  <c r="G18" i="44"/>
  <c r="J17" i="44"/>
  <c r="K16" i="44"/>
  <c r="J16" i="44"/>
  <c r="I16" i="44"/>
  <c r="H16" i="44"/>
  <c r="G16" i="44"/>
  <c r="F16" i="44"/>
  <c r="E16" i="44"/>
  <c r="D16" i="44"/>
  <c r="L16" i="44" s="1"/>
  <c r="C16" i="44"/>
  <c r="K15" i="44"/>
  <c r="J15" i="44"/>
  <c r="I15" i="44"/>
  <c r="H15" i="44"/>
  <c r="G15" i="44"/>
  <c r="F15" i="44"/>
  <c r="E15" i="44"/>
  <c r="D15" i="44"/>
  <c r="C15" i="44"/>
  <c r="K14" i="44"/>
  <c r="J14" i="44"/>
  <c r="I14" i="44"/>
  <c r="H14" i="44"/>
  <c r="G14" i="44"/>
  <c r="F14" i="44"/>
  <c r="E14" i="44"/>
  <c r="D14" i="44"/>
  <c r="C14" i="44"/>
  <c r="K13" i="44"/>
  <c r="J13" i="44"/>
  <c r="I13" i="44"/>
  <c r="H13" i="44"/>
  <c r="G13" i="44"/>
  <c r="F13" i="44"/>
  <c r="E13" i="44"/>
  <c r="D13" i="44"/>
  <c r="L13" i="44" s="1"/>
  <c r="C13" i="44"/>
  <c r="K12" i="44"/>
  <c r="J12" i="44"/>
  <c r="I12" i="44"/>
  <c r="H12" i="44"/>
  <c r="G12" i="44"/>
  <c r="F12" i="44"/>
  <c r="E12" i="44"/>
  <c r="D12" i="44"/>
  <c r="C12" i="44"/>
  <c r="L12" i="44" s="1"/>
  <c r="K11" i="44"/>
  <c r="J11" i="44"/>
  <c r="I11" i="44"/>
  <c r="H11" i="44"/>
  <c r="G11" i="44"/>
  <c r="F11" i="44"/>
  <c r="E11" i="44"/>
  <c r="D11" i="44"/>
  <c r="C11" i="44"/>
  <c r="L11" i="44" s="1"/>
  <c r="K10" i="44"/>
  <c r="J10" i="44"/>
  <c r="I10" i="44"/>
  <c r="H10" i="44"/>
  <c r="G10" i="44"/>
  <c r="F10" i="44"/>
  <c r="E10" i="44"/>
  <c r="D10" i="44"/>
  <c r="C10" i="44"/>
  <c r="L10" i="44" s="1"/>
  <c r="K9" i="44"/>
  <c r="J9" i="44"/>
  <c r="I9" i="44"/>
  <c r="H9" i="44"/>
  <c r="G9" i="44"/>
  <c r="F9" i="44"/>
  <c r="E9" i="44"/>
  <c r="D9" i="44"/>
  <c r="C9" i="44"/>
  <c r="K8" i="44"/>
  <c r="J8" i="44"/>
  <c r="I8" i="44"/>
  <c r="H8" i="44"/>
  <c r="H18" i="44" s="1"/>
  <c r="G8" i="44"/>
  <c r="F8" i="44"/>
  <c r="E8" i="44"/>
  <c r="D8" i="44"/>
  <c r="C8" i="44"/>
  <c r="K7" i="44"/>
  <c r="K17" i="44" s="1"/>
  <c r="K19" i="44" s="1"/>
  <c r="J7" i="44"/>
  <c r="I7" i="44"/>
  <c r="H7" i="44"/>
  <c r="G7" i="44"/>
  <c r="F7" i="44"/>
  <c r="E7" i="44"/>
  <c r="D7" i="44"/>
  <c r="C7" i="44"/>
  <c r="L7" i="44" s="1"/>
  <c r="K6" i="44"/>
  <c r="K18" i="44" s="1"/>
  <c r="J6" i="44"/>
  <c r="I6" i="44"/>
  <c r="H6" i="44"/>
  <c r="G6" i="44"/>
  <c r="F6" i="44"/>
  <c r="F18" i="44" s="1"/>
  <c r="E6" i="44"/>
  <c r="E18" i="44" s="1"/>
  <c r="D6" i="44"/>
  <c r="L6" i="44" s="1"/>
  <c r="C6" i="44"/>
  <c r="C18" i="44" s="1"/>
  <c r="K5" i="44"/>
  <c r="J5" i="44"/>
  <c r="I5" i="44"/>
  <c r="I17" i="44" s="1"/>
  <c r="H5" i="44"/>
  <c r="G5" i="44"/>
  <c r="F5" i="44"/>
  <c r="F17" i="44" s="1"/>
  <c r="F19" i="44" s="1"/>
  <c r="E5" i="44"/>
  <c r="E17" i="44" s="1"/>
  <c r="E19" i="44" s="1"/>
  <c r="D5" i="44"/>
  <c r="C5" i="44"/>
  <c r="L5" i="44" s="1"/>
  <c r="L4" i="44"/>
  <c r="K4" i="44"/>
  <c r="J4" i="44"/>
  <c r="I4" i="44"/>
  <c r="H4" i="44"/>
  <c r="G4" i="44"/>
  <c r="F4" i="44"/>
  <c r="E4" i="44"/>
  <c r="D4" i="44"/>
  <c r="C4" i="44"/>
  <c r="K19" i="43"/>
  <c r="E19" i="43"/>
  <c r="D19" i="43"/>
  <c r="C19" i="43"/>
  <c r="K18" i="43"/>
  <c r="J18" i="43"/>
  <c r="I18" i="43"/>
  <c r="H18" i="43"/>
  <c r="G18" i="43"/>
  <c r="F18" i="43"/>
  <c r="E18" i="43"/>
  <c r="D18" i="43"/>
  <c r="C18" i="43"/>
  <c r="K17" i="43"/>
  <c r="J17" i="43"/>
  <c r="J19" i="43" s="1"/>
  <c r="I17" i="43"/>
  <c r="I19" i="43" s="1"/>
  <c r="H17" i="43"/>
  <c r="H19" i="43" s="1"/>
  <c r="G17" i="43"/>
  <c r="G19" i="43" s="1"/>
  <c r="F17" i="43"/>
  <c r="F19" i="43" s="1"/>
  <c r="E17" i="43"/>
  <c r="D17" i="43"/>
  <c r="C17" i="43"/>
  <c r="L16" i="43"/>
  <c r="M15" i="43" s="1"/>
  <c r="L15" i="43"/>
  <c r="L14" i="43"/>
  <c r="M13" i="43"/>
  <c r="L13" i="43"/>
  <c r="L12" i="43"/>
  <c r="L11" i="43"/>
  <c r="M11" i="43" s="1"/>
  <c r="L10" i="43"/>
  <c r="M9" i="43" s="1"/>
  <c r="L9" i="43"/>
  <c r="L8" i="43"/>
  <c r="L7" i="43"/>
  <c r="M7" i="43" s="1"/>
  <c r="L6" i="43"/>
  <c r="L18" i="43" s="1"/>
  <c r="M5" i="43"/>
  <c r="L5" i="43"/>
  <c r="L17" i="43" s="1"/>
  <c r="L19" i="43" s="1"/>
  <c r="L4" i="43"/>
  <c r="K4" i="43"/>
  <c r="J4" i="43"/>
  <c r="I4" i="43"/>
  <c r="H4" i="43"/>
  <c r="G4" i="43"/>
  <c r="F4" i="43"/>
  <c r="E4" i="43"/>
  <c r="D4" i="43"/>
  <c r="C4" i="43"/>
  <c r="H19" i="42"/>
  <c r="G19" i="42"/>
  <c r="F19" i="42"/>
  <c r="K18" i="42"/>
  <c r="J18" i="42"/>
  <c r="I18" i="42"/>
  <c r="H18" i="42"/>
  <c r="G18" i="42"/>
  <c r="F18" i="42"/>
  <c r="E18" i="42"/>
  <c r="D18" i="42"/>
  <c r="C18" i="42"/>
  <c r="K17" i="42"/>
  <c r="K19" i="42" s="1"/>
  <c r="J17" i="42"/>
  <c r="I17" i="42"/>
  <c r="H17" i="42"/>
  <c r="G17" i="42"/>
  <c r="F17" i="42"/>
  <c r="E17" i="42"/>
  <c r="E19" i="42" s="1"/>
  <c r="D17" i="42"/>
  <c r="D19" i="42" s="1"/>
  <c r="C17" i="42"/>
  <c r="C19" i="42" s="1"/>
  <c r="L16" i="42"/>
  <c r="M15" i="42"/>
  <c r="L15" i="42"/>
  <c r="L14" i="42"/>
  <c r="L13" i="42"/>
  <c r="M13" i="42" s="1"/>
  <c r="L12" i="42"/>
  <c r="M11" i="42" s="1"/>
  <c r="L11" i="42"/>
  <c r="L10" i="42"/>
  <c r="L9" i="42"/>
  <c r="M9" i="42" s="1"/>
  <c r="L8" i="42"/>
  <c r="L7" i="42"/>
  <c r="L17" i="42" s="1"/>
  <c r="L6" i="42"/>
  <c r="L18" i="42" s="1"/>
  <c r="L5" i="42"/>
  <c r="M5" i="42" s="1"/>
  <c r="L4" i="42"/>
  <c r="K4" i="42"/>
  <c r="J4" i="42"/>
  <c r="I4" i="42"/>
  <c r="H4" i="42"/>
  <c r="G4" i="42"/>
  <c r="F4" i="42"/>
  <c r="E4" i="42"/>
  <c r="D4" i="42"/>
  <c r="C4" i="42"/>
  <c r="K18" i="41"/>
  <c r="J18" i="41"/>
  <c r="I18" i="41"/>
  <c r="H18" i="41"/>
  <c r="G18" i="41"/>
  <c r="F18" i="41"/>
  <c r="E18" i="41"/>
  <c r="D18" i="41"/>
  <c r="C18" i="41"/>
  <c r="K17" i="41"/>
  <c r="J17" i="41"/>
  <c r="I17" i="41"/>
  <c r="H17" i="41"/>
  <c r="G17" i="41"/>
  <c r="F17" i="41"/>
  <c r="E17" i="41"/>
  <c r="D17" i="41"/>
  <c r="C17" i="41"/>
  <c r="L17" i="41" s="1"/>
  <c r="K16" i="41"/>
  <c r="J16" i="41"/>
  <c r="I16" i="41"/>
  <c r="H16" i="41"/>
  <c r="G16" i="41"/>
  <c r="F16" i="41"/>
  <c r="E16" i="41"/>
  <c r="D16" i="41"/>
  <c r="C16" i="41"/>
  <c r="L16" i="41" s="1"/>
  <c r="K15" i="41"/>
  <c r="J15" i="41"/>
  <c r="I15" i="41"/>
  <c r="H15" i="41"/>
  <c r="G15" i="41"/>
  <c r="F15" i="41"/>
  <c r="E15" i="41"/>
  <c r="D15" i="41"/>
  <c r="C15" i="41"/>
  <c r="L15" i="41" s="1"/>
  <c r="K14" i="41"/>
  <c r="J14" i="41"/>
  <c r="I14" i="41"/>
  <c r="H14" i="41"/>
  <c r="G14" i="41"/>
  <c r="F14" i="41"/>
  <c r="E14" i="41"/>
  <c r="D14" i="41"/>
  <c r="L14" i="41" s="1"/>
  <c r="C14" i="41"/>
  <c r="K13" i="41"/>
  <c r="J13" i="41"/>
  <c r="I13" i="41"/>
  <c r="H13" i="41"/>
  <c r="G13" i="41"/>
  <c r="F13" i="41"/>
  <c r="E13" i="41"/>
  <c r="D13" i="41"/>
  <c r="C13" i="41"/>
  <c r="K12" i="41"/>
  <c r="J12" i="41"/>
  <c r="I12" i="41"/>
  <c r="H12" i="41"/>
  <c r="G12" i="41"/>
  <c r="F12" i="41"/>
  <c r="E12" i="41"/>
  <c r="D12" i="41"/>
  <c r="C12" i="41"/>
  <c r="K11" i="41"/>
  <c r="J11" i="41"/>
  <c r="I11" i="41"/>
  <c r="H11" i="41"/>
  <c r="G11" i="41"/>
  <c r="F11" i="41"/>
  <c r="E11" i="41"/>
  <c r="D11" i="41"/>
  <c r="C11" i="41"/>
  <c r="L11" i="41" s="1"/>
  <c r="K10" i="41"/>
  <c r="J10" i="41"/>
  <c r="I10" i="41"/>
  <c r="H10" i="41"/>
  <c r="G10" i="41"/>
  <c r="F10" i="41"/>
  <c r="E10" i="41"/>
  <c r="E20" i="41" s="1"/>
  <c r="D10" i="41"/>
  <c r="L10" i="41" s="1"/>
  <c r="C10" i="41"/>
  <c r="K9" i="41"/>
  <c r="J9" i="41"/>
  <c r="I9" i="41"/>
  <c r="H9" i="41"/>
  <c r="H19" i="41" s="1"/>
  <c r="G9" i="41"/>
  <c r="F9" i="41"/>
  <c r="E9" i="41"/>
  <c r="D9" i="41"/>
  <c r="C9" i="41"/>
  <c r="K8" i="41"/>
  <c r="K20" i="41" s="1"/>
  <c r="J8" i="41"/>
  <c r="I8" i="41"/>
  <c r="H8" i="41"/>
  <c r="G8" i="41"/>
  <c r="F8" i="41"/>
  <c r="E8" i="41"/>
  <c r="D8" i="41"/>
  <c r="C8" i="41"/>
  <c r="K7" i="41"/>
  <c r="J7" i="41"/>
  <c r="I7" i="41"/>
  <c r="H7" i="41"/>
  <c r="G7" i="41"/>
  <c r="F7" i="41"/>
  <c r="F19" i="41" s="1"/>
  <c r="E7" i="41"/>
  <c r="D7" i="41"/>
  <c r="L7" i="41" s="1"/>
  <c r="C7" i="41"/>
  <c r="K6" i="41"/>
  <c r="J6" i="41"/>
  <c r="I6" i="41"/>
  <c r="H6" i="41"/>
  <c r="G6" i="41"/>
  <c r="F6" i="41"/>
  <c r="F20" i="41" s="1"/>
  <c r="E6" i="41"/>
  <c r="D6" i="41"/>
  <c r="D20" i="41" s="1"/>
  <c r="C6" i="41"/>
  <c r="K5" i="41"/>
  <c r="J5" i="41"/>
  <c r="I5" i="41"/>
  <c r="H5" i="41"/>
  <c r="G5" i="41"/>
  <c r="G19" i="41" s="1"/>
  <c r="F5" i="41"/>
  <c r="E5" i="41"/>
  <c r="E19" i="41" s="1"/>
  <c r="D5" i="41"/>
  <c r="C5" i="41"/>
  <c r="L4" i="41"/>
  <c r="K4" i="41"/>
  <c r="J4" i="41"/>
  <c r="I4" i="41"/>
  <c r="H4" i="41"/>
  <c r="G4" i="41"/>
  <c r="F4" i="41"/>
  <c r="E4" i="41"/>
  <c r="D4" i="41"/>
  <c r="C4" i="41"/>
  <c r="F21" i="40"/>
  <c r="K20" i="40"/>
  <c r="J20" i="40"/>
  <c r="I20" i="40"/>
  <c r="H20" i="40"/>
  <c r="G20" i="40"/>
  <c r="G21" i="40" s="1"/>
  <c r="F20" i="40"/>
  <c r="E20" i="40"/>
  <c r="E21" i="40" s="1"/>
  <c r="D20" i="40"/>
  <c r="C20" i="40"/>
  <c r="K19" i="40"/>
  <c r="K21" i="40" s="1"/>
  <c r="J19" i="40"/>
  <c r="J21" i="40" s="1"/>
  <c r="I19" i="40"/>
  <c r="I21" i="40" s="1"/>
  <c r="H19" i="40"/>
  <c r="H21" i="40" s="1"/>
  <c r="G19" i="40"/>
  <c r="F19" i="40"/>
  <c r="E19" i="40"/>
  <c r="D19" i="40"/>
  <c r="D21" i="40" s="1"/>
  <c r="C19" i="40"/>
  <c r="C21" i="40" s="1"/>
  <c r="L18" i="40"/>
  <c r="M17" i="40"/>
  <c r="L17" i="40"/>
  <c r="L16" i="40"/>
  <c r="L15" i="40"/>
  <c r="M15" i="40" s="1"/>
  <c r="L14" i="40"/>
  <c r="L13" i="40"/>
  <c r="M13" i="40" s="1"/>
  <c r="L12" i="40"/>
  <c r="M11" i="40"/>
  <c r="L11" i="40"/>
  <c r="L10" i="40"/>
  <c r="L9" i="40"/>
  <c r="M9" i="40" s="1"/>
  <c r="L8" i="40"/>
  <c r="L7" i="40"/>
  <c r="L19" i="40" s="1"/>
  <c r="L6" i="40"/>
  <c r="L20" i="40" s="1"/>
  <c r="L5" i="40"/>
  <c r="L4" i="40"/>
  <c r="K4" i="40"/>
  <c r="J4" i="40"/>
  <c r="I4" i="40"/>
  <c r="H4" i="40"/>
  <c r="G4" i="40"/>
  <c r="F4" i="40"/>
  <c r="E4" i="40"/>
  <c r="D4" i="40"/>
  <c r="C4" i="40"/>
  <c r="J21" i="39"/>
  <c r="I21" i="39"/>
  <c r="H21" i="39"/>
  <c r="K20" i="39"/>
  <c r="K21" i="39" s="1"/>
  <c r="J20" i="39"/>
  <c r="I20" i="39"/>
  <c r="H20" i="39"/>
  <c r="G20" i="39"/>
  <c r="F20" i="39"/>
  <c r="E20" i="39"/>
  <c r="D20" i="39"/>
  <c r="D21" i="39" s="1"/>
  <c r="C20" i="39"/>
  <c r="C21" i="39" s="1"/>
  <c r="K19" i="39"/>
  <c r="J19" i="39"/>
  <c r="I19" i="39"/>
  <c r="H19" i="39"/>
  <c r="G19" i="39"/>
  <c r="G21" i="39" s="1"/>
  <c r="F19" i="39"/>
  <c r="F21" i="39" s="1"/>
  <c r="E19" i="39"/>
  <c r="E21" i="39" s="1"/>
  <c r="D19" i="39"/>
  <c r="C19" i="39"/>
  <c r="L18" i="39"/>
  <c r="L17" i="39"/>
  <c r="M17" i="39" s="1"/>
  <c r="L16" i="39"/>
  <c r="M15" i="39"/>
  <c r="L15" i="39"/>
  <c r="L14" i="39"/>
  <c r="L13" i="39"/>
  <c r="M13" i="39" s="1"/>
  <c r="L12" i="39"/>
  <c r="L11" i="39"/>
  <c r="M11" i="39" s="1"/>
  <c r="L10" i="39"/>
  <c r="M9" i="39" s="1"/>
  <c r="L9" i="39"/>
  <c r="L8" i="39"/>
  <c r="L7" i="39"/>
  <c r="M7" i="39" s="1"/>
  <c r="L6" i="39"/>
  <c r="L5" i="39"/>
  <c r="L19" i="39" s="1"/>
  <c r="L4" i="39"/>
  <c r="K4" i="39"/>
  <c r="J4" i="39"/>
  <c r="I4" i="39"/>
  <c r="H4" i="39"/>
  <c r="G4" i="39"/>
  <c r="F4" i="39"/>
  <c r="E4" i="39"/>
  <c r="D4" i="39"/>
  <c r="C4" i="39"/>
  <c r="H21" i="41" l="1"/>
  <c r="L19" i="42"/>
  <c r="M17" i="42"/>
  <c r="M17" i="41"/>
  <c r="K79" i="45"/>
  <c r="K85" i="47"/>
  <c r="L21" i="39"/>
  <c r="M19" i="39"/>
  <c r="L21" i="40"/>
  <c r="M19" i="40"/>
  <c r="K81" i="46"/>
  <c r="K83" i="50"/>
  <c r="M13" i="44"/>
  <c r="G21" i="41"/>
  <c r="K81" i="50"/>
  <c r="K93" i="45"/>
  <c r="I105" i="46"/>
  <c r="K95" i="46"/>
  <c r="L20" i="39"/>
  <c r="M5" i="40"/>
  <c r="E21" i="41"/>
  <c r="L6" i="41"/>
  <c r="M15" i="41"/>
  <c r="D17" i="44"/>
  <c r="C17" i="44"/>
  <c r="C19" i="44" s="1"/>
  <c r="J33" i="45"/>
  <c r="G104" i="45"/>
  <c r="G105" i="45" s="1"/>
  <c r="J69" i="46"/>
  <c r="D103" i="46"/>
  <c r="D105" i="46" s="1"/>
  <c r="J96" i="46"/>
  <c r="J33" i="47"/>
  <c r="K93" i="47"/>
  <c r="J95" i="47"/>
  <c r="G105" i="48"/>
  <c r="J84" i="48"/>
  <c r="K83" i="48" s="1"/>
  <c r="J97" i="48"/>
  <c r="C104" i="48"/>
  <c r="K101" i="50"/>
  <c r="J33" i="49"/>
  <c r="K5" i="49"/>
  <c r="F105" i="51"/>
  <c r="M7" i="40"/>
  <c r="G20" i="41"/>
  <c r="L12" i="41"/>
  <c r="M11" i="41" s="1"/>
  <c r="M7" i="42"/>
  <c r="G17" i="44"/>
  <c r="G19" i="44" s="1"/>
  <c r="L8" i="44"/>
  <c r="M7" i="44" s="1"/>
  <c r="I103" i="45"/>
  <c r="I105" i="45" s="1"/>
  <c r="K91" i="45"/>
  <c r="K99" i="45"/>
  <c r="G103" i="46"/>
  <c r="G105" i="46" s="1"/>
  <c r="K79" i="46"/>
  <c r="K87" i="46"/>
  <c r="D104" i="47"/>
  <c r="K83" i="47"/>
  <c r="J34" i="49"/>
  <c r="J19" i="44"/>
  <c r="I19" i="41"/>
  <c r="H20" i="41"/>
  <c r="F21" i="41"/>
  <c r="C20" i="41"/>
  <c r="L8" i="41"/>
  <c r="M7" i="41" s="1"/>
  <c r="L13" i="41"/>
  <c r="M13" i="41" s="1"/>
  <c r="I19" i="42"/>
  <c r="H17" i="44"/>
  <c r="H19" i="44" s="1"/>
  <c r="L9" i="44"/>
  <c r="M9" i="44" s="1"/>
  <c r="L14" i="44"/>
  <c r="J76" i="45"/>
  <c r="C104" i="45"/>
  <c r="J98" i="45"/>
  <c r="K97" i="45" s="1"/>
  <c r="I104" i="46"/>
  <c r="J78" i="46"/>
  <c r="J86" i="46"/>
  <c r="K85" i="46" s="1"/>
  <c r="J93" i="46"/>
  <c r="K93" i="46" s="1"/>
  <c r="K99" i="47"/>
  <c r="C104" i="49"/>
  <c r="J76" i="49"/>
  <c r="D104" i="49"/>
  <c r="J69" i="47"/>
  <c r="J19" i="41"/>
  <c r="I20" i="41"/>
  <c r="L9" i="41"/>
  <c r="M9" i="41" s="1"/>
  <c r="L18" i="41"/>
  <c r="J19" i="42"/>
  <c r="J69" i="45"/>
  <c r="J75" i="45"/>
  <c r="D104" i="45"/>
  <c r="J83" i="45"/>
  <c r="K83" i="45" s="1"/>
  <c r="J33" i="46"/>
  <c r="K7" i="46"/>
  <c r="J91" i="46"/>
  <c r="J92" i="46"/>
  <c r="J75" i="47"/>
  <c r="J70" i="48"/>
  <c r="D103" i="48"/>
  <c r="K87" i="48"/>
  <c r="J75" i="49"/>
  <c r="C103" i="49"/>
  <c r="C105" i="49" s="1"/>
  <c r="J88" i="50"/>
  <c r="F104" i="50"/>
  <c r="F105" i="50" s="1"/>
  <c r="K93" i="50"/>
  <c r="K85" i="51"/>
  <c r="I105" i="47"/>
  <c r="F104" i="51"/>
  <c r="J76" i="51"/>
  <c r="M5" i="39"/>
  <c r="H105" i="45"/>
  <c r="C19" i="41"/>
  <c r="C21" i="41" s="1"/>
  <c r="L5" i="41"/>
  <c r="K19" i="41"/>
  <c r="K21" i="41" s="1"/>
  <c r="J20" i="41"/>
  <c r="I18" i="44"/>
  <c r="I19" i="44" s="1"/>
  <c r="L15" i="44"/>
  <c r="M15" i="44" s="1"/>
  <c r="J68" i="45"/>
  <c r="D103" i="45"/>
  <c r="D105" i="45" s="1"/>
  <c r="J82" i="45"/>
  <c r="K81" i="45" s="1"/>
  <c r="J89" i="45"/>
  <c r="K89" i="45" s="1"/>
  <c r="J102" i="45"/>
  <c r="C104" i="46"/>
  <c r="J77" i="46"/>
  <c r="K77" i="46" s="1"/>
  <c r="J90" i="46"/>
  <c r="G104" i="47"/>
  <c r="J81" i="47"/>
  <c r="K81" i="47" s="1"/>
  <c r="K56" i="48"/>
  <c r="J86" i="48"/>
  <c r="D103" i="49"/>
  <c r="K93" i="49"/>
  <c r="E105" i="49"/>
  <c r="J33" i="50"/>
  <c r="J33" i="52"/>
  <c r="K9" i="52"/>
  <c r="J70" i="47"/>
  <c r="K68" i="47"/>
  <c r="F105" i="46"/>
  <c r="D19" i="41"/>
  <c r="D21" i="41" s="1"/>
  <c r="M17" i="43"/>
  <c r="M5" i="44"/>
  <c r="L17" i="44"/>
  <c r="J18" i="44"/>
  <c r="M11" i="44"/>
  <c r="J87" i="45"/>
  <c r="K87" i="45" s="1"/>
  <c r="J88" i="45"/>
  <c r="J101" i="45"/>
  <c r="K101" i="45" s="1"/>
  <c r="J68" i="46"/>
  <c r="J75" i="46"/>
  <c r="D104" i="46"/>
  <c r="J89" i="46"/>
  <c r="K89" i="46" s="1"/>
  <c r="J97" i="46"/>
  <c r="K97" i="46" s="1"/>
  <c r="K101" i="46"/>
  <c r="J34" i="47"/>
  <c r="J79" i="47"/>
  <c r="K79" i="47" s="1"/>
  <c r="J80" i="47"/>
  <c r="J104" i="47" s="1"/>
  <c r="J96" i="47"/>
  <c r="J33" i="48"/>
  <c r="J34" i="50"/>
  <c r="J68" i="50"/>
  <c r="K44" i="50"/>
  <c r="J90" i="47"/>
  <c r="K89" i="47" s="1"/>
  <c r="H103" i="48"/>
  <c r="H105" i="48" s="1"/>
  <c r="H104" i="48"/>
  <c r="J79" i="48"/>
  <c r="K79" i="48" s="1"/>
  <c r="J82" i="48"/>
  <c r="K81" i="48" s="1"/>
  <c r="J92" i="48"/>
  <c r="K91" i="48" s="1"/>
  <c r="J80" i="49"/>
  <c r="K79" i="49" s="1"/>
  <c r="J87" i="49"/>
  <c r="K87" i="49" s="1"/>
  <c r="I104" i="50"/>
  <c r="J85" i="50"/>
  <c r="K85" i="50" s="1"/>
  <c r="J92" i="50"/>
  <c r="G103" i="51"/>
  <c r="G105" i="51" s="1"/>
  <c r="J79" i="51"/>
  <c r="K79" i="51" s="1"/>
  <c r="E105" i="52"/>
  <c r="F104" i="52"/>
  <c r="H70" i="53"/>
  <c r="I75" i="63"/>
  <c r="K40" i="46"/>
  <c r="C103" i="46"/>
  <c r="C103" i="47"/>
  <c r="C105" i="47" s="1"/>
  <c r="K58" i="48"/>
  <c r="I103" i="48"/>
  <c r="I105" i="48" s="1"/>
  <c r="J78" i="48"/>
  <c r="J101" i="48"/>
  <c r="K101" i="48" s="1"/>
  <c r="C103" i="48"/>
  <c r="K27" i="49"/>
  <c r="F104" i="49"/>
  <c r="F105" i="49" s="1"/>
  <c r="J86" i="49"/>
  <c r="I103" i="50"/>
  <c r="I105" i="50" s="1"/>
  <c r="J77" i="50"/>
  <c r="K77" i="50" s="1"/>
  <c r="J84" i="50"/>
  <c r="J91" i="50"/>
  <c r="K91" i="50" s="1"/>
  <c r="H103" i="51"/>
  <c r="H105" i="51" s="1"/>
  <c r="J78" i="51"/>
  <c r="G104" i="52"/>
  <c r="K93" i="53"/>
  <c r="L93" i="53" s="1"/>
  <c r="G86" i="63"/>
  <c r="H64" i="63"/>
  <c r="D103" i="47"/>
  <c r="C104" i="47"/>
  <c r="J100" i="48"/>
  <c r="G103" i="49"/>
  <c r="G104" i="49"/>
  <c r="J99" i="49"/>
  <c r="K99" i="49" s="1"/>
  <c r="J101" i="49"/>
  <c r="K101" i="49" s="1"/>
  <c r="J76" i="50"/>
  <c r="J90" i="50"/>
  <c r="K89" i="50" s="1"/>
  <c r="J34" i="51"/>
  <c r="D104" i="51"/>
  <c r="J91" i="51"/>
  <c r="J99" i="51"/>
  <c r="K99" i="51" s="1"/>
  <c r="F104" i="53"/>
  <c r="D82" i="53"/>
  <c r="K82" i="53" s="1"/>
  <c r="K12" i="53"/>
  <c r="I89" i="53"/>
  <c r="I103" i="53" s="1"/>
  <c r="K19" i="53"/>
  <c r="D18" i="44"/>
  <c r="C103" i="45"/>
  <c r="C105" i="45" s="1"/>
  <c r="J76" i="46"/>
  <c r="J77" i="48"/>
  <c r="K77" i="48" s="1"/>
  <c r="J99" i="48"/>
  <c r="K99" i="48" s="1"/>
  <c r="H103" i="49"/>
  <c r="J98" i="49"/>
  <c r="J75" i="50"/>
  <c r="D104" i="50"/>
  <c r="J33" i="51"/>
  <c r="J68" i="51"/>
  <c r="K40" i="51"/>
  <c r="J90" i="51"/>
  <c r="K93" i="51"/>
  <c r="I103" i="51"/>
  <c r="I105" i="51" s="1"/>
  <c r="J34" i="52"/>
  <c r="F103" i="53"/>
  <c r="G76" i="53"/>
  <c r="G104" i="53" s="1"/>
  <c r="G34" i="53"/>
  <c r="K81" i="53"/>
  <c r="L81" i="53" s="1"/>
  <c r="F103" i="47"/>
  <c r="F105" i="47" s="1"/>
  <c r="E104" i="47"/>
  <c r="E105" i="47" s="1"/>
  <c r="K31" i="48"/>
  <c r="D104" i="48"/>
  <c r="J76" i="48"/>
  <c r="J95" i="48"/>
  <c r="K95" i="48" s="1"/>
  <c r="J98" i="48"/>
  <c r="J69" i="49"/>
  <c r="K40" i="49"/>
  <c r="I104" i="49"/>
  <c r="I103" i="49"/>
  <c r="H104" i="49"/>
  <c r="J83" i="49"/>
  <c r="K83" i="49" s="1"/>
  <c r="J91" i="49"/>
  <c r="K91" i="49" s="1"/>
  <c r="K11" i="50"/>
  <c r="J69" i="50"/>
  <c r="D103" i="50"/>
  <c r="E104" i="50"/>
  <c r="J102" i="50"/>
  <c r="K7" i="51"/>
  <c r="J69" i="51"/>
  <c r="J75" i="51"/>
  <c r="E103" i="51"/>
  <c r="E105" i="51" s="1"/>
  <c r="J83" i="51"/>
  <c r="K83" i="51" s="1"/>
  <c r="J92" i="51"/>
  <c r="J97" i="51"/>
  <c r="K97" i="51" s="1"/>
  <c r="K40" i="52"/>
  <c r="G70" i="52"/>
  <c r="D98" i="53"/>
  <c r="K98" i="53" s="1"/>
  <c r="G103" i="47"/>
  <c r="G105" i="47" s="1"/>
  <c r="F104" i="47"/>
  <c r="J97" i="47"/>
  <c r="K97" i="47" s="1"/>
  <c r="J34" i="48"/>
  <c r="K42" i="48"/>
  <c r="E103" i="48"/>
  <c r="E104" i="48"/>
  <c r="J85" i="48"/>
  <c r="K11" i="49"/>
  <c r="J68" i="49"/>
  <c r="K54" i="49"/>
  <c r="J84" i="49"/>
  <c r="J85" i="49"/>
  <c r="J90" i="49"/>
  <c r="K89" i="49" s="1"/>
  <c r="K97" i="49"/>
  <c r="E103" i="50"/>
  <c r="E105" i="50" s="1"/>
  <c r="K87" i="50"/>
  <c r="J95" i="50"/>
  <c r="K95" i="50" s="1"/>
  <c r="K99" i="50"/>
  <c r="D103" i="51"/>
  <c r="D105" i="51" s="1"/>
  <c r="E104" i="51"/>
  <c r="J77" i="51"/>
  <c r="K77" i="51" s="1"/>
  <c r="J82" i="51"/>
  <c r="K81" i="51" s="1"/>
  <c r="K89" i="51"/>
  <c r="J96" i="51"/>
  <c r="K95" i="51" s="1"/>
  <c r="C103" i="51"/>
  <c r="C105" i="51" s="1"/>
  <c r="F103" i="52"/>
  <c r="J80" i="52"/>
  <c r="J95" i="52"/>
  <c r="K95" i="52" s="1"/>
  <c r="H34" i="53"/>
  <c r="E81" i="53"/>
  <c r="K11" i="53"/>
  <c r="L11" i="53" s="1"/>
  <c r="I88" i="53"/>
  <c r="I104" i="53" s="1"/>
  <c r="K18" i="53"/>
  <c r="K29" i="53"/>
  <c r="L29" i="53" s="1"/>
  <c r="D99" i="53"/>
  <c r="K99" i="53" s="1"/>
  <c r="K100" i="53"/>
  <c r="I34" i="53"/>
  <c r="I68" i="53"/>
  <c r="I70" i="53" s="1"/>
  <c r="J69" i="53"/>
  <c r="K43" i="53"/>
  <c r="K56" i="53"/>
  <c r="L56" i="53" s="1"/>
  <c r="I28" i="64"/>
  <c r="J27" i="64" s="1"/>
  <c r="D85" i="64"/>
  <c r="G103" i="52"/>
  <c r="G105" i="52" s="1"/>
  <c r="J93" i="52"/>
  <c r="K93" i="52" s="1"/>
  <c r="H75" i="53"/>
  <c r="H33" i="53"/>
  <c r="K79" i="53"/>
  <c r="E80" i="53"/>
  <c r="E104" i="53" s="1"/>
  <c r="K10" i="53"/>
  <c r="K90" i="53"/>
  <c r="G93" i="53"/>
  <c r="G103" i="53" s="1"/>
  <c r="G105" i="53" s="1"/>
  <c r="L62" i="53"/>
  <c r="H104" i="53"/>
  <c r="K84" i="53"/>
  <c r="I61" i="68"/>
  <c r="I67" i="68"/>
  <c r="C103" i="50"/>
  <c r="C105" i="50" s="1"/>
  <c r="K79" i="52"/>
  <c r="J92" i="52"/>
  <c r="I33" i="53"/>
  <c r="J104" i="53"/>
  <c r="K78" i="53"/>
  <c r="D69" i="53"/>
  <c r="L42" i="53"/>
  <c r="L52" i="53"/>
  <c r="K85" i="53"/>
  <c r="L85" i="53" s="1"/>
  <c r="I9" i="65"/>
  <c r="H27" i="65"/>
  <c r="C104" i="50"/>
  <c r="I103" i="52"/>
  <c r="I105" i="52" s="1"/>
  <c r="J77" i="52"/>
  <c r="K77" i="52" s="1"/>
  <c r="J78" i="52"/>
  <c r="J91" i="52"/>
  <c r="K91" i="52" s="1"/>
  <c r="J103" i="53"/>
  <c r="J105" i="53" s="1"/>
  <c r="K77" i="53"/>
  <c r="L77" i="53" s="1"/>
  <c r="K27" i="53"/>
  <c r="L27" i="53" s="1"/>
  <c r="E97" i="53"/>
  <c r="E103" i="53" s="1"/>
  <c r="K40" i="53"/>
  <c r="E69" i="53"/>
  <c r="K51" i="53"/>
  <c r="L50" i="53" s="1"/>
  <c r="K59" i="53"/>
  <c r="E83" i="64"/>
  <c r="E85" i="64" s="1"/>
  <c r="K5" i="51"/>
  <c r="K56" i="52"/>
  <c r="J76" i="52"/>
  <c r="J104" i="52" s="1"/>
  <c r="J90" i="52"/>
  <c r="K99" i="52"/>
  <c r="J101" i="52"/>
  <c r="K101" i="52" s="1"/>
  <c r="D104" i="53"/>
  <c r="F78" i="53"/>
  <c r="L15" i="53"/>
  <c r="H91" i="53"/>
  <c r="K91" i="53" s="1"/>
  <c r="L91" i="53" s="1"/>
  <c r="K25" i="53"/>
  <c r="K26" i="53"/>
  <c r="E96" i="53"/>
  <c r="K96" i="53" s="1"/>
  <c r="E68" i="53"/>
  <c r="E70" i="53" s="1"/>
  <c r="F69" i="53"/>
  <c r="F70" i="53" s="1"/>
  <c r="J71" i="64"/>
  <c r="J68" i="52"/>
  <c r="C103" i="52"/>
  <c r="K87" i="52"/>
  <c r="K89" i="52"/>
  <c r="D103" i="53"/>
  <c r="K75" i="53"/>
  <c r="D83" i="53"/>
  <c r="K83" i="53" s="1"/>
  <c r="L83" i="53" s="1"/>
  <c r="K13" i="53"/>
  <c r="L13" i="53" s="1"/>
  <c r="K94" i="53"/>
  <c r="K58" i="53"/>
  <c r="L66" i="53"/>
  <c r="J70" i="53"/>
  <c r="K16" i="53"/>
  <c r="K17" i="53"/>
  <c r="L17" i="53" s="1"/>
  <c r="K32" i="53"/>
  <c r="L31" i="53" s="1"/>
  <c r="J34" i="53"/>
  <c r="J35" i="53" s="1"/>
  <c r="H28" i="63"/>
  <c r="F83" i="64"/>
  <c r="F85" i="64" s="1"/>
  <c r="J73" i="64"/>
  <c r="E83" i="65"/>
  <c r="E85" i="65" s="1"/>
  <c r="H61" i="67"/>
  <c r="C83" i="67"/>
  <c r="I71" i="67"/>
  <c r="H78" i="67"/>
  <c r="K102" i="53"/>
  <c r="L101" i="53" s="1"/>
  <c r="D33" i="53"/>
  <c r="D68" i="53"/>
  <c r="D70" i="53" s="1"/>
  <c r="F85" i="63"/>
  <c r="F87" i="63" s="1"/>
  <c r="F83" i="65"/>
  <c r="H29" i="66"/>
  <c r="I27" i="66"/>
  <c r="H28" i="68"/>
  <c r="K5" i="53"/>
  <c r="K20" i="53"/>
  <c r="K21" i="53"/>
  <c r="L21" i="53" s="1"/>
  <c r="E33" i="53"/>
  <c r="D34" i="53"/>
  <c r="G58" i="63"/>
  <c r="G85" i="63"/>
  <c r="I73" i="63"/>
  <c r="C85" i="63"/>
  <c r="C87" i="63" s="1"/>
  <c r="G29" i="64"/>
  <c r="G83" i="64"/>
  <c r="G85" i="64" s="1"/>
  <c r="H84" i="64"/>
  <c r="H85" i="64" s="1"/>
  <c r="I62" i="64"/>
  <c r="I84" i="64" s="1"/>
  <c r="I71" i="65"/>
  <c r="E85" i="67"/>
  <c r="I63" i="67"/>
  <c r="H17" i="71"/>
  <c r="I17" i="71" s="1"/>
  <c r="C73" i="71"/>
  <c r="H73" i="71" s="1"/>
  <c r="J75" i="52"/>
  <c r="C104" i="52"/>
  <c r="K6" i="53"/>
  <c r="K7" i="53"/>
  <c r="L7" i="53" s="1"/>
  <c r="K22" i="53"/>
  <c r="K23" i="53"/>
  <c r="F33" i="53"/>
  <c r="E34" i="53"/>
  <c r="K41" i="53"/>
  <c r="K69" i="53" s="1"/>
  <c r="D95" i="53"/>
  <c r="K95" i="53" s="1"/>
  <c r="C29" i="63"/>
  <c r="H56" i="63"/>
  <c r="H29" i="64"/>
  <c r="J43" i="64"/>
  <c r="I63" i="64"/>
  <c r="J63" i="64" s="1"/>
  <c r="I13" i="65"/>
  <c r="H62" i="65"/>
  <c r="H84" i="65" s="1"/>
  <c r="I77" i="67"/>
  <c r="H80" i="67"/>
  <c r="D85" i="70"/>
  <c r="K8" i="53"/>
  <c r="K9" i="53"/>
  <c r="L9" i="53" s="1"/>
  <c r="K24" i="53"/>
  <c r="G33" i="53"/>
  <c r="G35" i="53" s="1"/>
  <c r="F34" i="53"/>
  <c r="D29" i="63"/>
  <c r="H68" i="63"/>
  <c r="H79" i="63"/>
  <c r="I79" i="63" s="1"/>
  <c r="I61" i="64"/>
  <c r="I76" i="64"/>
  <c r="H55" i="65"/>
  <c r="I49" i="65"/>
  <c r="D84" i="65"/>
  <c r="D85" i="65" s="1"/>
  <c r="G83" i="65"/>
  <c r="G85" i="65" s="1"/>
  <c r="I69" i="65"/>
  <c r="H73" i="65"/>
  <c r="I73" i="65" s="1"/>
  <c r="H79" i="65"/>
  <c r="I79" i="65" s="1"/>
  <c r="C84" i="65"/>
  <c r="H27" i="67"/>
  <c r="I5" i="67"/>
  <c r="H56" i="67"/>
  <c r="I55" i="67" s="1"/>
  <c r="H68" i="67"/>
  <c r="I67" i="67" s="1"/>
  <c r="H66" i="63"/>
  <c r="I65" i="63" s="1"/>
  <c r="I69" i="64"/>
  <c r="J69" i="64" s="1"/>
  <c r="E84" i="65"/>
  <c r="H67" i="65"/>
  <c r="I67" i="65" s="1"/>
  <c r="H62" i="67"/>
  <c r="H84" i="67" s="1"/>
  <c r="F83" i="67"/>
  <c r="F85" i="67" s="1"/>
  <c r="I75" i="67"/>
  <c r="H79" i="67"/>
  <c r="I79" i="67" s="1"/>
  <c r="H27" i="63"/>
  <c r="H63" i="63"/>
  <c r="F86" i="63"/>
  <c r="H67" i="63"/>
  <c r="I67" i="63" s="1"/>
  <c r="I57" i="64"/>
  <c r="J55" i="64"/>
  <c r="D84" i="64"/>
  <c r="G84" i="64"/>
  <c r="I75" i="64"/>
  <c r="J75" i="64" s="1"/>
  <c r="H61" i="65"/>
  <c r="F84" i="65"/>
  <c r="H78" i="65"/>
  <c r="I77" i="65" s="1"/>
  <c r="D84" i="67"/>
  <c r="D85" i="67" s="1"/>
  <c r="H73" i="67"/>
  <c r="I73" i="67" s="1"/>
  <c r="C83" i="65"/>
  <c r="C85" i="65" s="1"/>
  <c r="C84" i="67"/>
  <c r="F29" i="68"/>
  <c r="H65" i="68"/>
  <c r="I65" i="68" s="1"/>
  <c r="I71" i="69"/>
  <c r="G84" i="70"/>
  <c r="H62" i="70"/>
  <c r="I75" i="70"/>
  <c r="E28" i="71"/>
  <c r="H25" i="71"/>
  <c r="I25" i="71" s="1"/>
  <c r="F55" i="71"/>
  <c r="F57" i="71" s="1"/>
  <c r="I35" i="71"/>
  <c r="H49" i="71"/>
  <c r="I49" i="71" s="1"/>
  <c r="T54" i="82"/>
  <c r="P51" i="83"/>
  <c r="H56" i="68"/>
  <c r="H62" i="69"/>
  <c r="H84" i="69" s="1"/>
  <c r="I63" i="69"/>
  <c r="I69" i="69"/>
  <c r="I75" i="69"/>
  <c r="E83" i="70"/>
  <c r="E85" i="70" s="1"/>
  <c r="I69" i="70"/>
  <c r="D27" i="71"/>
  <c r="H19" i="71"/>
  <c r="I19" i="71" s="1"/>
  <c r="G55" i="71"/>
  <c r="G57" i="71" s="1"/>
  <c r="I39" i="71"/>
  <c r="H43" i="71"/>
  <c r="I43" i="71" s="1"/>
  <c r="E83" i="71"/>
  <c r="H81" i="71"/>
  <c r="I81" i="71" s="1"/>
  <c r="N55" i="81"/>
  <c r="P55" i="81" s="1"/>
  <c r="T40" i="82"/>
  <c r="O51" i="83"/>
  <c r="H27" i="68"/>
  <c r="H55" i="68"/>
  <c r="H69" i="68"/>
  <c r="H70" i="68"/>
  <c r="I73" i="68"/>
  <c r="I79" i="68"/>
  <c r="D84" i="69"/>
  <c r="F83" i="70"/>
  <c r="F85" i="70" s="1"/>
  <c r="H61" i="70"/>
  <c r="I67" i="70"/>
  <c r="E27" i="71"/>
  <c r="E29" i="71" s="1"/>
  <c r="H66" i="71"/>
  <c r="H13" i="71"/>
  <c r="I13" i="71" s="1"/>
  <c r="H72" i="71"/>
  <c r="D75" i="71"/>
  <c r="E81" i="71"/>
  <c r="C56" i="71"/>
  <c r="H37" i="71"/>
  <c r="I37" i="71" s="1"/>
  <c r="H54" i="71"/>
  <c r="F84" i="71"/>
  <c r="P52" i="81"/>
  <c r="P14" i="83"/>
  <c r="P54" i="83" s="1"/>
  <c r="N54" i="83"/>
  <c r="I41" i="68"/>
  <c r="C84" i="68"/>
  <c r="H62" i="68"/>
  <c r="E84" i="69"/>
  <c r="H67" i="69"/>
  <c r="I67" i="69" s="1"/>
  <c r="G83" i="70"/>
  <c r="F27" i="71"/>
  <c r="F29" i="71" s="1"/>
  <c r="H7" i="71"/>
  <c r="I7" i="71" s="1"/>
  <c r="H77" i="71"/>
  <c r="H24" i="71"/>
  <c r="D56" i="71"/>
  <c r="H48" i="71"/>
  <c r="H56" i="71" s="1"/>
  <c r="I51" i="71"/>
  <c r="S53" i="82"/>
  <c r="T53" i="82" s="1"/>
  <c r="C83" i="68"/>
  <c r="D84" i="68"/>
  <c r="H27" i="69"/>
  <c r="I5" i="69"/>
  <c r="H61" i="69"/>
  <c r="C83" i="69"/>
  <c r="H71" i="71"/>
  <c r="I71" i="71" s="1"/>
  <c r="H65" i="71"/>
  <c r="T55" i="82"/>
  <c r="I43" i="68"/>
  <c r="D83" i="68"/>
  <c r="D85" i="68" s="1"/>
  <c r="I63" i="68"/>
  <c r="H68" i="68"/>
  <c r="H56" i="69"/>
  <c r="D83" i="69"/>
  <c r="D85" i="69" s="1"/>
  <c r="G84" i="69"/>
  <c r="G85" i="69" s="1"/>
  <c r="D84" i="70"/>
  <c r="H76" i="70"/>
  <c r="H12" i="71"/>
  <c r="I11" i="71" s="1"/>
  <c r="C68" i="71"/>
  <c r="H68" i="71" s="1"/>
  <c r="H82" i="71"/>
  <c r="C55" i="71"/>
  <c r="H53" i="71"/>
  <c r="I53" i="71" s="1"/>
  <c r="H76" i="71"/>
  <c r="P53" i="81"/>
  <c r="T20" i="82"/>
  <c r="D57" i="68"/>
  <c r="E83" i="68"/>
  <c r="E85" i="68" s="1"/>
  <c r="F84" i="68"/>
  <c r="F85" i="68" s="1"/>
  <c r="H64" i="68"/>
  <c r="H75" i="68"/>
  <c r="I75" i="68" s="1"/>
  <c r="I45" i="69"/>
  <c r="E83" i="69"/>
  <c r="H23" i="71"/>
  <c r="D55" i="71"/>
  <c r="D57" i="71" s="1"/>
  <c r="H47" i="71"/>
  <c r="P32" i="81"/>
  <c r="H55" i="70"/>
  <c r="H5" i="71"/>
  <c r="H16" i="71"/>
  <c r="I15" i="71" s="1"/>
  <c r="H21" i="71"/>
  <c r="I21" i="71" s="1"/>
  <c r="D61" i="71"/>
  <c r="D83" i="71" s="1"/>
  <c r="D85" i="71" s="1"/>
  <c r="E62" i="71"/>
  <c r="E84" i="71" s="1"/>
  <c r="P13" i="83"/>
  <c r="P53" i="83" s="1"/>
  <c r="C84" i="69"/>
  <c r="H9" i="71"/>
  <c r="I9" i="71" s="1"/>
  <c r="C27" i="71"/>
  <c r="C29" i="71" s="1"/>
  <c r="D28" i="71"/>
  <c r="H33" i="71"/>
  <c r="F61" i="71"/>
  <c r="F83" i="71" s="1"/>
  <c r="F85" i="71" s="1"/>
  <c r="G62" i="71"/>
  <c r="G84" i="71" s="1"/>
  <c r="C70" i="71"/>
  <c r="H70" i="71" s="1"/>
  <c r="C75" i="71"/>
  <c r="H75" i="71" s="1"/>
  <c r="I75" i="71" s="1"/>
  <c r="H55" i="69"/>
  <c r="G61" i="71"/>
  <c r="G83" i="71" s="1"/>
  <c r="C64" i="71"/>
  <c r="H64" i="71" s="1"/>
  <c r="C69" i="71"/>
  <c r="H69" i="71" s="1"/>
  <c r="C80" i="71"/>
  <c r="H80" i="71" s="1"/>
  <c r="H27" i="70"/>
  <c r="C63" i="71"/>
  <c r="H63" i="71" s="1"/>
  <c r="I63" i="71" s="1"/>
  <c r="C74" i="71"/>
  <c r="H74" i="71" s="1"/>
  <c r="C79" i="71"/>
  <c r="H79" i="71" s="1"/>
  <c r="P12" i="83"/>
  <c r="P52" i="83" s="1"/>
  <c r="C62" i="71"/>
  <c r="C67" i="71"/>
  <c r="H67" i="71" s="1"/>
  <c r="C78" i="71"/>
  <c r="H78" i="71" s="1"/>
  <c r="E105" i="53" l="1"/>
  <c r="I105" i="53"/>
  <c r="K80" i="53"/>
  <c r="L79" i="53" s="1"/>
  <c r="J70" i="50"/>
  <c r="K68" i="50"/>
  <c r="L19" i="41"/>
  <c r="M5" i="41"/>
  <c r="H57" i="70"/>
  <c r="I55" i="70"/>
  <c r="C57" i="71"/>
  <c r="C85" i="69"/>
  <c r="E85" i="71"/>
  <c r="C85" i="67"/>
  <c r="K97" i="53"/>
  <c r="L97" i="53" s="1"/>
  <c r="I47" i="71"/>
  <c r="I61" i="69"/>
  <c r="H83" i="69"/>
  <c r="H84" i="68"/>
  <c r="I69" i="68"/>
  <c r="H84" i="70"/>
  <c r="L95" i="53"/>
  <c r="E35" i="53"/>
  <c r="F85" i="65"/>
  <c r="H83" i="67"/>
  <c r="I61" i="67"/>
  <c r="K76" i="53"/>
  <c r="K88" i="53"/>
  <c r="L87" i="53" s="1"/>
  <c r="I27" i="65"/>
  <c r="H29" i="65"/>
  <c r="K89" i="53"/>
  <c r="L89" i="53" s="1"/>
  <c r="J70" i="49"/>
  <c r="K68" i="49"/>
  <c r="J70" i="51"/>
  <c r="K68" i="51"/>
  <c r="J104" i="46"/>
  <c r="J104" i="50"/>
  <c r="H86" i="63"/>
  <c r="D105" i="49"/>
  <c r="K97" i="48"/>
  <c r="L20" i="41"/>
  <c r="I55" i="68"/>
  <c r="H57" i="68"/>
  <c r="K103" i="53"/>
  <c r="L75" i="53"/>
  <c r="J35" i="46"/>
  <c r="K33" i="46"/>
  <c r="I23" i="71"/>
  <c r="I77" i="71"/>
  <c r="H83" i="68"/>
  <c r="F105" i="53"/>
  <c r="L18" i="44"/>
  <c r="M17" i="44" s="1"/>
  <c r="I67" i="71"/>
  <c r="I33" i="71"/>
  <c r="H55" i="71"/>
  <c r="H28" i="71"/>
  <c r="H57" i="67"/>
  <c r="I27" i="67"/>
  <c r="H29" i="67"/>
  <c r="H57" i="65"/>
  <c r="I55" i="65"/>
  <c r="F35" i="53"/>
  <c r="L5" i="53"/>
  <c r="K33" i="53"/>
  <c r="D35" i="53"/>
  <c r="L58" i="53"/>
  <c r="I35" i="53"/>
  <c r="K75" i="50"/>
  <c r="J103" i="50"/>
  <c r="C105" i="46"/>
  <c r="D105" i="48"/>
  <c r="J21" i="41"/>
  <c r="J104" i="45"/>
  <c r="J103" i="48"/>
  <c r="J35" i="51"/>
  <c r="K33" i="51"/>
  <c r="H83" i="70"/>
  <c r="I61" i="70"/>
  <c r="I73" i="71"/>
  <c r="D105" i="53"/>
  <c r="J104" i="48"/>
  <c r="I69" i="71"/>
  <c r="C84" i="71"/>
  <c r="H62" i="71"/>
  <c r="H84" i="71" s="1"/>
  <c r="E85" i="69"/>
  <c r="C85" i="68"/>
  <c r="H83" i="65"/>
  <c r="I61" i="65"/>
  <c r="H85" i="63"/>
  <c r="I63" i="63"/>
  <c r="L23" i="53"/>
  <c r="L25" i="53"/>
  <c r="H35" i="53"/>
  <c r="E105" i="48"/>
  <c r="I105" i="49"/>
  <c r="K91" i="51"/>
  <c r="G105" i="49"/>
  <c r="J35" i="48"/>
  <c r="K33" i="48"/>
  <c r="L19" i="44"/>
  <c r="J35" i="52"/>
  <c r="K33" i="52"/>
  <c r="J70" i="45"/>
  <c r="K68" i="45"/>
  <c r="K75" i="45"/>
  <c r="J103" i="45"/>
  <c r="K75" i="48"/>
  <c r="J35" i="45"/>
  <c r="K33" i="45"/>
  <c r="K75" i="51"/>
  <c r="J103" i="51"/>
  <c r="H29" i="69"/>
  <c r="I27" i="69"/>
  <c r="H29" i="68"/>
  <c r="I27" i="68"/>
  <c r="L99" i="53"/>
  <c r="K85" i="48"/>
  <c r="J104" i="49"/>
  <c r="J35" i="49"/>
  <c r="K33" i="49"/>
  <c r="G85" i="71"/>
  <c r="H27" i="71"/>
  <c r="I5" i="71"/>
  <c r="I65" i="71"/>
  <c r="G85" i="70"/>
  <c r="D29" i="71"/>
  <c r="H61" i="71"/>
  <c r="I27" i="63"/>
  <c r="H29" i="63"/>
  <c r="I83" i="64"/>
  <c r="J61" i="64"/>
  <c r="G87" i="63"/>
  <c r="C105" i="52"/>
  <c r="L40" i="53"/>
  <c r="K68" i="53"/>
  <c r="H103" i="53"/>
  <c r="H105" i="53" s="1"/>
  <c r="K85" i="49"/>
  <c r="H105" i="49"/>
  <c r="L19" i="53"/>
  <c r="C105" i="48"/>
  <c r="K75" i="46"/>
  <c r="J103" i="46"/>
  <c r="J35" i="50"/>
  <c r="K33" i="50"/>
  <c r="J103" i="47"/>
  <c r="K75" i="47"/>
  <c r="I29" i="64"/>
  <c r="I21" i="41"/>
  <c r="K95" i="47"/>
  <c r="K75" i="52"/>
  <c r="J103" i="52"/>
  <c r="J103" i="49"/>
  <c r="K75" i="49"/>
  <c r="I55" i="69"/>
  <c r="H57" i="69"/>
  <c r="H58" i="63"/>
  <c r="I56" i="63"/>
  <c r="J70" i="52"/>
  <c r="K68" i="52"/>
  <c r="F105" i="52"/>
  <c r="D105" i="50"/>
  <c r="J70" i="46"/>
  <c r="K68" i="46"/>
  <c r="D19" i="44"/>
  <c r="I27" i="70"/>
  <c r="H29" i="70"/>
  <c r="I79" i="71"/>
  <c r="C83" i="71"/>
  <c r="C85" i="71" s="1"/>
  <c r="K34" i="53"/>
  <c r="D105" i="47"/>
  <c r="J104" i="51"/>
  <c r="K91" i="46"/>
  <c r="J35" i="47"/>
  <c r="K33" i="47"/>
  <c r="I83" i="68" l="1"/>
  <c r="H85" i="68"/>
  <c r="H85" i="69"/>
  <c r="I83" i="69"/>
  <c r="I61" i="71"/>
  <c r="H83" i="71"/>
  <c r="H87" i="63"/>
  <c r="I85" i="63"/>
  <c r="H85" i="67"/>
  <c r="I83" i="67"/>
  <c r="J105" i="46"/>
  <c r="K103" i="46"/>
  <c r="I83" i="65"/>
  <c r="H85" i="65"/>
  <c r="H57" i="71"/>
  <c r="I55" i="71"/>
  <c r="M19" i="41"/>
  <c r="L21" i="41"/>
  <c r="J105" i="49"/>
  <c r="K103" i="49"/>
  <c r="K70" i="53"/>
  <c r="L68" i="53"/>
  <c r="K35" i="53"/>
  <c r="L33" i="53"/>
  <c r="J105" i="52"/>
  <c r="K103" i="52"/>
  <c r="J105" i="51"/>
  <c r="K103" i="51"/>
  <c r="I83" i="70"/>
  <c r="H85" i="70"/>
  <c r="J105" i="50"/>
  <c r="K103" i="50"/>
  <c r="I85" i="64"/>
  <c r="J83" i="64"/>
  <c r="J105" i="48"/>
  <c r="K103" i="48"/>
  <c r="H29" i="71"/>
  <c r="I27" i="71"/>
  <c r="K105" i="53"/>
  <c r="L103" i="53"/>
  <c r="J105" i="47"/>
  <c r="K103" i="47"/>
  <c r="J105" i="45"/>
  <c r="K103" i="45"/>
  <c r="K104" i="53"/>
  <c r="I83" i="71" l="1"/>
  <c r="H85" i="71"/>
  <c r="G25" i="37" l="1"/>
  <c r="F25" i="37"/>
  <c r="D25" i="37"/>
  <c r="C25" i="37"/>
  <c r="B25" i="37"/>
  <c r="H24" i="37"/>
  <c r="E24" i="37"/>
  <c r="B24" i="37"/>
  <c r="H23" i="37"/>
  <c r="E23" i="37"/>
  <c r="B23" i="37"/>
  <c r="H22" i="37"/>
  <c r="E22" i="37"/>
  <c r="B22" i="37"/>
  <c r="H21" i="37"/>
  <c r="E21" i="37"/>
  <c r="B21" i="37"/>
  <c r="H20" i="37"/>
  <c r="E20" i="37"/>
  <c r="B20" i="37"/>
  <c r="H19" i="37"/>
  <c r="E19" i="37"/>
  <c r="B19" i="37"/>
  <c r="H18" i="37"/>
  <c r="E18" i="37"/>
  <c r="B18" i="37"/>
  <c r="H17" i="37"/>
  <c r="H25" i="37" s="1"/>
  <c r="E17" i="37"/>
  <c r="E25" i="37" s="1"/>
  <c r="B17" i="37"/>
  <c r="G12" i="37"/>
  <c r="F12" i="37"/>
  <c r="D12" i="37"/>
  <c r="C12" i="37"/>
  <c r="B12" i="37"/>
  <c r="H11" i="37"/>
  <c r="E11" i="37"/>
  <c r="B11" i="37"/>
  <c r="H10" i="37"/>
  <c r="E10" i="37"/>
  <c r="B10" i="37"/>
  <c r="H9" i="37"/>
  <c r="E9" i="37"/>
  <c r="B9" i="37"/>
  <c r="H8" i="37"/>
  <c r="H12" i="37" s="1"/>
  <c r="E8" i="37"/>
  <c r="B8" i="37"/>
  <c r="H7" i="37"/>
  <c r="E7" i="37"/>
  <c r="B7" i="37"/>
  <c r="H6" i="37"/>
  <c r="E6" i="37"/>
  <c r="B6" i="37"/>
  <c r="H5" i="37"/>
  <c r="E5" i="37"/>
  <c r="B5" i="37"/>
  <c r="H4" i="37"/>
  <c r="E4" i="37"/>
  <c r="E12" i="37" s="1"/>
  <c r="B4" i="37"/>
  <c r="E13" i="36"/>
  <c r="D13" i="36"/>
  <c r="C13" i="36"/>
  <c r="B13" i="36"/>
  <c r="G12" i="36"/>
  <c r="F12" i="36"/>
  <c r="A12" i="36"/>
  <c r="G11" i="36"/>
  <c r="F11" i="36"/>
  <c r="A11" i="36"/>
  <c r="G10" i="36"/>
  <c r="F10" i="36"/>
  <c r="A10" i="36"/>
  <c r="G9" i="36"/>
  <c r="F9" i="36"/>
  <c r="A9" i="36"/>
  <c r="G8" i="36"/>
  <c r="F8" i="36"/>
  <c r="A8" i="36"/>
  <c r="G7" i="36"/>
  <c r="F7" i="36"/>
  <c r="A7" i="36"/>
  <c r="G6" i="36"/>
  <c r="F6" i="36"/>
  <c r="F13" i="36" s="1"/>
  <c r="A6" i="36"/>
  <c r="G5" i="36"/>
  <c r="F5" i="36"/>
  <c r="A5" i="36"/>
  <c r="G4" i="36"/>
  <c r="G13" i="36" s="1"/>
  <c r="F4" i="36"/>
  <c r="A4" i="36"/>
  <c r="Q32" i="35"/>
  <c r="P33" i="35" s="1"/>
  <c r="P32" i="35"/>
  <c r="O32" i="35"/>
  <c r="N32" i="35"/>
  <c r="N33" i="35" s="1"/>
  <c r="M32" i="35"/>
  <c r="L32" i="35"/>
  <c r="L33" i="35" s="1"/>
  <c r="K32" i="35"/>
  <c r="J32" i="35"/>
  <c r="J33" i="35" s="1"/>
  <c r="I32" i="35"/>
  <c r="H32" i="35"/>
  <c r="H33" i="35" s="1"/>
  <c r="G32" i="35"/>
  <c r="F32" i="35"/>
  <c r="F33" i="35" s="1"/>
  <c r="E32" i="35"/>
  <c r="D32" i="35"/>
  <c r="D33" i="35" s="1"/>
  <c r="C32" i="35"/>
  <c r="B32" i="35"/>
  <c r="B33" i="35" s="1"/>
  <c r="A30" i="35"/>
  <c r="A29" i="35"/>
  <c r="A28" i="35"/>
  <c r="A27" i="35"/>
  <c r="A26" i="35"/>
  <c r="A25" i="35"/>
  <c r="A24" i="35"/>
  <c r="A23" i="35"/>
  <c r="A22" i="35"/>
  <c r="Q16" i="35"/>
  <c r="P16" i="35"/>
  <c r="P17" i="35" s="1"/>
  <c r="O16" i="35"/>
  <c r="N16" i="35"/>
  <c r="N17" i="35" s="1"/>
  <c r="M16" i="35"/>
  <c r="L16" i="35"/>
  <c r="L17" i="35" s="1"/>
  <c r="K16" i="35"/>
  <c r="J16" i="35"/>
  <c r="J17" i="35" s="1"/>
  <c r="I16" i="35"/>
  <c r="H16" i="35"/>
  <c r="H17" i="35" s="1"/>
  <c r="G16" i="35"/>
  <c r="F16" i="35"/>
  <c r="F17" i="35" s="1"/>
  <c r="E16" i="35"/>
  <c r="D16" i="35"/>
  <c r="D17" i="35" s="1"/>
  <c r="C16" i="35"/>
  <c r="B16" i="35"/>
  <c r="B17" i="35" s="1"/>
  <c r="Q32" i="34"/>
  <c r="P32" i="34"/>
  <c r="P33" i="34" s="1"/>
  <c r="O32" i="34"/>
  <c r="N32" i="34"/>
  <c r="N33" i="34" s="1"/>
  <c r="M32" i="34"/>
  <c r="L32" i="34"/>
  <c r="L33" i="34" s="1"/>
  <c r="K32" i="34"/>
  <c r="J32" i="34"/>
  <c r="J33" i="34" s="1"/>
  <c r="I32" i="34"/>
  <c r="H32" i="34"/>
  <c r="H33" i="34" s="1"/>
  <c r="G32" i="34"/>
  <c r="F32" i="34"/>
  <c r="F33" i="34" s="1"/>
  <c r="E32" i="34"/>
  <c r="D32" i="34"/>
  <c r="D33" i="34" s="1"/>
  <c r="C32" i="34"/>
  <c r="B32" i="34"/>
  <c r="B33" i="34" s="1"/>
  <c r="A31" i="34"/>
  <c r="A30" i="34"/>
  <c r="A29" i="34"/>
  <c r="A28" i="34"/>
  <c r="A27" i="34"/>
  <c r="A26" i="34"/>
  <c r="A25" i="34"/>
  <c r="A24" i="34"/>
  <c r="A23" i="34"/>
  <c r="A22" i="34"/>
  <c r="F17" i="34"/>
  <c r="Q16" i="34"/>
  <c r="P16" i="34"/>
  <c r="P17" i="34" s="1"/>
  <c r="O16" i="34"/>
  <c r="N16" i="34"/>
  <c r="N17" i="34" s="1"/>
  <c r="M16" i="34"/>
  <c r="L16" i="34"/>
  <c r="L17" i="34" s="1"/>
  <c r="K16" i="34"/>
  <c r="J16" i="34"/>
  <c r="J17" i="34" s="1"/>
  <c r="I16" i="34"/>
  <c r="H16" i="34"/>
  <c r="H17" i="34" s="1"/>
  <c r="G16" i="34"/>
  <c r="F16" i="34"/>
  <c r="E16" i="34"/>
  <c r="D16" i="34"/>
  <c r="D17" i="34" s="1"/>
  <c r="C16" i="34"/>
  <c r="B16" i="34"/>
  <c r="B17" i="34" s="1"/>
  <c r="F33" i="33"/>
  <c r="Q32" i="33"/>
  <c r="P32" i="33"/>
  <c r="P33" i="33" s="1"/>
  <c r="O32" i="33"/>
  <c r="N32" i="33"/>
  <c r="N33" i="33" s="1"/>
  <c r="M32" i="33"/>
  <c r="L32" i="33"/>
  <c r="L33" i="33" s="1"/>
  <c r="K32" i="33"/>
  <c r="J32" i="33"/>
  <c r="J33" i="33" s="1"/>
  <c r="I32" i="33"/>
  <c r="H32" i="33"/>
  <c r="H33" i="33" s="1"/>
  <c r="G32" i="33"/>
  <c r="F32" i="33"/>
  <c r="E32" i="33"/>
  <c r="D32" i="33"/>
  <c r="D33" i="33" s="1"/>
  <c r="C32" i="33"/>
  <c r="B32" i="33"/>
  <c r="B33" i="33" s="1"/>
  <c r="F17" i="33"/>
  <c r="Q16" i="33"/>
  <c r="P16" i="33"/>
  <c r="P17" i="33" s="1"/>
  <c r="O16" i="33"/>
  <c r="N16" i="33"/>
  <c r="N17" i="33" s="1"/>
  <c r="M16" i="33"/>
  <c r="L16" i="33"/>
  <c r="L17" i="33" s="1"/>
  <c r="K16" i="33"/>
  <c r="J16" i="33"/>
  <c r="J17" i="33" s="1"/>
  <c r="I16" i="33"/>
  <c r="H16" i="33"/>
  <c r="H17" i="33" s="1"/>
  <c r="G16" i="33"/>
  <c r="F16" i="33"/>
  <c r="E16" i="33"/>
  <c r="D16" i="33"/>
  <c r="D17" i="33" s="1"/>
  <c r="C16" i="33"/>
  <c r="B16" i="33"/>
  <c r="B17" i="33" s="1"/>
  <c r="F33" i="32"/>
  <c r="Q32" i="32"/>
  <c r="P32" i="32"/>
  <c r="P33" i="32" s="1"/>
  <c r="O32" i="32"/>
  <c r="N32" i="32"/>
  <c r="N33" i="32" s="1"/>
  <c r="M32" i="32"/>
  <c r="L32" i="32"/>
  <c r="L33" i="32" s="1"/>
  <c r="K32" i="32"/>
  <c r="J32" i="32"/>
  <c r="J33" i="32" s="1"/>
  <c r="I32" i="32"/>
  <c r="H32" i="32"/>
  <c r="H33" i="32" s="1"/>
  <c r="G32" i="32"/>
  <c r="F32" i="32"/>
  <c r="E32" i="32"/>
  <c r="D32" i="32"/>
  <c r="D33" i="32" s="1"/>
  <c r="C32" i="32"/>
  <c r="B32" i="32"/>
  <c r="B33" i="32" s="1"/>
  <c r="F17" i="32"/>
  <c r="Q16" i="32"/>
  <c r="P16" i="32"/>
  <c r="P17" i="32" s="1"/>
  <c r="O16" i="32"/>
  <c r="N16" i="32"/>
  <c r="N17" i="32" s="1"/>
  <c r="M16" i="32"/>
  <c r="L16" i="32"/>
  <c r="L17" i="32" s="1"/>
  <c r="K16" i="32"/>
  <c r="J16" i="32"/>
  <c r="J17" i="32" s="1"/>
  <c r="I16" i="32"/>
  <c r="H16" i="32"/>
  <c r="H17" i="32" s="1"/>
  <c r="G16" i="32"/>
  <c r="F16" i="32"/>
  <c r="E16" i="32"/>
  <c r="D16" i="32"/>
  <c r="D17" i="32" s="1"/>
  <c r="C16" i="32"/>
  <c r="B16" i="32"/>
  <c r="B17" i="32" s="1"/>
  <c r="P32" i="31"/>
  <c r="N32" i="31"/>
  <c r="L32" i="31"/>
  <c r="J32" i="31"/>
  <c r="H32" i="31"/>
  <c r="F32" i="31"/>
  <c r="D32" i="31"/>
  <c r="B32" i="31"/>
  <c r="A31" i="31"/>
  <c r="A30" i="31"/>
  <c r="A29" i="31"/>
  <c r="A28" i="31"/>
  <c r="A27" i="31"/>
  <c r="A26" i="31"/>
  <c r="A25" i="31"/>
  <c r="A24" i="31"/>
  <c r="A23" i="31"/>
  <c r="A22" i="31"/>
  <c r="J17" i="31"/>
  <c r="Q16" i="31"/>
  <c r="P16" i="31"/>
  <c r="P17" i="31" s="1"/>
  <c r="O16" i="31"/>
  <c r="N16" i="31"/>
  <c r="N17" i="31" s="1"/>
  <c r="M16" i="31"/>
  <c r="L16" i="31"/>
  <c r="L17" i="31" s="1"/>
  <c r="K16" i="31"/>
  <c r="J16" i="31"/>
  <c r="I16" i="31"/>
  <c r="H16" i="31"/>
  <c r="H17" i="31" s="1"/>
  <c r="G16" i="31"/>
  <c r="F16" i="31"/>
  <c r="F17" i="31" s="1"/>
  <c r="E16" i="31"/>
  <c r="D16" i="31"/>
  <c r="D17" i="31" s="1"/>
  <c r="C16" i="31"/>
  <c r="B16" i="31"/>
  <c r="B17" i="31" s="1"/>
  <c r="J33" i="30"/>
  <c r="Q32" i="30"/>
  <c r="P32" i="30"/>
  <c r="P33" i="30" s="1"/>
  <c r="O32" i="30"/>
  <c r="N32" i="30"/>
  <c r="N33" i="30" s="1"/>
  <c r="M32" i="30"/>
  <c r="L32" i="30"/>
  <c r="L33" i="30" s="1"/>
  <c r="K32" i="30"/>
  <c r="J32" i="30"/>
  <c r="I32" i="30"/>
  <c r="H32" i="30"/>
  <c r="H33" i="30" s="1"/>
  <c r="G32" i="30"/>
  <c r="F32" i="30"/>
  <c r="F33" i="30" s="1"/>
  <c r="E32" i="30"/>
  <c r="D32" i="30"/>
  <c r="D33" i="30" s="1"/>
  <c r="C32" i="30"/>
  <c r="B32" i="30"/>
  <c r="B33" i="30" s="1"/>
  <c r="A31" i="30"/>
  <c r="A30" i="30"/>
  <c r="A29" i="30"/>
  <c r="A28" i="30"/>
  <c r="A27" i="30"/>
  <c r="A26" i="30"/>
  <c r="A25" i="30"/>
  <c r="A24" i="30"/>
  <c r="A23" i="30"/>
  <c r="A22" i="30"/>
  <c r="N17" i="30"/>
  <c r="Q16" i="30"/>
  <c r="P16" i="30"/>
  <c r="P17" i="30" s="1"/>
  <c r="O16" i="30"/>
  <c r="N16" i="30"/>
  <c r="M16" i="30"/>
  <c r="L16" i="30"/>
  <c r="L17" i="30" s="1"/>
  <c r="K16" i="30"/>
  <c r="J16" i="30"/>
  <c r="J17" i="30" s="1"/>
  <c r="I16" i="30"/>
  <c r="H16" i="30"/>
  <c r="H17" i="30" s="1"/>
  <c r="G16" i="30"/>
  <c r="F16" i="30"/>
  <c r="F17" i="30" s="1"/>
  <c r="E16" i="30"/>
  <c r="D16" i="30"/>
  <c r="D17" i="30" s="1"/>
  <c r="C16" i="30"/>
  <c r="B16" i="30"/>
  <c r="B17" i="30" s="1"/>
  <c r="N33" i="29"/>
  <c r="Q32" i="29"/>
  <c r="P32" i="29"/>
  <c r="P33" i="29" s="1"/>
  <c r="O32" i="29"/>
  <c r="N32" i="29"/>
  <c r="M32" i="29"/>
  <c r="L32" i="29"/>
  <c r="L33" i="29" s="1"/>
  <c r="K32" i="29"/>
  <c r="J32" i="29"/>
  <c r="J33" i="29" s="1"/>
  <c r="I32" i="29"/>
  <c r="H32" i="29"/>
  <c r="H33" i="29" s="1"/>
  <c r="G32" i="29"/>
  <c r="F32" i="29"/>
  <c r="F33" i="29" s="1"/>
  <c r="E32" i="29"/>
  <c r="D32" i="29"/>
  <c r="D33" i="29" s="1"/>
  <c r="C32" i="29"/>
  <c r="B32" i="29"/>
  <c r="B33" i="29" s="1"/>
  <c r="A31" i="29"/>
  <c r="A30" i="29"/>
  <c r="A29" i="29"/>
  <c r="A28" i="29"/>
  <c r="A27" i="29"/>
  <c r="A26" i="29"/>
  <c r="A25" i="29"/>
  <c r="A24" i="29"/>
  <c r="A23" i="29"/>
  <c r="A22" i="29"/>
  <c r="Q16" i="29"/>
  <c r="P16" i="29"/>
  <c r="P17" i="29" s="1"/>
  <c r="O16" i="29"/>
  <c r="N16" i="29"/>
  <c r="N17" i="29" s="1"/>
  <c r="M16" i="29"/>
  <c r="L16" i="29"/>
  <c r="L17" i="29" s="1"/>
  <c r="K16" i="29"/>
  <c r="J16" i="29"/>
  <c r="J17" i="29" s="1"/>
  <c r="I16" i="29"/>
  <c r="H16" i="29"/>
  <c r="H17" i="29" s="1"/>
  <c r="G16" i="29"/>
  <c r="F16" i="29"/>
  <c r="F17" i="29" s="1"/>
  <c r="E16" i="29"/>
  <c r="D16" i="29"/>
  <c r="D17" i="29" s="1"/>
  <c r="C16" i="29"/>
  <c r="B16" i="29"/>
  <c r="B17" i="29" s="1"/>
  <c r="Q32" i="28"/>
  <c r="P32" i="28"/>
  <c r="P33" i="28" s="1"/>
  <c r="O32" i="28"/>
  <c r="N32" i="28"/>
  <c r="N33" i="28" s="1"/>
  <c r="M32" i="28"/>
  <c r="L32" i="28"/>
  <c r="L33" i="28" s="1"/>
  <c r="K32" i="28"/>
  <c r="J32" i="28"/>
  <c r="J33" i="28" s="1"/>
  <c r="I32" i="28"/>
  <c r="H32" i="28"/>
  <c r="H33" i="28" s="1"/>
  <c r="G32" i="28"/>
  <c r="F32" i="28"/>
  <c r="F33" i="28" s="1"/>
  <c r="E32" i="28"/>
  <c r="D32" i="28"/>
  <c r="D33" i="28" s="1"/>
  <c r="C32" i="28"/>
  <c r="B32" i="28"/>
  <c r="B33" i="28" s="1"/>
  <c r="A31" i="28"/>
  <c r="A30" i="28"/>
  <c r="A29" i="28"/>
  <c r="A28" i="28"/>
  <c r="A27" i="28"/>
  <c r="A26" i="28"/>
  <c r="A25" i="28"/>
  <c r="A24" i="28"/>
  <c r="A23" i="28"/>
  <c r="A22" i="28"/>
  <c r="F17" i="28"/>
  <c r="Q16" i="28"/>
  <c r="P16" i="28"/>
  <c r="P17" i="28" s="1"/>
  <c r="O16" i="28"/>
  <c r="N16" i="28"/>
  <c r="N17" i="28" s="1"/>
  <c r="M16" i="28"/>
  <c r="L16" i="28"/>
  <c r="L17" i="28" s="1"/>
  <c r="K16" i="28"/>
  <c r="J16" i="28"/>
  <c r="J17" i="28" s="1"/>
  <c r="I16" i="28"/>
  <c r="H16" i="28"/>
  <c r="H17" i="28" s="1"/>
  <c r="G16" i="28"/>
  <c r="F16" i="28"/>
  <c r="E16" i="28"/>
  <c r="D16" i="28"/>
  <c r="D17" i="28" s="1"/>
  <c r="C16" i="28"/>
  <c r="B16" i="28"/>
  <c r="B17" i="28" s="1"/>
  <c r="F27" i="27"/>
  <c r="Q26" i="27"/>
  <c r="P26" i="27"/>
  <c r="P27" i="27" s="1"/>
  <c r="O26" i="27"/>
  <c r="N26" i="27"/>
  <c r="N27" i="27" s="1"/>
  <c r="M26" i="27"/>
  <c r="L26" i="27"/>
  <c r="L27" i="27" s="1"/>
  <c r="K26" i="27"/>
  <c r="J26" i="27"/>
  <c r="J27" i="27" s="1"/>
  <c r="I26" i="27"/>
  <c r="H26" i="27"/>
  <c r="H27" i="27" s="1"/>
  <c r="G26" i="27"/>
  <c r="F26" i="27"/>
  <c r="E26" i="27"/>
  <c r="D26" i="27"/>
  <c r="D27" i="27" s="1"/>
  <c r="C26" i="27"/>
  <c r="B26" i="27"/>
  <c r="B27" i="27" s="1"/>
  <c r="F14" i="27"/>
  <c r="Q13" i="27"/>
  <c r="P13" i="27"/>
  <c r="P14" i="27" s="1"/>
  <c r="O13" i="27"/>
  <c r="N13" i="27"/>
  <c r="N14" i="27" s="1"/>
  <c r="M13" i="27"/>
  <c r="L13" i="27"/>
  <c r="L14" i="27" s="1"/>
  <c r="K13" i="27"/>
  <c r="J13" i="27"/>
  <c r="J14" i="27" s="1"/>
  <c r="I13" i="27"/>
  <c r="H13" i="27"/>
  <c r="H14" i="27" s="1"/>
  <c r="G13" i="27"/>
  <c r="F13" i="27"/>
  <c r="E13" i="27"/>
  <c r="D13" i="27"/>
  <c r="D14" i="27" s="1"/>
  <c r="C13" i="27"/>
  <c r="B13" i="27"/>
  <c r="B14" i="27" s="1"/>
  <c r="F27" i="26"/>
  <c r="Q26" i="26"/>
  <c r="P26" i="26"/>
  <c r="P27" i="26" s="1"/>
  <c r="O26" i="26"/>
  <c r="N26" i="26"/>
  <c r="N27" i="26" s="1"/>
  <c r="M26" i="26"/>
  <c r="L26" i="26"/>
  <c r="L27" i="26" s="1"/>
  <c r="K26" i="26"/>
  <c r="J26" i="26"/>
  <c r="J27" i="26" s="1"/>
  <c r="I26" i="26"/>
  <c r="H26" i="26"/>
  <c r="H27" i="26" s="1"/>
  <c r="G26" i="26"/>
  <c r="F26" i="26"/>
  <c r="E26" i="26"/>
  <c r="D26" i="26"/>
  <c r="D27" i="26" s="1"/>
  <c r="C26" i="26"/>
  <c r="B26" i="26"/>
  <c r="B27" i="26" s="1"/>
  <c r="F14" i="26"/>
  <c r="Q13" i="26"/>
  <c r="P13" i="26"/>
  <c r="P14" i="26" s="1"/>
  <c r="O13" i="26"/>
  <c r="N13" i="26"/>
  <c r="N14" i="26" s="1"/>
  <c r="M13" i="26"/>
  <c r="L13" i="26"/>
  <c r="L14" i="26" s="1"/>
  <c r="K13" i="26"/>
  <c r="J13" i="26"/>
  <c r="J14" i="26" s="1"/>
  <c r="I13" i="26"/>
  <c r="H13" i="26"/>
  <c r="H14" i="26" s="1"/>
  <c r="G13" i="26"/>
  <c r="F13" i="26"/>
  <c r="E13" i="26"/>
  <c r="D13" i="26"/>
  <c r="D14" i="26" s="1"/>
  <c r="C13" i="26"/>
  <c r="B13" i="26"/>
  <c r="B14" i="26" s="1"/>
  <c r="F27" i="25"/>
  <c r="Q26" i="25"/>
  <c r="P26" i="25"/>
  <c r="P27" i="25" s="1"/>
  <c r="O26" i="25"/>
  <c r="N26" i="25"/>
  <c r="N27" i="25" s="1"/>
  <c r="M26" i="25"/>
  <c r="L26" i="25"/>
  <c r="L27" i="25" s="1"/>
  <c r="K26" i="25"/>
  <c r="J26" i="25"/>
  <c r="J27" i="25" s="1"/>
  <c r="I26" i="25"/>
  <c r="H26" i="25"/>
  <c r="H27" i="25" s="1"/>
  <c r="G26" i="25"/>
  <c r="F26" i="25"/>
  <c r="E26" i="25"/>
  <c r="D26" i="25"/>
  <c r="D27" i="25" s="1"/>
  <c r="C26" i="25"/>
  <c r="B26" i="25"/>
  <c r="B27" i="25" s="1"/>
  <c r="F14" i="25"/>
  <c r="Q13" i="25"/>
  <c r="P13" i="25"/>
  <c r="P14" i="25" s="1"/>
  <c r="O13" i="25"/>
  <c r="N13" i="25"/>
  <c r="N14" i="25" s="1"/>
  <c r="M13" i="25"/>
  <c r="L13" i="25"/>
  <c r="L14" i="25" s="1"/>
  <c r="K13" i="25"/>
  <c r="J13" i="25"/>
  <c r="J14" i="25" s="1"/>
  <c r="I13" i="25"/>
  <c r="H13" i="25"/>
  <c r="H14" i="25" s="1"/>
  <c r="G13" i="25"/>
  <c r="F13" i="25"/>
  <c r="E13" i="25"/>
  <c r="D13" i="25"/>
  <c r="D14" i="25" s="1"/>
  <c r="C13" i="25"/>
  <c r="B13" i="25"/>
  <c r="B14" i="25" s="1"/>
  <c r="F27" i="24"/>
  <c r="Q26" i="24"/>
  <c r="P26" i="24"/>
  <c r="P27" i="24" s="1"/>
  <c r="O26" i="24"/>
  <c r="N26" i="24"/>
  <c r="N27" i="24" s="1"/>
  <c r="M26" i="24"/>
  <c r="L26" i="24"/>
  <c r="L27" i="24" s="1"/>
  <c r="K26" i="24"/>
  <c r="J26" i="24"/>
  <c r="J27" i="24" s="1"/>
  <c r="I26" i="24"/>
  <c r="H26" i="24"/>
  <c r="H27" i="24" s="1"/>
  <c r="G26" i="24"/>
  <c r="F26" i="24"/>
  <c r="E26" i="24"/>
  <c r="D26" i="24"/>
  <c r="D27" i="24" s="1"/>
  <c r="C26" i="24"/>
  <c r="B26" i="24"/>
  <c r="B27" i="24" s="1"/>
  <c r="F14" i="24"/>
  <c r="Q13" i="24"/>
  <c r="P13" i="24"/>
  <c r="P14" i="24" s="1"/>
  <c r="O13" i="24"/>
  <c r="N13" i="24"/>
  <c r="N14" i="24" s="1"/>
  <c r="M13" i="24"/>
  <c r="L13" i="24"/>
  <c r="L14" i="24" s="1"/>
  <c r="K13" i="24"/>
  <c r="J13" i="24"/>
  <c r="J14" i="24" s="1"/>
  <c r="I13" i="24"/>
  <c r="H13" i="24"/>
  <c r="H14" i="24" s="1"/>
  <c r="G13" i="24"/>
  <c r="F13" i="24"/>
  <c r="E13" i="24"/>
  <c r="D13" i="24"/>
  <c r="D14" i="24" s="1"/>
  <c r="C13" i="24"/>
  <c r="B13" i="24"/>
  <c r="B14" i="24" s="1"/>
  <c r="F27" i="23"/>
  <c r="Q26" i="23"/>
  <c r="P26" i="23"/>
  <c r="P27" i="23" s="1"/>
  <c r="O26" i="23"/>
  <c r="N26" i="23"/>
  <c r="N27" i="23" s="1"/>
  <c r="M26" i="23"/>
  <c r="L26" i="23"/>
  <c r="L27" i="23" s="1"/>
  <c r="K26" i="23"/>
  <c r="J26" i="23"/>
  <c r="J27" i="23" s="1"/>
  <c r="I26" i="23"/>
  <c r="H26" i="23"/>
  <c r="H27" i="23" s="1"/>
  <c r="G26" i="23"/>
  <c r="F26" i="23"/>
  <c r="E26" i="23"/>
  <c r="D26" i="23"/>
  <c r="D27" i="23" s="1"/>
  <c r="C26" i="23"/>
  <c r="B26" i="23"/>
  <c r="B27" i="23" s="1"/>
  <c r="F14" i="23"/>
  <c r="Q13" i="23"/>
  <c r="P13" i="23"/>
  <c r="P14" i="23" s="1"/>
  <c r="O13" i="23"/>
  <c r="N13" i="23"/>
  <c r="N14" i="23" s="1"/>
  <c r="M13" i="23"/>
  <c r="L13" i="23"/>
  <c r="L14" i="23" s="1"/>
  <c r="K13" i="23"/>
  <c r="J13" i="23"/>
  <c r="J14" i="23" s="1"/>
  <c r="I13" i="23"/>
  <c r="H13" i="23"/>
  <c r="H14" i="23" s="1"/>
  <c r="G13" i="23"/>
  <c r="F13" i="23"/>
  <c r="E13" i="23"/>
  <c r="D13" i="23"/>
  <c r="D14" i="23" s="1"/>
  <c r="C13" i="23"/>
  <c r="B13" i="23"/>
  <c r="B14" i="23" s="1"/>
  <c r="F27" i="22"/>
  <c r="Q26" i="22"/>
  <c r="P26" i="22"/>
  <c r="P27" i="22" s="1"/>
  <c r="O26" i="22"/>
  <c r="N26" i="22"/>
  <c r="N27" i="22" s="1"/>
  <c r="M26" i="22"/>
  <c r="L26" i="22"/>
  <c r="L27" i="22" s="1"/>
  <c r="K26" i="22"/>
  <c r="J26" i="22"/>
  <c r="J27" i="22" s="1"/>
  <c r="I26" i="22"/>
  <c r="H26" i="22"/>
  <c r="H27" i="22" s="1"/>
  <c r="G26" i="22"/>
  <c r="F26" i="22"/>
  <c r="E26" i="22"/>
  <c r="D26" i="22"/>
  <c r="D27" i="22" s="1"/>
  <c r="C26" i="22"/>
  <c r="B26" i="22"/>
  <c r="B27" i="22" s="1"/>
  <c r="F14" i="22"/>
  <c r="Q13" i="22"/>
  <c r="P13" i="22"/>
  <c r="P14" i="22" s="1"/>
  <c r="O13" i="22"/>
  <c r="N13" i="22"/>
  <c r="N14" i="22" s="1"/>
  <c r="M13" i="22"/>
  <c r="L13" i="22"/>
  <c r="L14" i="22" s="1"/>
  <c r="K13" i="22"/>
  <c r="J13" i="22"/>
  <c r="J14" i="22" s="1"/>
  <c r="I13" i="22"/>
  <c r="H13" i="22"/>
  <c r="H14" i="22" s="1"/>
  <c r="G13" i="22"/>
  <c r="F13" i="22"/>
  <c r="E13" i="22"/>
  <c r="D13" i="22"/>
  <c r="D14" i="22" s="1"/>
  <c r="C13" i="22"/>
  <c r="B13" i="22"/>
  <c r="B14" i="22" s="1"/>
  <c r="F27" i="21"/>
  <c r="Q26" i="21"/>
  <c r="P26" i="21"/>
  <c r="P27" i="21" s="1"/>
  <c r="O26" i="21"/>
  <c r="N26" i="21"/>
  <c r="N27" i="21" s="1"/>
  <c r="M26" i="21"/>
  <c r="L26" i="21"/>
  <c r="L27" i="21" s="1"/>
  <c r="K26" i="21"/>
  <c r="J26" i="21"/>
  <c r="J27" i="21" s="1"/>
  <c r="I26" i="21"/>
  <c r="H26" i="21"/>
  <c r="H27" i="21" s="1"/>
  <c r="G26" i="21"/>
  <c r="F26" i="21"/>
  <c r="E26" i="21"/>
  <c r="D26" i="21"/>
  <c r="D27" i="21" s="1"/>
  <c r="C26" i="21"/>
  <c r="B26" i="21"/>
  <c r="B27" i="21" s="1"/>
  <c r="F14" i="21"/>
  <c r="Q13" i="21"/>
  <c r="P13" i="21"/>
  <c r="P14" i="21" s="1"/>
  <c r="O13" i="21"/>
  <c r="N13" i="21"/>
  <c r="N14" i="21" s="1"/>
  <c r="M13" i="21"/>
  <c r="L13" i="21"/>
  <c r="L14" i="21" s="1"/>
  <c r="K13" i="21"/>
  <c r="J13" i="21"/>
  <c r="J14" i="21" s="1"/>
  <c r="I13" i="21"/>
  <c r="H13" i="21"/>
  <c r="H14" i="21" s="1"/>
  <c r="G13" i="21"/>
  <c r="F13" i="21"/>
  <c r="E13" i="21"/>
  <c r="D13" i="21"/>
  <c r="D14" i="21" s="1"/>
  <c r="C13" i="21"/>
  <c r="B13" i="21"/>
  <c r="B14" i="21" s="1"/>
  <c r="F27" i="20"/>
  <c r="Q26" i="20"/>
  <c r="P26" i="20"/>
  <c r="P27" i="20" s="1"/>
  <c r="O26" i="20"/>
  <c r="N26" i="20"/>
  <c r="N27" i="20" s="1"/>
  <c r="M26" i="20"/>
  <c r="L26" i="20"/>
  <c r="L27" i="20" s="1"/>
  <c r="K26" i="20"/>
  <c r="J26" i="20"/>
  <c r="J27" i="20" s="1"/>
  <c r="H26" i="20"/>
  <c r="G26" i="20"/>
  <c r="F26" i="20"/>
  <c r="E26" i="20"/>
  <c r="D26" i="20"/>
  <c r="D27" i="20" s="1"/>
  <c r="C26" i="20"/>
  <c r="B26" i="20"/>
  <c r="B27" i="20" s="1"/>
  <c r="I19" i="20"/>
  <c r="I26" i="20" s="1"/>
  <c r="H14" i="20"/>
  <c r="Q13" i="20"/>
  <c r="P13" i="20"/>
  <c r="P14" i="20" s="1"/>
  <c r="O13" i="20"/>
  <c r="N13" i="20"/>
  <c r="N14" i="20" s="1"/>
  <c r="M13" i="20"/>
  <c r="L13" i="20"/>
  <c r="L14" i="20" s="1"/>
  <c r="K13" i="20"/>
  <c r="J13" i="20"/>
  <c r="J14" i="20" s="1"/>
  <c r="I13" i="20"/>
  <c r="H13" i="20"/>
  <c r="G13" i="20"/>
  <c r="F13" i="20"/>
  <c r="F14" i="20" s="1"/>
  <c r="E13" i="20"/>
  <c r="D13" i="20"/>
  <c r="D14" i="20" s="1"/>
  <c r="C13" i="20"/>
  <c r="B13" i="20"/>
  <c r="B14" i="20" s="1"/>
  <c r="L62" i="19"/>
  <c r="K62" i="19"/>
  <c r="I62" i="19"/>
  <c r="H62" i="19"/>
  <c r="F62" i="19"/>
  <c r="E62" i="19"/>
  <c r="C62" i="19"/>
  <c r="B62" i="19"/>
  <c r="A62" i="19"/>
  <c r="M61" i="19"/>
  <c r="J61" i="19"/>
  <c r="G61" i="19"/>
  <c r="D61" i="19"/>
  <c r="M60" i="19"/>
  <c r="J60" i="19"/>
  <c r="G60" i="19"/>
  <c r="D60" i="19"/>
  <c r="M59" i="19"/>
  <c r="J59" i="19"/>
  <c r="G59" i="19"/>
  <c r="D59" i="19"/>
  <c r="M58" i="19"/>
  <c r="J58" i="19"/>
  <c r="G58" i="19"/>
  <c r="D58" i="19"/>
  <c r="M57" i="19"/>
  <c r="J57" i="19"/>
  <c r="G57" i="19"/>
  <c r="D57" i="19"/>
  <c r="M56" i="19"/>
  <c r="J56" i="19"/>
  <c r="G56" i="19"/>
  <c r="D56" i="19"/>
  <c r="M55" i="19"/>
  <c r="J55" i="19"/>
  <c r="G55" i="19"/>
  <c r="D55" i="19"/>
  <c r="M54" i="19"/>
  <c r="M62" i="19" s="1"/>
  <c r="J54" i="19"/>
  <c r="J62" i="19" s="1"/>
  <c r="G54" i="19"/>
  <c r="G62" i="19" s="1"/>
  <c r="D54" i="19"/>
  <c r="D62" i="19" s="1"/>
  <c r="L50" i="19"/>
  <c r="K50" i="19"/>
  <c r="I50" i="19"/>
  <c r="H50" i="19"/>
  <c r="F50" i="19"/>
  <c r="E50" i="19"/>
  <c r="C50" i="19"/>
  <c r="B50" i="19"/>
  <c r="M49" i="19"/>
  <c r="J49" i="19"/>
  <c r="G49" i="19"/>
  <c r="D49" i="19"/>
  <c r="M48" i="19"/>
  <c r="J48" i="19"/>
  <c r="G48" i="19"/>
  <c r="D48" i="19"/>
  <c r="M47" i="19"/>
  <c r="J47" i="19"/>
  <c r="G47" i="19"/>
  <c r="D47" i="19"/>
  <c r="M46" i="19"/>
  <c r="J46" i="19"/>
  <c r="G46" i="19"/>
  <c r="D46" i="19"/>
  <c r="M45" i="19"/>
  <c r="J45" i="19"/>
  <c r="G45" i="19"/>
  <c r="D45" i="19"/>
  <c r="M44" i="19"/>
  <c r="J44" i="19"/>
  <c r="G44" i="19"/>
  <c r="D44" i="19"/>
  <c r="M43" i="19"/>
  <c r="J43" i="19"/>
  <c r="G43" i="19"/>
  <c r="D43" i="19"/>
  <c r="M42" i="19"/>
  <c r="M50" i="19" s="1"/>
  <c r="J42" i="19"/>
  <c r="J50" i="19" s="1"/>
  <c r="G42" i="19"/>
  <c r="G50" i="19" s="1"/>
  <c r="D42" i="19"/>
  <c r="D50" i="19" s="1"/>
  <c r="L37" i="19"/>
  <c r="K37" i="19"/>
  <c r="I37" i="19"/>
  <c r="H37" i="19"/>
  <c r="F37" i="19"/>
  <c r="E37" i="19"/>
  <c r="C37" i="19"/>
  <c r="B37" i="19"/>
  <c r="M36" i="19"/>
  <c r="J36" i="19"/>
  <c r="G36" i="19"/>
  <c r="D36" i="19"/>
  <c r="M35" i="19"/>
  <c r="J35" i="19"/>
  <c r="G35" i="19"/>
  <c r="D35" i="19"/>
  <c r="M34" i="19"/>
  <c r="J34" i="19"/>
  <c r="G34" i="19"/>
  <c r="D34" i="19"/>
  <c r="M33" i="19"/>
  <c r="J33" i="19"/>
  <c r="G33" i="19"/>
  <c r="D33" i="19"/>
  <c r="M32" i="19"/>
  <c r="J32" i="19"/>
  <c r="G32" i="19"/>
  <c r="D32" i="19"/>
  <c r="M31" i="19"/>
  <c r="J31" i="19"/>
  <c r="G31" i="19"/>
  <c r="D31" i="19"/>
  <c r="M30" i="19"/>
  <c r="J30" i="19"/>
  <c r="G30" i="19"/>
  <c r="D30" i="19"/>
  <c r="M29" i="19"/>
  <c r="M37" i="19" s="1"/>
  <c r="J29" i="19"/>
  <c r="J37" i="19" s="1"/>
  <c r="G29" i="19"/>
  <c r="G37" i="19" s="1"/>
  <c r="D29" i="19"/>
  <c r="D37" i="19" s="1"/>
  <c r="L25" i="19"/>
  <c r="K25" i="19"/>
  <c r="I25" i="19"/>
  <c r="H25" i="19"/>
  <c r="F25" i="19"/>
  <c r="E25" i="19"/>
  <c r="C25" i="19"/>
  <c r="B25" i="19"/>
  <c r="A25" i="19"/>
  <c r="A37" i="19" s="1"/>
  <c r="M24" i="19"/>
  <c r="J24" i="19"/>
  <c r="G24" i="19"/>
  <c r="D24" i="19"/>
  <c r="M23" i="19"/>
  <c r="J23" i="19"/>
  <c r="G23" i="19"/>
  <c r="D23" i="19"/>
  <c r="M22" i="19"/>
  <c r="J22" i="19"/>
  <c r="G22" i="19"/>
  <c r="D22" i="19"/>
  <c r="M21" i="19"/>
  <c r="J21" i="19"/>
  <c r="G21" i="19"/>
  <c r="D21" i="19"/>
  <c r="M20" i="19"/>
  <c r="J20" i="19"/>
  <c r="G20" i="19"/>
  <c r="D20" i="19"/>
  <c r="A20" i="19"/>
  <c r="A57" i="19" s="1"/>
  <c r="M19" i="19"/>
  <c r="J19" i="19"/>
  <c r="G19" i="19"/>
  <c r="D19" i="19"/>
  <c r="M18" i="19"/>
  <c r="J18" i="19"/>
  <c r="G18" i="19"/>
  <c r="D18" i="19"/>
  <c r="M17" i="19"/>
  <c r="M25" i="19" s="1"/>
  <c r="J17" i="19"/>
  <c r="J25" i="19" s="1"/>
  <c r="G17" i="19"/>
  <c r="G25" i="19" s="1"/>
  <c r="D17" i="19"/>
  <c r="D25" i="19" s="1"/>
  <c r="L13" i="19"/>
  <c r="K13" i="19"/>
  <c r="I13" i="19"/>
  <c r="H13" i="19"/>
  <c r="F13" i="19"/>
  <c r="E13" i="19"/>
  <c r="C13" i="19"/>
  <c r="B13" i="19"/>
  <c r="M12" i="19"/>
  <c r="J12" i="19"/>
  <c r="G12" i="19"/>
  <c r="D12" i="19"/>
  <c r="A12" i="19"/>
  <c r="A24" i="19" s="1"/>
  <c r="M11" i="19"/>
  <c r="J11" i="19"/>
  <c r="G11" i="19"/>
  <c r="D11" i="19"/>
  <c r="A11" i="19"/>
  <c r="A23" i="19" s="1"/>
  <c r="M10" i="19"/>
  <c r="J10" i="19"/>
  <c r="G10" i="19"/>
  <c r="D10" i="19"/>
  <c r="A10" i="19"/>
  <c r="A22" i="19" s="1"/>
  <c r="M9" i="19"/>
  <c r="J9" i="19"/>
  <c r="G9" i="19"/>
  <c r="D9" i="19"/>
  <c r="A9" i="19"/>
  <c r="A21" i="19" s="1"/>
  <c r="M8" i="19"/>
  <c r="M13" i="19" s="1"/>
  <c r="J8" i="19"/>
  <c r="G8" i="19"/>
  <c r="D8" i="19"/>
  <c r="A8" i="19"/>
  <c r="M7" i="19"/>
  <c r="J7" i="19"/>
  <c r="G7" i="19"/>
  <c r="D7" i="19"/>
  <c r="A7" i="19"/>
  <c r="A19" i="19" s="1"/>
  <c r="M6" i="19"/>
  <c r="J6" i="19"/>
  <c r="G6" i="19"/>
  <c r="D6" i="19"/>
  <c r="A6" i="19"/>
  <c r="A18" i="19" s="1"/>
  <c r="M5" i="19"/>
  <c r="J5" i="19"/>
  <c r="J13" i="19" s="1"/>
  <c r="G5" i="19"/>
  <c r="G13" i="19" s="1"/>
  <c r="D5" i="19"/>
  <c r="D13" i="19" s="1"/>
  <c r="A5" i="19"/>
  <c r="A17" i="19" s="1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142" i="18"/>
  <c r="U141" i="18"/>
  <c r="T141" i="18"/>
  <c r="V141" i="18" s="1"/>
  <c r="U140" i="18"/>
  <c r="T140" i="18"/>
  <c r="V140" i="18" s="1"/>
  <c r="U139" i="18"/>
  <c r="T139" i="18"/>
  <c r="V139" i="18" s="1"/>
  <c r="U138" i="18"/>
  <c r="T138" i="18"/>
  <c r="V138" i="18" s="1"/>
  <c r="U137" i="18"/>
  <c r="T137" i="18"/>
  <c r="V137" i="18" s="1"/>
  <c r="V136" i="18"/>
  <c r="U136" i="18"/>
  <c r="T136" i="18"/>
  <c r="U135" i="18"/>
  <c r="T135" i="18"/>
  <c r="V135" i="18" s="1"/>
  <c r="U134" i="18"/>
  <c r="T134" i="18"/>
  <c r="V134" i="18" s="1"/>
  <c r="U133" i="18"/>
  <c r="U142" i="18" s="1"/>
  <c r="T133" i="18"/>
  <c r="V133" i="18" s="1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131" i="18"/>
  <c r="U130" i="18"/>
  <c r="T130" i="18"/>
  <c r="V130" i="18" s="1"/>
  <c r="U129" i="18"/>
  <c r="T129" i="18"/>
  <c r="V129" i="18" s="1"/>
  <c r="U128" i="18"/>
  <c r="T128" i="18"/>
  <c r="V128" i="18" s="1"/>
  <c r="U127" i="18"/>
  <c r="T127" i="18"/>
  <c r="V127" i="18" s="1"/>
  <c r="U126" i="18"/>
  <c r="T126" i="18"/>
  <c r="V126" i="18" s="1"/>
  <c r="V125" i="18"/>
  <c r="U125" i="18"/>
  <c r="T125" i="18"/>
  <c r="U124" i="18"/>
  <c r="T124" i="18"/>
  <c r="V124" i="18" s="1"/>
  <c r="U123" i="18"/>
  <c r="T123" i="18"/>
  <c r="V123" i="18" s="1"/>
  <c r="U122" i="18"/>
  <c r="U131" i="18" s="1"/>
  <c r="T122" i="18"/>
  <c r="V122" i="18" s="1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120" i="18"/>
  <c r="U119" i="18"/>
  <c r="T119" i="18"/>
  <c r="V119" i="18" s="1"/>
  <c r="U118" i="18"/>
  <c r="T118" i="18"/>
  <c r="V118" i="18" s="1"/>
  <c r="U117" i="18"/>
  <c r="T117" i="18"/>
  <c r="V117" i="18" s="1"/>
  <c r="U116" i="18"/>
  <c r="V116" i="18" s="1"/>
  <c r="T116" i="18"/>
  <c r="U115" i="18"/>
  <c r="T115" i="18"/>
  <c r="V115" i="18" s="1"/>
  <c r="V114" i="18"/>
  <c r="U114" i="18"/>
  <c r="T114" i="18"/>
  <c r="U113" i="18"/>
  <c r="T113" i="18"/>
  <c r="V113" i="18" s="1"/>
  <c r="U112" i="18"/>
  <c r="T112" i="18"/>
  <c r="V112" i="18" s="1"/>
  <c r="U111" i="18"/>
  <c r="U120" i="18" s="1"/>
  <c r="T111" i="18"/>
  <c r="V111" i="18" s="1"/>
  <c r="V120" i="18" s="1"/>
  <c r="AF104" i="18"/>
  <c r="AE104" i="18"/>
  <c r="AD104" i="18"/>
  <c r="AC104" i="18"/>
  <c r="AB104" i="18"/>
  <c r="AA104" i="18"/>
  <c r="Z104" i="18"/>
  <c r="Y104" i="18"/>
  <c r="AG104" i="18" s="1"/>
  <c r="AI104" i="18" s="1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104" i="18"/>
  <c r="A104" i="18"/>
  <c r="AG103" i="18"/>
  <c r="AI103" i="18" s="1"/>
  <c r="U103" i="18"/>
  <c r="T103" i="18"/>
  <c r="V103" i="18" s="1"/>
  <c r="A103" i="18"/>
  <c r="AG102" i="18"/>
  <c r="AI102" i="18" s="1"/>
  <c r="U102" i="18"/>
  <c r="T102" i="18"/>
  <c r="V102" i="18" s="1"/>
  <c r="A102" i="18"/>
  <c r="AI101" i="18"/>
  <c r="AG101" i="18"/>
  <c r="U101" i="18"/>
  <c r="T101" i="18"/>
  <c r="V101" i="18" s="1"/>
  <c r="A101" i="18"/>
  <c r="AG100" i="18"/>
  <c r="AI100" i="18" s="1"/>
  <c r="V100" i="18"/>
  <c r="U100" i="18"/>
  <c r="T100" i="18"/>
  <c r="A100" i="18"/>
  <c r="AG99" i="18"/>
  <c r="AI99" i="18" s="1"/>
  <c r="U99" i="18"/>
  <c r="T99" i="18"/>
  <c r="V99" i="18" s="1"/>
  <c r="A99" i="18"/>
  <c r="AG98" i="18"/>
  <c r="AI98" i="18" s="1"/>
  <c r="U98" i="18"/>
  <c r="T98" i="18"/>
  <c r="V98" i="18" s="1"/>
  <c r="A98" i="18"/>
  <c r="AI97" i="18"/>
  <c r="AG97" i="18"/>
  <c r="U97" i="18"/>
  <c r="T97" i="18"/>
  <c r="V97" i="18" s="1"/>
  <c r="A97" i="18"/>
  <c r="U96" i="18"/>
  <c r="T96" i="18"/>
  <c r="V96" i="18" s="1"/>
  <c r="A96" i="18"/>
  <c r="U95" i="18"/>
  <c r="U104" i="18" s="1"/>
  <c r="T95" i="18"/>
  <c r="V95" i="18" s="1"/>
  <c r="A95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93" i="18"/>
  <c r="A93" i="18"/>
  <c r="U92" i="18"/>
  <c r="V92" i="18" s="1"/>
  <c r="T92" i="18"/>
  <c r="A92" i="18"/>
  <c r="V91" i="18"/>
  <c r="U91" i="18"/>
  <c r="T91" i="18"/>
  <c r="A91" i="18"/>
  <c r="U90" i="18"/>
  <c r="T90" i="18"/>
  <c r="V90" i="18" s="1"/>
  <c r="A90" i="18"/>
  <c r="V89" i="18"/>
  <c r="U89" i="18"/>
  <c r="T89" i="18"/>
  <c r="A89" i="18"/>
  <c r="U88" i="18"/>
  <c r="T88" i="18"/>
  <c r="V88" i="18" s="1"/>
  <c r="A88" i="18"/>
  <c r="V87" i="18"/>
  <c r="U87" i="18"/>
  <c r="T87" i="18"/>
  <c r="A87" i="18"/>
  <c r="U86" i="18"/>
  <c r="T86" i="18"/>
  <c r="V86" i="18" s="1"/>
  <c r="A86" i="18"/>
  <c r="V85" i="18"/>
  <c r="U85" i="18"/>
  <c r="T85" i="18"/>
  <c r="A85" i="18"/>
  <c r="U84" i="18"/>
  <c r="U93" i="18" s="1"/>
  <c r="T84" i="18"/>
  <c r="V84" i="18" s="1"/>
  <c r="A84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A82" i="18"/>
  <c r="U81" i="18"/>
  <c r="T81" i="18"/>
  <c r="V81" i="18" s="1"/>
  <c r="A81" i="18"/>
  <c r="U80" i="18"/>
  <c r="T80" i="18"/>
  <c r="V80" i="18" s="1"/>
  <c r="A80" i="18"/>
  <c r="U79" i="18"/>
  <c r="T79" i="18"/>
  <c r="V79" i="18" s="1"/>
  <c r="A79" i="18"/>
  <c r="U78" i="18"/>
  <c r="T78" i="18"/>
  <c r="V78" i="18" s="1"/>
  <c r="A78" i="18"/>
  <c r="AG77" i="18"/>
  <c r="AD77" i="18"/>
  <c r="AH77" i="18" s="1"/>
  <c r="U77" i="18"/>
  <c r="T77" i="18"/>
  <c r="V77" i="18" s="1"/>
  <c r="A77" i="18"/>
  <c r="AG76" i="18"/>
  <c r="AD76" i="18"/>
  <c r="AH76" i="18" s="1"/>
  <c r="V76" i="18"/>
  <c r="U76" i="18"/>
  <c r="T76" i="18"/>
  <c r="A76" i="18"/>
  <c r="AH75" i="18"/>
  <c r="AG75" i="18"/>
  <c r="AD75" i="18"/>
  <c r="U75" i="18"/>
  <c r="T75" i="18"/>
  <c r="V75" i="18" s="1"/>
  <c r="A75" i="18"/>
  <c r="AH74" i="18"/>
  <c r="AG74" i="18"/>
  <c r="AD74" i="18"/>
  <c r="U74" i="18"/>
  <c r="T74" i="18"/>
  <c r="V74" i="18" s="1"/>
  <c r="A74" i="18"/>
  <c r="AG73" i="18"/>
  <c r="AD73" i="18"/>
  <c r="AH73" i="18" s="1"/>
  <c r="U73" i="18"/>
  <c r="U82" i="18" s="1"/>
  <c r="T73" i="18"/>
  <c r="T82" i="18" s="1"/>
  <c r="A73" i="18"/>
  <c r="AG72" i="18"/>
  <c r="AD72" i="18"/>
  <c r="AH72" i="18" s="1"/>
  <c r="AH71" i="18"/>
  <c r="AG71" i="18"/>
  <c r="AD71" i="18"/>
  <c r="AG70" i="18"/>
  <c r="AD70" i="18"/>
  <c r="AH70" i="18" s="1"/>
  <c r="AE66" i="18"/>
  <c r="AD66" i="18"/>
  <c r="AC66" i="18"/>
  <c r="AB66" i="18"/>
  <c r="AA66" i="18"/>
  <c r="Z66" i="18"/>
  <c r="Y66" i="18"/>
  <c r="X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AF65" i="18"/>
  <c r="AH65" i="18" s="1"/>
  <c r="U65" i="18"/>
  <c r="T65" i="18"/>
  <c r="V65" i="18" s="1"/>
  <c r="AH64" i="18"/>
  <c r="AF64" i="18"/>
  <c r="U64" i="18"/>
  <c r="T64" i="18"/>
  <c r="V64" i="18" s="1"/>
  <c r="AF63" i="18"/>
  <c r="AH63" i="18" s="1"/>
  <c r="V63" i="18"/>
  <c r="U63" i="18"/>
  <c r="T63" i="18"/>
  <c r="AF62" i="18"/>
  <c r="AH62" i="18" s="1"/>
  <c r="U62" i="18"/>
  <c r="T62" i="18"/>
  <c r="V62" i="18" s="1"/>
  <c r="AF61" i="18"/>
  <c r="AH61" i="18" s="1"/>
  <c r="U61" i="18"/>
  <c r="T61" i="18"/>
  <c r="V61" i="18" s="1"/>
  <c r="AH60" i="18"/>
  <c r="AF60" i="18"/>
  <c r="U60" i="18"/>
  <c r="T60" i="18"/>
  <c r="V60" i="18" s="1"/>
  <c r="AF59" i="18"/>
  <c r="AF66" i="18" s="1"/>
  <c r="AH66" i="18" s="1"/>
  <c r="V59" i="18"/>
  <c r="U59" i="18"/>
  <c r="T59" i="18"/>
  <c r="U58" i="18"/>
  <c r="T58" i="18"/>
  <c r="V58" i="18" s="1"/>
  <c r="V57" i="18"/>
  <c r="U57" i="18"/>
  <c r="U66" i="18" s="1"/>
  <c r="T57" i="18"/>
  <c r="T66" i="18" s="1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A55" i="18"/>
  <c r="U54" i="18"/>
  <c r="T54" i="18"/>
  <c r="V54" i="18" s="1"/>
  <c r="A54" i="18"/>
  <c r="U53" i="18"/>
  <c r="T53" i="18"/>
  <c r="V53" i="18" s="1"/>
  <c r="A53" i="18"/>
  <c r="U52" i="18"/>
  <c r="T52" i="18"/>
  <c r="V52" i="18" s="1"/>
  <c r="A52" i="18"/>
  <c r="U51" i="18"/>
  <c r="T51" i="18"/>
  <c r="V51" i="18" s="1"/>
  <c r="A51" i="18"/>
  <c r="U50" i="18"/>
  <c r="T50" i="18"/>
  <c r="V50" i="18" s="1"/>
  <c r="A50" i="18"/>
  <c r="U49" i="18"/>
  <c r="T49" i="18"/>
  <c r="V49" i="18" s="1"/>
  <c r="A49" i="18"/>
  <c r="U48" i="18"/>
  <c r="T48" i="18"/>
  <c r="V48" i="18" s="1"/>
  <c r="A48" i="18"/>
  <c r="U47" i="18"/>
  <c r="T47" i="18"/>
  <c r="V47" i="18" s="1"/>
  <c r="A47" i="18"/>
  <c r="U46" i="18"/>
  <c r="U55" i="18" s="1"/>
  <c r="T46" i="18"/>
  <c r="V46" i="18" s="1"/>
  <c r="A46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A44" i="18"/>
  <c r="A66" i="18" s="1"/>
  <c r="U43" i="18"/>
  <c r="T43" i="18"/>
  <c r="V43" i="18" s="1"/>
  <c r="A43" i="18"/>
  <c r="A65" i="18" s="1"/>
  <c r="V42" i="18"/>
  <c r="U42" i="18"/>
  <c r="T42" i="18"/>
  <c r="A42" i="18"/>
  <c r="A64" i="18" s="1"/>
  <c r="U41" i="18"/>
  <c r="T41" i="18"/>
  <c r="V41" i="18" s="1"/>
  <c r="A41" i="18"/>
  <c r="A63" i="18" s="1"/>
  <c r="V40" i="18"/>
  <c r="U40" i="18"/>
  <c r="T40" i="18"/>
  <c r="A40" i="18"/>
  <c r="A62" i="18" s="1"/>
  <c r="U39" i="18"/>
  <c r="T39" i="18"/>
  <c r="V39" i="18" s="1"/>
  <c r="A39" i="18"/>
  <c r="A61" i="18" s="1"/>
  <c r="V38" i="18"/>
  <c r="U38" i="18"/>
  <c r="T38" i="18"/>
  <c r="A38" i="18"/>
  <c r="A60" i="18" s="1"/>
  <c r="U37" i="18"/>
  <c r="T37" i="18"/>
  <c r="V37" i="18" s="1"/>
  <c r="A37" i="18"/>
  <c r="A59" i="18" s="1"/>
  <c r="V36" i="18"/>
  <c r="U36" i="18"/>
  <c r="T36" i="18"/>
  <c r="A36" i="18"/>
  <c r="A58" i="18" s="1"/>
  <c r="U35" i="18"/>
  <c r="U44" i="18" s="1"/>
  <c r="T35" i="18"/>
  <c r="V35" i="18" s="1"/>
  <c r="V44" i="18" s="1"/>
  <c r="A35" i="18"/>
  <c r="A57" i="18" s="1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A28" i="18"/>
  <c r="U27" i="18"/>
  <c r="T27" i="18"/>
  <c r="V27" i="18" s="1"/>
  <c r="A27" i="18"/>
  <c r="U26" i="18"/>
  <c r="T26" i="18"/>
  <c r="V26" i="18" s="1"/>
  <c r="A26" i="18"/>
  <c r="U25" i="18"/>
  <c r="T25" i="18"/>
  <c r="V25" i="18" s="1"/>
  <c r="A25" i="18"/>
  <c r="U24" i="18"/>
  <c r="T24" i="18"/>
  <c r="V24" i="18" s="1"/>
  <c r="A24" i="18"/>
  <c r="U23" i="18"/>
  <c r="T23" i="18"/>
  <c r="V23" i="18" s="1"/>
  <c r="A23" i="18"/>
  <c r="U22" i="18"/>
  <c r="T22" i="18"/>
  <c r="V22" i="18" s="1"/>
  <c r="A22" i="18"/>
  <c r="U21" i="18"/>
  <c r="T21" i="18"/>
  <c r="V21" i="18" s="1"/>
  <c r="A21" i="18"/>
  <c r="U20" i="18"/>
  <c r="T20" i="18"/>
  <c r="V20" i="18" s="1"/>
  <c r="A20" i="18"/>
  <c r="U19" i="18"/>
  <c r="U28" i="18" s="1"/>
  <c r="T19" i="18"/>
  <c r="T28" i="18" s="1"/>
  <c r="A19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A17" i="18"/>
  <c r="V16" i="18"/>
  <c r="U16" i="18"/>
  <c r="T16" i="18"/>
  <c r="A16" i="18"/>
  <c r="U15" i="18"/>
  <c r="T15" i="18"/>
  <c r="V15" i="18" s="1"/>
  <c r="A15" i="18"/>
  <c r="V14" i="18"/>
  <c r="U14" i="18"/>
  <c r="T14" i="18"/>
  <c r="A14" i="18"/>
  <c r="U13" i="18"/>
  <c r="T13" i="18"/>
  <c r="V13" i="18" s="1"/>
  <c r="A13" i="18"/>
  <c r="V12" i="18"/>
  <c r="U12" i="18"/>
  <c r="T12" i="18"/>
  <c r="A12" i="18"/>
  <c r="U11" i="18"/>
  <c r="T11" i="18"/>
  <c r="V11" i="18" s="1"/>
  <c r="A11" i="18"/>
  <c r="V10" i="18"/>
  <c r="U10" i="18"/>
  <c r="T10" i="18"/>
  <c r="A10" i="18"/>
  <c r="U9" i="18"/>
  <c r="T9" i="18"/>
  <c r="V9" i="18" s="1"/>
  <c r="A9" i="18"/>
  <c r="V8" i="18"/>
  <c r="U8" i="18"/>
  <c r="U17" i="18" s="1"/>
  <c r="T8" i="18"/>
  <c r="T17" i="18" s="1"/>
  <c r="A8" i="18"/>
  <c r="A34" i="19" l="1"/>
  <c r="A47" i="19"/>
  <c r="A59" i="19"/>
  <c r="V104" i="18"/>
  <c r="A44" i="19"/>
  <c r="A56" i="19"/>
  <c r="A31" i="19"/>
  <c r="V142" i="18"/>
  <c r="A49" i="19"/>
  <c r="A61" i="19"/>
  <c r="A36" i="19"/>
  <c r="H27" i="20"/>
  <c r="V17" i="18"/>
  <c r="A43" i="19"/>
  <c r="A55" i="19"/>
  <c r="A30" i="19"/>
  <c r="V66" i="18"/>
  <c r="V131" i="18"/>
  <c r="A60" i="19"/>
  <c r="A35" i="19"/>
  <c r="A48" i="19"/>
  <c r="V55" i="18"/>
  <c r="V93" i="18"/>
  <c r="A46" i="19"/>
  <c r="A58" i="19"/>
  <c r="A33" i="19"/>
  <c r="A29" i="19"/>
  <c r="A42" i="19"/>
  <c r="A54" i="19"/>
  <c r="T104" i="18"/>
  <c r="V19" i="18"/>
  <c r="V28" i="18" s="1"/>
  <c r="T55" i="18"/>
  <c r="AH59" i="18"/>
  <c r="T120" i="18"/>
  <c r="T131" i="18"/>
  <c r="T142" i="18"/>
  <c r="A45" i="19"/>
  <c r="V73" i="18"/>
  <c r="V82" i="18" s="1"/>
  <c r="A50" i="19"/>
  <c r="A32" i="19"/>
  <c r="D13" i="1" l="1"/>
  <c r="B13" i="1"/>
  <c r="D5" i="3" l="1"/>
  <c r="D6" i="3"/>
  <c r="D7" i="3"/>
  <c r="D8" i="3"/>
  <c r="D9" i="3"/>
  <c r="D10" i="3"/>
  <c r="D11" i="3"/>
  <c r="D12" i="3"/>
  <c r="D4" i="3"/>
  <c r="C13" i="3"/>
  <c r="B13" i="3"/>
  <c r="D13" i="3" s="1"/>
  <c r="G13" i="1"/>
  <c r="H13" i="1"/>
  <c r="F13" i="1"/>
  <c r="C13" i="1"/>
  <c r="H13" i="2"/>
  <c r="G13" i="2"/>
  <c r="F13" i="2"/>
  <c r="C13" i="2"/>
  <c r="D13" i="2"/>
  <c r="B13" i="2"/>
  <c r="I5" i="2"/>
  <c r="I6" i="2"/>
  <c r="I7" i="2"/>
  <c r="I8" i="2"/>
  <c r="I9" i="2"/>
  <c r="I10" i="2"/>
  <c r="I11" i="2"/>
  <c r="I12" i="2"/>
  <c r="I4" i="2"/>
  <c r="E5" i="2"/>
  <c r="E6" i="2"/>
  <c r="E7" i="2"/>
  <c r="E8" i="2"/>
  <c r="E9" i="2"/>
  <c r="E10" i="2"/>
  <c r="E11" i="2"/>
  <c r="E12" i="2"/>
  <c r="E4" i="2"/>
  <c r="I5" i="1"/>
  <c r="I6" i="1"/>
  <c r="I7" i="1"/>
  <c r="I8" i="1"/>
  <c r="I9" i="1"/>
  <c r="I10" i="1"/>
  <c r="I11" i="1"/>
  <c r="I12" i="1"/>
  <c r="I4" i="1"/>
  <c r="E5" i="1"/>
  <c r="E6" i="1"/>
  <c r="E7" i="1"/>
  <c r="E8" i="1"/>
  <c r="E9" i="1"/>
  <c r="E10" i="1"/>
  <c r="E11" i="1"/>
  <c r="E12" i="1"/>
  <c r="E4" i="1"/>
  <c r="E13" i="1" l="1"/>
  <c r="E13" i="2"/>
  <c r="I13" i="2"/>
  <c r="I13" i="1"/>
</calcChain>
</file>

<file path=xl/comments1.xml><?xml version="1.0" encoding="utf-8"?>
<comments xmlns="http://schemas.openxmlformats.org/spreadsheetml/2006/main">
  <authors>
    <author>User</author>
  </authors>
  <commentList>
    <comment ref="N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Number passing Greater than number sitting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D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Numbers are low in comparison to previous years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Number sitting is high in comparison to previous years 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'Table 2 4'!Print_Area" description="Connection to the ''Table 2 4'!Print_Area' query in the workbook." type="5" refreshedVersion="6" background="1" saveData="1">
    <dbPr connection="Provider=Microsoft.Mashup.OleDb.1;Data Source=$Workbook$;Location=&quot;'Table 2 4'!Print_Area&quot;;Extended Properties=&quot;&quot;" command="SELECT * FROM ['Table 2 4'!Print_Area]"/>
  </connection>
  <connection id="2" keepAlive="1" name="Query - Table4" description="Connection to the 'Table4' query in the workbook." type="5" refreshedVersion="6" background="1" saveData="1">
    <dbPr connection="Provider=Microsoft.Mashup.OleDb.1;Data Source=$Workbook$;Location=Table4;Extended Properties=&quot;&quot;" command="SELECT * FROM [Table4]"/>
  </connection>
</connections>
</file>

<file path=xl/sharedStrings.xml><?xml version="1.0" encoding="utf-8"?>
<sst xmlns="http://schemas.openxmlformats.org/spreadsheetml/2006/main" count="10845" uniqueCount="477">
  <si>
    <t>Country</t>
  </si>
  <si>
    <t>Public</t>
  </si>
  <si>
    <t>Non-affiliated</t>
  </si>
  <si>
    <t>Total</t>
  </si>
  <si>
    <t>Pre Schools</t>
  </si>
  <si>
    <t>ANG</t>
  </si>
  <si>
    <t>A&amp;B</t>
  </si>
  <si>
    <t>DOM</t>
  </si>
  <si>
    <t>GREN</t>
  </si>
  <si>
    <t>MON</t>
  </si>
  <si>
    <t>SKN</t>
  </si>
  <si>
    <t>SLU</t>
  </si>
  <si>
    <t>SVG</t>
  </si>
  <si>
    <t>OECS</t>
  </si>
  <si>
    <t>Church assisted</t>
  </si>
  <si>
    <t>Primary</t>
  </si>
  <si>
    <t>Secondary</t>
  </si>
  <si>
    <t>Private</t>
  </si>
  <si>
    <t>Post Secondary</t>
  </si>
  <si>
    <t>(Includes tertiary and non tertiary)</t>
  </si>
  <si>
    <t>Private Institutions</t>
  </si>
  <si>
    <t>Public Instutions/
National Colleges</t>
  </si>
  <si>
    <t>BVI</t>
  </si>
  <si>
    <t>Day-Care CENTRES / Cretches</t>
  </si>
  <si>
    <t>GRD</t>
  </si>
  <si>
    <t>VI</t>
  </si>
  <si>
    <t xml:space="preserve">OECS </t>
  </si>
  <si>
    <t>Table 2.1:  Professional Qualifications of Leaders and Teachers by Education Level and Sex</t>
  </si>
  <si>
    <t>Early Childhood Education</t>
  </si>
  <si>
    <t>Graduates</t>
  </si>
  <si>
    <t>Non-graduates</t>
  </si>
  <si>
    <r>
      <rPr>
        <sz val="9"/>
        <color rgb="FF000000"/>
        <rFont val="Calibri"/>
      </rPr>
      <t> </t>
    </r>
    <r>
      <rPr>
        <b/>
        <sz val="9"/>
        <color rgb="FF000000"/>
        <rFont val="Calibri Light"/>
      </rPr>
      <t>Country</t>
    </r>
  </si>
  <si>
    <t>Trained</t>
  </si>
  <si>
    <t>Untrained</t>
  </si>
  <si>
    <t>Unknown</t>
  </si>
  <si>
    <t>Total </t>
  </si>
  <si>
    <t>M</t>
  </si>
  <si>
    <t>F</t>
  </si>
  <si>
    <t>T</t>
  </si>
  <si>
    <t>Administrators</t>
  </si>
  <si>
    <t>Practitioners</t>
  </si>
  <si>
    <t>Principals</t>
  </si>
  <si>
    <t>Deputy Principals</t>
  </si>
  <si>
    <t>Teachers</t>
  </si>
  <si>
    <t>Secondary Education</t>
  </si>
  <si>
    <t>Tertiary Education</t>
  </si>
  <si>
    <t>AIA</t>
  </si>
  <si>
    <t>ATG</t>
  </si>
  <si>
    <t>DMA</t>
  </si>
  <si>
    <t>MSR</t>
  </si>
  <si>
    <t>KNA</t>
  </si>
  <si>
    <t>LCA</t>
  </si>
  <si>
    <t>VCT</t>
  </si>
  <si>
    <t>VGB</t>
  </si>
  <si>
    <t>Table 2.2: Teachers's Academic Qualifications by Level of Education</t>
  </si>
  <si>
    <t>CSEC/O LEVEL</t>
  </si>
  <si>
    <t>Early Childhood</t>
  </si>
  <si>
    <t>Tertiary</t>
  </si>
  <si>
    <t>-</t>
  </si>
  <si>
    <t>CAPE/A LEVELS/ASSOCIATE DEGREE</t>
  </si>
  <si>
    <t>BACHELORS DEGREE</t>
  </si>
  <si>
    <t>POST GRADUATE DEGREE</t>
  </si>
  <si>
    <t>UNKNOWN</t>
  </si>
  <si>
    <t>Table 2.3: Number of Leaders and Teacher by Ten-Year Age Groups and Sex  - Antigua &amp; Barbuda</t>
  </si>
  <si>
    <t>Principals and Deputy Principals</t>
  </si>
  <si>
    <t>Ten-Year Age Groups</t>
  </si>
  <si>
    <t>Pre-School</t>
  </si>
  <si>
    <t>National Colleges</t>
  </si>
  <si>
    <t>≤19</t>
  </si>
  <si>
    <t>20 - 29</t>
  </si>
  <si>
    <t>30 - 39</t>
  </si>
  <si>
    <t>40 - 49</t>
  </si>
  <si>
    <t>50 - 59</t>
  </si>
  <si>
    <t>60+</t>
  </si>
  <si>
    <t xml:space="preserve">Teachers </t>
  </si>
  <si>
    <t>Table 2.4: Number of Leaders and Teacher by Ten-Year Age Groups and Sex  - Dominica</t>
  </si>
  <si>
    <t>Table 2.5: Number of Leaders and Teachers by Ten-Year Age Groups and Sex  - Grenada</t>
  </si>
  <si>
    <t>Table 2.6: Number of Leaders and Teachers by Ten-Year Age Groups and Sex  – Montserrat</t>
  </si>
  <si>
    <t xml:space="preserve">Principals and Deputy Principals </t>
  </si>
  <si>
    <t>Table 2.7: Number of Leaders and Teacher by Ten-Year Age Groups and Sex  - St. Kitts and Nevis</t>
  </si>
  <si>
    <t>Table 2.8: Number of Leaders and Teacher by Ten-Year Age Groups and Sex  – Saint Lucia</t>
  </si>
  <si>
    <r>
      <t>Table 2.9: Number of Leaders and Teachers by Ten-Year Age Groups and Sex  –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St. Vincent and The Grenadines</t>
    </r>
  </si>
  <si>
    <r>
      <t>Table 2.10: Number of Leaders and Teachers by Ten-Year Age Groups and Sex  –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Virgin Islands</t>
    </r>
  </si>
  <si>
    <r>
      <t>Table 2.11: Number of Leaders and Teachers by Years of Service and Sex -</t>
    </r>
    <r>
      <rPr>
        <b/>
        <sz val="11"/>
        <color rgb="FF000000"/>
        <rFont val="Calibri Light"/>
      </rPr>
      <t xml:space="preserve"> Antigua &amp; Barbuda</t>
    </r>
  </si>
  <si>
    <t>Years of Service</t>
  </si>
  <si>
    <t>&lt;1</t>
  </si>
  <si>
    <t>1 – 5</t>
  </si>
  <si>
    <t>6 – 10</t>
  </si>
  <si>
    <t>11 – 15</t>
  </si>
  <si>
    <t>16 – 20</t>
  </si>
  <si>
    <t>21 – 25</t>
  </si>
  <si>
    <t>26 – 30</t>
  </si>
  <si>
    <t>31 – 35</t>
  </si>
  <si>
    <t>35+</t>
  </si>
  <si>
    <r>
      <t>Table 2.12: Number of Leaders and Teachers by Years of Service and Sex -</t>
    </r>
    <r>
      <rPr>
        <b/>
        <sz val="11"/>
        <color rgb="FF000000"/>
        <rFont val="Calibri Light"/>
      </rPr>
      <t xml:space="preserve"> </t>
    </r>
    <r>
      <rPr>
        <sz val="11"/>
        <color rgb="FF000000"/>
        <rFont val="Calibri Light"/>
      </rPr>
      <t>Dominica</t>
    </r>
  </si>
  <si>
    <t>Table 2.13: Number of Leaders and Teachers by Years of Service and Sex - Grenada</t>
  </si>
  <si>
    <r>
      <t>Table 2.14: Number of Leaders and Teachers by Years of Service and Sex -</t>
    </r>
    <r>
      <rPr>
        <b/>
        <sz val="11"/>
        <color rgb="FF000000"/>
        <rFont val="Arial"/>
      </rPr>
      <t xml:space="preserve"> Montserrat</t>
    </r>
  </si>
  <si>
    <t>Table 2.15: Number of Leaders and Teachers by Years of Service and Sex - St. Kitts and Nevis</t>
  </si>
  <si>
    <r>
      <t xml:space="preserve">Table 2.16: Number of Leaders and Teachers by Years of Service and Sex - </t>
    </r>
    <r>
      <rPr>
        <b/>
        <sz val="11"/>
        <color rgb="FF000000"/>
        <rFont val="Calibri Light"/>
      </rPr>
      <t>Saint Lucia</t>
    </r>
  </si>
  <si>
    <r>
      <t xml:space="preserve">Table 2.17: Number of Leaders and Teachers by Years of Service and Sex - </t>
    </r>
    <r>
      <rPr>
        <b/>
        <sz val="11"/>
        <color rgb="FF000000"/>
        <rFont val="Calibri Light"/>
      </rPr>
      <t>St. Vincent and The Grenadines</t>
    </r>
  </si>
  <si>
    <r>
      <t xml:space="preserve">Table 2.18: Number of Leaders and Teachers by Years of Service and Sex - </t>
    </r>
    <r>
      <rPr>
        <b/>
        <sz val="11"/>
        <color rgb="FF000000"/>
        <rFont val="Arial"/>
      </rPr>
      <t>Virgin Islands</t>
    </r>
  </si>
  <si>
    <t>Table 2.19: Leaders and teachers engaged in continuous professional development</t>
  </si>
  <si>
    <t>Leaders</t>
  </si>
  <si>
    <t>Note: Data for Saint Lucia refers to public schools only</t>
  </si>
  <si>
    <t>Table 2.20: Leaders and Teachers with a Degree in Educational Leadership , Administration or Management by Education Level and Sex</t>
  </si>
  <si>
    <t>Level</t>
  </si>
  <si>
    <t> Country</t>
  </si>
  <si>
    <t xml:space="preserve">Male </t>
  </si>
  <si>
    <t>Female</t>
  </si>
  <si>
    <t>Table 3.1: Summary Enrolment in Public Early Childhood Education Institutions</t>
  </si>
  <si>
    <t>Age as of  15th October</t>
  </si>
  <si>
    <t>Sex</t>
  </si>
  <si>
    <t>&lt; 1 Year</t>
  </si>
  <si>
    <t>1 Year</t>
  </si>
  <si>
    <t>2 Years</t>
  </si>
  <si>
    <t>3 Years</t>
  </si>
  <si>
    <t>4 Years</t>
  </si>
  <si>
    <t>&gt;4 Years</t>
  </si>
  <si>
    <t>Age Unknown</t>
  </si>
  <si>
    <r>
      <t>Table 3.2: Summary Enrolment in Private/Government</t>
    </r>
    <r>
      <rPr>
        <b/>
        <sz val="11"/>
        <color theme="1"/>
        <rFont val="Calibri Light"/>
        <family val="2"/>
      </rPr>
      <t xml:space="preserve"> </t>
    </r>
    <r>
      <rPr>
        <sz val="11"/>
        <color theme="1"/>
        <rFont val="Calibri Light"/>
        <family val="2"/>
      </rPr>
      <t>Assisted</t>
    </r>
    <r>
      <rPr>
        <b/>
        <sz val="11"/>
        <color theme="1"/>
        <rFont val="Calibri Light"/>
        <family val="2"/>
      </rPr>
      <t xml:space="preserve"> </t>
    </r>
    <r>
      <rPr>
        <sz val="11"/>
        <color theme="1"/>
        <rFont val="Calibri Light"/>
        <family val="2"/>
      </rPr>
      <t>Early Childhood Education Institutions</t>
    </r>
  </si>
  <si>
    <r>
      <t>Age as of  15</t>
    </r>
    <r>
      <rPr>
        <b/>
        <vertAlign val="superscript"/>
        <sz val="11"/>
        <color rgb="FF000000"/>
        <rFont val="Calibri Light"/>
        <family val="2"/>
      </rPr>
      <t>th</t>
    </r>
    <r>
      <rPr>
        <b/>
        <sz val="11"/>
        <color rgb="FF000000"/>
        <rFont val="Calibri Light"/>
        <family val="2"/>
      </rPr>
      <t xml:space="preserve"> October</t>
    </r>
  </si>
  <si>
    <t>Table 3.3: Total Enrolment in Early Childhood Education Institutions</t>
  </si>
  <si>
    <t>Table 3.4: Enrolment in Public Special Education Centres</t>
  </si>
  <si>
    <t>≤5 Years</t>
  </si>
  <si>
    <t>6-10 Years</t>
  </si>
  <si>
    <t>11-15 Years</t>
  </si>
  <si>
    <t>16-20 Years</t>
  </si>
  <si>
    <t>20+ Years</t>
  </si>
  <si>
    <t>Table 3.5: Enrolment in Private/Government Assisted Special Education Centres</t>
  </si>
  <si>
    <t>Table 3.6: Total enrolment in Special Education Centres</t>
  </si>
  <si>
    <r>
      <t xml:space="preserve">Table 3.7: Student Enrolment by Age, Sex and Grade - </t>
    </r>
    <r>
      <rPr>
        <b/>
        <sz val="11"/>
        <color theme="1"/>
        <rFont val="Calibri Light"/>
        <family val="2"/>
      </rPr>
      <t>Antigua and Barbuda</t>
    </r>
  </si>
  <si>
    <r>
      <t xml:space="preserve">Public Primary Schools - </t>
    </r>
    <r>
      <rPr>
        <sz val="11"/>
        <color rgb="FF000000"/>
        <rFont val="Calibri Light"/>
        <family val="2"/>
      </rPr>
      <t>Antigua and Barbuda</t>
    </r>
  </si>
  <si>
    <t>Age</t>
  </si>
  <si>
    <t>K</t>
  </si>
  <si>
    <t>G1</t>
  </si>
  <si>
    <t>G2</t>
  </si>
  <si>
    <t>G3</t>
  </si>
  <si>
    <t>G4</t>
  </si>
  <si>
    <t>G5</t>
  </si>
  <si>
    <t>G6</t>
  </si>
  <si>
    <t xml:space="preserve">Subtotal </t>
  </si>
  <si>
    <t>&lt;5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</si>
  <si>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</si>
  <si>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</si>
  <si>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</si>
  <si>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</si>
  <si>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</si>
  <si>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</si>
  <si>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</si>
  <si>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</si>
  <si>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</si>
  <si>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</si>
  <si>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</si>
  <si>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16+ Years</t>
  </si>
  <si>
    <r>
      <t xml:space="preserve">Private/Government Assisted Primary Schools - </t>
    </r>
    <r>
      <rPr>
        <sz val="11"/>
        <color rgb="FF000000"/>
        <rFont val="Calibri Light"/>
        <family val="2"/>
      </rPr>
      <t>Antigua and Barbuda</t>
    </r>
  </si>
  <si>
    <r>
      <t xml:space="preserve">Overall Primary level </t>
    </r>
    <r>
      <rPr>
        <sz val="11"/>
        <color rgb="FF000000"/>
        <rFont val="Calibri Light"/>
        <family val="2"/>
      </rPr>
      <t>- Antigua and Barbuda</t>
    </r>
  </si>
  <si>
    <r>
      <t xml:space="preserve">Table 3.8: Student Enrolment by Age, Sex and Grade - </t>
    </r>
    <r>
      <rPr>
        <b/>
        <sz val="11"/>
        <color theme="1"/>
        <rFont val="Calibri Light"/>
        <family val="2"/>
      </rPr>
      <t>Dominica</t>
    </r>
  </si>
  <si>
    <t>Public Primary Schools - Dominica</t>
  </si>
  <si>
    <t>Private/Government Assisted Primary Schools - Dominica</t>
  </si>
  <si>
    <t>Overall Primary level - Dominica</t>
  </si>
  <si>
    <t>Table 3.9: Student Enrolment by Age, Sex and Grade - Grenada</t>
  </si>
  <si>
    <t>Public Primary Schools - Grenada</t>
  </si>
  <si>
    <t>Private/Government Assisted Primary Schools - Grenada</t>
  </si>
  <si>
    <t>Overall Primary level - Grenada</t>
  </si>
  <si>
    <t>Table 3.10: Student Enrolment by Age, Sex and Grade - Montserrat</t>
  </si>
  <si>
    <t>Public Primary Schools - Montserrat</t>
  </si>
  <si>
    <t>Private/Government Assisted Primary Schools - Montserrat</t>
  </si>
  <si>
    <t>Overall Primary level - Montserrat</t>
  </si>
  <si>
    <t>Table 3.11: Student Enrolment by Age, Sex and Grade - St. Kitts and Nevis</t>
  </si>
  <si>
    <t>Public Primary Schools - St. Kitts and Nevis</t>
  </si>
  <si>
    <t>Private/Government Assisted Primary Schools - St. Kitts and Nevis</t>
  </si>
  <si>
    <t>Overall Primary level - St. Kitts and Nevis</t>
  </si>
  <si>
    <t>Table 3.12: Student Enrolment by Age, Sex and Grade - Saint Lucia</t>
  </si>
  <si>
    <t>Public Primary Schools - Saint Lucia</t>
  </si>
  <si>
    <t>Private/Government Assisted Primary Schools - Saint Lucia</t>
  </si>
  <si>
    <t>Overall Primary level - Saint Lucia</t>
  </si>
  <si>
    <t>Table 3.13: Student Enrolment by Age, Sex and Grade - St. Vincent and the Grenadines</t>
  </si>
  <si>
    <t>Public Primary Schools - St. Vincent and the Grenadines</t>
  </si>
  <si>
    <t>Private/Government Assisted Primary Schools - St. Vincent and the Grenadines</t>
  </si>
  <si>
    <t>Overall Primary level - St. Vincent and the Grenadines</t>
  </si>
  <si>
    <t>Table 3.14: Student Enrolment by Age, Sex and Grade - Virgin Islands</t>
  </si>
  <si>
    <t>Public Primary Schools - Virgin Islands</t>
  </si>
  <si>
    <t>Private/Government Assisted Primary Schools - Virgin Islands</t>
  </si>
  <si>
    <t>Overall Primary level - Virgin Islands</t>
  </si>
  <si>
    <t>Table 3.15: Student Enrolment by Age, Sex and Grade - OECS Totals</t>
  </si>
  <si>
    <t>Public Primary Schools - OECS Totals</t>
  </si>
  <si>
    <t>Private/Government Assisted Primary Schools - OECS Totals</t>
  </si>
  <si>
    <t>Overall Primary level - OECS Totals</t>
  </si>
  <si>
    <r>
      <t xml:space="preserve">Table 3.16: Percentage Distribution of Under, Classed and Over-aged Primary Pupils by Sex – </t>
    </r>
    <r>
      <rPr>
        <b/>
        <sz val="11"/>
        <color theme="1"/>
        <rFont val="Calibri Light"/>
        <family val="2"/>
      </rPr>
      <t xml:space="preserve">Antigua and Barbuda </t>
    </r>
  </si>
  <si>
    <t>Under-aged males</t>
  </si>
  <si>
    <t>Under-aged females</t>
  </si>
  <si>
    <t>Class aged males</t>
  </si>
  <si>
    <t>Class aged females</t>
  </si>
  <si>
    <t>Over-aged males</t>
  </si>
  <si>
    <t>Over-aged females</t>
  </si>
  <si>
    <r>
      <t xml:space="preserve">Table 3.17:  Percentage Distribution of Under, Classed and Over-aged Primary Pupils by Sex - </t>
    </r>
    <r>
      <rPr>
        <b/>
        <sz val="11"/>
        <color theme="1"/>
        <rFont val="Calibri Light"/>
        <family val="2"/>
      </rPr>
      <t>Dominica</t>
    </r>
  </si>
  <si>
    <r>
      <t xml:space="preserve">Table 3.18:  Percentage Distribution of Under, Classed and Over-aged Primary Pupils by Sex - </t>
    </r>
    <r>
      <rPr>
        <b/>
        <sz val="11"/>
        <color theme="1"/>
        <rFont val="Calibri Light"/>
        <family val="2"/>
      </rPr>
      <t>Grenada</t>
    </r>
  </si>
  <si>
    <r>
      <t xml:space="preserve">Table 3.19:  Percentage Distribution of Under, Classed and Over-aged Primary Pupils by Sex - </t>
    </r>
    <r>
      <rPr>
        <b/>
        <sz val="11"/>
        <color theme="1"/>
        <rFont val="Calibri Light"/>
        <family val="2"/>
      </rPr>
      <t>Montserrat</t>
    </r>
  </si>
  <si>
    <r>
      <t>Table 3.20:  Percentage Distribution of Under, Classed and Over-aged Primary Pupils by Sex -</t>
    </r>
    <r>
      <rPr>
        <b/>
        <sz val="11"/>
        <color theme="1"/>
        <rFont val="Calibri Light"/>
        <family val="2"/>
      </rPr>
      <t xml:space="preserve"> St Kitts and Nevis</t>
    </r>
  </si>
  <si>
    <r>
      <t xml:space="preserve">Table 3.21:  Percentage Distribution of Under, Classed and Over-aged Primary Pupils by Sex – </t>
    </r>
    <r>
      <rPr>
        <b/>
        <sz val="11"/>
        <color theme="1"/>
        <rFont val="Calibri Light"/>
        <family val="2"/>
      </rPr>
      <t>Saint Lucia</t>
    </r>
  </si>
  <si>
    <r>
      <t xml:space="preserve">Table 3.22:  Percentage Distribution of Under, Classed and Over-aged Primary Pupils by Sex - </t>
    </r>
    <r>
      <rPr>
        <b/>
        <sz val="11"/>
        <color theme="1"/>
        <rFont val="Calibri Light"/>
        <family val="2"/>
      </rPr>
      <t>St Vincent and The Grenadines</t>
    </r>
  </si>
  <si>
    <r>
      <t xml:space="preserve">Table 3.23:  Percentage Distribution of Under, Classed and Over-aged Primary Pupils by Sex - </t>
    </r>
    <r>
      <rPr>
        <b/>
        <sz val="11"/>
        <color theme="1"/>
        <rFont val="Calibri Light"/>
        <family val="2"/>
      </rPr>
      <t>Virgin Islands</t>
    </r>
  </si>
  <si>
    <r>
      <t xml:space="preserve">Table 3.24:  Percentage Distribution of Under, Classed and Over-aged Primary Pupils by Sex – </t>
    </r>
    <r>
      <rPr>
        <b/>
        <sz val="11"/>
        <color theme="1"/>
        <rFont val="Calibri Light"/>
        <family val="2"/>
      </rPr>
      <t xml:space="preserve">OECS </t>
    </r>
  </si>
  <si>
    <r>
      <t>Table 3.25: Student Enrolment by Age, Sex and Form -</t>
    </r>
    <r>
      <rPr>
        <b/>
        <sz val="11"/>
        <color theme="1"/>
        <rFont val="Calibri Light"/>
        <family val="2"/>
      </rPr>
      <t xml:space="preserve"> Antigua and Barbuda </t>
    </r>
  </si>
  <si>
    <r>
      <t xml:space="preserve">Public Secondary Schools - </t>
    </r>
    <r>
      <rPr>
        <sz val="11"/>
        <color rgb="FF000000"/>
        <rFont val="Calibri Light"/>
        <family val="2"/>
      </rPr>
      <t>Antigua and Barbuda</t>
    </r>
  </si>
  <si>
    <t>F1</t>
  </si>
  <si>
    <t>F2</t>
  </si>
  <si>
    <t>F3</t>
  </si>
  <si>
    <t>F4</t>
  </si>
  <si>
    <t>F5</t>
  </si>
  <si>
    <t>&lt;11 Years</t>
  </si>
  <si>
    <t>16 Years</t>
  </si>
  <si>
    <t>17 Years</t>
  </si>
  <si>
    <t>18 Years</t>
  </si>
  <si>
    <t>19+ Years</t>
  </si>
  <si>
    <r>
      <t xml:space="preserve">Private/Government Assisted Secondary Schools - </t>
    </r>
    <r>
      <rPr>
        <sz val="11"/>
        <color rgb="FF000000"/>
        <rFont val="Calibri Light"/>
        <family val="2"/>
      </rPr>
      <t>Antigua and Barbuda</t>
    </r>
  </si>
  <si>
    <t>Age unknown</t>
  </si>
  <si>
    <r>
      <t xml:space="preserve">Overall Secondary Schools - </t>
    </r>
    <r>
      <rPr>
        <sz val="11"/>
        <color rgb="FF000000"/>
        <rFont val="Calibri Light"/>
        <family val="2"/>
      </rPr>
      <t>Antigua and Barbuda</t>
    </r>
  </si>
  <si>
    <r>
      <t xml:space="preserve">Table 3.26: Student Enrolment by Age, Sex and Form - </t>
    </r>
    <r>
      <rPr>
        <b/>
        <sz val="11"/>
        <color theme="1"/>
        <rFont val="Calibri Light"/>
        <family val="2"/>
      </rPr>
      <t xml:space="preserve">Dominica </t>
    </r>
  </si>
  <si>
    <t>Public Secondary Schools - Dominica</t>
  </si>
  <si>
    <t>Private/Government Assisted Secondary Schools - Dominica</t>
  </si>
  <si>
    <t>Overall Secondary Schools - Dominica</t>
  </si>
  <si>
    <r>
      <t xml:space="preserve">Table 3.27: Student Enrolment by Age, Sex and Form - </t>
    </r>
    <r>
      <rPr>
        <b/>
        <sz val="11"/>
        <color theme="1"/>
        <rFont val="Calibri Light"/>
        <family val="2"/>
      </rPr>
      <t>Grenada</t>
    </r>
  </si>
  <si>
    <t>Public Secondary Schools - Grenada</t>
  </si>
  <si>
    <t>Private/Government Assisted Secondary Schools - Grenada</t>
  </si>
  <si>
    <t>Overall Secondary Schools - Grenada</t>
  </si>
  <si>
    <r>
      <t xml:space="preserve">Table 3.28: Student Enrolment by Age, Sex and Form- </t>
    </r>
    <r>
      <rPr>
        <b/>
        <sz val="11"/>
        <color theme="1"/>
        <rFont val="Calibri Light"/>
        <family val="2"/>
      </rPr>
      <t>Montserrat</t>
    </r>
  </si>
  <si>
    <t>Public Secondary Schools - Montserrat</t>
  </si>
  <si>
    <r>
      <t xml:space="preserve">Table 3.29: Student Enrolment by Age, Sex and Form - </t>
    </r>
    <r>
      <rPr>
        <b/>
        <sz val="11"/>
        <color theme="1"/>
        <rFont val="Calibri Light"/>
        <family val="2"/>
      </rPr>
      <t xml:space="preserve">St Kitts and Nevis </t>
    </r>
  </si>
  <si>
    <t>Public Secondary Schools - St. Kitts and Nevis</t>
  </si>
  <si>
    <t>Private/Government Assisted Secondary Schools - St. Kitts and Nevis</t>
  </si>
  <si>
    <t>Overall Secondary Schools - St. Kitts and Nevis</t>
  </si>
  <si>
    <r>
      <t xml:space="preserve">Table 3.30: Student Enrolment by Age, Sex and Form - </t>
    </r>
    <r>
      <rPr>
        <b/>
        <sz val="11"/>
        <color theme="1"/>
        <rFont val="Calibri Light"/>
        <family val="2"/>
      </rPr>
      <t>Saint Lucia</t>
    </r>
    <r>
      <rPr>
        <sz val="11"/>
        <color theme="1"/>
        <rFont val="Calibri Light"/>
        <family val="2"/>
      </rPr>
      <t xml:space="preserve"> </t>
    </r>
  </si>
  <si>
    <t>Public Secondary Schools - Saint Lucia</t>
  </si>
  <si>
    <t>Private/Government Assisted Secondary Schools - Saint Lucia</t>
  </si>
  <si>
    <t>Overall Secondary Schools - Saint Lucia</t>
  </si>
  <si>
    <r>
      <t xml:space="preserve">Table 3.31 Student Enrolment by Age, Sex and  Form - </t>
    </r>
    <r>
      <rPr>
        <b/>
        <sz val="11"/>
        <color theme="1"/>
        <rFont val="Calibri Light"/>
        <family val="2"/>
      </rPr>
      <t>St Vincent and The Grenadines</t>
    </r>
  </si>
  <si>
    <t>Public Secondary Schools - St. Vincent and the Grenadines</t>
  </si>
  <si>
    <t>Private/Government Assisted Secondary Schools - St. Vincent and the Grenadines</t>
  </si>
  <si>
    <t>Overall Secondary Schools - St. Vincent and the Grenadines</t>
  </si>
  <si>
    <r>
      <t>Table 3.32: Student Enrolment by Age, Sex and Form -</t>
    </r>
    <r>
      <rPr>
        <b/>
        <sz val="11"/>
        <color theme="1"/>
        <rFont val="Calibri Light"/>
        <family val="2"/>
      </rPr>
      <t xml:space="preserve"> Virgin Islands</t>
    </r>
  </si>
  <si>
    <t>Public Secondary Schools - Virgin Islands</t>
  </si>
  <si>
    <t>Private/Government Assisted Secondary Schools - Virgin Islands</t>
  </si>
  <si>
    <t>Overall Secondary Schools - Virgin Islands</t>
  </si>
  <si>
    <r>
      <t xml:space="preserve">Table 3.33: Student Enrolment by Age, Sex and Form </t>
    </r>
    <r>
      <rPr>
        <b/>
        <sz val="11"/>
        <color theme="1"/>
        <rFont val="Calibri Light"/>
        <family val="2"/>
      </rPr>
      <t xml:space="preserve">– OECS </t>
    </r>
  </si>
  <si>
    <t>Public Secondary Schools - OECS TOTALS</t>
  </si>
  <si>
    <t>Private/Government Assisted Secondary Schools - OECS TOTALS</t>
  </si>
  <si>
    <t>Overall Secondary Schools - OECS TOTALS</t>
  </si>
  <si>
    <r>
      <t xml:space="preserve">Table 3.34 Percentage Distribution of Under, Classed and Over-aged Secondary Pupils by Sex – </t>
    </r>
    <r>
      <rPr>
        <b/>
        <sz val="11"/>
        <color theme="1"/>
        <rFont val="Calibri Light"/>
        <family val="2"/>
      </rPr>
      <t>Antigua and Barbuda</t>
    </r>
  </si>
  <si>
    <r>
      <t>Table 3.35:Percentage Distribution of Under, Classed and Over-aged Secondary Pupils by Sex  -</t>
    </r>
    <r>
      <rPr>
        <b/>
        <sz val="11"/>
        <color theme="1"/>
        <rFont val="Calibri Light"/>
        <family val="2"/>
      </rPr>
      <t xml:space="preserve"> Dominica</t>
    </r>
  </si>
  <si>
    <r>
      <t xml:space="preserve">Table 3.36: Percentage Distribution of Under, Classed and Over-aged Secondary Pupils by Sex  - </t>
    </r>
    <r>
      <rPr>
        <b/>
        <sz val="11"/>
        <color theme="1"/>
        <rFont val="Calibri Light"/>
        <family val="2"/>
      </rPr>
      <t>Grenada</t>
    </r>
  </si>
  <si>
    <r>
      <t xml:space="preserve">Table 3.37: Percentage Distribution of Under, Classed and Over-aged Secondary Pupils by Sex  - </t>
    </r>
    <r>
      <rPr>
        <b/>
        <sz val="11"/>
        <color theme="1"/>
        <rFont val="Calibri Light"/>
        <family val="2"/>
      </rPr>
      <t>Montserrat</t>
    </r>
  </si>
  <si>
    <r>
      <t xml:space="preserve">Table 3.38 Percentage Distribution of Under, Classed and Over-aged Secondary Pupils by Sex  - </t>
    </r>
    <r>
      <rPr>
        <b/>
        <sz val="11"/>
        <color theme="1"/>
        <rFont val="Calibri Light"/>
        <family val="2"/>
      </rPr>
      <t>St Kitts and Nevis</t>
    </r>
  </si>
  <si>
    <r>
      <t xml:space="preserve">Table 3.39: Percentage Distribution of Under, Classed and Over-aged Secondary Pupils by Sex  – </t>
    </r>
    <r>
      <rPr>
        <b/>
        <sz val="11"/>
        <color theme="1"/>
        <rFont val="Calibri Light"/>
        <family val="2"/>
      </rPr>
      <t>Saint Lucia</t>
    </r>
  </si>
  <si>
    <r>
      <t xml:space="preserve">Table 3.40: Percentage Distribution of Under, Classed and Over-aged Secondary Pupils by Sex - </t>
    </r>
    <r>
      <rPr>
        <b/>
        <sz val="11"/>
        <color theme="1"/>
        <rFont val="Calibri Light"/>
        <family val="2"/>
      </rPr>
      <t>St Vincent and The Grenadines</t>
    </r>
  </si>
  <si>
    <r>
      <t>Table 3.41: Percentage Distribution of Under, Classed and Over-aged Secondary Pupils by Sex  -</t>
    </r>
    <r>
      <rPr>
        <b/>
        <sz val="11"/>
        <color theme="1"/>
        <rFont val="Calibri Light"/>
        <family val="2"/>
      </rPr>
      <t xml:space="preserve"> Virgin Islands</t>
    </r>
  </si>
  <si>
    <r>
      <t xml:space="preserve">Table 3.42: Percentage Distribution of Under, Classed and Over-aged Secondary Pupils by Sex  - </t>
    </r>
    <r>
      <rPr>
        <b/>
        <sz val="11"/>
        <color theme="1"/>
        <rFont val="Calibri Light"/>
        <family val="2"/>
      </rPr>
      <t>OECS</t>
    </r>
  </si>
  <si>
    <t>Table 3.43: Trends in Enrolment at the Pre-Primary Level by Sex for the Last Five Years</t>
  </si>
  <si>
    <t>MSs</t>
  </si>
  <si>
    <t>Year</t>
  </si>
  <si>
    <t>Pre-Primary Level</t>
  </si>
  <si>
    <t>&lt; 3 Years</t>
  </si>
  <si>
    <t>≥ 5 Years</t>
  </si>
  <si>
    <t>2019-20</t>
  </si>
  <si>
    <t>…</t>
  </si>
  <si>
    <t>2018-19</t>
  </si>
  <si>
    <t>2017-18</t>
  </si>
  <si>
    <t>2016-17</t>
  </si>
  <si>
    <t>...</t>
  </si>
  <si>
    <t>2015-16</t>
  </si>
  <si>
    <t>Table 3.44: Trends in Enrolment in Primary Schools by Grade and Sex for the Last Five Years</t>
  </si>
  <si>
    <t>Grades</t>
  </si>
  <si>
    <t>Totals</t>
  </si>
  <si>
    <t>Table 3.45: Trends in Enrolment in Secondary Schools by Grade and Sex for the Last Five Years</t>
  </si>
  <si>
    <t>Form 1</t>
  </si>
  <si>
    <t>Form 2</t>
  </si>
  <si>
    <t>Form 3</t>
  </si>
  <si>
    <t>Form 4</t>
  </si>
  <si>
    <t>Form 5</t>
  </si>
  <si>
    <t>Country Names</t>
  </si>
  <si>
    <t>Table 4.1: Number of Repeaters by Education Level and Sex</t>
  </si>
  <si>
    <t>Male</t>
  </si>
  <si>
    <t>Note: Montserrat has an automatic promotion policy.</t>
  </si>
  <si>
    <t>Table 4.2: Member States’ Percentage Contribution to Repeaters by Education Level and Sex</t>
  </si>
  <si>
    <t>Table 4.3: Number of Primary School Repeaters by Grade and Sex</t>
  </si>
  <si>
    <t>..</t>
  </si>
  <si>
    <t xml:space="preserve"> -</t>
  </si>
  <si>
    <t>All Grades</t>
  </si>
  <si>
    <t>Table 4.4: Number of Secondary School Repeaters by Form and Sex</t>
  </si>
  <si>
    <t>Form</t>
  </si>
  <si>
    <t>All Forms</t>
  </si>
  <si>
    <t>Table 4.5: Primary School Repetition Rates</t>
  </si>
  <si>
    <t>Grade</t>
  </si>
  <si>
    <t>All</t>
  </si>
  <si>
    <t xml:space="preserve">Table 4.6: Secondary School Repetition Rates </t>
  </si>
  <si>
    <t>`</t>
  </si>
  <si>
    <t>Table 4.7: Trends in Repetition Rates - Primary Level</t>
  </si>
  <si>
    <t>Table 4.8: Trends in Repetition Rates - Secondary Level</t>
  </si>
  <si>
    <t>Table 4.9: Number of Drop-outs (Primary and Secondary)</t>
  </si>
  <si>
    <t>Table 4.10: Number of Primary School Drop-outs by Grade</t>
  </si>
  <si>
    <t>Table 4.11: Number of Secondary School Dropouts by Grade</t>
  </si>
  <si>
    <t>Table 4.12: Primary School Drop-out Rates 2019-20</t>
  </si>
  <si>
    <t>Table 4:13: Secondary School Drop-out Rates 2019-20</t>
  </si>
  <si>
    <t>Table 4.14: Trends in Drop-out Rates - Primary</t>
  </si>
  <si>
    <t>m</t>
  </si>
  <si>
    <t>Table 4.15: Trends in Drop-out Rates - Secondary</t>
  </si>
  <si>
    <r>
      <t xml:space="preserve">Table 4.16: Class Sizes and Student/Teacher Ratios - </t>
    </r>
    <r>
      <rPr>
        <b/>
        <sz val="11"/>
        <color rgb="FF000000"/>
        <rFont val="Calibri Light"/>
        <family val="2"/>
      </rPr>
      <t xml:space="preserve">Public </t>
    </r>
    <r>
      <rPr>
        <sz val="11"/>
        <color rgb="FF000000"/>
        <rFont val="Calibri Light"/>
        <family val="2"/>
      </rPr>
      <t>Schools</t>
    </r>
  </si>
  <si>
    <t>Pre-Primary</t>
  </si>
  <si>
    <t>No. Children</t>
  </si>
  <si>
    <t>No. Teachers</t>
  </si>
  <si>
    <t>Pupil-Teacher Ratio</t>
  </si>
  <si>
    <t>No. Students</t>
  </si>
  <si>
    <t>No. Classes</t>
  </si>
  <si>
    <t>Average Class Size</t>
  </si>
  <si>
    <t>Table 4.17: Class Sizes and Student/Teacher Ratios - Private Schools</t>
  </si>
  <si>
    <t>Table 4.18: Class Sizes and Student/Teacher Ratios - Public and Private Schools</t>
  </si>
  <si>
    <t>No. of Children</t>
  </si>
  <si>
    <t>No. of Teachers</t>
  </si>
  <si>
    <t>No. of Students</t>
  </si>
  <si>
    <t>No. of Classes</t>
  </si>
  <si>
    <t>Table 4.19: Percentage of Schools Operating with School Boards, Development Plans and Disaster Management Plans</t>
  </si>
  <si>
    <t> Indicator</t>
  </si>
  <si>
    <r>
      <t xml:space="preserve">Percentage. of </t>
    </r>
    <r>
      <rPr>
        <b/>
        <sz val="11"/>
        <color theme="1"/>
        <rFont val="Calibri Light"/>
        <family val="2"/>
      </rPr>
      <t>Primary</t>
    </r>
    <r>
      <rPr>
        <sz val="11"/>
        <color theme="1"/>
        <rFont val="Calibri Light"/>
        <family val="2"/>
      </rPr>
      <t xml:space="preserve"> schools managed by a school board</t>
    </r>
  </si>
  <si>
    <r>
      <t>No. of</t>
    </r>
    <r>
      <rPr>
        <b/>
        <sz val="11"/>
        <color theme="1"/>
        <rFont val="Calibri Light"/>
        <family val="2"/>
      </rPr>
      <t xml:space="preserve"> Secondary</t>
    </r>
    <r>
      <rPr>
        <sz val="11"/>
        <color theme="1"/>
        <rFont val="Calibri Light"/>
        <family val="2"/>
      </rPr>
      <t xml:space="preserve"> schools managed by a school board</t>
    </r>
  </si>
  <si>
    <r>
      <t xml:space="preserve">No. of </t>
    </r>
    <r>
      <rPr>
        <b/>
        <sz val="11"/>
        <color theme="1"/>
        <rFont val="Calibri Light"/>
        <family val="2"/>
      </rPr>
      <t>Primary</t>
    </r>
    <r>
      <rPr>
        <sz val="11"/>
        <color theme="1"/>
        <rFont val="Calibri Light"/>
        <family val="2"/>
      </rPr>
      <t xml:space="preserve"> schools with a School Development Plan (SDP)</t>
    </r>
  </si>
  <si>
    <r>
      <t>No. of</t>
    </r>
    <r>
      <rPr>
        <b/>
        <sz val="11"/>
        <color theme="1"/>
        <rFont val="Calibri Light"/>
        <family val="2"/>
      </rPr>
      <t xml:space="preserve"> Secondary</t>
    </r>
    <r>
      <rPr>
        <sz val="11"/>
        <color theme="1"/>
        <rFont val="Calibri Light"/>
        <family val="2"/>
      </rPr>
      <t xml:space="preserve"> schools with a School Development Plan (SDP)</t>
    </r>
  </si>
  <si>
    <r>
      <t xml:space="preserve">No. of </t>
    </r>
    <r>
      <rPr>
        <b/>
        <sz val="11"/>
        <color theme="1"/>
        <rFont val="Calibri Light"/>
        <family val="2"/>
      </rPr>
      <t>Primary</t>
    </r>
    <r>
      <rPr>
        <sz val="11"/>
        <color theme="1"/>
        <rFont val="Calibri Light"/>
        <family val="2"/>
      </rPr>
      <t xml:space="preserve"> schools with a disaster management plan</t>
    </r>
  </si>
  <si>
    <r>
      <t>No. of</t>
    </r>
    <r>
      <rPr>
        <b/>
        <sz val="11"/>
        <color theme="1"/>
        <rFont val="Calibri Light"/>
        <family val="2"/>
      </rPr>
      <t xml:space="preserve"> Secondary</t>
    </r>
    <r>
      <rPr>
        <sz val="11"/>
        <color theme="1"/>
        <rFont val="Calibri Light"/>
        <family val="2"/>
      </rPr>
      <t xml:space="preserve"> schools with a disaster management plan</t>
    </r>
  </si>
  <si>
    <t>Note: While the reported schools may have plans, some of these may not have been tested and approved.</t>
  </si>
  <si>
    <t>Table 5.1:  Student Performance on National Examinations at the Primary Level 2020-21</t>
  </si>
  <si>
    <t>Examination</t>
  </si>
  <si>
    <t>Grade Level</t>
  </si>
  <si>
    <t>Reading</t>
  </si>
  <si>
    <t>Mathematics</t>
  </si>
  <si>
    <t>National Assessment (55% and above)</t>
  </si>
  <si>
    <t>II</t>
  </si>
  <si>
    <t>IV</t>
  </si>
  <si>
    <t>National Assessment (65% and above)</t>
  </si>
  <si>
    <t>Minimum Competency  Test</t>
  </si>
  <si>
    <t>~</t>
  </si>
  <si>
    <t>Salford Reading &amp; National Math Assess</t>
  </si>
  <si>
    <t>Test of Standards</t>
  </si>
  <si>
    <t>National Assessment (60% and above)</t>
  </si>
  <si>
    <t>Common Entrance Examination (50% and above)</t>
  </si>
  <si>
    <t xml:space="preserve">SVG </t>
  </si>
  <si>
    <t>National Diagnostic Tests</t>
  </si>
  <si>
    <t> National Student Assessment</t>
  </si>
  <si>
    <t>Table 5.2: CCSLC Exam Results for STEM Subjects 2020-21</t>
  </si>
  <si>
    <t>English</t>
  </si>
  <si>
    <t>IS</t>
  </si>
  <si>
    <t>No. Sitting</t>
  </si>
  <si>
    <t>% Attaining</t>
  </si>
  <si>
    <t>MS</t>
  </si>
  <si>
    <t>CM</t>
  </si>
  <si>
    <t>Notes: MS - mastery in the specified subject</t>
  </si>
  <si>
    <t xml:space="preserve">              CM - competence in the specified subject</t>
  </si>
  <si>
    <t xml:space="preserve">              STEM - Science, Technology, Engineering and Mathematics</t>
  </si>
  <si>
    <t>Table 5.3: CCSLC Exam Results for Social Studies, Spanish, French 2020-21</t>
  </si>
  <si>
    <t>Social Studies</t>
  </si>
  <si>
    <t>Spanish</t>
  </si>
  <si>
    <t>French</t>
  </si>
  <si>
    <t>Table 5.4: CSEC Percentage Passes in Literacy, Numeracy and Sciences 2020-21</t>
  </si>
  <si>
    <t>Subject</t>
  </si>
  <si>
    <t>Member States</t>
  </si>
  <si>
    <t>No. sitting</t>
  </si>
  <si>
    <t>%  I - III</t>
  </si>
  <si>
    <t>Literacy and Numeracy</t>
  </si>
  <si>
    <t>English A</t>
  </si>
  <si>
    <t>English B</t>
  </si>
  <si>
    <t>Additional Mathematics</t>
  </si>
  <si>
    <t>Sciences</t>
  </si>
  <si>
    <t>Agricultural Science SA</t>
  </si>
  <si>
    <t>Agricultural Science DA</t>
  </si>
  <si>
    <t>Integrated Science</t>
  </si>
  <si>
    <t>Human and Social Biology</t>
  </si>
  <si>
    <t>Biology</t>
  </si>
  <si>
    <t>Chemistry</t>
  </si>
  <si>
    <t>Physics</t>
  </si>
  <si>
    <t>Table 5.5: CSEC Exam Results for Humanities/Social Science and Modern Foreign Languages: 2020-21</t>
  </si>
  <si>
    <t>Humanities/Social Science and modern Foreign Languages</t>
  </si>
  <si>
    <t>%                I - III</t>
  </si>
  <si>
    <t>Caribbean History</t>
  </si>
  <si>
    <t>Geography</t>
  </si>
  <si>
    <t>Physical Education</t>
  </si>
  <si>
    <t>Religious Education</t>
  </si>
  <si>
    <t>Table 5.6: CSEC Country Results – Business Studies 2020-21</t>
  </si>
  <si>
    <t>Business Studies</t>
  </si>
  <si>
    <t>Economics</t>
  </si>
  <si>
    <t>EDPM</t>
  </si>
  <si>
    <t>Information Technology</t>
  </si>
  <si>
    <t>Office Administration</t>
  </si>
  <si>
    <t>Principles of Accounts</t>
  </si>
  <si>
    <t>Principles of Business</t>
  </si>
  <si>
    <t>Table 5.7A CSEC Exam Results for TVET and the Performing Arts</t>
  </si>
  <si>
    <t>BT Construction</t>
  </si>
  <si>
    <t>BT Woods</t>
  </si>
  <si>
    <t>Electrical /Electronic Technology</t>
  </si>
  <si>
    <t>Mechanical Engineering</t>
  </si>
  <si>
    <t>Technical Drawing</t>
  </si>
  <si>
    <t>Clothing and Textiles</t>
  </si>
  <si>
    <t>Food and Nutrition</t>
  </si>
  <si>
    <t>Home Economics Management</t>
  </si>
  <si>
    <t>Visual Arts</t>
  </si>
  <si>
    <t>Music</t>
  </si>
  <si>
    <t>Theatre Arts</t>
  </si>
  <si>
    <t>Table 5.7b CSEC Exam Results for TVET and the Performing Arts</t>
  </si>
  <si>
    <t>mechanical Engineering</t>
  </si>
  <si>
    <t>Table 5.7c: CSEC Exam Results for TVET and the Performing Arts</t>
  </si>
  <si>
    <t>% I - III</t>
  </si>
  <si>
    <t>Table 5.8a: Trends in Passes in English A  2017-2021</t>
  </si>
  <si>
    <t>No. writing</t>
  </si>
  <si>
    <t>% achieving Grades I - III</t>
  </si>
  <si>
    <t xml:space="preserve"> OECS </t>
  </si>
  <si>
    <t>Table 5.8b: Trends in Passes in Mathematics  2017 to 2021</t>
  </si>
  <si>
    <t>% achieving Grades I – III</t>
  </si>
  <si>
    <t>Table 5.8c Trends in Passes in Information Technology 2017 to 2021</t>
  </si>
  <si>
    <t>No. achieving Grades I – III</t>
  </si>
  <si>
    <t>Table 5.9: Achievement Trends in at least 5 CSEC Subjects 2017-2021</t>
  </si>
  <si>
    <t>No. Sitting at least 5 subjects</t>
  </si>
  <si>
    <t>No. students achieving 5 CSEC subject passes</t>
  </si>
  <si>
    <t>No. students achieving 5 CSEC subject passes including English A and Mathematics</t>
  </si>
  <si>
    <t>Percentage students achieving 5 CSEC subject passes including English and Mathematics</t>
  </si>
  <si>
    <t>Table 5.10a: CAPE Unit 1: Percentage of Students Achieving Grades l – V by Sex</t>
  </si>
  <si>
    <t>% Achieving Grades I - V</t>
  </si>
  <si>
    <t>Accounting</t>
  </si>
  <si>
    <t>Applied mathematics</t>
  </si>
  <si>
    <t>Art and Design</t>
  </si>
  <si>
    <t>Caribbean Studies</t>
  </si>
  <si>
    <t>Communication Studies</t>
  </si>
  <si>
    <t>Computer Science</t>
  </si>
  <si>
    <t>Electrical and Electronic Technology</t>
  </si>
  <si>
    <t>Environmental Science</t>
  </si>
  <si>
    <t>Geometrical and mechanical Engineering Drawing</t>
  </si>
  <si>
    <t>History</t>
  </si>
  <si>
    <t>Law</t>
  </si>
  <si>
    <t>Table 5.10b: CAPE Unit 1: Percentage of Students Achieving Grades l – V by Sex</t>
  </si>
  <si>
    <t>Subjects</t>
  </si>
  <si>
    <t>Table 5.10c: CAPE Unit 1: Percentage of Students Achieving Grades l – V by Sex</t>
  </si>
  <si>
    <t>% achieving Grades I - V</t>
  </si>
  <si>
    <t>Table 5.10d: CAPE Unit 1: Percentage of Students Achieving Grades l – V by Sex</t>
  </si>
  <si>
    <t>Literatures in English</t>
  </si>
  <si>
    <t>Management of Business</t>
  </si>
  <si>
    <t>Pure Mathematics</t>
  </si>
  <si>
    <t>Sociology</t>
  </si>
  <si>
    <t>Digital Media</t>
  </si>
  <si>
    <t>Entrepreneurship</t>
  </si>
  <si>
    <t>Performing Arts (Dance)</t>
  </si>
  <si>
    <t>Performing Arts (music)</t>
  </si>
  <si>
    <t>Physical Education &amp; Sports</t>
  </si>
  <si>
    <t>Tourism 1</t>
  </si>
  <si>
    <t>Table 5.10e: CAPE Unit 1: Percentage of Students Achieving Grades l – V by Sex</t>
  </si>
  <si>
    <t>Table 5.10f: CAPE Unit 1: Percentage of Students Achieving Grades l – V by Sex</t>
  </si>
  <si>
    <t>Table 5.11a: CAPE Unit 2: Percentage of Students Achieving Grades l – V by Sex</t>
  </si>
  <si>
    <t>Geometrical and Mechanical Engineering Drawing</t>
  </si>
  <si>
    <t>Pure mathematics</t>
  </si>
  <si>
    <t>Digital media</t>
  </si>
  <si>
    <t>Physical Education and Sport</t>
  </si>
  <si>
    <t>Table 5.11b: CAPE Unit 2: Percentage of Students Achieving Grades l – V by Sex</t>
  </si>
  <si>
    <t>management of Business</t>
  </si>
  <si>
    <t>Table 5.11c: CAPE Unit 2: Percentage of Students Achieving Grades l – V by Sex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</si>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</sst>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_);_(* \(#,##0\);_(* &quot;-&quot;_);_(@_)"/>
    <numFmt numFmtId="165" formatCode="_(* #,##0.00_);_(* \(#,##0.00\);_(* &quot;-&quot;??_);_(@_)"/>
    <numFmt numFmtId="166" formatCode="\-"/>
    <numFmt numFmtId="167" formatCode="0.0"/>
    <numFmt numFmtId="168" formatCode="#,##0.0"/>
    <numFmt numFmtId="169" formatCode="#,##0.0_);\(#,##0.0\)"/>
    <numFmt numFmtId="170" formatCode="_(* #,##0.0_);_(* \(#,##0.0\);_(* &quot;-&quot;?_);_(@_)"/>
  </numFmts>
  <fonts count="50">
    <font>
      <sz val="11"/>
      <color theme="1"/>
      <name val="Calibri"/>
      <family val="2"/>
      <scheme val="minor"/>
    </font>
    <font>
      <sz val="1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0"/>
      <color theme="1"/>
      <name val="Calibri"/>
    </font>
    <font>
      <sz val="10"/>
      <color rgb="FF000000"/>
      <name val="Calibri"/>
    </font>
    <font>
      <b/>
      <sz val="10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9"/>
      <color rgb="FF000000"/>
      <name val="Calibri"/>
    </font>
    <font>
      <b/>
      <sz val="9"/>
      <color rgb="FF000000"/>
      <name val="Calibri Light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rgb="FF000000"/>
      <name val="Calibri Light"/>
    </font>
    <font>
      <sz val="11"/>
      <color rgb="FF000000"/>
      <name val="Calibri Light"/>
    </font>
    <font>
      <b/>
      <sz val="11"/>
      <color rgb="FF000000"/>
      <name val="Calibri"/>
    </font>
    <font>
      <b/>
      <sz val="11"/>
      <color rgb="FF000000"/>
      <name val="Arial"/>
    </font>
    <font>
      <sz val="11"/>
      <color theme="1"/>
      <name val="Calibri Light"/>
      <family val="2"/>
    </font>
    <font>
      <b/>
      <sz val="11"/>
      <color rgb="FF000000"/>
      <name val="Calibri Light"/>
      <family val="2"/>
    </font>
    <font>
      <sz val="11"/>
      <color rgb="FF000000"/>
      <name val="Calibri Light"/>
      <family val="2"/>
    </font>
    <font>
      <b/>
      <sz val="11"/>
      <color theme="1"/>
      <name val="Calibri Light"/>
      <family val="2"/>
    </font>
    <font>
      <b/>
      <vertAlign val="superscript"/>
      <sz val="11"/>
      <color rgb="FF000000"/>
      <name val="Calibri Light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 Light"/>
      <family val="2"/>
    </font>
    <font>
      <b/>
      <sz val="11"/>
      <name val="Calibri Light"/>
      <family val="2"/>
    </font>
    <font>
      <sz val="11"/>
      <color rgb="FFFF0000"/>
      <name val="Calibri Light"/>
      <family val="2"/>
    </font>
    <font>
      <b/>
      <sz val="10"/>
      <name val="Calibri Light"/>
      <family val="2"/>
    </font>
    <font>
      <sz val="10"/>
      <color rgb="FF000000"/>
      <name val="Calibri Light"/>
      <family val="2"/>
    </font>
    <font>
      <b/>
      <sz val="11"/>
      <color rgb="FF339933"/>
      <name val="Calibri Light"/>
      <family val="2"/>
    </font>
    <font>
      <sz val="10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2"/>
      <color theme="1"/>
      <name val="Calibri Light"/>
      <family val="2"/>
    </font>
    <font>
      <b/>
      <sz val="11"/>
      <color rgb="FFFF0000"/>
      <name val="Calibri Light"/>
      <family val="2"/>
    </font>
    <font>
      <sz val="11"/>
      <name val="Calibri Light"/>
      <family val="2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1"/>
      <color rgb="FF000000"/>
      <name val="Calibri Light"/>
      <family val="2"/>
      <scheme val="major"/>
    </font>
    <font>
      <b/>
      <sz val="9"/>
      <color rgb="FF000000"/>
      <name val="Calibri Light"/>
      <family val="2"/>
      <scheme val="major"/>
    </font>
    <font>
      <sz val="9"/>
      <color rgb="FF000000"/>
      <name val="Calibri Light"/>
      <family val="2"/>
      <scheme val="major"/>
    </font>
    <font>
      <sz val="9"/>
      <color theme="1"/>
      <name val="Calibri Light"/>
      <family val="2"/>
      <scheme val="maj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sz val="11"/>
      <name val="Calibri"/>
      <family val="2"/>
      <scheme val="minor"/>
    </font>
    <font>
      <sz val="10"/>
      <color theme="1"/>
      <name val="Calibri Light"/>
      <family val="2"/>
      <scheme val="major"/>
    </font>
  </fonts>
  <fills count="1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5E0B3"/>
        <bgColor rgb="FFC5E0B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rgb="FFE8EFDA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14993743705557422"/>
      </left>
      <right style="hair">
        <color theme="0" tint="-0.14993743705557422"/>
      </right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 style="hair">
        <color theme="0" tint="-0.14996795556505021"/>
      </left>
      <right/>
      <top style="hair">
        <color theme="0" tint="-0.14996795556505021"/>
      </top>
      <bottom style="hair">
        <color theme="0" tint="-0.14996795556505021"/>
      </bottom>
      <diagonal/>
    </border>
    <border>
      <left/>
      <right/>
      <top style="hair">
        <color theme="0" tint="-0.14996795556505021"/>
      </top>
      <bottom style="hair">
        <color theme="0" tint="-0.14996795556505021"/>
      </bottom>
      <diagonal/>
    </border>
    <border>
      <left/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/>
      <bottom style="hair">
        <color theme="0" tint="-0.14996795556505021"/>
      </bottom>
      <diagonal/>
    </border>
    <border>
      <left style="hair">
        <color theme="0" tint="-0.14993743705557422"/>
      </left>
      <right style="hair">
        <color theme="0" tint="-0.14993743705557422"/>
      </right>
      <top style="hair">
        <color theme="0" tint="-0.14993743705557422"/>
      </top>
      <bottom/>
      <diagonal/>
    </border>
    <border>
      <left style="hair">
        <color theme="0" tint="-0.14990691854609822"/>
      </left>
      <right style="hair">
        <color theme="0" tint="-0.14990691854609822"/>
      </right>
      <top style="hair">
        <color theme="0" tint="-0.14990691854609822"/>
      </top>
      <bottom style="hair">
        <color theme="0" tint="-0.14993743705557422"/>
      </bottom>
      <diagonal/>
    </border>
    <border>
      <left style="hair">
        <color theme="0" tint="-0.14990691854609822"/>
      </left>
      <right style="hair">
        <color theme="0" tint="-0.14990691854609822"/>
      </right>
      <top style="hair">
        <color theme="0" tint="-0.14993743705557422"/>
      </top>
      <bottom style="hair">
        <color theme="0" tint="-0.14990691854609822"/>
      </bottom>
      <diagonal/>
    </border>
    <border>
      <left style="hair">
        <color theme="0" tint="-0.14990691854609822"/>
      </left>
      <right style="hair">
        <color theme="0" tint="-0.14990691854609822"/>
      </right>
      <top style="hair">
        <color theme="0" tint="-0.14990691854609822"/>
      </top>
      <bottom style="hair">
        <color theme="0" tint="-0.14990691854609822"/>
      </bottom>
      <diagonal/>
    </border>
    <border>
      <left/>
      <right style="hair">
        <color theme="0" tint="-0.14993743705557422"/>
      </right>
      <top/>
      <bottom style="hair">
        <color theme="0" tint="-0.14993743705557422"/>
      </bottom>
      <diagonal/>
    </border>
    <border>
      <left style="hair">
        <color theme="0" tint="-0.14993743705557422"/>
      </left>
      <right/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3743705557422"/>
      </left>
      <right/>
      <top style="hair">
        <color theme="0" tint="-0.14993743705557422"/>
      </top>
      <bottom/>
      <diagonal/>
    </border>
    <border>
      <left style="hair">
        <color theme="0" tint="-0.14993743705557422"/>
      </left>
      <right style="hair">
        <color theme="0" tint="-0.14993743705557422"/>
      </right>
      <top/>
      <bottom style="hair">
        <color theme="0" tint="-0.14993743705557422"/>
      </bottom>
      <diagonal/>
    </border>
    <border>
      <left style="hair">
        <color theme="0" tint="-0.14993743705557422"/>
      </left>
      <right style="hair">
        <color theme="0" tint="-0.14993743705557422"/>
      </right>
      <top/>
      <bottom style="hair">
        <color theme="0" tint="-0.14990691854609822"/>
      </bottom>
      <diagonal/>
    </border>
    <border>
      <left style="hair">
        <color theme="0" tint="-0.14990691854609822"/>
      </left>
      <right style="hair">
        <color theme="0" tint="-0.14990691854609822"/>
      </right>
      <top style="hair">
        <color theme="0" tint="-0.14990691854609822"/>
      </top>
      <bottom/>
      <diagonal/>
    </border>
    <border>
      <left style="hair">
        <color theme="0" tint="-0.14990691854609822"/>
      </left>
      <right style="hair">
        <color theme="0" tint="-0.14990691854609822"/>
      </right>
      <top/>
      <bottom style="hair">
        <color theme="0" tint="-0.14990691854609822"/>
      </bottom>
      <diagonal/>
    </border>
    <border>
      <left style="hair">
        <color theme="0" tint="-0.14993743705557422"/>
      </left>
      <right style="hair">
        <color theme="0" tint="-0.14996795556505021"/>
      </right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6795556505021"/>
      </left>
      <right style="hair">
        <color theme="0" tint="-0.14993743705557422"/>
      </right>
      <top style="hair">
        <color theme="0" tint="-0.14993743705557422"/>
      </top>
      <bottom style="hair">
        <color theme="0" tint="-0.14993743705557422"/>
      </bottom>
      <diagonal/>
    </border>
    <border>
      <left style="hair">
        <color theme="0" tint="-0.14990691854609822"/>
      </left>
      <right style="hair">
        <color theme="0" tint="-0.14996795556505021"/>
      </right>
      <top style="hair">
        <color theme="0" tint="-0.14990691854609822"/>
      </top>
      <bottom style="hair">
        <color theme="0" tint="-0.14990691854609822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0691854609822"/>
      </top>
      <bottom style="hair">
        <color theme="0" tint="-0.14990691854609822"/>
      </bottom>
      <diagonal/>
    </border>
    <border>
      <left style="hair">
        <color theme="0" tint="-0.14996795556505021"/>
      </left>
      <right style="hair">
        <color theme="0" tint="-0.14990691854609822"/>
      </right>
      <top style="hair">
        <color theme="0" tint="-0.14990691854609822"/>
      </top>
      <bottom style="hair">
        <color theme="0" tint="-0.14990691854609822"/>
      </bottom>
      <diagonal/>
    </border>
    <border>
      <left style="medium">
        <color theme="0" tint="-0.14996795556505021"/>
      </left>
      <right/>
      <top style="medium">
        <color theme="0" tint="-0.14996795556505021"/>
      </top>
      <bottom style="medium">
        <color theme="0" tint="-0.14996795556505021"/>
      </bottom>
      <diagonal/>
    </border>
    <border>
      <left/>
      <right/>
      <top style="medium">
        <color theme="0" tint="-0.14996795556505021"/>
      </top>
      <bottom style="medium">
        <color theme="0" tint="-0.14996795556505021"/>
      </bottom>
      <diagonal/>
    </border>
    <border>
      <left/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  <border>
      <left style="hair">
        <color theme="0" tint="-0.14993743705557422"/>
      </left>
      <right style="hair">
        <color theme="0" tint="-0.14996795556505021"/>
      </right>
      <top/>
      <bottom style="hair">
        <color theme="0" tint="-0.14993743705557422"/>
      </bottom>
      <diagonal/>
    </border>
    <border>
      <left style="hair">
        <color theme="0" tint="-0.14996795556505021"/>
      </left>
      <right style="hair">
        <color theme="0" tint="-0.14996795556505021"/>
      </right>
      <top/>
      <bottom style="hair">
        <color theme="0" tint="-0.14993743705557422"/>
      </bottom>
      <diagonal/>
    </border>
    <border>
      <left style="hair">
        <color theme="0" tint="-0.14996795556505021"/>
      </left>
      <right style="hair">
        <color theme="0" tint="-0.14993743705557422"/>
      </right>
      <top/>
      <bottom style="hair">
        <color theme="0" tint="-0.1499374370555742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4.9989318521683403E-2"/>
      </left>
      <right/>
      <top style="hair">
        <color theme="0" tint="-4.9989318521683403E-2"/>
      </top>
      <bottom style="hair">
        <color theme="0" tint="-4.9989318521683403E-2"/>
      </bottom>
      <diagonal/>
    </border>
    <border>
      <left/>
      <right/>
      <top style="hair">
        <color theme="0" tint="-4.9989318521683403E-2"/>
      </top>
      <bottom style="hair">
        <color theme="0" tint="-4.9989318521683403E-2"/>
      </bottom>
      <diagonal/>
    </border>
    <border>
      <left/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</borders>
  <cellStyleXfs count="3">
    <xf numFmtId="0" fontId="0" fillId="0" borderId="0"/>
    <xf numFmtId="0" fontId="3" fillId="0" borderId="0"/>
    <xf numFmtId="0" fontId="24" fillId="0" borderId="0" applyNumberFormat="0" applyFill="0" applyBorder="0" applyAlignment="0" applyProtection="0"/>
  </cellStyleXfs>
  <cellXfs count="746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2" fillId="0" borderId="1" xfId="0" applyFont="1" applyBorder="1"/>
    <xf numFmtId="0" fontId="0" fillId="0" borderId="10" xfId="0" applyBorder="1"/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4" fillId="0" borderId="0" xfId="1" applyFont="1"/>
    <xf numFmtId="0" fontId="3" fillId="0" borderId="0" xfId="1"/>
    <xf numFmtId="0" fontId="5" fillId="0" borderId="0" xfId="1" applyFont="1" applyAlignment="1">
      <alignment horizontal="left" vertical="center" wrapText="1"/>
    </xf>
    <xf numFmtId="0" fontId="6" fillId="0" borderId="0" xfId="1" applyFont="1" applyAlignment="1">
      <alignment horizontal="left" vertical="center" wrapText="1"/>
    </xf>
    <xf numFmtId="0" fontId="8" fillId="2" borderId="11" xfId="1" applyFont="1" applyFill="1" applyBorder="1" applyAlignment="1">
      <alignment horizontal="left" vertical="center" wrapText="1"/>
    </xf>
    <xf numFmtId="0" fontId="9" fillId="2" borderId="11" xfId="1" applyFont="1" applyFill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left" vertical="center" wrapText="1"/>
    </xf>
    <xf numFmtId="0" fontId="7" fillId="2" borderId="11" xfId="1" applyFont="1" applyFill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right" wrapText="1"/>
    </xf>
    <xf numFmtId="0" fontId="10" fillId="2" borderId="11" xfId="1" applyFont="1" applyFill="1" applyBorder="1" applyAlignment="1">
      <alignment horizontal="right" vertical="center" wrapText="1"/>
    </xf>
    <xf numFmtId="164" fontId="5" fillId="0" borderId="11" xfId="1" applyNumberFormat="1" applyFont="1" applyBorder="1" applyAlignment="1">
      <alignment horizontal="left" vertical="center" wrapText="1"/>
    </xf>
    <xf numFmtId="164" fontId="5" fillId="0" borderId="11" xfId="1" applyNumberFormat="1" applyFont="1" applyBorder="1" applyAlignment="1">
      <alignment horizontal="right" vertical="center" wrapText="1"/>
    </xf>
    <xf numFmtId="164" fontId="12" fillId="0" borderId="11" xfId="1" applyNumberFormat="1" applyFont="1" applyBorder="1" applyAlignment="1">
      <alignment horizontal="right" vertical="center" wrapText="1"/>
    </xf>
    <xf numFmtId="0" fontId="5" fillId="0" borderId="11" xfId="1" applyFont="1" applyBorder="1" applyAlignment="1">
      <alignment horizontal="left" vertical="center" wrapText="1"/>
    </xf>
    <xf numFmtId="164" fontId="3" fillId="0" borderId="0" xfId="1" applyNumberFormat="1"/>
    <xf numFmtId="165" fontId="3" fillId="0" borderId="0" xfId="1" applyNumberFormat="1"/>
    <xf numFmtId="0" fontId="4" fillId="0" borderId="0" xfId="1" applyFont="1" applyAlignment="1">
      <alignment horizontal="left"/>
    </xf>
    <xf numFmtId="164" fontId="13" fillId="0" borderId="0" xfId="1" applyNumberFormat="1" applyFont="1"/>
    <xf numFmtId="164" fontId="13" fillId="0" borderId="11" xfId="1" applyNumberFormat="1" applyFont="1" applyBorder="1" applyAlignment="1">
      <alignment horizontal="right" vertical="center" wrapText="1"/>
    </xf>
    <xf numFmtId="164" fontId="13" fillId="0" borderId="11" xfId="1" applyNumberFormat="1" applyFont="1" applyBorder="1" applyAlignment="1">
      <alignment vertical="center" wrapText="1"/>
    </xf>
    <xf numFmtId="164" fontId="14" fillId="0" borderId="11" xfId="1" applyNumberFormat="1" applyFont="1" applyBorder="1" applyAlignment="1">
      <alignment horizontal="right" vertical="center" wrapText="1"/>
    </xf>
    <xf numFmtId="164" fontId="13" fillId="0" borderId="11" xfId="1" applyNumberFormat="1" applyFont="1" applyBorder="1"/>
    <xf numFmtId="0" fontId="13" fillId="0" borderId="0" xfId="1" applyFont="1"/>
    <xf numFmtId="0" fontId="12" fillId="0" borderId="11" xfId="1" applyFont="1" applyBorder="1" applyAlignment="1">
      <alignment horizontal="center" vertical="center" wrapText="1"/>
    </xf>
    <xf numFmtId="0" fontId="12" fillId="0" borderId="11" xfId="1" applyFont="1" applyBorder="1" applyAlignment="1">
      <alignment horizontal="right" vertical="center" wrapText="1"/>
    </xf>
    <xf numFmtId="0" fontId="12" fillId="0" borderId="11" xfId="1" applyFont="1" applyBorder="1" applyAlignment="1">
      <alignment horizontal="right" wrapText="1"/>
    </xf>
    <xf numFmtId="0" fontId="12" fillId="0" borderId="0" xfId="1" applyFont="1" applyAlignment="1">
      <alignment horizontal="left" vertical="center"/>
    </xf>
    <xf numFmtId="164" fontId="12" fillId="0" borderId="11" xfId="1" applyNumberFormat="1" applyFont="1" applyBorder="1" applyAlignment="1">
      <alignment horizontal="center" vertical="center" wrapText="1"/>
    </xf>
    <xf numFmtId="164" fontId="12" fillId="0" borderId="11" xfId="1" applyNumberFormat="1" applyFont="1" applyBorder="1" applyAlignment="1">
      <alignment horizontal="center" vertical="center"/>
    </xf>
    <xf numFmtId="0" fontId="13" fillId="0" borderId="0" xfId="1" applyFont="1" applyAlignment="1">
      <alignment horizontal="center"/>
    </xf>
    <xf numFmtId="16" fontId="12" fillId="0" borderId="11" xfId="1" applyNumberFormat="1" applyFont="1" applyBorder="1" applyAlignment="1">
      <alignment horizontal="center" vertical="center"/>
    </xf>
    <xf numFmtId="0" fontId="12" fillId="0" borderId="0" xfId="1" applyFont="1" applyAlignment="1">
      <alignment horizontal="left"/>
    </xf>
    <xf numFmtId="0" fontId="12" fillId="3" borderId="11" xfId="1" applyFont="1" applyFill="1" applyBorder="1" applyAlignment="1">
      <alignment horizontal="left" vertical="center" wrapText="1"/>
    </xf>
    <xf numFmtId="0" fontId="12" fillId="3" borderId="11" xfId="1" applyFont="1" applyFill="1" applyBorder="1" applyAlignment="1">
      <alignment horizontal="right" wrapText="1"/>
    </xf>
    <xf numFmtId="0" fontId="12" fillId="0" borderId="11" xfId="1" applyFont="1" applyBorder="1" applyAlignment="1">
      <alignment horizontal="left" vertical="center" wrapText="1"/>
    </xf>
    <xf numFmtId="3" fontId="13" fillId="0" borderId="11" xfId="1" applyNumberFormat="1" applyFont="1" applyBorder="1" applyAlignment="1">
      <alignment horizontal="right" vertical="center" wrapText="1"/>
    </xf>
    <xf numFmtId="166" fontId="13" fillId="0" borderId="11" xfId="1" applyNumberFormat="1" applyFont="1" applyBorder="1" applyAlignment="1">
      <alignment horizontal="right" vertical="center" wrapText="1"/>
    </xf>
    <xf numFmtId="165" fontId="13" fillId="0" borderId="11" xfId="1" applyNumberFormat="1" applyFont="1" applyBorder="1" applyAlignment="1">
      <alignment horizontal="right" vertical="center" wrapText="1"/>
    </xf>
    <xf numFmtId="0" fontId="13" fillId="0" borderId="11" xfId="1" applyFont="1" applyBorder="1" applyAlignment="1">
      <alignment horizontal="left"/>
    </xf>
    <xf numFmtId="3" fontId="13" fillId="0" borderId="11" xfId="1" applyNumberFormat="1" applyFont="1" applyBorder="1" applyAlignment="1">
      <alignment horizontal="right"/>
    </xf>
    <xf numFmtId="0" fontId="13" fillId="2" borderId="11" xfId="1" applyFont="1" applyFill="1" applyBorder="1" applyAlignment="1">
      <alignment horizontal="right"/>
    </xf>
    <xf numFmtId="164" fontId="12" fillId="0" borderId="11" xfId="1" applyNumberFormat="1" applyFont="1" applyBorder="1" applyAlignment="1">
      <alignment horizontal="left" vertical="center"/>
    </xf>
    <xf numFmtId="164" fontId="12" fillId="0" borderId="11" xfId="1" applyNumberFormat="1" applyFont="1" applyBorder="1" applyAlignment="1">
      <alignment horizontal="right" vertical="center"/>
    </xf>
    <xf numFmtId="0" fontId="14" fillId="2" borderId="11" xfId="1" applyFont="1" applyFill="1" applyBorder="1" applyAlignment="1">
      <alignment horizontal="right"/>
    </xf>
    <xf numFmtId="164" fontId="12" fillId="0" borderId="0" xfId="1" applyNumberFormat="1" applyFont="1" applyAlignment="1">
      <alignment horizontal="left" vertical="center"/>
    </xf>
    <xf numFmtId="0" fontId="0" fillId="0" borderId="0" xfId="0" applyAlignment="1">
      <alignment horizontal="right"/>
    </xf>
    <xf numFmtId="0" fontId="19" fillId="0" borderId="0" xfId="0" applyFont="1" applyAlignment="1">
      <alignment horizontal="center"/>
    </xf>
    <xf numFmtId="0" fontId="19" fillId="0" borderId="0" xfId="0" applyFont="1"/>
    <xf numFmtId="0" fontId="20" fillId="4" borderId="10" xfId="0" applyFont="1" applyFill="1" applyBorder="1" applyAlignment="1">
      <alignment horizontal="center" wrapText="1"/>
    </xf>
    <xf numFmtId="0" fontId="20" fillId="4" borderId="10" xfId="0" applyFont="1" applyFill="1" applyBorder="1" applyAlignment="1">
      <alignment horizontal="right" wrapText="1"/>
    </xf>
    <xf numFmtId="0" fontId="21" fillId="0" borderId="10" xfId="0" applyFont="1" applyBorder="1" applyAlignment="1">
      <alignment horizontal="center" vertical="center" wrapText="1"/>
    </xf>
    <xf numFmtId="164" fontId="21" fillId="0" borderId="10" xfId="0" applyNumberFormat="1" applyFont="1" applyBorder="1" applyAlignment="1">
      <alignment horizontal="right" vertical="center" wrapText="1"/>
    </xf>
    <xf numFmtId="164" fontId="20" fillId="0" borderId="10" xfId="0" applyNumberFormat="1" applyFont="1" applyBorder="1" applyAlignment="1">
      <alignment horizontal="right" vertical="center" wrapText="1"/>
    </xf>
    <xf numFmtId="0" fontId="20" fillId="0" borderId="1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/>
    </xf>
    <xf numFmtId="0" fontId="19" fillId="0" borderId="0" xfId="0" applyFont="1" applyAlignment="1">
      <alignment horizontal="centerContinuous"/>
    </xf>
    <xf numFmtId="0" fontId="20" fillId="4" borderId="12" xfId="0" applyFont="1" applyFill="1" applyBorder="1" applyAlignment="1">
      <alignment horizontal="center" wrapText="1"/>
    </xf>
    <xf numFmtId="0" fontId="20" fillId="4" borderId="12" xfId="0" applyFont="1" applyFill="1" applyBorder="1" applyAlignment="1">
      <alignment horizontal="right" wrapText="1"/>
    </xf>
    <xf numFmtId="0" fontId="21" fillId="0" borderId="12" xfId="0" applyFont="1" applyBorder="1" applyAlignment="1">
      <alignment horizontal="center" vertical="center" wrapText="1"/>
    </xf>
    <xf numFmtId="164" fontId="21" fillId="0" borderId="12" xfId="0" applyNumberFormat="1" applyFont="1" applyBorder="1" applyAlignment="1">
      <alignment horizontal="right" vertical="center" wrapText="1"/>
    </xf>
    <xf numFmtId="164" fontId="20" fillId="0" borderId="12" xfId="0" applyNumberFormat="1" applyFont="1" applyBorder="1" applyAlignment="1">
      <alignment horizontal="right" vertical="center" wrapText="1"/>
    </xf>
    <xf numFmtId="0" fontId="20" fillId="0" borderId="12" xfId="0" applyFont="1" applyBorder="1" applyAlignment="1">
      <alignment horizontal="center" vertical="center" wrapText="1"/>
    </xf>
    <xf numFmtId="0" fontId="21" fillId="0" borderId="0" xfId="0" applyFont="1" applyAlignment="1">
      <alignment horizontal="centerContinuous"/>
    </xf>
    <xf numFmtId="0" fontId="25" fillId="0" borderId="0" xfId="2" applyFont="1" applyAlignment="1">
      <alignment horizontal="centerContinuous" vertical="center"/>
    </xf>
    <xf numFmtId="0" fontId="20" fillId="4" borderId="10" xfId="0" applyFont="1" applyFill="1" applyBorder="1" applyAlignment="1">
      <alignment horizontal="center" vertical="center" wrapText="1"/>
    </xf>
    <xf numFmtId="164" fontId="21" fillId="0" borderId="10" xfId="0" applyNumberFormat="1" applyFont="1" applyBorder="1" applyAlignment="1">
      <alignment horizontal="center" vertical="center" wrapText="1"/>
    </xf>
    <xf numFmtId="0" fontId="25" fillId="0" borderId="0" xfId="2" applyFont="1" applyAlignment="1">
      <alignment horizontal="justify" vertical="center"/>
    </xf>
    <xf numFmtId="0" fontId="26" fillId="4" borderId="10" xfId="2" applyFont="1" applyFill="1" applyBorder="1" applyAlignment="1">
      <alignment horizontal="right" wrapText="1"/>
    </xf>
    <xf numFmtId="164" fontId="20" fillId="0" borderId="10" xfId="0" applyNumberFormat="1" applyFont="1" applyBorder="1" applyAlignment="1">
      <alignment vertical="center" wrapText="1"/>
    </xf>
    <xf numFmtId="37" fontId="19" fillId="0" borderId="0" xfId="0" applyNumberFormat="1" applyFont="1"/>
    <xf numFmtId="0" fontId="20" fillId="5" borderId="12" xfId="0" applyFont="1" applyFill="1" applyBorder="1" applyAlignment="1">
      <alignment horizontal="center" vertical="center"/>
    </xf>
    <xf numFmtId="0" fontId="20" fillId="6" borderId="12" xfId="0" applyFont="1" applyFill="1" applyBorder="1" applyAlignment="1">
      <alignment horizontal="center" vertical="center"/>
    </xf>
    <xf numFmtId="0" fontId="20" fillId="6" borderId="12" xfId="0" applyFont="1" applyFill="1" applyBorder="1" applyAlignment="1">
      <alignment horizontal="right" vertical="center"/>
    </xf>
    <xf numFmtId="0" fontId="20" fillId="5" borderId="12" xfId="0" applyFont="1" applyFill="1" applyBorder="1" applyAlignment="1">
      <alignment horizontal="right" vertical="center"/>
    </xf>
    <xf numFmtId="0" fontId="21" fillId="0" borderId="12" xfId="0" applyFont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3" fontId="21" fillId="7" borderId="12" xfId="0" applyNumberFormat="1" applyFont="1" applyFill="1" applyBorder="1" applyAlignment="1">
      <alignment horizontal="right" vertical="center"/>
    </xf>
    <xf numFmtId="3" fontId="21" fillId="0" borderId="12" xfId="0" applyNumberFormat="1" applyFont="1" applyBorder="1" applyAlignment="1">
      <alignment horizontal="right" vertical="center"/>
    </xf>
    <xf numFmtId="3" fontId="21" fillId="0" borderId="12" xfId="0" applyNumberFormat="1" applyFont="1" applyBorder="1" applyAlignment="1">
      <alignment horizontal="center" vertical="center"/>
    </xf>
    <xf numFmtId="3" fontId="21" fillId="7" borderId="12" xfId="0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7" borderId="12" xfId="0" applyFont="1" applyFill="1" applyBorder="1" applyAlignment="1">
      <alignment horizontal="center" vertical="center"/>
    </xf>
    <xf numFmtId="3" fontId="20" fillId="7" borderId="12" xfId="0" applyNumberFormat="1" applyFont="1" applyFill="1" applyBorder="1" applyAlignment="1">
      <alignment horizontal="right" vertical="center"/>
    </xf>
    <xf numFmtId="3" fontId="20" fillId="0" borderId="12" xfId="0" applyNumberFormat="1" applyFont="1" applyBorder="1" applyAlignment="1">
      <alignment horizontal="right" vertical="center"/>
    </xf>
    <xf numFmtId="3" fontId="20" fillId="5" borderId="12" xfId="0" applyNumberFormat="1" applyFont="1" applyFill="1" applyBorder="1" applyAlignment="1">
      <alignment horizontal="right" vertical="center"/>
    </xf>
    <xf numFmtId="3" fontId="21" fillId="0" borderId="0" xfId="0" applyNumberFormat="1" applyFont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right" vertical="center"/>
    </xf>
    <xf numFmtId="3" fontId="20" fillId="0" borderId="0" xfId="0" applyNumberFormat="1" applyFont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22" fillId="0" borderId="12" xfId="0" applyFont="1" applyBorder="1" applyAlignment="1">
      <alignment horizontal="right" vertical="center"/>
    </xf>
    <xf numFmtId="0" fontId="20" fillId="0" borderId="12" xfId="0" applyFont="1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37" fontId="20" fillId="0" borderId="0" xfId="0" applyNumberFormat="1" applyFont="1" applyAlignment="1">
      <alignment horizontal="center" vertical="center"/>
    </xf>
    <xf numFmtId="3" fontId="20" fillId="0" borderId="0" xfId="0" applyNumberFormat="1" applyFont="1" applyAlignment="1">
      <alignment horizontal="center" vertical="center"/>
    </xf>
    <xf numFmtId="0" fontId="21" fillId="9" borderId="12" xfId="0" applyFont="1" applyFill="1" applyBorder="1" applyAlignment="1">
      <alignment horizontal="center" vertical="center"/>
    </xf>
    <xf numFmtId="3" fontId="21" fillId="9" borderId="12" xfId="0" applyNumberFormat="1" applyFont="1" applyFill="1" applyBorder="1" applyAlignment="1">
      <alignment horizontal="right" vertical="center"/>
    </xf>
    <xf numFmtId="0" fontId="21" fillId="0" borderId="18" xfId="0" applyFont="1" applyBorder="1" applyAlignment="1">
      <alignment horizontal="center" vertical="center"/>
    </xf>
    <xf numFmtId="3" fontId="21" fillId="0" borderId="18" xfId="0" applyNumberFormat="1" applyFont="1" applyBorder="1" applyAlignment="1">
      <alignment horizontal="right" vertical="center"/>
    </xf>
    <xf numFmtId="0" fontId="20" fillId="0" borderId="21" xfId="0" applyFont="1" applyBorder="1" applyAlignment="1">
      <alignment horizontal="center" vertical="center"/>
    </xf>
    <xf numFmtId="0" fontId="20" fillId="9" borderId="21" xfId="0" applyFont="1" applyFill="1" applyBorder="1" applyAlignment="1">
      <alignment horizontal="center" vertical="center"/>
    </xf>
    <xf numFmtId="3" fontId="20" fillId="5" borderId="21" xfId="0" applyNumberFormat="1" applyFont="1" applyFill="1" applyBorder="1" applyAlignment="1">
      <alignment horizontal="center" vertical="center"/>
    </xf>
    <xf numFmtId="0" fontId="20" fillId="10" borderId="21" xfId="0" applyFont="1" applyFill="1" applyBorder="1" applyAlignment="1">
      <alignment horizontal="center" vertical="center"/>
    </xf>
    <xf numFmtId="3" fontId="20" fillId="0" borderId="22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/>
    </xf>
    <xf numFmtId="3" fontId="20" fillId="7" borderId="23" xfId="0" applyNumberFormat="1" applyFont="1" applyFill="1" applyBorder="1" applyAlignment="1">
      <alignment horizontal="right" vertical="center"/>
    </xf>
    <xf numFmtId="3" fontId="20" fillId="0" borderId="23" xfId="0" applyNumberFormat="1" applyFont="1" applyBorder="1" applyAlignment="1">
      <alignment horizontal="right" vertical="center"/>
    </xf>
    <xf numFmtId="3" fontId="20" fillId="7" borderId="12" xfId="0" applyNumberFormat="1" applyFont="1" applyFill="1" applyBorder="1" applyAlignment="1">
      <alignment horizontal="center" vertical="center"/>
    </xf>
    <xf numFmtId="3" fontId="20" fillId="7" borderId="23" xfId="0" applyNumberFormat="1" applyFont="1" applyFill="1" applyBorder="1" applyAlignment="1">
      <alignment horizontal="center" vertical="center"/>
    </xf>
    <xf numFmtId="3" fontId="20" fillId="0" borderId="12" xfId="0" applyNumberFormat="1" applyFont="1" applyBorder="1" applyAlignment="1">
      <alignment horizontal="center" vertical="center"/>
    </xf>
    <xf numFmtId="3" fontId="20" fillId="0" borderId="24" xfId="0" applyNumberFormat="1" applyFont="1" applyBorder="1" applyAlignment="1">
      <alignment horizontal="center" vertical="center"/>
    </xf>
    <xf numFmtId="3" fontId="20" fillId="5" borderId="12" xfId="0" applyNumberFormat="1" applyFont="1" applyFill="1" applyBorder="1" applyAlignment="1">
      <alignment horizontal="center" vertical="center"/>
    </xf>
    <xf numFmtId="3" fontId="20" fillId="5" borderId="23" xfId="0" applyNumberFormat="1" applyFont="1" applyFill="1" applyBorder="1" applyAlignment="1">
      <alignment horizontal="center" vertical="center"/>
    </xf>
    <xf numFmtId="3" fontId="20" fillId="9" borderId="21" xfId="0" applyNumberFormat="1" applyFont="1" applyFill="1" applyBorder="1" applyAlignment="1">
      <alignment horizontal="right" vertical="center"/>
    </xf>
    <xf numFmtId="3" fontId="20" fillId="0" borderId="21" xfId="0" applyNumberFormat="1" applyFont="1" applyBorder="1" applyAlignment="1">
      <alignment horizontal="right" vertical="center"/>
    </xf>
    <xf numFmtId="3" fontId="20" fillId="10" borderId="21" xfId="0" applyNumberFormat="1" applyFont="1" applyFill="1" applyBorder="1" applyAlignment="1">
      <alignment horizontal="right" vertical="center"/>
    </xf>
    <xf numFmtId="0" fontId="22" fillId="0" borderId="0" xfId="0" applyFont="1"/>
    <xf numFmtId="0" fontId="19" fillId="0" borderId="0" xfId="0" applyFont="1" applyAlignment="1">
      <alignment wrapText="1"/>
    </xf>
    <xf numFmtId="0" fontId="27" fillId="0" borderId="0" xfId="0" applyFont="1"/>
    <xf numFmtId="0" fontId="19" fillId="0" borderId="0" xfId="0" applyFont="1" applyAlignment="1">
      <alignment horizontal="centerContinuous" wrapText="1"/>
    </xf>
    <xf numFmtId="0" fontId="19" fillId="11" borderId="11" xfId="0" applyFont="1" applyFill="1" applyBorder="1" applyAlignment="1">
      <alignment vertical="top"/>
    </xf>
    <xf numFmtId="0" fontId="20" fillId="11" borderId="11" xfId="0" applyFont="1" applyFill="1" applyBorder="1" applyAlignment="1">
      <alignment horizontal="right" vertical="center"/>
    </xf>
    <xf numFmtId="0" fontId="21" fillId="0" borderId="11" xfId="0" applyFont="1" applyBorder="1" applyAlignment="1">
      <alignment horizontal="left" vertical="center"/>
    </xf>
    <xf numFmtId="167" fontId="21" fillId="0" borderId="11" xfId="0" applyNumberFormat="1" applyFont="1" applyBorder="1" applyAlignment="1">
      <alignment horizontal="right" vertical="center"/>
    </xf>
    <xf numFmtId="0" fontId="19" fillId="11" borderId="10" xfId="0" applyFont="1" applyFill="1" applyBorder="1" applyAlignment="1">
      <alignment vertical="top"/>
    </xf>
    <xf numFmtId="0" fontId="20" fillId="11" borderId="10" xfId="0" applyFont="1" applyFill="1" applyBorder="1" applyAlignment="1">
      <alignment horizontal="right" vertical="center"/>
    </xf>
    <xf numFmtId="0" fontId="21" fillId="0" borderId="10" xfId="0" applyFont="1" applyBorder="1" applyAlignment="1">
      <alignment horizontal="left" vertical="center"/>
    </xf>
    <xf numFmtId="167" fontId="21" fillId="0" borderId="10" xfId="0" applyNumberFormat="1" applyFont="1" applyBorder="1" applyAlignment="1">
      <alignment horizontal="right" vertical="center"/>
    </xf>
    <xf numFmtId="0" fontId="21" fillId="0" borderId="0" xfId="0" applyFont="1" applyAlignment="1">
      <alignment horizontal="justify" vertical="center"/>
    </xf>
    <xf numFmtId="0" fontId="20" fillId="4" borderId="17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right" vertical="center"/>
    </xf>
    <xf numFmtId="0" fontId="21" fillId="0" borderId="10" xfId="0" applyFont="1" applyBorder="1" applyAlignment="1">
      <alignment horizontal="center" vertical="center"/>
    </xf>
    <xf numFmtId="0" fontId="21" fillId="9" borderId="10" xfId="0" applyFont="1" applyFill="1" applyBorder="1" applyAlignment="1">
      <alignment horizontal="center" vertical="center"/>
    </xf>
    <xf numFmtId="3" fontId="21" fillId="9" borderId="10" xfId="0" applyNumberFormat="1" applyFont="1" applyFill="1" applyBorder="1" applyAlignment="1">
      <alignment horizontal="right" vertical="center"/>
    </xf>
    <xf numFmtId="3" fontId="20" fillId="10" borderId="10" xfId="0" applyNumberFormat="1" applyFont="1" applyFill="1" applyBorder="1" applyAlignment="1">
      <alignment horizontal="right" vertical="center"/>
    </xf>
    <xf numFmtId="3" fontId="21" fillId="0" borderId="10" xfId="0" applyNumberFormat="1" applyFont="1" applyBorder="1" applyAlignment="1">
      <alignment horizontal="right" vertical="center"/>
    </xf>
    <xf numFmtId="0" fontId="20" fillId="10" borderId="10" xfId="0" applyFont="1" applyFill="1" applyBorder="1" applyAlignment="1">
      <alignment horizontal="center" vertical="center"/>
    </xf>
    <xf numFmtId="0" fontId="20" fillId="4" borderId="10" xfId="0" applyFont="1" applyFill="1" applyBorder="1" applyAlignment="1">
      <alignment horizontal="center" vertical="center"/>
    </xf>
    <xf numFmtId="0" fontId="20" fillId="4" borderId="10" xfId="0" applyFont="1" applyFill="1" applyBorder="1" applyAlignment="1">
      <alignment horizontal="right" vertical="center"/>
    </xf>
    <xf numFmtId="0" fontId="20" fillId="4" borderId="12" xfId="0" applyFont="1" applyFill="1" applyBorder="1" applyAlignment="1">
      <alignment horizontal="center" vertical="center"/>
    </xf>
    <xf numFmtId="0" fontId="20" fillId="4" borderId="12" xfId="0" applyFont="1" applyFill="1" applyBorder="1" applyAlignment="1">
      <alignment horizontal="right" vertical="center"/>
    </xf>
    <xf numFmtId="0" fontId="20" fillId="0" borderId="0" xfId="0" applyFont="1"/>
    <xf numFmtId="3" fontId="19" fillId="0" borderId="0" xfId="0" applyNumberFormat="1" applyFont="1"/>
    <xf numFmtId="0" fontId="19" fillId="0" borderId="0" xfId="0" applyFont="1" applyAlignment="1">
      <alignment horizontal="justify" vertical="center"/>
    </xf>
    <xf numFmtId="0" fontId="21" fillId="0" borderId="0" xfId="0" applyFont="1" applyAlignment="1">
      <alignment horizontal="left" vertical="center"/>
    </xf>
    <xf numFmtId="0" fontId="19" fillId="11" borderId="12" xfId="0" applyFont="1" applyFill="1" applyBorder="1" applyAlignment="1">
      <alignment vertical="top"/>
    </xf>
    <xf numFmtId="0" fontId="20" fillId="11" borderId="12" xfId="0" applyFont="1" applyFill="1" applyBorder="1" applyAlignment="1">
      <alignment horizontal="right" vertical="center"/>
    </xf>
    <xf numFmtId="0" fontId="21" fillId="0" borderId="12" xfId="0" applyFont="1" applyBorder="1" applyAlignment="1">
      <alignment horizontal="left" vertical="center"/>
    </xf>
    <xf numFmtId="167" fontId="21" fillId="0" borderId="12" xfId="0" applyNumberFormat="1" applyFont="1" applyBorder="1" applyAlignment="1">
      <alignment horizontal="right" vertical="center"/>
    </xf>
    <xf numFmtId="0" fontId="21" fillId="11" borderId="12" xfId="0" applyFont="1" applyFill="1" applyBorder="1" applyAlignment="1">
      <alignment horizontal="left" vertical="center"/>
    </xf>
    <xf numFmtId="0" fontId="20" fillId="11" borderId="10" xfId="0" applyFont="1" applyFill="1" applyBorder="1" applyAlignment="1">
      <alignment horizontal="left" vertical="center"/>
    </xf>
    <xf numFmtId="0" fontId="21" fillId="11" borderId="10" xfId="0" applyFont="1" applyFill="1" applyBorder="1" applyAlignment="1">
      <alignment horizontal="left" vertical="center"/>
    </xf>
    <xf numFmtId="0" fontId="19" fillId="11" borderId="10" xfId="0" applyFont="1" applyFill="1" applyBorder="1" applyAlignment="1">
      <alignment vertical="center"/>
    </xf>
    <xf numFmtId="168" fontId="21" fillId="0" borderId="10" xfId="0" applyNumberFormat="1" applyFont="1" applyBorder="1" applyAlignment="1">
      <alignment horizontal="right" vertical="center"/>
    </xf>
    <xf numFmtId="0" fontId="19" fillId="0" borderId="0" xfId="0" applyFont="1" applyAlignment="1">
      <alignment textRotation="90"/>
    </xf>
    <xf numFmtId="0" fontId="21" fillId="0" borderId="0" xfId="0" applyFont="1" applyAlignment="1">
      <alignment horizontal="center" vertical="center" wrapText="1"/>
    </xf>
    <xf numFmtId="0" fontId="20" fillId="11" borderId="12" xfId="0" applyFont="1" applyFill="1" applyBorder="1" applyAlignment="1">
      <alignment horizontal="center" vertical="center" wrapText="1"/>
    </xf>
    <xf numFmtId="0" fontId="21" fillId="11" borderId="12" xfId="0" applyFont="1" applyFill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right" vertical="center" wrapText="1"/>
    </xf>
    <xf numFmtId="3" fontId="21" fillId="0" borderId="12" xfId="0" applyNumberFormat="1" applyFont="1" applyBorder="1" applyAlignment="1">
      <alignment horizontal="right" vertical="center"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right" vertical="center" wrapText="1"/>
    </xf>
    <xf numFmtId="3" fontId="21" fillId="0" borderId="0" xfId="0" applyNumberFormat="1" applyFont="1" applyAlignment="1">
      <alignment horizontal="right" vertical="center" wrapText="1"/>
    </xf>
    <xf numFmtId="0" fontId="21" fillId="0" borderId="12" xfId="0" applyFont="1" applyBorder="1" applyAlignment="1">
      <alignment vertical="center" wrapText="1"/>
    </xf>
    <xf numFmtId="0" fontId="19" fillId="0" borderId="12" xfId="0" applyFont="1" applyBorder="1" applyAlignment="1">
      <alignment horizontal="right" vertical="center" wrapText="1"/>
    </xf>
    <xf numFmtId="0" fontId="21" fillId="6" borderId="12" xfId="0" applyFont="1" applyFill="1" applyBorder="1" applyAlignment="1">
      <alignment horizontal="right" vertical="center" wrapText="1"/>
    </xf>
    <xf numFmtId="3" fontId="21" fillId="6" borderId="12" xfId="0" applyNumberFormat="1" applyFont="1" applyFill="1" applyBorder="1" applyAlignment="1">
      <alignment horizontal="right" vertical="center" wrapText="1"/>
    </xf>
    <xf numFmtId="3" fontId="21" fillId="0" borderId="12" xfId="0" applyNumberFormat="1" applyFont="1" applyBorder="1" applyAlignment="1">
      <alignment vertical="center" wrapText="1"/>
    </xf>
    <xf numFmtId="3" fontId="21" fillId="6" borderId="0" xfId="0" applyNumberFormat="1" applyFont="1" applyFill="1" applyAlignment="1">
      <alignment horizontal="right" vertical="center" wrapText="1"/>
    </xf>
    <xf numFmtId="0" fontId="19" fillId="0" borderId="12" xfId="0" applyFont="1" applyBorder="1"/>
    <xf numFmtId="3" fontId="31" fillId="0" borderId="12" xfId="0" applyNumberFormat="1" applyFont="1" applyBorder="1" applyAlignment="1">
      <alignment vertical="center" wrapText="1"/>
    </xf>
    <xf numFmtId="3" fontId="29" fillId="0" borderId="12" xfId="0" applyNumberFormat="1" applyFont="1" applyBorder="1" applyAlignment="1">
      <alignment vertical="center" wrapText="1"/>
    </xf>
    <xf numFmtId="0" fontId="21" fillId="0" borderId="0" xfId="0" applyFont="1" applyAlignment="1">
      <alignment horizontal="centerContinuous" vertical="center" wrapText="1"/>
    </xf>
    <xf numFmtId="0" fontId="19" fillId="0" borderId="12" xfId="0" applyFont="1" applyBorder="1" applyAlignment="1">
      <alignment horizontal="center"/>
    </xf>
    <xf numFmtId="3" fontId="21" fillId="6" borderId="12" xfId="0" applyNumberFormat="1" applyFont="1" applyFill="1" applyBorder="1" applyAlignment="1">
      <alignment vertical="center" wrapText="1"/>
    </xf>
    <xf numFmtId="0" fontId="20" fillId="11" borderId="1" xfId="0" applyFont="1" applyFill="1" applyBorder="1" applyAlignment="1">
      <alignment horizontal="right" wrapText="1"/>
    </xf>
    <xf numFmtId="0" fontId="20" fillId="11" borderId="46" xfId="0" applyFont="1" applyFill="1" applyBorder="1" applyAlignment="1">
      <alignment horizontal="right" wrapText="1"/>
    </xf>
    <xf numFmtId="0" fontId="21" fillId="0" borderId="47" xfId="0" applyFont="1" applyBorder="1" applyAlignment="1">
      <alignment horizontal="left" vertical="center" wrapText="1"/>
    </xf>
    <xf numFmtId="1" fontId="19" fillId="0" borderId="4" xfId="0" applyNumberFormat="1" applyFont="1" applyBorder="1" applyAlignment="1">
      <alignment horizontal="right" vertical="center" wrapText="1"/>
    </xf>
    <xf numFmtId="1" fontId="19" fillId="0" borderId="48" xfId="0" applyNumberFormat="1" applyFont="1" applyBorder="1" applyAlignment="1">
      <alignment horizontal="right" vertical="center" wrapText="1"/>
    </xf>
    <xf numFmtId="0" fontId="21" fillId="0" borderId="49" xfId="0" applyFont="1" applyBorder="1" applyAlignment="1">
      <alignment horizontal="left" vertical="center" wrapText="1"/>
    </xf>
    <xf numFmtId="164" fontId="19" fillId="0" borderId="6" xfId="0" applyNumberFormat="1" applyFont="1" applyBorder="1" applyAlignment="1">
      <alignment horizontal="right" vertical="center" wrapText="1"/>
    </xf>
    <xf numFmtId="164" fontId="19" fillId="0" borderId="50" xfId="0" applyNumberFormat="1" applyFont="1" applyBorder="1" applyAlignment="1">
      <alignment horizontal="right" vertical="center" wrapText="1"/>
    </xf>
    <xf numFmtId="164" fontId="21" fillId="0" borderId="6" xfId="0" applyNumberFormat="1" applyFont="1" applyBorder="1" applyAlignment="1">
      <alignment horizontal="right" vertical="center" wrapText="1"/>
    </xf>
    <xf numFmtId="0" fontId="20" fillId="0" borderId="51" xfId="0" applyFont="1" applyBorder="1" applyAlignment="1">
      <alignment horizontal="left" vertical="center" wrapText="1"/>
    </xf>
    <xf numFmtId="164" fontId="22" fillId="0" borderId="52" xfId="0" applyNumberFormat="1" applyFont="1" applyBorder="1" applyAlignment="1">
      <alignment horizontal="right" vertical="center" wrapText="1"/>
    </xf>
    <xf numFmtId="164" fontId="22" fillId="0" borderId="53" xfId="0" applyNumberFormat="1" applyFont="1" applyBorder="1" applyAlignment="1">
      <alignment horizontal="right" vertical="center" wrapText="1"/>
    </xf>
    <xf numFmtId="0" fontId="20" fillId="11" borderId="46" xfId="0" applyFont="1" applyFill="1" applyBorder="1" applyAlignment="1">
      <alignment horizontal="center" wrapText="1"/>
    </xf>
    <xf numFmtId="167" fontId="19" fillId="0" borderId="6" xfId="0" applyNumberFormat="1" applyFont="1" applyBorder="1" applyAlignment="1">
      <alignment horizontal="right" vertical="center" wrapText="1"/>
    </xf>
    <xf numFmtId="167" fontId="19" fillId="0" borderId="50" xfId="0" applyNumberFormat="1" applyFont="1" applyBorder="1" applyAlignment="1">
      <alignment horizontal="right" vertical="center" wrapText="1"/>
    </xf>
    <xf numFmtId="167" fontId="22" fillId="0" borderId="52" xfId="0" applyNumberFormat="1" applyFont="1" applyBorder="1" applyAlignment="1">
      <alignment horizontal="right" vertical="center" wrapText="1"/>
    </xf>
    <xf numFmtId="167" fontId="22" fillId="0" borderId="53" xfId="0" applyNumberFormat="1" applyFont="1" applyBorder="1" applyAlignment="1">
      <alignment horizontal="right" vertical="center" wrapText="1"/>
    </xf>
    <xf numFmtId="0" fontId="21" fillId="0" borderId="0" xfId="0" applyFont="1" applyAlignment="1">
      <alignment horizontal="centerContinuous" vertical="center"/>
    </xf>
    <xf numFmtId="0" fontId="19" fillId="0" borderId="1" xfId="0" applyFont="1" applyBorder="1" applyAlignment="1">
      <alignment horizontal="right" vertical="center" wrapText="1"/>
    </xf>
    <xf numFmtId="3" fontId="19" fillId="0" borderId="3" xfId="0" applyNumberFormat="1" applyFont="1" applyBorder="1" applyAlignment="1">
      <alignment horizontal="right" vertical="top" wrapText="1"/>
    </xf>
    <xf numFmtId="3" fontId="19" fillId="0" borderId="1" xfId="0" applyNumberFormat="1" applyFont="1" applyBorder="1" applyAlignment="1">
      <alignment horizontal="right" vertical="top" wrapText="1"/>
    </xf>
    <xf numFmtId="3" fontId="19" fillId="0" borderId="1" xfId="0" applyNumberFormat="1" applyFont="1" applyBorder="1" applyAlignment="1" applyProtection="1">
      <alignment horizontal="right"/>
      <protection locked="0"/>
    </xf>
    <xf numFmtId="164" fontId="19" fillId="0" borderId="1" xfId="0" applyNumberFormat="1" applyFont="1" applyBorder="1" applyAlignment="1">
      <alignment horizontal="right" vertical="top" wrapText="1"/>
    </xf>
    <xf numFmtId="2" fontId="19" fillId="0" borderId="1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9" fillId="0" borderId="46" xfId="0" applyFont="1" applyBorder="1" applyAlignment="1">
      <alignment horizontal="center" vertical="center" wrapText="1"/>
    </xf>
    <xf numFmtId="167" fontId="21" fillId="0" borderId="1" xfId="0" applyNumberFormat="1" applyFont="1" applyBorder="1" applyAlignment="1">
      <alignment horizontal="right" vertical="center" wrapText="1"/>
    </xf>
    <xf numFmtId="167" fontId="21" fillId="0" borderId="46" xfId="0" applyNumberFormat="1" applyFont="1" applyBorder="1" applyAlignment="1">
      <alignment horizontal="right" vertical="center" wrapText="1"/>
    </xf>
    <xf numFmtId="166" fontId="21" fillId="0" borderId="46" xfId="0" applyNumberFormat="1" applyFont="1" applyBorder="1" applyAlignment="1">
      <alignment horizontal="right" vertical="center" wrapText="1"/>
    </xf>
    <xf numFmtId="166" fontId="0" fillId="0" borderId="0" xfId="0" applyNumberFormat="1" applyAlignment="1">
      <alignment horizontal="right"/>
    </xf>
    <xf numFmtId="166" fontId="0" fillId="0" borderId="59" xfId="0" applyNumberFormat="1" applyBorder="1" applyAlignment="1">
      <alignment horizontal="right"/>
    </xf>
    <xf numFmtId="10" fontId="19" fillId="0" borderId="0" xfId="0" applyNumberFormat="1" applyFont="1"/>
    <xf numFmtId="0" fontId="19" fillId="0" borderId="46" xfId="0" applyFont="1" applyBorder="1" applyAlignment="1">
      <alignment horizontal="right" vertical="center" wrapText="1"/>
    </xf>
    <xf numFmtId="166" fontId="21" fillId="0" borderId="1" xfId="0" applyNumberFormat="1" applyFont="1" applyBorder="1" applyAlignment="1">
      <alignment horizontal="right" vertical="center" wrapText="1"/>
    </xf>
    <xf numFmtId="0" fontId="22" fillId="12" borderId="42" xfId="0" applyFont="1" applyFill="1" applyBorder="1" applyAlignment="1">
      <alignment horizontal="center" vertical="center"/>
    </xf>
    <xf numFmtId="0" fontId="22" fillId="12" borderId="43" xfId="0" applyFont="1" applyFill="1" applyBorder="1" applyAlignment="1">
      <alignment horizontal="center" vertical="center"/>
    </xf>
    <xf numFmtId="0" fontId="20" fillId="12" borderId="43" xfId="0" applyFont="1" applyFill="1" applyBorder="1" applyAlignment="1">
      <alignment horizontal="right" vertical="center" wrapText="1"/>
    </xf>
    <xf numFmtId="0" fontId="22" fillId="12" borderId="43" xfId="0" applyFont="1" applyFill="1" applyBorder="1" applyAlignment="1">
      <alignment horizontal="right" vertical="center" wrapText="1"/>
    </xf>
    <xf numFmtId="0" fontId="22" fillId="12" borderId="57" xfId="0" applyFont="1" applyFill="1" applyBorder="1" applyAlignment="1">
      <alignment horizontal="right" vertical="center" wrapText="1"/>
    </xf>
    <xf numFmtId="0" fontId="19" fillId="0" borderId="4" xfId="0" applyFont="1" applyBorder="1" applyAlignment="1">
      <alignment horizontal="center" vertical="center"/>
    </xf>
    <xf numFmtId="167" fontId="19" fillId="0" borderId="4" xfId="0" applyNumberFormat="1" applyFont="1" applyBorder="1" applyAlignment="1">
      <alignment horizontal="right" vertical="center" wrapText="1"/>
    </xf>
    <xf numFmtId="169" fontId="19" fillId="0" borderId="4" xfId="0" applyNumberFormat="1" applyFont="1" applyBorder="1" applyAlignment="1">
      <alignment horizontal="right" vertical="center" wrapText="1"/>
    </xf>
    <xf numFmtId="164" fontId="19" fillId="0" borderId="4" xfId="0" applyNumberFormat="1" applyFont="1" applyBorder="1" applyAlignment="1">
      <alignment horizontal="right" vertical="center"/>
    </xf>
    <xf numFmtId="167" fontId="19" fillId="0" borderId="64" xfId="0" applyNumberFormat="1" applyFont="1" applyBorder="1" applyAlignment="1">
      <alignment horizontal="right" vertical="center" wrapText="1"/>
    </xf>
    <xf numFmtId="0" fontId="19" fillId="0" borderId="6" xfId="0" applyFont="1" applyBorder="1" applyAlignment="1">
      <alignment horizontal="center" vertical="center"/>
    </xf>
    <xf numFmtId="169" fontId="19" fillId="0" borderId="6" xfId="0" applyNumberFormat="1" applyFont="1" applyBorder="1" applyAlignment="1">
      <alignment horizontal="right" vertical="center" wrapText="1"/>
    </xf>
    <xf numFmtId="164" fontId="19" fillId="0" borderId="6" xfId="0" applyNumberFormat="1" applyFont="1" applyBorder="1" applyAlignment="1">
      <alignment horizontal="right" vertical="center"/>
    </xf>
    <xf numFmtId="167" fontId="19" fillId="0" borderId="65" xfId="0" applyNumberFormat="1" applyFont="1" applyBorder="1" applyAlignment="1">
      <alignment horizontal="right" vertical="center" wrapText="1"/>
    </xf>
    <xf numFmtId="0" fontId="22" fillId="0" borderId="5" xfId="0" applyFont="1" applyBorder="1" applyAlignment="1">
      <alignment horizontal="center" vertical="center"/>
    </xf>
    <xf numFmtId="167" fontId="22" fillId="0" borderId="5" xfId="0" applyNumberFormat="1" applyFont="1" applyBorder="1" applyAlignment="1">
      <alignment horizontal="right" vertical="center" wrapText="1"/>
    </xf>
    <xf numFmtId="169" fontId="22" fillId="0" borderId="5" xfId="0" applyNumberFormat="1" applyFont="1" applyBorder="1" applyAlignment="1">
      <alignment horizontal="right" vertical="center" wrapText="1"/>
    </xf>
    <xf numFmtId="167" fontId="22" fillId="0" borderId="66" xfId="0" applyNumberFormat="1" applyFont="1" applyBorder="1" applyAlignment="1">
      <alignment horizontal="right" vertical="center" wrapText="1"/>
    </xf>
    <xf numFmtId="167" fontId="19" fillId="0" borderId="4" xfId="0" applyNumberFormat="1" applyFont="1" applyBorder="1" applyAlignment="1">
      <alignment horizontal="right" vertical="center"/>
    </xf>
    <xf numFmtId="167" fontId="19" fillId="0" borderId="64" xfId="0" applyNumberFormat="1" applyFont="1" applyBorder="1" applyAlignment="1">
      <alignment horizontal="right" vertical="center"/>
    </xf>
    <xf numFmtId="167" fontId="19" fillId="0" borderId="6" xfId="0" applyNumberFormat="1" applyFont="1" applyBorder="1" applyAlignment="1">
      <alignment horizontal="right" vertical="center"/>
    </xf>
    <xf numFmtId="167" fontId="19" fillId="0" borderId="65" xfId="0" applyNumberFormat="1" applyFont="1" applyBorder="1" applyAlignment="1">
      <alignment horizontal="right" vertical="center"/>
    </xf>
    <xf numFmtId="167" fontId="22" fillId="0" borderId="5" xfId="0" applyNumberFormat="1" applyFont="1" applyBorder="1" applyAlignment="1">
      <alignment horizontal="right" vertical="center"/>
    </xf>
    <xf numFmtId="167" fontId="22" fillId="0" borderId="66" xfId="0" applyNumberFormat="1" applyFont="1" applyBorder="1" applyAlignment="1">
      <alignment horizontal="right" vertical="center"/>
    </xf>
    <xf numFmtId="164" fontId="19" fillId="0" borderId="5" xfId="0" applyNumberFormat="1" applyFont="1" applyBorder="1" applyAlignment="1">
      <alignment horizontal="right" vertical="center"/>
    </xf>
    <xf numFmtId="167" fontId="19" fillId="0" borderId="48" xfId="0" applyNumberFormat="1" applyFont="1" applyBorder="1" applyAlignment="1">
      <alignment horizontal="right" vertical="center" wrapText="1"/>
    </xf>
    <xf numFmtId="0" fontId="22" fillId="0" borderId="67" xfId="0" applyFont="1" applyBorder="1" applyAlignment="1">
      <alignment horizontal="center" vertical="center"/>
    </xf>
    <xf numFmtId="167" fontId="22" fillId="0" borderId="67" xfId="0" applyNumberFormat="1" applyFont="1" applyBorder="1" applyAlignment="1">
      <alignment horizontal="right" vertical="center" wrapText="1"/>
    </xf>
    <xf numFmtId="167" fontId="22" fillId="0" borderId="67" xfId="0" applyNumberFormat="1" applyFont="1" applyBorder="1" applyAlignment="1">
      <alignment horizontal="right" vertical="center"/>
    </xf>
    <xf numFmtId="164" fontId="19" fillId="0" borderId="67" xfId="0" applyNumberFormat="1" applyFont="1" applyBorder="1" applyAlignment="1">
      <alignment horizontal="right" vertical="center"/>
    </xf>
    <xf numFmtId="167" fontId="22" fillId="0" borderId="68" xfId="0" applyNumberFormat="1" applyFont="1" applyBorder="1" applyAlignment="1">
      <alignment horizontal="right" vertical="center" wrapText="1"/>
    </xf>
    <xf numFmtId="0" fontId="22" fillId="12" borderId="69" xfId="0" applyFont="1" applyFill="1" applyBorder="1" applyAlignment="1">
      <alignment horizontal="center" vertical="center"/>
    </xf>
    <xf numFmtId="0" fontId="22" fillId="12" borderId="43" xfId="0" applyFont="1" applyFill="1" applyBorder="1" applyAlignment="1">
      <alignment horizontal="right" vertical="center"/>
    </xf>
    <xf numFmtId="0" fontId="22" fillId="12" borderId="57" xfId="0" applyFont="1" applyFill="1" applyBorder="1" applyAlignment="1">
      <alignment horizontal="right" vertical="center"/>
    </xf>
    <xf numFmtId="167" fontId="32" fillId="0" borderId="4" xfId="0" applyNumberFormat="1" applyFont="1" applyBorder="1" applyAlignment="1">
      <alignment horizontal="right" vertical="center"/>
    </xf>
    <xf numFmtId="167" fontId="32" fillId="0" borderId="6" xfId="0" applyNumberFormat="1" applyFont="1" applyBorder="1" applyAlignment="1">
      <alignment horizontal="right" vertical="center"/>
    </xf>
    <xf numFmtId="167" fontId="33" fillId="0" borderId="5" xfId="0" applyNumberFormat="1" applyFont="1" applyBorder="1" applyAlignment="1">
      <alignment horizontal="right" vertical="center"/>
    </xf>
    <xf numFmtId="167" fontId="21" fillId="0" borderId="4" xfId="0" applyNumberFormat="1" applyFont="1" applyBorder="1" applyAlignment="1">
      <alignment horizontal="right" vertical="center"/>
    </xf>
    <xf numFmtId="167" fontId="21" fillId="0" borderId="64" xfId="0" applyNumberFormat="1" applyFont="1" applyBorder="1" applyAlignment="1">
      <alignment horizontal="right" vertical="center"/>
    </xf>
    <xf numFmtId="167" fontId="21" fillId="0" borderId="6" xfId="0" applyNumberFormat="1" applyFont="1" applyBorder="1" applyAlignment="1">
      <alignment horizontal="right" vertical="center"/>
    </xf>
    <xf numFmtId="167" fontId="21" fillId="0" borderId="65" xfId="0" applyNumberFormat="1" applyFont="1" applyBorder="1" applyAlignment="1">
      <alignment horizontal="right" vertical="center"/>
    </xf>
    <xf numFmtId="167" fontId="20" fillId="0" borderId="5" xfId="0" applyNumberFormat="1" applyFont="1" applyBorder="1" applyAlignment="1">
      <alignment horizontal="right" vertical="center"/>
    </xf>
    <xf numFmtId="167" fontId="20" fillId="0" borderId="66" xfId="0" applyNumberFormat="1" applyFont="1" applyBorder="1" applyAlignment="1">
      <alignment horizontal="right" vertical="center"/>
    </xf>
    <xf numFmtId="167" fontId="20" fillId="0" borderId="67" xfId="0" applyNumberFormat="1" applyFont="1" applyBorder="1" applyAlignment="1">
      <alignment horizontal="right" vertical="center"/>
    </xf>
    <xf numFmtId="167" fontId="20" fillId="0" borderId="70" xfId="0" applyNumberFormat="1" applyFont="1" applyBorder="1" applyAlignment="1">
      <alignment horizontal="right" vertical="center"/>
    </xf>
    <xf numFmtId="0" fontId="22" fillId="12" borderId="71" xfId="0" applyFont="1" applyFill="1" applyBorder="1" applyAlignment="1">
      <alignment horizontal="centerContinuous" vertical="center"/>
    </xf>
    <xf numFmtId="0" fontId="22" fillId="12" borderId="54" xfId="0" applyFont="1" applyFill="1" applyBorder="1" applyAlignment="1">
      <alignment horizontal="centerContinuous" vertical="center"/>
    </xf>
    <xf numFmtId="0" fontId="22" fillId="12" borderId="73" xfId="0" applyFont="1" applyFill="1" applyBorder="1" applyAlignment="1">
      <alignment horizontal="centerContinuous" vertical="center"/>
    </xf>
    <xf numFmtId="0" fontId="22" fillId="12" borderId="2" xfId="0" applyFont="1" applyFill="1" applyBorder="1" applyAlignment="1">
      <alignment horizontal="right" vertical="center"/>
    </xf>
    <xf numFmtId="0" fontId="22" fillId="12" borderId="9" xfId="0" applyFont="1" applyFill="1" applyBorder="1" applyAlignment="1">
      <alignment horizontal="right" vertical="center"/>
    </xf>
    <xf numFmtId="0" fontId="22" fillId="12" borderId="3" xfId="0" applyFont="1" applyFill="1" applyBorder="1" applyAlignment="1">
      <alignment horizontal="right" vertical="center"/>
    </xf>
    <xf numFmtId="0" fontId="21" fillId="0" borderId="47" xfId="0" applyFont="1" applyBorder="1" applyAlignment="1">
      <alignment horizontal="justify" vertical="center" wrapText="1"/>
    </xf>
    <xf numFmtId="0" fontId="21" fillId="0" borderId="74" xfId="0" applyFont="1" applyBorder="1" applyAlignment="1">
      <alignment horizontal="right" vertical="center" wrapText="1"/>
    </xf>
    <xf numFmtId="0" fontId="21" fillId="0" borderId="75" xfId="0" applyFont="1" applyBorder="1" applyAlignment="1">
      <alignment horizontal="right" vertical="center" wrapText="1"/>
    </xf>
    <xf numFmtId="0" fontId="21" fillId="0" borderId="76" xfId="0" applyFont="1" applyBorder="1" applyAlignment="1">
      <alignment horizontal="right" vertical="center" wrapText="1"/>
    </xf>
    <xf numFmtId="0" fontId="21" fillId="0" borderId="64" xfId="0" applyFont="1" applyBorder="1" applyAlignment="1">
      <alignment horizontal="right" vertical="center" wrapText="1"/>
    </xf>
    <xf numFmtId="0" fontId="21" fillId="0" borderId="49" xfId="0" applyFont="1" applyBorder="1" applyAlignment="1">
      <alignment horizontal="justify" vertical="center" wrapText="1"/>
    </xf>
    <xf numFmtId="0" fontId="19" fillId="0" borderId="0" xfId="0" applyFont="1" applyAlignment="1">
      <alignment horizontal="right" vertical="center" wrapText="1"/>
    </xf>
    <xf numFmtId="0" fontId="19" fillId="0" borderId="77" xfId="0" applyFont="1" applyBorder="1" applyAlignment="1">
      <alignment horizontal="right" vertical="center" wrapText="1"/>
    </xf>
    <xf numFmtId="0" fontId="19" fillId="0" borderId="78" xfId="0" applyFont="1" applyBorder="1" applyAlignment="1">
      <alignment horizontal="right" vertical="center" wrapText="1"/>
    </xf>
    <xf numFmtId="0" fontId="19" fillId="0" borderId="65" xfId="0" applyFont="1" applyBorder="1" applyAlignment="1">
      <alignment horizontal="right" vertical="center" wrapText="1"/>
    </xf>
    <xf numFmtId="164" fontId="19" fillId="0" borderId="0" xfId="0" applyNumberFormat="1" applyFont="1" applyAlignment="1">
      <alignment horizontal="right" vertical="center" wrapText="1"/>
    </xf>
    <xf numFmtId="164" fontId="19" fillId="0" borderId="77" xfId="0" applyNumberFormat="1" applyFont="1" applyBorder="1" applyAlignment="1">
      <alignment horizontal="right" vertical="center" wrapText="1"/>
    </xf>
    <xf numFmtId="164" fontId="19" fillId="0" borderId="78" xfId="0" applyNumberFormat="1" applyFont="1" applyBorder="1" applyAlignment="1">
      <alignment horizontal="right" vertical="center" wrapText="1"/>
    </xf>
    <xf numFmtId="164" fontId="19" fillId="0" borderId="65" xfId="0" applyNumberFormat="1" applyFont="1" applyBorder="1" applyAlignment="1">
      <alignment horizontal="right" vertical="center" wrapText="1"/>
    </xf>
    <xf numFmtId="0" fontId="21" fillId="0" borderId="79" xfId="0" applyFont="1" applyBorder="1" applyAlignment="1">
      <alignment horizontal="right" vertical="center" wrapText="1"/>
    </xf>
    <xf numFmtId="0" fontId="21" fillId="0" borderId="62" xfId="0" applyFont="1" applyBorder="1" applyAlignment="1">
      <alignment horizontal="right" vertical="center" wrapText="1"/>
    </xf>
    <xf numFmtId="0" fontId="21" fillId="0" borderId="61" xfId="0" applyFont="1" applyBorder="1" applyAlignment="1">
      <alignment horizontal="right" vertical="center" wrapText="1"/>
    </xf>
    <xf numFmtId="0" fontId="21" fillId="0" borderId="63" xfId="0" applyFont="1" applyBorder="1" applyAlignment="1">
      <alignment horizontal="right" vertical="center" wrapText="1"/>
    </xf>
    <xf numFmtId="0" fontId="34" fillId="0" borderId="0" xfId="0" applyFont="1"/>
    <xf numFmtId="0" fontId="19" fillId="0" borderId="0" xfId="0" applyFont="1" applyAlignment="1">
      <alignment horizontal="centerContinuous" vertical="center"/>
    </xf>
    <xf numFmtId="0" fontId="19" fillId="0" borderId="1" xfId="0" applyFont="1" applyBorder="1" applyAlignment="1">
      <alignment horizontal="center" vertical="top" wrapText="1"/>
    </xf>
    <xf numFmtId="0" fontId="35" fillId="0" borderId="1" xfId="0" applyFont="1" applyBorder="1" applyAlignment="1">
      <alignment horizontal="center" vertical="top" wrapText="1"/>
    </xf>
    <xf numFmtId="0" fontId="35" fillId="0" borderId="46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right" vertical="center" wrapText="1"/>
    </xf>
    <xf numFmtId="0" fontId="21" fillId="0" borderId="3" xfId="0" applyFont="1" applyBorder="1" applyAlignment="1">
      <alignment horizontal="right" vertical="center" wrapText="1"/>
    </xf>
    <xf numFmtId="0" fontId="21" fillId="0" borderId="46" xfId="0" applyFont="1" applyBorder="1" applyAlignment="1">
      <alignment horizontal="right" vertical="center" wrapText="1"/>
    </xf>
    <xf numFmtId="0" fontId="19" fillId="0" borderId="1" xfId="0" applyFont="1" applyBorder="1" applyAlignment="1">
      <alignment horizontal="right" vertical="top" wrapText="1"/>
    </xf>
    <xf numFmtId="0" fontId="19" fillId="0" borderId="1" xfId="0" applyFont="1" applyBorder="1" applyAlignment="1" applyProtection="1">
      <alignment horizontal="right"/>
      <protection locked="0"/>
    </xf>
    <xf numFmtId="0" fontId="35" fillId="0" borderId="1" xfId="0" applyFont="1" applyBorder="1" applyAlignment="1">
      <alignment horizontal="right" vertical="top" wrapText="1"/>
    </xf>
    <xf numFmtId="0" fontId="19" fillId="0" borderId="46" xfId="0" applyFont="1" applyBorder="1" applyAlignment="1">
      <alignment horizontal="right" vertical="top" wrapText="1"/>
    </xf>
    <xf numFmtId="0" fontId="35" fillId="0" borderId="46" xfId="0" applyFont="1" applyBorder="1" applyAlignment="1">
      <alignment horizontal="right" vertical="top" wrapText="1"/>
    </xf>
    <xf numFmtId="0" fontId="21" fillId="0" borderId="1" xfId="0" applyFont="1" applyBorder="1" applyAlignment="1">
      <alignment horizontal="center" vertical="center" wrapText="1"/>
    </xf>
    <xf numFmtId="0" fontId="21" fillId="0" borderId="46" xfId="0" applyFont="1" applyBorder="1" applyAlignment="1">
      <alignment horizontal="center" vertical="center" wrapText="1"/>
    </xf>
    <xf numFmtId="2" fontId="21" fillId="0" borderId="1" xfId="0" applyNumberFormat="1" applyFont="1" applyBorder="1" applyAlignment="1">
      <alignment horizontal="right" vertical="center" wrapText="1"/>
    </xf>
    <xf numFmtId="2" fontId="19" fillId="0" borderId="1" xfId="0" applyNumberFormat="1" applyFont="1" applyBorder="1" applyAlignment="1">
      <alignment horizontal="right" vertical="top" wrapText="1"/>
    </xf>
    <xf numFmtId="2" fontId="19" fillId="0" borderId="1" xfId="0" applyNumberFormat="1" applyFont="1" applyBorder="1" applyAlignment="1">
      <alignment horizontal="right" vertical="center" wrapText="1"/>
    </xf>
    <xf numFmtId="0" fontId="22" fillId="0" borderId="0" xfId="0" applyFont="1" applyAlignment="1">
      <alignment horizontal="left" vertical="center"/>
    </xf>
    <xf numFmtId="2" fontId="21" fillId="0" borderId="46" xfId="0" applyNumberFormat="1" applyFont="1" applyBorder="1" applyAlignment="1">
      <alignment horizontal="right" vertical="center" wrapText="1"/>
    </xf>
    <xf numFmtId="0" fontId="22" fillId="0" borderId="42" xfId="0" applyFont="1" applyBorder="1" applyAlignment="1">
      <alignment horizontal="center" vertical="center"/>
    </xf>
    <xf numFmtId="0" fontId="20" fillId="0" borderId="43" xfId="0" applyFont="1" applyBorder="1" applyAlignment="1">
      <alignment horizontal="center" vertical="center"/>
    </xf>
    <xf numFmtId="0" fontId="20" fillId="0" borderId="43" xfId="0" applyFont="1" applyBorder="1" applyAlignment="1">
      <alignment horizontal="right" vertical="center" wrapText="1"/>
    </xf>
    <xf numFmtId="2" fontId="22" fillId="0" borderId="43" xfId="0" applyNumberFormat="1" applyFont="1" applyBorder="1" applyAlignment="1">
      <alignment horizontal="right" vertical="center" wrapText="1"/>
    </xf>
    <xf numFmtId="0" fontId="22" fillId="0" borderId="57" xfId="0" applyFont="1" applyBorder="1" applyAlignment="1">
      <alignment horizontal="right" vertical="center" wrapText="1"/>
    </xf>
    <xf numFmtId="0" fontId="21" fillId="0" borderId="4" xfId="0" applyFont="1" applyBorder="1" applyAlignment="1">
      <alignment horizontal="center" vertical="center"/>
    </xf>
    <xf numFmtId="167" fontId="21" fillId="0" borderId="4" xfId="0" applyNumberFormat="1" applyFont="1" applyBorder="1" applyAlignment="1">
      <alignment horizontal="right" vertical="center" wrapText="1"/>
    </xf>
    <xf numFmtId="166" fontId="19" fillId="0" borderId="4" xfId="0" applyNumberFormat="1" applyFont="1" applyBorder="1" applyAlignment="1">
      <alignment horizontal="right" vertical="center" wrapText="1"/>
    </xf>
    <xf numFmtId="166" fontId="21" fillId="0" borderId="4" xfId="0" applyNumberFormat="1" applyFont="1" applyBorder="1" applyAlignment="1">
      <alignment horizontal="right" vertical="center"/>
    </xf>
    <xf numFmtId="0" fontId="21" fillId="0" borderId="6" xfId="0" applyFont="1" applyBorder="1" applyAlignment="1">
      <alignment horizontal="center" vertical="center"/>
    </xf>
    <xf numFmtId="167" fontId="21" fillId="0" borderId="6" xfId="0" applyNumberFormat="1" applyFont="1" applyBorder="1" applyAlignment="1">
      <alignment horizontal="right" vertical="center" wrapText="1"/>
    </xf>
    <xf numFmtId="166" fontId="21" fillId="6" borderId="6" xfId="0" applyNumberFormat="1" applyFont="1" applyFill="1" applyBorder="1" applyAlignment="1">
      <alignment horizontal="right" vertical="center"/>
    </xf>
    <xf numFmtId="166" fontId="19" fillId="0" borderId="6" xfId="0" applyNumberFormat="1" applyFont="1" applyBorder="1" applyAlignment="1">
      <alignment horizontal="right" vertical="center" wrapText="1"/>
    </xf>
    <xf numFmtId="0" fontId="20" fillId="12" borderId="5" xfId="0" applyFont="1" applyFill="1" applyBorder="1" applyAlignment="1">
      <alignment horizontal="center" vertical="center"/>
    </xf>
    <xf numFmtId="167" fontId="20" fillId="12" borderId="5" xfId="0" applyNumberFormat="1" applyFont="1" applyFill="1" applyBorder="1" applyAlignment="1">
      <alignment horizontal="right" vertical="center" wrapText="1"/>
    </xf>
    <xf numFmtId="167" fontId="19" fillId="12" borderId="5" xfId="0" applyNumberFormat="1" applyFont="1" applyFill="1" applyBorder="1" applyAlignment="1">
      <alignment horizontal="right" vertical="center" wrapText="1"/>
    </xf>
    <xf numFmtId="166" fontId="19" fillId="12" borderId="5" xfId="0" applyNumberFormat="1" applyFont="1" applyFill="1" applyBorder="1" applyAlignment="1">
      <alignment horizontal="right" vertical="center" wrapText="1"/>
    </xf>
    <xf numFmtId="167" fontId="19" fillId="12" borderId="66" xfId="0" applyNumberFormat="1" applyFont="1" applyFill="1" applyBorder="1" applyAlignment="1">
      <alignment horizontal="right" vertical="center" wrapText="1"/>
    </xf>
    <xf numFmtId="0" fontId="21" fillId="6" borderId="6" xfId="0" applyFont="1" applyFill="1" applyBorder="1" applyAlignment="1">
      <alignment horizontal="center" vertical="center"/>
    </xf>
    <xf numFmtId="167" fontId="21" fillId="6" borderId="6" xfId="0" applyNumberFormat="1" applyFont="1" applyFill="1" applyBorder="1" applyAlignment="1">
      <alignment horizontal="right" vertical="center"/>
    </xf>
    <xf numFmtId="167" fontId="21" fillId="6" borderId="65" xfId="0" applyNumberFormat="1" applyFont="1" applyFill="1" applyBorder="1" applyAlignment="1">
      <alignment horizontal="right" vertical="center"/>
    </xf>
    <xf numFmtId="0" fontId="20" fillId="12" borderId="67" xfId="0" applyFont="1" applyFill="1" applyBorder="1" applyAlignment="1">
      <alignment horizontal="center" vertical="center"/>
    </xf>
    <xf numFmtId="167" fontId="20" fillId="12" borderId="67" xfId="0" applyNumberFormat="1" applyFont="1" applyFill="1" applyBorder="1" applyAlignment="1">
      <alignment horizontal="right" vertical="center" wrapText="1"/>
    </xf>
    <xf numFmtId="167" fontId="19" fillId="12" borderId="67" xfId="0" applyNumberFormat="1" applyFont="1" applyFill="1" applyBorder="1" applyAlignment="1">
      <alignment horizontal="right" vertical="center" wrapText="1"/>
    </xf>
    <xf numFmtId="166" fontId="19" fillId="12" borderId="67" xfId="0" applyNumberFormat="1" applyFont="1" applyFill="1" applyBorder="1" applyAlignment="1">
      <alignment horizontal="right" vertical="center" wrapText="1"/>
    </xf>
    <xf numFmtId="167" fontId="19" fillId="12" borderId="70" xfId="0" applyNumberFormat="1" applyFont="1" applyFill="1" applyBorder="1" applyAlignment="1">
      <alignment horizontal="right" vertical="center" wrapText="1"/>
    </xf>
    <xf numFmtId="0" fontId="22" fillId="0" borderId="55" xfId="0" applyFont="1" applyBorder="1" applyAlignment="1">
      <alignment horizontal="right" vertical="center" wrapText="1"/>
    </xf>
    <xf numFmtId="0" fontId="22" fillId="0" borderId="44" xfId="0" applyFont="1" applyBorder="1" applyAlignment="1">
      <alignment horizontal="right" vertical="center" wrapText="1"/>
    </xf>
    <xf numFmtId="170" fontId="19" fillId="0" borderId="4" xfId="0" applyNumberFormat="1" applyFont="1" applyBorder="1" applyAlignment="1">
      <alignment horizontal="right" vertical="center" wrapText="1"/>
    </xf>
    <xf numFmtId="167" fontId="19" fillId="0" borderId="76" xfId="0" applyNumberFormat="1" applyFont="1" applyBorder="1" applyAlignment="1">
      <alignment horizontal="right" vertical="center" wrapText="1"/>
    </xf>
    <xf numFmtId="170" fontId="19" fillId="0" borderId="6" xfId="0" applyNumberFormat="1" applyFont="1" applyBorder="1" applyAlignment="1">
      <alignment horizontal="right" vertical="center" wrapText="1"/>
    </xf>
    <xf numFmtId="167" fontId="19" fillId="0" borderId="78" xfId="0" applyNumberFormat="1" applyFont="1" applyBorder="1" applyAlignment="1">
      <alignment horizontal="right" vertical="center" wrapText="1"/>
    </xf>
    <xf numFmtId="170" fontId="19" fillId="12" borderId="5" xfId="0" applyNumberFormat="1" applyFont="1" applyFill="1" applyBorder="1" applyAlignment="1">
      <alignment horizontal="right" vertical="center" wrapText="1"/>
    </xf>
    <xf numFmtId="167" fontId="19" fillId="12" borderId="7" xfId="0" applyNumberFormat="1" applyFont="1" applyFill="1" applyBorder="1" applyAlignment="1">
      <alignment horizontal="right" vertical="center" wrapText="1"/>
    </xf>
    <xf numFmtId="167" fontId="19" fillId="12" borderId="80" xfId="0" applyNumberFormat="1" applyFont="1" applyFill="1" applyBorder="1" applyAlignment="1">
      <alignment horizontal="right" vertical="center" wrapText="1"/>
    </xf>
    <xf numFmtId="167" fontId="21" fillId="0" borderId="76" xfId="0" applyNumberFormat="1" applyFont="1" applyBorder="1" applyAlignment="1">
      <alignment horizontal="right" vertical="center"/>
    </xf>
    <xf numFmtId="167" fontId="21" fillId="0" borderId="48" xfId="0" applyNumberFormat="1" applyFont="1" applyBorder="1" applyAlignment="1">
      <alignment horizontal="right" vertical="center"/>
    </xf>
    <xf numFmtId="167" fontId="21" fillId="6" borderId="78" xfId="0" applyNumberFormat="1" applyFont="1" applyFill="1" applyBorder="1" applyAlignment="1">
      <alignment horizontal="right" vertical="center"/>
    </xf>
    <xf numFmtId="167" fontId="21" fillId="6" borderId="50" xfId="0" applyNumberFormat="1" applyFont="1" applyFill="1" applyBorder="1" applyAlignment="1">
      <alignment horizontal="right" vertical="center"/>
    </xf>
    <xf numFmtId="167" fontId="19" fillId="12" borderId="81" xfId="0" applyNumberFormat="1" applyFont="1" applyFill="1" applyBorder="1" applyAlignment="1">
      <alignment horizontal="right" vertical="center" wrapText="1"/>
    </xf>
    <xf numFmtId="167" fontId="19" fillId="12" borderId="68" xfId="0" applyNumberFormat="1" applyFont="1" applyFill="1" applyBorder="1" applyAlignment="1">
      <alignment horizontal="right" vertical="center" wrapText="1"/>
    </xf>
    <xf numFmtId="0" fontId="20" fillId="0" borderId="0" xfId="0" applyFont="1" applyAlignment="1">
      <alignment horizontal="centerContinuous" vertical="center"/>
    </xf>
    <xf numFmtId="0" fontId="21" fillId="11" borderId="1" xfId="0" applyFont="1" applyFill="1" applyBorder="1" applyAlignment="1">
      <alignment horizontal="right" wrapText="1"/>
    </xf>
    <xf numFmtId="0" fontId="21" fillId="11" borderId="44" xfId="0" applyFont="1" applyFill="1" applyBorder="1" applyAlignment="1">
      <alignment horizontal="right" wrapText="1"/>
    </xf>
    <xf numFmtId="3" fontId="19" fillId="0" borderId="4" xfId="0" applyNumberFormat="1" applyFont="1" applyBorder="1" applyAlignment="1">
      <alignment horizontal="right" vertical="center" wrapText="1"/>
    </xf>
    <xf numFmtId="3" fontId="19" fillId="0" borderId="48" xfId="0" applyNumberFormat="1" applyFont="1" applyBorder="1" applyAlignment="1">
      <alignment horizontal="right" vertical="center" wrapText="1"/>
    </xf>
    <xf numFmtId="3" fontId="19" fillId="0" borderId="6" xfId="0" applyNumberFormat="1" applyFont="1" applyBorder="1" applyAlignment="1">
      <alignment horizontal="right" vertical="center" wrapText="1"/>
    </xf>
    <xf numFmtId="168" fontId="19" fillId="0" borderId="6" xfId="0" applyNumberFormat="1" applyFont="1" applyBorder="1" applyAlignment="1">
      <alignment horizontal="right" vertical="center" wrapText="1"/>
    </xf>
    <xf numFmtId="168" fontId="19" fillId="0" borderId="50" xfId="0" applyNumberFormat="1" applyFont="1" applyBorder="1" applyAlignment="1">
      <alignment horizontal="right" vertical="center" wrapText="1"/>
    </xf>
    <xf numFmtId="0" fontId="20" fillId="0" borderId="82" xfId="0" applyFont="1" applyBorder="1" applyAlignment="1">
      <alignment horizontal="left" vertical="center" wrapText="1"/>
    </xf>
    <xf numFmtId="3" fontId="20" fillId="0" borderId="83" xfId="0" applyNumberFormat="1" applyFont="1" applyBorder="1" applyAlignment="1">
      <alignment horizontal="right" vertical="center" wrapText="1"/>
    </xf>
    <xf numFmtId="168" fontId="20" fillId="0" borderId="83" xfId="0" applyNumberFormat="1" applyFont="1" applyBorder="1" applyAlignment="1">
      <alignment horizontal="right" vertical="center" wrapText="1"/>
    </xf>
    <xf numFmtId="168" fontId="20" fillId="0" borderId="84" xfId="0" applyNumberFormat="1" applyFont="1" applyBorder="1" applyAlignment="1">
      <alignment horizontal="right" vertical="center" wrapText="1"/>
    </xf>
    <xf numFmtId="0" fontId="21" fillId="11" borderId="43" xfId="0" applyFont="1" applyFill="1" applyBorder="1" applyAlignment="1">
      <alignment horizontal="right" wrapText="1"/>
    </xf>
    <xf numFmtId="0" fontId="21" fillId="0" borderId="4" xfId="0" applyFont="1" applyBorder="1" applyAlignment="1">
      <alignment horizontal="right" vertical="center" wrapText="1"/>
    </xf>
    <xf numFmtId="167" fontId="21" fillId="0" borderId="48" xfId="0" applyNumberFormat="1" applyFont="1" applyBorder="1" applyAlignment="1">
      <alignment horizontal="right" vertical="center" wrapText="1"/>
    </xf>
    <xf numFmtId="167" fontId="20" fillId="0" borderId="83" xfId="0" applyNumberFormat="1" applyFont="1" applyBorder="1" applyAlignment="1">
      <alignment horizontal="right" vertical="center" wrapText="1"/>
    </xf>
    <xf numFmtId="167" fontId="20" fillId="0" borderId="84" xfId="0" applyNumberFormat="1" applyFont="1" applyBorder="1" applyAlignment="1">
      <alignment horizontal="right" vertical="center" wrapText="1"/>
    </xf>
    <xf numFmtId="0" fontId="21" fillId="0" borderId="72" xfId="0" applyFont="1" applyBorder="1" applyAlignment="1">
      <alignment horizontal="center" vertical="center"/>
    </xf>
    <xf numFmtId="0" fontId="19" fillId="0" borderId="72" xfId="0" applyFont="1" applyBorder="1"/>
    <xf numFmtId="0" fontId="21" fillId="11" borderId="83" xfId="0" applyFont="1" applyFill="1" applyBorder="1" applyAlignment="1">
      <alignment horizontal="center" wrapText="1"/>
    </xf>
    <xf numFmtId="0" fontId="21" fillId="11" borderId="43" xfId="0" applyFont="1" applyFill="1" applyBorder="1" applyAlignment="1">
      <alignment horizontal="center" wrapText="1"/>
    </xf>
    <xf numFmtId="3" fontId="21" fillId="0" borderId="6" xfId="0" applyNumberFormat="1" applyFont="1" applyBorder="1" applyAlignment="1">
      <alignment horizontal="right" vertical="center" wrapText="1"/>
    </xf>
    <xf numFmtId="168" fontId="21" fillId="0" borderId="6" xfId="0" applyNumberFormat="1" applyFont="1" applyBorder="1" applyAlignment="1">
      <alignment horizontal="right" vertical="center" wrapText="1"/>
    </xf>
    <xf numFmtId="3" fontId="19" fillId="0" borderId="67" xfId="0" applyNumberFormat="1" applyFont="1" applyBorder="1" applyAlignment="1">
      <alignment horizontal="right" vertical="center" wrapText="1"/>
    </xf>
    <xf numFmtId="168" fontId="19" fillId="0" borderId="67" xfId="0" applyNumberFormat="1" applyFont="1" applyBorder="1" applyAlignment="1">
      <alignment horizontal="right" vertical="center" wrapText="1"/>
    </xf>
    <xf numFmtId="0" fontId="21" fillId="12" borderId="42" xfId="0" applyFont="1" applyFill="1" applyBorder="1" applyAlignment="1">
      <alignment horizontal="left" vertical="center"/>
    </xf>
    <xf numFmtId="0" fontId="20" fillId="12" borderId="43" xfId="0" applyFont="1" applyFill="1" applyBorder="1" applyAlignment="1">
      <alignment horizontal="right" vertical="center"/>
    </xf>
    <xf numFmtId="0" fontId="22" fillId="12" borderId="44" xfId="0" applyFont="1" applyFill="1" applyBorder="1" applyAlignment="1">
      <alignment horizontal="right" vertical="center" wrapText="1"/>
    </xf>
    <xf numFmtId="0" fontId="19" fillId="0" borderId="45" xfId="0" applyFont="1" applyBorder="1" applyAlignment="1">
      <alignment horizontal="left" vertical="center" wrapText="1"/>
    </xf>
    <xf numFmtId="9" fontId="21" fillId="0" borderId="1" xfId="0" applyNumberFormat="1" applyFont="1" applyBorder="1" applyAlignment="1">
      <alignment horizontal="right" vertical="center"/>
    </xf>
    <xf numFmtId="167" fontId="21" fillId="0" borderId="1" xfId="0" applyNumberFormat="1" applyFont="1" applyBorder="1" applyAlignment="1">
      <alignment horizontal="right" vertical="center"/>
    </xf>
    <xf numFmtId="0" fontId="19" fillId="0" borderId="51" xfId="0" applyFont="1" applyBorder="1" applyAlignment="1">
      <alignment horizontal="left" vertical="center" wrapText="1"/>
    </xf>
    <xf numFmtId="9" fontId="21" fillId="0" borderId="52" xfId="0" applyNumberFormat="1" applyFont="1" applyBorder="1" applyAlignment="1">
      <alignment horizontal="right" vertical="center"/>
    </xf>
    <xf numFmtId="167" fontId="21" fillId="0" borderId="52" xfId="0" applyNumberFormat="1" applyFont="1" applyBorder="1" applyAlignment="1">
      <alignment horizontal="right" vertical="center" wrapText="1"/>
    </xf>
    <xf numFmtId="167" fontId="21" fillId="0" borderId="53" xfId="0" applyNumberFormat="1" applyFont="1" applyBorder="1" applyAlignment="1">
      <alignment horizontal="right" vertical="center" wrapText="1"/>
    </xf>
    <xf numFmtId="0" fontId="21" fillId="0" borderId="0" xfId="0" applyFont="1" applyAlignment="1">
      <alignment horizontal="left" vertical="center" wrapText="1"/>
    </xf>
    <xf numFmtId="0" fontId="36" fillId="0" borderId="0" xfId="0" applyFont="1"/>
    <xf numFmtId="0" fontId="37" fillId="11" borderId="87" xfId="0" applyFont="1" applyFill="1" applyBorder="1" applyAlignment="1">
      <alignment horizontal="right" vertical="center" wrapText="1"/>
    </xf>
    <xf numFmtId="0" fontId="36" fillId="0" borderId="87" xfId="0" applyFont="1" applyBorder="1" applyAlignment="1">
      <alignment horizontal="center" vertical="center" wrapText="1"/>
    </xf>
    <xf numFmtId="0" fontId="36" fillId="0" borderId="87" xfId="0" applyFont="1" applyBorder="1" applyAlignment="1">
      <alignment horizontal="left" vertical="center" wrapText="1"/>
    </xf>
    <xf numFmtId="3" fontId="36" fillId="0" borderId="87" xfId="0" applyNumberFormat="1" applyFont="1" applyBorder="1" applyAlignment="1">
      <alignment horizontal="right" vertical="center" wrapText="1"/>
    </xf>
    <xf numFmtId="166" fontId="36" fillId="0" borderId="87" xfId="0" applyNumberFormat="1" applyFont="1" applyBorder="1" applyAlignment="1">
      <alignment horizontal="right" vertical="center" wrapText="1"/>
    </xf>
    <xf numFmtId="1" fontId="38" fillId="0" borderId="87" xfId="0" applyNumberFormat="1" applyFont="1" applyBorder="1" applyAlignment="1">
      <alignment horizontal="right" vertical="center" wrapText="1"/>
    </xf>
    <xf numFmtId="0" fontId="37" fillId="11" borderId="89" xfId="0" applyFont="1" applyFill="1" applyBorder="1" applyAlignment="1">
      <alignment horizontal="right" vertical="center" wrapText="1"/>
    </xf>
    <xf numFmtId="0" fontId="38" fillId="0" borderId="89" xfId="0" applyFont="1" applyBorder="1" applyAlignment="1">
      <alignment horizontal="center" vertical="center" wrapText="1"/>
    </xf>
    <xf numFmtId="0" fontId="38" fillId="0" borderId="89" xfId="0" applyFont="1" applyBorder="1" applyAlignment="1">
      <alignment horizontal="right" vertical="center" wrapText="1"/>
    </xf>
    <xf numFmtId="167" fontId="38" fillId="0" borderId="89" xfId="0" applyNumberFormat="1" applyFont="1" applyBorder="1" applyAlignment="1">
      <alignment horizontal="right" vertical="center" wrapText="1"/>
    </xf>
    <xf numFmtId="0" fontId="37" fillId="0" borderId="89" xfId="0" applyFont="1" applyBorder="1" applyAlignment="1">
      <alignment horizontal="center" vertical="center" wrapText="1"/>
    </xf>
    <xf numFmtId="3" fontId="37" fillId="0" borderId="89" xfId="0" applyNumberFormat="1" applyFont="1" applyBorder="1" applyAlignment="1">
      <alignment horizontal="right" vertical="center" wrapText="1"/>
    </xf>
    <xf numFmtId="168" fontId="37" fillId="0" borderId="89" xfId="0" applyNumberFormat="1" applyFont="1" applyBorder="1" applyAlignment="1">
      <alignment horizontal="right" vertical="center" wrapText="1"/>
    </xf>
    <xf numFmtId="0" fontId="36" fillId="0" borderId="0" xfId="0" applyFont="1" applyAlignment="1">
      <alignment horizontal="center"/>
    </xf>
    <xf numFmtId="168" fontId="37" fillId="0" borderId="0" xfId="0" applyNumberFormat="1" applyFont="1" applyAlignment="1">
      <alignment horizontal="right" vertical="center" wrapText="1"/>
    </xf>
    <xf numFmtId="3" fontId="37" fillId="0" borderId="0" xfId="0" applyNumberFormat="1" applyFont="1" applyAlignment="1">
      <alignment horizontal="right" vertical="center" wrapText="1"/>
    </xf>
    <xf numFmtId="0" fontId="39" fillId="0" borderId="0" xfId="0" applyFont="1"/>
    <xf numFmtId="0" fontId="40" fillId="11" borderId="89" xfId="0" applyFont="1" applyFill="1" applyBorder="1" applyAlignment="1">
      <alignment horizontal="right" vertical="center" wrapText="1"/>
    </xf>
    <xf numFmtId="0" fontId="40" fillId="0" borderId="89" xfId="0" applyFont="1" applyBorder="1" applyAlignment="1">
      <alignment horizontal="center" vertical="center" wrapText="1"/>
    </xf>
    <xf numFmtId="0" fontId="40" fillId="0" borderId="89" xfId="0" applyFont="1" applyBorder="1" applyAlignment="1">
      <alignment horizontal="right" vertical="center" wrapText="1"/>
    </xf>
    <xf numFmtId="167" fontId="40" fillId="0" borderId="89" xfId="0" applyNumberFormat="1" applyFont="1" applyBorder="1" applyAlignment="1">
      <alignment horizontal="right" vertical="center" wrapText="1"/>
    </xf>
    <xf numFmtId="0" fontId="38" fillId="0" borderId="0" xfId="0" applyFont="1" applyAlignment="1">
      <alignment horizontal="center" vertical="center" wrapText="1"/>
    </xf>
    <xf numFmtId="3" fontId="38" fillId="11" borderId="89" xfId="0" applyNumberFormat="1" applyFont="1" applyFill="1" applyBorder="1" applyAlignment="1">
      <alignment horizontal="right" vertical="center" wrapText="1"/>
    </xf>
    <xf numFmtId="167" fontId="38" fillId="11" borderId="89" xfId="0" applyNumberFormat="1" applyFont="1" applyFill="1" applyBorder="1" applyAlignment="1">
      <alignment horizontal="right" vertical="center" wrapText="1"/>
    </xf>
    <xf numFmtId="3" fontId="40" fillId="11" borderId="89" xfId="0" applyNumberFormat="1" applyFont="1" applyFill="1" applyBorder="1" applyAlignment="1">
      <alignment horizontal="right" vertical="center" wrapText="1"/>
    </xf>
    <xf numFmtId="167" fontId="40" fillId="11" borderId="89" xfId="0" applyNumberFormat="1" applyFont="1" applyFill="1" applyBorder="1" applyAlignment="1">
      <alignment horizontal="right" vertical="center" wrapText="1"/>
    </xf>
    <xf numFmtId="3" fontId="38" fillId="0" borderId="89" xfId="0" applyNumberFormat="1" applyFont="1" applyBorder="1" applyAlignment="1">
      <alignment horizontal="right" vertical="center" wrapText="1"/>
    </xf>
    <xf numFmtId="3" fontId="40" fillId="0" borderId="89" xfId="0" applyNumberFormat="1" applyFont="1" applyBorder="1" applyAlignment="1">
      <alignment horizontal="right" vertical="center" wrapText="1"/>
    </xf>
    <xf numFmtId="167" fontId="39" fillId="0" borderId="0" xfId="0" applyNumberFormat="1" applyFont="1"/>
    <xf numFmtId="3" fontId="39" fillId="0" borderId="0" xfId="0" applyNumberFormat="1" applyFont="1"/>
    <xf numFmtId="0" fontId="38" fillId="11" borderId="89" xfId="0" applyFont="1" applyFill="1" applyBorder="1" applyAlignment="1">
      <alignment horizontal="right" vertical="center" wrapText="1"/>
    </xf>
    <xf numFmtId="3" fontId="37" fillId="11" borderId="89" xfId="0" applyNumberFormat="1" applyFont="1" applyFill="1" applyBorder="1" applyAlignment="1">
      <alignment horizontal="right" vertical="center" wrapText="1"/>
    </xf>
    <xf numFmtId="167" fontId="36" fillId="0" borderId="89" xfId="0" applyNumberFormat="1" applyFont="1" applyBorder="1" applyAlignment="1">
      <alignment horizontal="right" vertical="center" wrapText="1"/>
    </xf>
    <xf numFmtId="0" fontId="43" fillId="0" borderId="0" xfId="0" applyFont="1"/>
    <xf numFmtId="3" fontId="36" fillId="0" borderId="0" xfId="0" applyNumberFormat="1" applyFont="1"/>
    <xf numFmtId="168" fontId="39" fillId="0" borderId="0" xfId="0" applyNumberFormat="1" applyFont="1"/>
    <xf numFmtId="0" fontId="39" fillId="0" borderId="0" xfId="0" applyFont="1" applyAlignment="1">
      <alignment horizontal="justify" vertical="center"/>
    </xf>
    <xf numFmtId="167" fontId="36" fillId="0" borderId="0" xfId="0" applyNumberFormat="1" applyFont="1"/>
    <xf numFmtId="1" fontId="38" fillId="0" borderId="89" xfId="0" applyNumberFormat="1" applyFont="1" applyBorder="1" applyAlignment="1">
      <alignment horizontal="right" vertical="center" wrapText="1"/>
    </xf>
    <xf numFmtId="167" fontId="37" fillId="11" borderId="89" xfId="0" applyNumberFormat="1" applyFont="1" applyFill="1" applyBorder="1" applyAlignment="1">
      <alignment horizontal="right" vertical="center" wrapText="1"/>
    </xf>
    <xf numFmtId="1" fontId="40" fillId="0" borderId="89" xfId="0" applyNumberFormat="1" applyFont="1" applyBorder="1" applyAlignment="1">
      <alignment horizontal="right" vertical="center" wrapText="1"/>
    </xf>
    <xf numFmtId="0" fontId="38" fillId="6" borderId="89" xfId="0" applyFont="1" applyFill="1" applyBorder="1" applyAlignment="1">
      <alignment horizontal="center" vertical="center" wrapText="1"/>
    </xf>
    <xf numFmtId="3" fontId="36" fillId="0" borderId="89" xfId="0" applyNumberFormat="1" applyFont="1" applyBorder="1" applyAlignment="1">
      <alignment horizontal="right" vertical="center" wrapText="1"/>
    </xf>
    <xf numFmtId="167" fontId="37" fillId="0" borderId="89" xfId="0" applyNumberFormat="1" applyFont="1" applyBorder="1" applyAlignment="1">
      <alignment horizontal="right" vertical="center" wrapText="1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right"/>
    </xf>
    <xf numFmtId="0" fontId="46" fillId="11" borderId="89" xfId="0" applyFont="1" applyFill="1" applyBorder="1" applyAlignment="1">
      <alignment horizontal="right" vertical="center"/>
    </xf>
    <xf numFmtId="1" fontId="46" fillId="11" borderId="89" xfId="0" applyNumberFormat="1" applyFont="1" applyFill="1" applyBorder="1" applyAlignment="1">
      <alignment horizontal="right" vertical="center"/>
    </xf>
    <xf numFmtId="3" fontId="36" fillId="0" borderId="89" xfId="0" applyNumberFormat="1" applyFont="1" applyBorder="1" applyAlignment="1">
      <alignment horizontal="right" vertical="center"/>
    </xf>
    <xf numFmtId="3" fontId="36" fillId="0" borderId="89" xfId="0" applyNumberFormat="1" applyFont="1" applyBorder="1" applyAlignment="1">
      <alignment horizontal="right"/>
    </xf>
    <xf numFmtId="168" fontId="36" fillId="0" borderId="89" xfId="0" applyNumberFormat="1" applyFont="1" applyBorder="1" applyAlignment="1">
      <alignment horizontal="right" vertical="center" wrapText="1"/>
    </xf>
    <xf numFmtId="167" fontId="36" fillId="0" borderId="89" xfId="0" applyNumberFormat="1" applyFont="1" applyBorder="1" applyAlignment="1">
      <alignment horizontal="right"/>
    </xf>
    <xf numFmtId="167" fontId="36" fillId="0" borderId="89" xfId="0" applyNumberFormat="1" applyFont="1" applyBorder="1" applyAlignment="1">
      <alignment horizontal="right" vertical="center"/>
    </xf>
    <xf numFmtId="3" fontId="37" fillId="0" borderId="89" xfId="0" applyNumberFormat="1" applyFont="1" applyBorder="1" applyAlignment="1">
      <alignment horizontal="right" vertical="center"/>
    </xf>
    <xf numFmtId="168" fontId="37" fillId="0" borderId="89" xfId="0" applyNumberFormat="1" applyFont="1" applyBorder="1" applyAlignment="1">
      <alignment horizontal="right" vertical="center"/>
    </xf>
    <xf numFmtId="167" fontId="39" fillId="0" borderId="0" xfId="0" applyNumberFormat="1" applyFont="1" applyAlignment="1">
      <alignment horizontal="right"/>
    </xf>
    <xf numFmtId="0" fontId="47" fillId="0" borderId="0" xfId="0" applyFont="1" applyAlignment="1">
      <alignment horizontal="justify" vertical="center"/>
    </xf>
    <xf numFmtId="0" fontId="38" fillId="0" borderId="0" xfId="0" applyFont="1" applyAlignment="1">
      <alignment horizontal="left" vertical="center" wrapText="1"/>
    </xf>
    <xf numFmtId="0" fontId="38" fillId="0" borderId="0" xfId="0" applyFont="1" applyAlignment="1">
      <alignment horizontal="right" vertical="center" wrapText="1"/>
    </xf>
    <xf numFmtId="167" fontId="38" fillId="0" borderId="0" xfId="0" applyNumberFormat="1" applyFont="1" applyAlignment="1">
      <alignment horizontal="right" vertical="center" wrapText="1"/>
    </xf>
    <xf numFmtId="0" fontId="49" fillId="0" borderId="0" xfId="0" applyFont="1" applyAlignment="1">
      <alignment vertical="center" wrapText="1"/>
    </xf>
    <xf numFmtId="1" fontId="36" fillId="0" borderId="0" xfId="0" applyNumberFormat="1" applyFont="1" applyAlignment="1">
      <alignment horizontal="justify" vertical="center" wrapText="1"/>
    </xf>
    <xf numFmtId="167" fontId="38" fillId="0" borderId="0" xfId="0" applyNumberFormat="1" applyFont="1" applyAlignment="1">
      <alignment horizontal="center" vertical="center" wrapText="1"/>
    </xf>
    <xf numFmtId="0" fontId="3" fillId="0" borderId="0" xfId="1"/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6" fillId="2" borderId="11" xfId="1" applyFont="1" applyFill="1" applyBorder="1" applyAlignment="1">
      <alignment horizontal="center" vertical="center" wrapText="1"/>
    </xf>
    <xf numFmtId="0" fontId="1" fillId="0" borderId="11" xfId="1" applyFont="1" applyBorder="1"/>
    <xf numFmtId="0" fontId="7" fillId="2" borderId="11" xfId="1" applyFont="1" applyFill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left" vertical="center" wrapText="1"/>
    </xf>
    <xf numFmtId="0" fontId="8" fillId="2" borderId="11" xfId="1" applyFont="1" applyFill="1" applyBorder="1" applyAlignment="1">
      <alignment vertical="top" wrapText="1"/>
    </xf>
    <xf numFmtId="164" fontId="6" fillId="2" borderId="11" xfId="1" applyNumberFormat="1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3" fillId="0" borderId="0" xfId="1"/>
    <xf numFmtId="0" fontId="9" fillId="2" borderId="11" xfId="1" applyFont="1" applyFill="1" applyBorder="1" applyAlignment="1">
      <alignment horizontal="center" vertical="center" wrapText="1"/>
    </xf>
    <xf numFmtId="164" fontId="14" fillId="2" borderId="11" xfId="1" applyNumberFormat="1" applyFont="1" applyFill="1" applyBorder="1" applyAlignment="1">
      <alignment horizontal="center" vertical="center" wrapText="1"/>
    </xf>
    <xf numFmtId="164" fontId="14" fillId="0" borderId="11" xfId="1" applyNumberFormat="1" applyFont="1" applyBorder="1" applyAlignment="1">
      <alignment vertical="center" wrapText="1"/>
    </xf>
    <xf numFmtId="164" fontId="14" fillId="0" borderId="11" xfId="1" applyNumberFormat="1" applyFont="1" applyBorder="1" applyAlignment="1">
      <alignment horizontal="center" vertical="center" wrapText="1"/>
    </xf>
    <xf numFmtId="164" fontId="13" fillId="0" borderId="0" xfId="1" applyNumberFormat="1" applyFont="1" applyAlignment="1">
      <alignment horizontal="center"/>
    </xf>
    <xf numFmtId="0" fontId="1" fillId="0" borderId="0" xfId="1" applyFont="1"/>
    <xf numFmtId="164" fontId="13" fillId="0" borderId="11" xfId="1" applyNumberFormat="1" applyFont="1" applyBorder="1" applyAlignment="1">
      <alignment horizontal="center"/>
    </xf>
    <xf numFmtId="0" fontId="12" fillId="0" borderId="11" xfId="1" applyFont="1" applyBorder="1" applyAlignment="1">
      <alignment horizontal="center" vertical="center" wrapText="1"/>
    </xf>
    <xf numFmtId="0" fontId="12" fillId="2" borderId="11" xfId="1" applyFont="1" applyFill="1" applyBorder="1" applyAlignment="1">
      <alignment horizontal="center" vertical="center" wrapText="1"/>
    </xf>
    <xf numFmtId="0" fontId="12" fillId="0" borderId="11" xfId="1" applyFont="1" applyBorder="1" applyAlignment="1">
      <alignment horizontal="center" wrapText="1"/>
    </xf>
    <xf numFmtId="0" fontId="12" fillId="0" borderId="0" xfId="1" applyFont="1" applyAlignment="1">
      <alignment horizontal="center" vertical="center"/>
    </xf>
    <xf numFmtId="164" fontId="12" fillId="0" borderId="11" xfId="1" applyNumberFormat="1" applyFont="1" applyBorder="1" applyAlignment="1">
      <alignment horizontal="center" vertical="center" wrapText="1"/>
    </xf>
    <xf numFmtId="164" fontId="12" fillId="2" borderId="11" xfId="1" applyNumberFormat="1" applyFont="1" applyFill="1" applyBorder="1" applyAlignment="1">
      <alignment horizontal="center" vertical="center" wrapText="1"/>
    </xf>
    <xf numFmtId="164" fontId="12" fillId="0" borderId="11" xfId="1" applyNumberFormat="1" applyFont="1" applyBorder="1" applyAlignment="1">
      <alignment horizontal="center" wrapText="1"/>
    </xf>
    <xf numFmtId="0" fontId="17" fillId="0" borderId="11" xfId="1" applyFont="1" applyBorder="1" applyAlignment="1">
      <alignment horizontal="center" vertical="center" wrapText="1"/>
    </xf>
    <xf numFmtId="0" fontId="17" fillId="2" borderId="11" xfId="1" applyFont="1" applyFill="1" applyBorder="1" applyAlignment="1">
      <alignment horizontal="center" vertical="center" wrapText="1"/>
    </xf>
    <xf numFmtId="0" fontId="13" fillId="0" borderId="11" xfId="1" applyFont="1" applyBorder="1" applyAlignment="1">
      <alignment horizontal="center"/>
    </xf>
    <xf numFmtId="164" fontId="17" fillId="2" borderId="11" xfId="1" applyNumberFormat="1" applyFont="1" applyFill="1" applyBorder="1" applyAlignment="1">
      <alignment horizontal="center" vertical="center" wrapText="1"/>
    </xf>
    <xf numFmtId="164" fontId="12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 wrapText="1"/>
    </xf>
    <xf numFmtId="0" fontId="12" fillId="3" borderId="11" xfId="1" applyFont="1" applyFill="1" applyBorder="1" applyAlignment="1">
      <alignment horizontal="center" wrapText="1"/>
    </xf>
    <xf numFmtId="164" fontId="17" fillId="0" borderId="11" xfId="1" applyNumberFormat="1" applyFont="1" applyBorder="1" applyAlignment="1">
      <alignment horizontal="center" vertical="center" textRotation="90"/>
    </xf>
    <xf numFmtId="164" fontId="12" fillId="0" borderId="0" xfId="1" applyNumberFormat="1" applyFont="1" applyAlignment="1">
      <alignment horizontal="center" vertical="center" wrapText="1"/>
    </xf>
    <xf numFmtId="164" fontId="17" fillId="2" borderId="11" xfId="1" applyNumberFormat="1" applyFont="1" applyFill="1" applyBorder="1" applyAlignment="1">
      <alignment horizontal="left"/>
    </xf>
    <xf numFmtId="164" fontId="17" fillId="2" borderId="11" xfId="1" applyNumberFormat="1" applyFont="1" applyFill="1" applyBorder="1" applyAlignment="1">
      <alignment horizontal="center"/>
    </xf>
    <xf numFmtId="164" fontId="17" fillId="0" borderId="0" xfId="1" applyNumberFormat="1" applyFont="1" applyAlignment="1">
      <alignment horizontal="left" vertical="center" wrapText="1"/>
    </xf>
    <xf numFmtId="0" fontId="20" fillId="0" borderId="10" xfId="0" applyFont="1" applyBorder="1" applyAlignment="1">
      <alignment horizontal="center" vertical="center" wrapText="1"/>
    </xf>
    <xf numFmtId="164" fontId="20" fillId="0" borderId="10" xfId="0" applyNumberFormat="1" applyFont="1" applyBorder="1" applyAlignment="1">
      <alignment horizontal="right" vertical="center" wrapText="1"/>
    </xf>
    <xf numFmtId="0" fontId="21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20" fillId="4" borderId="10" xfId="0" applyFont="1" applyFill="1" applyBorder="1" applyAlignment="1">
      <alignment horizontal="center" wrapText="1"/>
    </xf>
    <xf numFmtId="0" fontId="21" fillId="0" borderId="12" xfId="0" applyFont="1" applyBorder="1" applyAlignment="1">
      <alignment horizontal="center" vertical="center" wrapText="1"/>
    </xf>
    <xf numFmtId="164" fontId="20" fillId="0" borderId="12" xfId="0" applyNumberFormat="1" applyFont="1" applyBorder="1" applyAlignment="1">
      <alignment horizontal="right" vertical="center" wrapText="1"/>
    </xf>
    <xf numFmtId="0" fontId="20" fillId="0" borderId="12" xfId="0" applyFont="1" applyBorder="1" applyAlignment="1">
      <alignment horizontal="center" vertical="center" wrapText="1"/>
    </xf>
    <xf numFmtId="164" fontId="22" fillId="0" borderId="12" xfId="0" applyNumberFormat="1" applyFont="1" applyBorder="1" applyAlignment="1">
      <alignment horizontal="right" vertical="center" wrapText="1"/>
    </xf>
    <xf numFmtId="0" fontId="20" fillId="4" borderId="12" xfId="0" applyFont="1" applyFill="1" applyBorder="1" applyAlignment="1">
      <alignment horizontal="center" wrapText="1"/>
    </xf>
    <xf numFmtId="0" fontId="20" fillId="4" borderId="10" xfId="0" applyFont="1" applyFill="1" applyBorder="1" applyAlignment="1">
      <alignment horizontal="center" vertical="center" wrapText="1"/>
    </xf>
    <xf numFmtId="164" fontId="20" fillId="0" borderId="10" xfId="0" applyNumberFormat="1" applyFont="1" applyBorder="1" applyAlignment="1">
      <alignment horizontal="center" vertical="center" wrapText="1"/>
    </xf>
    <xf numFmtId="0" fontId="20" fillId="4" borderId="13" xfId="0" applyFont="1" applyFill="1" applyBorder="1" applyAlignment="1">
      <alignment horizontal="center" wrapText="1"/>
    </xf>
    <xf numFmtId="0" fontId="20" fillId="4" borderId="17" xfId="0" applyFont="1" applyFill="1" applyBorder="1" applyAlignment="1">
      <alignment horizontal="center" wrapText="1"/>
    </xf>
    <xf numFmtId="0" fontId="20" fillId="4" borderId="14" xfId="0" applyFont="1" applyFill="1" applyBorder="1" applyAlignment="1">
      <alignment horizontal="center" wrapText="1"/>
    </xf>
    <xf numFmtId="0" fontId="20" fillId="4" borderId="15" xfId="0" applyFont="1" applyFill="1" applyBorder="1" applyAlignment="1">
      <alignment horizontal="center" wrapText="1"/>
    </xf>
    <xf numFmtId="0" fontId="20" fillId="4" borderId="16" xfId="0" applyFont="1" applyFill="1" applyBorder="1" applyAlignment="1">
      <alignment horizontal="center" wrapText="1"/>
    </xf>
    <xf numFmtId="0" fontId="21" fillId="0" borderId="12" xfId="0" applyFont="1" applyBorder="1" applyAlignment="1">
      <alignment horizontal="center" vertical="center"/>
    </xf>
    <xf numFmtId="3" fontId="20" fillId="5" borderId="12" xfId="0" applyNumberFormat="1" applyFont="1" applyFill="1" applyBorder="1" applyAlignment="1">
      <alignment horizontal="right" vertical="center"/>
    </xf>
    <xf numFmtId="0" fontId="21" fillId="0" borderId="18" xfId="0" applyFont="1" applyBorder="1" applyAlignment="1">
      <alignment horizontal="center" vertical="center"/>
    </xf>
    <xf numFmtId="3" fontId="21" fillId="5" borderId="12" xfId="0" applyNumberFormat="1" applyFont="1" applyFill="1" applyBorder="1" applyAlignment="1">
      <alignment horizontal="right" vertical="center"/>
    </xf>
    <xf numFmtId="3" fontId="21" fillId="5" borderId="18" xfId="0" applyNumberFormat="1" applyFont="1" applyFill="1" applyBorder="1" applyAlignment="1">
      <alignment horizontal="right" vertical="center"/>
    </xf>
    <xf numFmtId="0" fontId="20" fillId="0" borderId="21" xfId="0" applyFont="1" applyBorder="1" applyAlignment="1">
      <alignment horizontal="center" vertical="center"/>
    </xf>
    <xf numFmtId="3" fontId="20" fillId="5" borderId="21" xfId="0" applyNumberFormat="1" applyFont="1" applyFill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3" fontId="20" fillId="5" borderId="19" xfId="0" applyNumberFormat="1" applyFont="1" applyFill="1" applyBorder="1" applyAlignment="1">
      <alignment horizontal="right" vertical="center"/>
    </xf>
    <xf numFmtId="3" fontId="20" fillId="5" borderId="20" xfId="0" applyNumberFormat="1" applyFont="1" applyFill="1" applyBorder="1" applyAlignment="1">
      <alignment horizontal="right" vertical="center"/>
    </xf>
    <xf numFmtId="0" fontId="20" fillId="8" borderId="12" xfId="0" applyFont="1" applyFill="1" applyBorder="1" applyAlignment="1">
      <alignment horizontal="center" vertical="center"/>
    </xf>
    <xf numFmtId="3" fontId="20" fillId="5" borderId="12" xfId="0" applyNumberFormat="1" applyFont="1" applyFill="1" applyBorder="1" applyAlignment="1">
      <alignment vertical="center"/>
    </xf>
    <xf numFmtId="3" fontId="26" fillId="5" borderId="12" xfId="0" applyNumberFormat="1" applyFont="1" applyFill="1" applyBorder="1" applyAlignment="1">
      <alignment horizontal="right" vertical="center"/>
    </xf>
    <xf numFmtId="0" fontId="20" fillId="0" borderId="12" xfId="0" applyFont="1" applyBorder="1" applyAlignment="1">
      <alignment horizontal="center" vertical="center"/>
    </xf>
    <xf numFmtId="0" fontId="20" fillId="5" borderId="12" xfId="0" applyFont="1" applyFill="1" applyBorder="1" applyAlignment="1">
      <alignment horizontal="center" vertical="center"/>
    </xf>
    <xf numFmtId="3" fontId="20" fillId="5" borderId="18" xfId="0" applyNumberFormat="1" applyFont="1" applyFill="1" applyBorder="1" applyAlignment="1">
      <alignment horizontal="right" vertical="center"/>
    </xf>
    <xf numFmtId="3" fontId="20" fillId="5" borderId="25" xfId="0" applyNumberFormat="1" applyFont="1" applyFill="1" applyBorder="1" applyAlignment="1">
      <alignment horizontal="right" vertical="center"/>
    </xf>
    <xf numFmtId="3" fontId="21" fillId="5" borderId="26" xfId="0" applyNumberFormat="1" applyFont="1" applyFill="1" applyBorder="1" applyAlignment="1">
      <alignment horizontal="right" vertical="center"/>
    </xf>
    <xf numFmtId="3" fontId="20" fillId="5" borderId="27" xfId="0" applyNumberFormat="1" applyFont="1" applyFill="1" applyBorder="1" applyAlignment="1">
      <alignment horizontal="center" vertical="center"/>
    </xf>
    <xf numFmtId="3" fontId="20" fillId="5" borderId="28" xfId="0" applyNumberFormat="1" applyFont="1" applyFill="1" applyBorder="1" applyAlignment="1">
      <alignment horizontal="center" vertical="center"/>
    </xf>
    <xf numFmtId="3" fontId="20" fillId="5" borderId="18" xfId="0" applyNumberFormat="1" applyFont="1" applyFill="1" applyBorder="1" applyAlignment="1">
      <alignment vertical="center"/>
    </xf>
    <xf numFmtId="3" fontId="20" fillId="5" borderId="25" xfId="0" applyNumberFormat="1" applyFont="1" applyFill="1" applyBorder="1" applyAlignment="1">
      <alignment vertical="center"/>
    </xf>
    <xf numFmtId="0" fontId="20" fillId="0" borderId="10" xfId="0" applyFont="1" applyBorder="1" applyAlignment="1">
      <alignment horizontal="center" vertical="center"/>
    </xf>
    <xf numFmtId="3" fontId="20" fillId="10" borderId="10" xfId="0" applyNumberFormat="1" applyFont="1" applyFill="1" applyBorder="1" applyAlignment="1">
      <alignment horizontal="right" vertical="center"/>
    </xf>
    <xf numFmtId="0" fontId="21" fillId="0" borderId="10" xfId="0" applyFont="1" applyBorder="1" applyAlignment="1">
      <alignment horizontal="center" vertical="center"/>
    </xf>
    <xf numFmtId="0" fontId="20" fillId="4" borderId="12" xfId="0" applyFont="1" applyFill="1" applyBorder="1" applyAlignment="1">
      <alignment horizontal="center" vertical="center"/>
    </xf>
    <xf numFmtId="0" fontId="20" fillId="4" borderId="10" xfId="0" applyFont="1" applyFill="1" applyBorder="1" applyAlignment="1">
      <alignment horizontal="center" vertical="center"/>
    </xf>
    <xf numFmtId="0" fontId="20" fillId="4" borderId="29" xfId="0" applyFont="1" applyFill="1" applyBorder="1" applyAlignment="1">
      <alignment horizontal="center" vertical="center"/>
    </xf>
    <xf numFmtId="0" fontId="20" fillId="4" borderId="30" xfId="0" applyFont="1" applyFill="1" applyBorder="1" applyAlignment="1">
      <alignment horizontal="center" vertical="center"/>
    </xf>
    <xf numFmtId="0" fontId="20" fillId="4" borderId="31" xfId="0" applyFont="1" applyFill="1" applyBorder="1" applyAlignment="1">
      <alignment horizontal="center" vertical="center"/>
    </xf>
    <xf numFmtId="0" fontId="20" fillId="4" borderId="32" xfId="0" applyFont="1" applyFill="1" applyBorder="1" applyAlignment="1">
      <alignment horizontal="center" vertical="center"/>
    </xf>
    <xf numFmtId="0" fontId="20" fillId="4" borderId="33" xfId="0" applyFont="1" applyFill="1" applyBorder="1" applyAlignment="1">
      <alignment horizontal="center" vertical="center"/>
    </xf>
    <xf numFmtId="0" fontId="20" fillId="4" borderId="34" xfId="0" applyFont="1" applyFill="1" applyBorder="1" applyAlignment="1">
      <alignment horizontal="center" vertical="center"/>
    </xf>
    <xf numFmtId="0" fontId="19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0" fontId="19" fillId="0" borderId="37" xfId="0" applyFont="1" applyBorder="1" applyAlignment="1">
      <alignment horizontal="center"/>
    </xf>
    <xf numFmtId="0" fontId="20" fillId="4" borderId="38" xfId="0" applyFont="1" applyFill="1" applyBorder="1" applyAlignment="1">
      <alignment horizontal="center" vertical="center"/>
    </xf>
    <xf numFmtId="0" fontId="20" fillId="4" borderId="39" xfId="0" applyFont="1" applyFill="1" applyBorder="1" applyAlignment="1">
      <alignment horizontal="center" vertical="center"/>
    </xf>
    <xf numFmtId="0" fontId="20" fillId="4" borderId="40" xfId="0" applyFont="1" applyFill="1" applyBorder="1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30" fillId="0" borderId="12" xfId="0" applyFont="1" applyBorder="1" applyAlignment="1">
      <alignment horizontal="center" vertical="center" wrapText="1"/>
    </xf>
    <xf numFmtId="0" fontId="30" fillId="6" borderId="12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11" borderId="12" xfId="0" applyFont="1" applyFill="1" applyBorder="1" applyAlignment="1">
      <alignment horizontal="center" vertical="center" textRotation="90" wrapText="1"/>
    </xf>
    <xf numFmtId="0" fontId="20" fillId="11" borderId="12" xfId="0" applyFont="1" applyFill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0" fillId="6" borderId="12" xfId="0" applyFont="1" applyFill="1" applyBorder="1" applyAlignment="1">
      <alignment horizontal="center" vertical="center" wrapText="1"/>
    </xf>
    <xf numFmtId="0" fontId="21" fillId="0" borderId="41" xfId="0" applyFont="1" applyBorder="1" applyAlignment="1">
      <alignment horizontal="center" vertical="center" wrapText="1"/>
    </xf>
    <xf numFmtId="0" fontId="20" fillId="11" borderId="42" xfId="0" applyFont="1" applyFill="1" applyBorder="1" applyAlignment="1">
      <alignment horizontal="left" wrapText="1"/>
    </xf>
    <xf numFmtId="0" fontId="20" fillId="11" borderId="45" xfId="0" applyFont="1" applyFill="1" applyBorder="1" applyAlignment="1">
      <alignment horizontal="left" wrapText="1"/>
    </xf>
    <xf numFmtId="0" fontId="20" fillId="11" borderId="43" xfId="0" applyFont="1" applyFill="1" applyBorder="1" applyAlignment="1">
      <alignment horizontal="center" wrapText="1"/>
    </xf>
    <xf numFmtId="0" fontId="20" fillId="11" borderId="44" xfId="0" applyFont="1" applyFill="1" applyBorder="1" applyAlignment="1">
      <alignment horizontal="center" wrapText="1"/>
    </xf>
    <xf numFmtId="0" fontId="20" fillId="11" borderId="43" xfId="0" applyFont="1" applyFill="1" applyBorder="1" applyAlignment="1">
      <alignment horizontal="center" vertical="center" wrapText="1"/>
    </xf>
    <xf numFmtId="0" fontId="20" fillId="11" borderId="44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3" fontId="20" fillId="11" borderId="2" xfId="0" applyNumberFormat="1" applyFont="1" applyFill="1" applyBorder="1" applyAlignment="1">
      <alignment horizontal="right" vertical="center" wrapText="1"/>
    </xf>
    <xf numFmtId="3" fontId="20" fillId="11" borderId="3" xfId="0" applyNumberFormat="1" applyFont="1" applyFill="1" applyBorder="1" applyAlignment="1">
      <alignment horizontal="right" vertical="center" wrapText="1"/>
    </xf>
    <xf numFmtId="164" fontId="20" fillId="11" borderId="2" xfId="0" applyNumberFormat="1" applyFont="1" applyFill="1" applyBorder="1" applyAlignment="1">
      <alignment horizontal="right" vertical="center" wrapText="1"/>
    </xf>
    <xf numFmtId="164" fontId="20" fillId="11" borderId="3" xfId="0" applyNumberFormat="1" applyFont="1" applyFill="1" applyBorder="1" applyAlignment="1">
      <alignment horizontal="right" vertical="center" wrapText="1"/>
    </xf>
    <xf numFmtId="0" fontId="26" fillId="11" borderId="2" xfId="0" applyFont="1" applyFill="1" applyBorder="1" applyAlignment="1">
      <alignment horizontal="right"/>
    </xf>
    <xf numFmtId="0" fontId="26" fillId="11" borderId="3" xfId="0" applyFont="1" applyFill="1" applyBorder="1" applyAlignment="1">
      <alignment horizontal="right"/>
    </xf>
    <xf numFmtId="2" fontId="20" fillId="0" borderId="1" xfId="0" applyNumberFormat="1" applyFont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55" xfId="0" applyFont="1" applyBorder="1" applyAlignment="1">
      <alignment horizontal="center" vertical="center" wrapText="1"/>
    </xf>
    <xf numFmtId="0" fontId="22" fillId="0" borderId="57" xfId="0" applyFont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 wrapText="1"/>
    </xf>
    <xf numFmtId="0" fontId="22" fillId="0" borderId="58" xfId="0" applyFont="1" applyBorder="1" applyAlignment="1">
      <alignment horizontal="center" vertical="center" wrapText="1"/>
    </xf>
    <xf numFmtId="167" fontId="20" fillId="11" borderId="2" xfId="0" applyNumberFormat="1" applyFont="1" applyFill="1" applyBorder="1" applyAlignment="1">
      <alignment horizontal="right" vertical="center" wrapText="1"/>
    </xf>
    <xf numFmtId="167" fontId="20" fillId="11" borderId="3" xfId="0" applyNumberFormat="1" applyFont="1" applyFill="1" applyBorder="1" applyAlignment="1">
      <alignment horizontal="right" vertical="center" wrapText="1"/>
    </xf>
    <xf numFmtId="0" fontId="22" fillId="0" borderId="54" xfId="0" applyFont="1" applyBorder="1" applyAlignment="1">
      <alignment horizontal="center" vertical="center" wrapText="1"/>
    </xf>
    <xf numFmtId="167" fontId="20" fillId="11" borderId="59" xfId="0" applyNumberFormat="1" applyFont="1" applyFill="1" applyBorder="1" applyAlignment="1">
      <alignment horizontal="right" vertical="center" wrapText="1"/>
    </xf>
    <xf numFmtId="0" fontId="22" fillId="0" borderId="60" xfId="0" applyFont="1" applyBorder="1" applyAlignment="1">
      <alignment horizontal="center" vertical="center" wrapText="1"/>
    </xf>
    <xf numFmtId="167" fontId="20" fillId="11" borderId="61" xfId="0" applyNumberFormat="1" applyFont="1" applyFill="1" applyBorder="1" applyAlignment="1">
      <alignment horizontal="right" vertical="center" wrapText="1"/>
    </xf>
    <xf numFmtId="167" fontId="20" fillId="11" borderId="62" xfId="0" applyNumberFormat="1" applyFont="1" applyFill="1" applyBorder="1" applyAlignment="1">
      <alignment horizontal="right" vertical="center" wrapText="1"/>
    </xf>
    <xf numFmtId="167" fontId="20" fillId="11" borderId="63" xfId="0" applyNumberFormat="1" applyFont="1" applyFill="1" applyBorder="1" applyAlignment="1">
      <alignment horizontal="right" vertical="center" wrapText="1"/>
    </xf>
    <xf numFmtId="166" fontId="0" fillId="11" borderId="2" xfId="0" applyNumberFormat="1" applyFill="1" applyBorder="1" applyAlignment="1">
      <alignment horizontal="right"/>
    </xf>
    <xf numFmtId="166" fontId="0" fillId="11" borderId="3" xfId="0" applyNumberFormat="1" applyFill="1" applyBorder="1" applyAlignment="1">
      <alignment horizontal="right"/>
    </xf>
    <xf numFmtId="166" fontId="0" fillId="11" borderId="59" xfId="0" applyNumberFormat="1" applyFill="1" applyBorder="1" applyAlignment="1">
      <alignment horizontal="right"/>
    </xf>
    <xf numFmtId="0" fontId="20" fillId="0" borderId="43" xfId="0" applyFont="1" applyBorder="1" applyAlignment="1">
      <alignment horizontal="center" vertical="center" wrapText="1"/>
    </xf>
    <xf numFmtId="0" fontId="22" fillId="0" borderId="43" xfId="0" applyFont="1" applyBorder="1" applyAlignment="1">
      <alignment horizontal="center" vertical="center" wrapText="1"/>
    </xf>
    <xf numFmtId="0" fontId="22" fillId="0" borderId="44" xfId="0" applyFont="1" applyBorder="1" applyAlignment="1">
      <alignment horizontal="center" vertical="center" wrapText="1"/>
    </xf>
    <xf numFmtId="0" fontId="22" fillId="0" borderId="45" xfId="0" applyFont="1" applyBorder="1" applyAlignment="1">
      <alignment horizontal="center" vertical="center" wrapText="1"/>
    </xf>
    <xf numFmtId="167" fontId="20" fillId="11" borderId="1" xfId="0" applyNumberFormat="1" applyFont="1" applyFill="1" applyBorder="1" applyAlignment="1">
      <alignment horizontal="right" vertical="center" wrapText="1"/>
    </xf>
    <xf numFmtId="0" fontId="22" fillId="0" borderId="42" xfId="0" applyFont="1" applyBorder="1" applyAlignment="1">
      <alignment horizontal="center" vertical="center" wrapText="1"/>
    </xf>
    <xf numFmtId="167" fontId="20" fillId="11" borderId="46" xfId="0" applyNumberFormat="1" applyFont="1" applyFill="1" applyBorder="1" applyAlignment="1">
      <alignment horizontal="right" vertical="center" wrapText="1"/>
    </xf>
    <xf numFmtId="164" fontId="20" fillId="11" borderId="61" xfId="0" applyNumberFormat="1" applyFont="1" applyFill="1" applyBorder="1" applyAlignment="1">
      <alignment horizontal="right" vertical="center" wrapText="1"/>
    </xf>
    <xf numFmtId="164" fontId="20" fillId="11" borderId="62" xfId="0" applyNumberFormat="1" applyFont="1" applyFill="1" applyBorder="1" applyAlignment="1">
      <alignment horizontal="right" vertical="center" wrapText="1"/>
    </xf>
    <xf numFmtId="0" fontId="22" fillId="0" borderId="51" xfId="0" applyFont="1" applyBorder="1" applyAlignment="1">
      <alignment horizontal="center" vertical="center" wrapText="1"/>
    </xf>
    <xf numFmtId="3" fontId="20" fillId="11" borderId="61" xfId="0" applyNumberFormat="1" applyFont="1" applyFill="1" applyBorder="1" applyAlignment="1">
      <alignment horizontal="right" vertical="center" wrapText="1"/>
    </xf>
    <xf numFmtId="3" fontId="20" fillId="11" borderId="62" xfId="0" applyNumberFormat="1" applyFont="1" applyFill="1" applyBorder="1" applyAlignment="1">
      <alignment horizontal="right" vertical="center" wrapText="1"/>
    </xf>
    <xf numFmtId="167" fontId="20" fillId="11" borderId="52" xfId="0" applyNumberFormat="1" applyFont="1" applyFill="1" applyBorder="1" applyAlignment="1">
      <alignment horizontal="right" vertical="center" wrapText="1"/>
    </xf>
    <xf numFmtId="167" fontId="20" fillId="11" borderId="53" xfId="0" applyNumberFormat="1" applyFont="1" applyFill="1" applyBorder="1" applyAlignment="1">
      <alignment horizontal="right" vertical="center" wrapText="1"/>
    </xf>
    <xf numFmtId="0" fontId="19" fillId="0" borderId="45" xfId="0" applyFont="1" applyBorder="1" applyAlignment="1">
      <alignment horizontal="center" vertical="center"/>
    </xf>
    <xf numFmtId="0" fontId="19" fillId="0" borderId="51" xfId="0" applyFont="1" applyBorder="1" applyAlignment="1">
      <alignment horizontal="center" vertical="center"/>
    </xf>
    <xf numFmtId="0" fontId="19" fillId="0" borderId="41" xfId="0" applyFont="1" applyBorder="1" applyAlignment="1">
      <alignment horizontal="center" vertical="center"/>
    </xf>
    <xf numFmtId="0" fontId="22" fillId="12" borderId="54" xfId="0" applyFont="1" applyFill="1" applyBorder="1" applyAlignment="1">
      <alignment horizontal="center" vertical="center"/>
    </xf>
    <xf numFmtId="0" fontId="22" fillId="12" borderId="58" xfId="0" applyFont="1" applyFill="1" applyBorder="1" applyAlignment="1">
      <alignment horizontal="center" vertical="center"/>
    </xf>
    <xf numFmtId="0" fontId="22" fillId="12" borderId="72" xfId="0" applyFont="1" applyFill="1" applyBorder="1" applyAlignment="1">
      <alignment horizontal="center" vertical="center"/>
    </xf>
    <xf numFmtId="0" fontId="22" fillId="0" borderId="42" xfId="0" applyFont="1" applyBorder="1" applyAlignment="1">
      <alignment horizontal="justify" vertical="top" wrapText="1"/>
    </xf>
    <xf numFmtId="0" fontId="22" fillId="0" borderId="45" xfId="0" applyFont="1" applyBorder="1" applyAlignment="1">
      <alignment horizontal="justify" vertical="top" wrapText="1"/>
    </xf>
    <xf numFmtId="0" fontId="19" fillId="0" borderId="45" xfId="0" applyFont="1" applyBorder="1" applyAlignment="1">
      <alignment horizontal="justify" vertical="top" wrapText="1"/>
    </xf>
    <xf numFmtId="0" fontId="20" fillId="11" borderId="2" xfId="0" applyFont="1" applyFill="1" applyBorder="1" applyAlignment="1">
      <alignment horizontal="right" vertical="center" wrapText="1"/>
    </xf>
    <xf numFmtId="0" fontId="20" fillId="11" borderId="3" xfId="0" applyFont="1" applyFill="1" applyBorder="1" applyAlignment="1">
      <alignment horizontal="right" vertical="center" wrapText="1"/>
    </xf>
    <xf numFmtId="0" fontId="20" fillId="11" borderId="9" xfId="0" applyFont="1" applyFill="1" applyBorder="1" applyAlignment="1">
      <alignment horizontal="right" vertical="center" wrapText="1"/>
    </xf>
    <xf numFmtId="0" fontId="20" fillId="11" borderId="59" xfId="0" applyFont="1" applyFill="1" applyBorder="1" applyAlignment="1">
      <alignment horizontal="right" vertical="center" wrapText="1"/>
    </xf>
    <xf numFmtId="0" fontId="26" fillId="0" borderId="56" xfId="0" applyFont="1" applyBorder="1" applyAlignment="1">
      <alignment horizontal="center" vertical="top" wrapText="1"/>
    </xf>
    <xf numFmtId="0" fontId="26" fillId="0" borderId="44" xfId="0" applyFont="1" applyBorder="1" applyAlignment="1">
      <alignment horizontal="center" vertical="top" wrapText="1"/>
    </xf>
    <xf numFmtId="0" fontId="20" fillId="11" borderId="61" xfId="0" applyFont="1" applyFill="1" applyBorder="1" applyAlignment="1">
      <alignment horizontal="right" vertical="center" wrapText="1"/>
    </xf>
    <xf numFmtId="0" fontId="20" fillId="11" borderId="62" xfId="0" applyFont="1" applyFill="1" applyBorder="1" applyAlignment="1">
      <alignment horizontal="right" vertical="center" wrapText="1"/>
    </xf>
    <xf numFmtId="0" fontId="19" fillId="0" borderId="51" xfId="0" applyFont="1" applyBorder="1" applyAlignment="1">
      <alignment horizontal="justify" vertical="top" wrapText="1"/>
    </xf>
    <xf numFmtId="0" fontId="20" fillId="11" borderId="63" xfId="0" applyFont="1" applyFill="1" applyBorder="1" applyAlignment="1">
      <alignment horizontal="right" vertical="center" wrapText="1"/>
    </xf>
    <xf numFmtId="0" fontId="22" fillId="0" borderId="43" xfId="0" applyFont="1" applyBorder="1" applyAlignment="1">
      <alignment horizontal="center" vertical="top" wrapText="1"/>
    </xf>
    <xf numFmtId="0" fontId="26" fillId="0" borderId="43" xfId="0" applyFont="1" applyBorder="1" applyAlignment="1">
      <alignment horizontal="center" vertical="top" wrapText="1"/>
    </xf>
    <xf numFmtId="0" fontId="22" fillId="11" borderId="2" xfId="0" applyFont="1" applyFill="1" applyBorder="1" applyAlignment="1">
      <alignment horizontal="right" vertical="top" wrapText="1"/>
    </xf>
    <xf numFmtId="0" fontId="22" fillId="11" borderId="3" xfId="0" applyFont="1" applyFill="1" applyBorder="1" applyAlignment="1">
      <alignment horizontal="right" vertical="top" wrapText="1"/>
    </xf>
    <xf numFmtId="0" fontId="22" fillId="11" borderId="1" xfId="0" applyFont="1" applyFill="1" applyBorder="1" applyAlignment="1">
      <alignment horizontal="right" vertical="top" wrapText="1"/>
    </xf>
    <xf numFmtId="0" fontId="22" fillId="11" borderId="46" xfId="0" applyFont="1" applyFill="1" applyBorder="1" applyAlignment="1">
      <alignment horizontal="right" vertical="top" wrapText="1"/>
    </xf>
    <xf numFmtId="0" fontId="26" fillId="11" borderId="2" xfId="0" applyFont="1" applyFill="1" applyBorder="1" applyAlignment="1">
      <alignment horizontal="right" vertical="top" wrapText="1"/>
    </xf>
    <xf numFmtId="0" fontId="26" fillId="11" borderId="3" xfId="0" applyFont="1" applyFill="1" applyBorder="1" applyAlignment="1">
      <alignment horizontal="right" vertical="top" wrapText="1"/>
    </xf>
    <xf numFmtId="0" fontId="26" fillId="11" borderId="1" xfId="0" applyFont="1" applyFill="1" applyBorder="1" applyAlignment="1">
      <alignment horizontal="right" vertical="top" wrapText="1"/>
    </xf>
    <xf numFmtId="0" fontId="26" fillId="11" borderId="46" xfId="0" applyFont="1" applyFill="1" applyBorder="1" applyAlignment="1">
      <alignment horizontal="right" vertical="top" wrapText="1"/>
    </xf>
    <xf numFmtId="0" fontId="22" fillId="11" borderId="61" xfId="0" applyFont="1" applyFill="1" applyBorder="1" applyAlignment="1">
      <alignment horizontal="right" vertical="top" wrapText="1"/>
    </xf>
    <xf numFmtId="0" fontId="22" fillId="11" borderId="62" xfId="0" applyFont="1" applyFill="1" applyBorder="1" applyAlignment="1">
      <alignment horizontal="right" vertical="top" wrapText="1"/>
    </xf>
    <xf numFmtId="0" fontId="26" fillId="11" borderId="61" xfId="0" applyFont="1" applyFill="1" applyBorder="1" applyAlignment="1">
      <alignment horizontal="right" vertical="top" wrapText="1"/>
    </xf>
    <xf numFmtId="0" fontId="26" fillId="11" borderId="62" xfId="0" applyFont="1" applyFill="1" applyBorder="1" applyAlignment="1">
      <alignment horizontal="right" vertical="top" wrapText="1"/>
    </xf>
    <xf numFmtId="0" fontId="26" fillId="11" borderId="52" xfId="0" applyFont="1" applyFill="1" applyBorder="1" applyAlignment="1">
      <alignment horizontal="right" vertical="top" wrapText="1"/>
    </xf>
    <xf numFmtId="0" fontId="22" fillId="11" borderId="52" xfId="0" applyFont="1" applyFill="1" applyBorder="1" applyAlignment="1">
      <alignment horizontal="right" vertical="top" wrapText="1"/>
    </xf>
    <xf numFmtId="0" fontId="26" fillId="11" borderId="53" xfId="0" applyFont="1" applyFill="1" applyBorder="1" applyAlignment="1">
      <alignment horizontal="right" vertical="top" wrapText="1"/>
    </xf>
    <xf numFmtId="0" fontId="21" fillId="0" borderId="45" xfId="0" applyFont="1" applyBorder="1" applyAlignment="1">
      <alignment horizontal="center" vertical="center" wrapText="1"/>
    </xf>
    <xf numFmtId="2" fontId="20" fillId="11" borderId="2" xfId="0" applyNumberFormat="1" applyFont="1" applyFill="1" applyBorder="1" applyAlignment="1">
      <alignment horizontal="right" vertical="center" wrapText="1"/>
    </xf>
    <xf numFmtId="2" fontId="20" fillId="11" borderId="3" xfId="0" applyNumberFormat="1" applyFont="1" applyFill="1" applyBorder="1" applyAlignment="1">
      <alignment horizontal="right" vertical="center" wrapText="1"/>
    </xf>
    <xf numFmtId="2" fontId="22" fillId="11" borderId="2" xfId="0" applyNumberFormat="1" applyFont="1" applyFill="1" applyBorder="1" applyAlignment="1">
      <alignment horizontal="right" vertical="top" wrapText="1"/>
    </xf>
    <xf numFmtId="2" fontId="22" fillId="11" borderId="3" xfId="0" applyNumberFormat="1" applyFont="1" applyFill="1" applyBorder="1" applyAlignment="1">
      <alignment horizontal="right" vertical="top" wrapText="1"/>
    </xf>
    <xf numFmtId="0" fontId="20" fillId="0" borderId="42" xfId="0" applyFont="1" applyBorder="1" applyAlignment="1">
      <alignment horizontal="justify" vertical="center" wrapText="1"/>
    </xf>
    <xf numFmtId="0" fontId="20" fillId="0" borderId="45" xfId="0" applyFont="1" applyBorder="1" applyAlignment="1">
      <alignment horizontal="justify" vertical="center" wrapText="1"/>
    </xf>
    <xf numFmtId="2" fontId="20" fillId="11" borderId="59" xfId="0" applyNumberFormat="1" applyFont="1" applyFill="1" applyBorder="1" applyAlignment="1">
      <alignment horizontal="right" vertical="center" wrapText="1"/>
    </xf>
    <xf numFmtId="2" fontId="20" fillId="11" borderId="61" xfId="0" applyNumberFormat="1" applyFont="1" applyFill="1" applyBorder="1" applyAlignment="1">
      <alignment horizontal="right" vertical="center" wrapText="1"/>
    </xf>
    <xf numFmtId="2" fontId="20" fillId="11" borderId="62" xfId="0" applyNumberFormat="1" applyFont="1" applyFill="1" applyBorder="1" applyAlignment="1">
      <alignment horizontal="right" vertical="center" wrapText="1"/>
    </xf>
    <xf numFmtId="0" fontId="21" fillId="0" borderId="51" xfId="0" applyFont="1" applyBorder="1" applyAlignment="1">
      <alignment horizontal="center" vertical="center" wrapText="1"/>
    </xf>
    <xf numFmtId="2" fontId="20" fillId="11" borderId="63" xfId="0" applyNumberFormat="1" applyFont="1" applyFill="1" applyBorder="1" applyAlignment="1">
      <alignment horizontal="right" vertical="center" wrapText="1"/>
    </xf>
    <xf numFmtId="0" fontId="20" fillId="0" borderId="42" xfId="0" applyFont="1" applyBorder="1" applyAlignment="1">
      <alignment horizontal="center" vertical="center" wrapText="1"/>
    </xf>
    <xf numFmtId="0" fontId="20" fillId="0" borderId="45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11" borderId="42" xfId="0" applyFont="1" applyFill="1" applyBorder="1" applyAlignment="1">
      <alignment horizontal="left" wrapText="1"/>
    </xf>
    <xf numFmtId="0" fontId="21" fillId="11" borderId="45" xfId="0" applyFont="1" applyFill="1" applyBorder="1" applyAlignment="1">
      <alignment horizontal="left" wrapText="1"/>
    </xf>
    <xf numFmtId="0" fontId="20" fillId="11" borderId="73" xfId="0" applyFont="1" applyFill="1" applyBorder="1" applyAlignment="1">
      <alignment horizontal="center" vertical="center" wrapText="1"/>
    </xf>
    <xf numFmtId="0" fontId="20" fillId="11" borderId="54" xfId="0" applyFont="1" applyFill="1" applyBorder="1" applyAlignment="1">
      <alignment horizontal="left" wrapText="1"/>
    </xf>
    <xf numFmtId="0" fontId="20" fillId="11" borderId="85" xfId="0" applyFont="1" applyFill="1" applyBorder="1" applyAlignment="1">
      <alignment horizontal="center" vertical="center" wrapText="1"/>
    </xf>
    <xf numFmtId="0" fontId="36" fillId="0" borderId="86" xfId="0" applyFont="1" applyBorder="1" applyAlignment="1">
      <alignment horizontal="center" vertical="center"/>
    </xf>
    <xf numFmtId="0" fontId="37" fillId="11" borderId="87" xfId="0" applyFont="1" applyFill="1" applyBorder="1" applyAlignment="1">
      <alignment horizontal="center" vertical="center" wrapText="1"/>
    </xf>
    <xf numFmtId="0" fontId="37" fillId="11" borderId="87" xfId="0" applyFont="1" applyFill="1" applyBorder="1" applyAlignment="1">
      <alignment horizontal="left" vertical="center" wrapText="1"/>
    </xf>
    <xf numFmtId="0" fontId="37" fillId="11" borderId="87" xfId="0" applyFont="1" applyFill="1" applyBorder="1" applyAlignment="1">
      <alignment horizontal="center" vertical="center"/>
    </xf>
    <xf numFmtId="0" fontId="36" fillId="0" borderId="87" xfId="0" applyFont="1" applyBorder="1" applyAlignment="1">
      <alignment horizontal="center" vertical="center" wrapText="1"/>
    </xf>
    <xf numFmtId="0" fontId="36" fillId="0" borderId="87" xfId="0" applyFont="1" applyBorder="1" applyAlignment="1">
      <alignment horizontal="left" vertical="center" wrapText="1"/>
    </xf>
    <xf numFmtId="0" fontId="36" fillId="0" borderId="87" xfId="0" applyFont="1" applyBorder="1" applyAlignment="1">
      <alignment horizontal="center" vertical="center"/>
    </xf>
    <xf numFmtId="0" fontId="36" fillId="0" borderId="0" xfId="0" applyFont="1" applyAlignment="1">
      <alignment wrapText="1"/>
    </xf>
    <xf numFmtId="0" fontId="38" fillId="0" borderId="89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37" fillId="11" borderId="88" xfId="0" applyFont="1" applyFill="1" applyBorder="1" applyAlignment="1">
      <alignment horizontal="center" vertical="center"/>
    </xf>
    <xf numFmtId="0" fontId="37" fillId="11" borderId="90" xfId="0" applyFont="1" applyFill="1" applyBorder="1" applyAlignment="1">
      <alignment horizontal="center" vertical="center"/>
    </xf>
    <xf numFmtId="0" fontId="37" fillId="11" borderId="91" xfId="0" applyFont="1" applyFill="1" applyBorder="1" applyAlignment="1">
      <alignment horizontal="center" vertical="center"/>
    </xf>
    <xf numFmtId="0" fontId="37" fillId="11" borderId="89" xfId="0" applyFont="1" applyFill="1" applyBorder="1" applyAlignment="1">
      <alignment horizontal="center" vertical="center" wrapText="1"/>
    </xf>
    <xf numFmtId="0" fontId="37" fillId="11" borderId="88" xfId="0" applyFont="1" applyFill="1" applyBorder="1" applyAlignment="1">
      <alignment horizontal="center" vertical="center" wrapText="1"/>
    </xf>
    <xf numFmtId="0" fontId="37" fillId="11" borderId="91" xfId="0" applyFont="1" applyFill="1" applyBorder="1" applyAlignment="1">
      <alignment horizontal="center" vertical="center" wrapText="1"/>
    </xf>
    <xf numFmtId="0" fontId="37" fillId="0" borderId="89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40" fillId="11" borderId="88" xfId="0" applyFont="1" applyFill="1" applyBorder="1" applyAlignment="1">
      <alignment horizontal="center" vertical="center"/>
    </xf>
    <xf numFmtId="0" fontId="40" fillId="11" borderId="90" xfId="0" applyFont="1" applyFill="1" applyBorder="1" applyAlignment="1">
      <alignment horizontal="center" vertical="center"/>
    </xf>
    <xf numFmtId="0" fontId="40" fillId="11" borderId="91" xfId="0" applyFont="1" applyFill="1" applyBorder="1" applyAlignment="1">
      <alignment horizontal="center" vertical="center"/>
    </xf>
    <xf numFmtId="0" fontId="40" fillId="11" borderId="89" xfId="0" applyFont="1" applyFill="1" applyBorder="1" applyAlignment="1">
      <alignment horizontal="center" vertical="center" wrapText="1"/>
    </xf>
    <xf numFmtId="0" fontId="40" fillId="0" borderId="89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41" fillId="11" borderId="89" xfId="0" applyFont="1" applyFill="1" applyBorder="1" applyAlignment="1">
      <alignment horizontal="center" vertical="center" textRotation="90" wrapText="1"/>
    </xf>
    <xf numFmtId="0" fontId="42" fillId="11" borderId="89" xfId="0" applyFont="1" applyFill="1" applyBorder="1" applyAlignment="1">
      <alignment horizontal="center" vertical="center" textRotation="90" wrapText="1"/>
    </xf>
    <xf numFmtId="0" fontId="42" fillId="11" borderId="89" xfId="0" applyFont="1" applyFill="1" applyBorder="1" applyAlignment="1">
      <alignment horizontal="center" vertical="center" textRotation="90"/>
    </xf>
    <xf numFmtId="0" fontId="40" fillId="11" borderId="88" xfId="0" applyFont="1" applyFill="1" applyBorder="1" applyAlignment="1">
      <alignment horizontal="center" vertical="center" wrapText="1"/>
    </xf>
    <xf numFmtId="0" fontId="40" fillId="11" borderId="90" xfId="0" applyFont="1" applyFill="1" applyBorder="1" applyAlignment="1">
      <alignment horizontal="center" vertical="center" wrapText="1"/>
    </xf>
    <xf numFmtId="0" fontId="40" fillId="11" borderId="91" xfId="0" applyFont="1" applyFill="1" applyBorder="1" applyAlignment="1">
      <alignment horizontal="center" vertical="center" wrapText="1"/>
    </xf>
    <xf numFmtId="167" fontId="38" fillId="11" borderId="89" xfId="0" applyNumberFormat="1" applyFont="1" applyFill="1" applyBorder="1" applyAlignment="1">
      <alignment horizontal="right" vertical="center" wrapText="1"/>
    </xf>
    <xf numFmtId="3" fontId="38" fillId="11" borderId="89" xfId="0" applyNumberFormat="1" applyFont="1" applyFill="1" applyBorder="1" applyAlignment="1">
      <alignment horizontal="right" vertical="center" wrapText="1"/>
    </xf>
    <xf numFmtId="3" fontId="40" fillId="11" borderId="89" xfId="0" applyNumberFormat="1" applyFont="1" applyFill="1" applyBorder="1" applyAlignment="1">
      <alignment horizontal="right" vertical="center" wrapText="1"/>
    </xf>
    <xf numFmtId="167" fontId="40" fillId="11" borderId="89" xfId="0" applyNumberFormat="1" applyFont="1" applyFill="1" applyBorder="1" applyAlignment="1">
      <alignment horizontal="right" vertical="center" wrapText="1"/>
    </xf>
    <xf numFmtId="0" fontId="38" fillId="0" borderId="89" xfId="0" applyFont="1" applyBorder="1" applyAlignment="1">
      <alignment horizontal="left" vertical="center" wrapText="1"/>
    </xf>
    <xf numFmtId="0" fontId="40" fillId="11" borderId="89" xfId="0" applyFont="1" applyFill="1" applyBorder="1" applyAlignment="1">
      <alignment horizontal="left" vertical="center" wrapText="1"/>
    </xf>
    <xf numFmtId="0" fontId="38" fillId="6" borderId="89" xfId="0" applyFont="1" applyFill="1" applyBorder="1" applyAlignment="1">
      <alignment horizontal="center" vertical="center" wrapText="1"/>
    </xf>
    <xf numFmtId="0" fontId="40" fillId="6" borderId="89" xfId="0" applyFont="1" applyFill="1" applyBorder="1" applyAlignment="1">
      <alignment horizontal="center" vertical="center" wrapText="1"/>
    </xf>
    <xf numFmtId="0" fontId="38" fillId="0" borderId="77" xfId="0" applyFont="1" applyBorder="1" applyAlignment="1">
      <alignment horizontal="center" vertical="center" wrapText="1"/>
    </xf>
    <xf numFmtId="0" fontId="38" fillId="0" borderId="6" xfId="0" applyFont="1" applyBorder="1" applyAlignment="1">
      <alignment horizontal="center" vertical="center" wrapText="1"/>
    </xf>
    <xf numFmtId="0" fontId="38" fillId="0" borderId="78" xfId="0" applyFont="1" applyBorder="1" applyAlignment="1">
      <alignment horizontal="center" vertical="center" wrapText="1"/>
    </xf>
    <xf numFmtId="0" fontId="46" fillId="11" borderId="89" xfId="0" applyFont="1" applyFill="1" applyBorder="1" applyAlignment="1">
      <alignment horizontal="center" vertical="center"/>
    </xf>
    <xf numFmtId="0" fontId="46" fillId="11" borderId="89" xfId="0" applyFont="1" applyFill="1" applyBorder="1" applyAlignment="1">
      <alignment horizontal="center" vertical="center" wrapText="1"/>
    </xf>
    <xf numFmtId="0" fontId="46" fillId="6" borderId="89" xfId="0" applyFont="1" applyFill="1" applyBorder="1" applyAlignment="1">
      <alignment horizontal="center" vertical="center" wrapText="1"/>
    </xf>
    <xf numFmtId="1" fontId="48" fillId="0" borderId="89" xfId="0" applyNumberFormat="1" applyFont="1" applyBorder="1" applyAlignment="1">
      <alignment horizontal="justify" vertical="center" wrapText="1"/>
    </xf>
    <xf numFmtId="0" fontId="40" fillId="11" borderId="92" xfId="0" applyFont="1" applyFill="1" applyBorder="1" applyAlignment="1">
      <alignment horizontal="center" vertical="center" wrapText="1"/>
    </xf>
    <xf numFmtId="0" fontId="40" fillId="11" borderId="93" xfId="0" applyFont="1" applyFill="1" applyBorder="1" applyAlignment="1">
      <alignment horizontal="center" vertical="center" wrapText="1"/>
    </xf>
    <xf numFmtId="0" fontId="40" fillId="11" borderId="94" xfId="0" applyFont="1" applyFill="1" applyBorder="1" applyAlignment="1">
      <alignment horizontal="center" vertical="center" wrapText="1"/>
    </xf>
    <xf numFmtId="0" fontId="38" fillId="11" borderId="89" xfId="0" applyFont="1" applyFill="1" applyBorder="1" applyAlignment="1">
      <alignment horizontal="center" vertical="center" wrapText="1"/>
    </xf>
    <xf numFmtId="167" fontId="38" fillId="11" borderId="89" xfId="0" applyNumberFormat="1" applyFont="1" applyFill="1" applyBorder="1" applyAlignment="1">
      <alignment horizontal="center" vertical="center" wrapText="1"/>
    </xf>
    <xf numFmtId="1" fontId="36" fillId="0" borderId="0" xfId="0" applyNumberFormat="1" applyFont="1" applyAlignment="1">
      <alignment horizontal="justify" vertical="center" wrapText="1"/>
    </xf>
    <xf numFmtId="167" fontId="40" fillId="11" borderId="89" xfId="0" applyNumberFormat="1" applyFont="1" applyFill="1" applyBorder="1" applyAlignment="1">
      <alignment horizontal="center" vertical="center" wrapText="1"/>
    </xf>
    <xf numFmtId="164" fontId="5" fillId="0" borderId="11" xfId="1" applyNumberFormat="1" applyFont="1" applyBorder="1" applyAlignment="1">
      <alignment horizontal="right" vertical="center"/>
    </xf>
    <xf numFmtId="0" fontId="1" fillId="0" borderId="11" xfId="1" applyFont="1" applyBorder="1" applyAlignment="1"/>
    <xf numFmtId="0" fontId="7" fillId="0" borderId="95" xfId="1" applyFont="1" applyBorder="1" applyAlignment="1">
      <alignment horizontal="center" vertical="center"/>
    </xf>
    <xf numFmtId="0" fontId="7" fillId="0" borderId="96" xfId="1" applyFont="1" applyBorder="1" applyAlignment="1">
      <alignment horizontal="center" vertical="center"/>
    </xf>
    <xf numFmtId="0" fontId="7" fillId="0" borderId="97" xfId="1" applyFont="1" applyBorder="1" applyAlignment="1">
      <alignment horizontal="center" vertical="center"/>
    </xf>
    <xf numFmtId="0" fontId="12" fillId="0" borderId="0" xfId="1" applyFont="1" applyAlignment="1">
      <alignment vertical="center"/>
    </xf>
    <xf numFmtId="0" fontId="3" fillId="0" borderId="0" xfId="1" applyAlignment="1"/>
    <xf numFmtId="0" fontId="12" fillId="2" borderId="11" xfId="1" applyFont="1" applyFill="1" applyBorder="1" applyAlignment="1">
      <alignment vertical="center" wrapText="1"/>
    </xf>
    <xf numFmtId="0" fontId="12" fillId="0" borderId="11" xfId="1" applyFont="1" applyBorder="1" applyAlignment="1">
      <alignment wrapText="1"/>
    </xf>
    <xf numFmtId="0" fontId="12" fillId="0" borderId="11" xfId="1" applyFont="1" applyBorder="1" applyAlignment="1">
      <alignment vertical="center" wrapText="1"/>
    </xf>
    <xf numFmtId="0" fontId="0" fillId="0" borderId="0" xfId="0" applyNumberFormat="1"/>
    <xf numFmtId="0" fontId="0" fillId="0" borderId="0" xfId="0" quotePrefix="1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1" fillId="11" borderId="71" xfId="0" applyFont="1" applyFill="1" applyBorder="1" applyAlignment="1">
      <alignment horizontal="center" wrapText="1"/>
    </xf>
    <xf numFmtId="0" fontId="21" fillId="0" borderId="77" xfId="0" applyFont="1" applyBorder="1" applyAlignment="1">
      <alignment horizontal="justify" vertical="center" wrapText="1"/>
    </xf>
    <xf numFmtId="0" fontId="21" fillId="0" borderId="101" xfId="0" applyFont="1" applyBorder="1" applyAlignment="1">
      <alignment horizontal="justify" vertical="center" wrapText="1"/>
    </xf>
    <xf numFmtId="0" fontId="21" fillId="11" borderId="55" xfId="0" applyFont="1" applyFill="1" applyBorder="1" applyAlignment="1">
      <alignment horizontal="center" wrapText="1"/>
    </xf>
    <xf numFmtId="168" fontId="21" fillId="0" borderId="78" xfId="0" applyNumberFormat="1" applyFont="1" applyBorder="1" applyAlignment="1">
      <alignment horizontal="right" vertical="center" wrapText="1"/>
    </xf>
    <xf numFmtId="168" fontId="19" fillId="0" borderId="78" xfId="0" applyNumberFormat="1" applyFont="1" applyBorder="1" applyAlignment="1">
      <alignment horizontal="right" vertical="center" wrapText="1"/>
    </xf>
    <xf numFmtId="168" fontId="19" fillId="0" borderId="81" xfId="0" applyNumberFormat="1" applyFont="1" applyBorder="1" applyAlignment="1">
      <alignment horizontal="right" vertical="center" wrapText="1"/>
    </xf>
    <xf numFmtId="0" fontId="20" fillId="0" borderId="77" xfId="0" applyFont="1" applyBorder="1" applyAlignment="1">
      <alignment horizontal="left" vertical="center" wrapText="1"/>
    </xf>
    <xf numFmtId="3" fontId="20" fillId="0" borderId="6" xfId="0" applyNumberFormat="1" applyFont="1" applyBorder="1" applyAlignment="1">
      <alignment horizontal="right" vertical="center" wrapText="1"/>
    </xf>
    <xf numFmtId="168" fontId="20" fillId="0" borderId="6" xfId="0" applyNumberFormat="1" applyFont="1" applyBorder="1" applyAlignment="1">
      <alignment horizontal="right" vertical="center" wrapText="1"/>
    </xf>
    <xf numFmtId="168" fontId="20" fillId="0" borderId="78" xfId="0" applyNumberFormat="1" applyFont="1" applyBorder="1" applyAlignment="1">
      <alignment horizontal="right" vertical="center" wrapText="1"/>
    </xf>
    <xf numFmtId="0" fontId="20" fillId="11" borderId="98" xfId="0" applyFont="1" applyFill="1" applyBorder="1" applyAlignment="1">
      <alignment horizontal="center" vertical="center" wrapText="1"/>
    </xf>
    <xf numFmtId="0" fontId="20" fillId="11" borderId="99" xfId="0" applyFont="1" applyFill="1" applyBorder="1" applyAlignment="1">
      <alignment horizontal="center" vertical="center" wrapText="1"/>
    </xf>
    <xf numFmtId="0" fontId="20" fillId="11" borderId="100" xfId="0" applyFont="1" applyFill="1" applyBorder="1" applyAlignment="1">
      <alignment horizontal="center" vertical="center" wrapText="1"/>
    </xf>
    <xf numFmtId="0" fontId="21" fillId="11" borderId="102" xfId="0" applyFont="1" applyFill="1" applyBorder="1" applyAlignment="1">
      <alignment horizontal="center" wrapText="1"/>
    </xf>
  </cellXfs>
  <cellStyles count="3">
    <cellStyle name="Hyperlink" xfId="2" builtinId="8"/>
    <cellStyle name="Normal" xfId="0" builtinId="0"/>
    <cellStyle name="Normal 2" xfId="1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fill>
        <patternFill patternType="solid">
          <fgColor indexed="64"/>
          <bgColor rgb="FFD6E3BC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8" formatCode="#,##0.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8" formatCode="#,##0.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8" formatCode="#,##0.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3" formatCode="#,##0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 Light"/>
        <scheme val="none"/>
      </font>
      <alignment horizontal="justify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42" Type="http://schemas.openxmlformats.org/officeDocument/2006/relationships/worksheet" Target="worksheets/sheet41.xml"/><Relationship Id="rId47" Type="http://schemas.openxmlformats.org/officeDocument/2006/relationships/worksheet" Target="worksheets/sheet46.xml"/><Relationship Id="rId63" Type="http://schemas.openxmlformats.org/officeDocument/2006/relationships/worksheet" Target="worksheets/sheet62.xml"/><Relationship Id="rId68" Type="http://schemas.openxmlformats.org/officeDocument/2006/relationships/worksheet" Target="worksheets/sheet67.xml"/><Relationship Id="rId84" Type="http://schemas.openxmlformats.org/officeDocument/2006/relationships/worksheet" Target="worksheets/sheet83.xml"/><Relationship Id="rId89" Type="http://schemas.openxmlformats.org/officeDocument/2006/relationships/worksheet" Target="worksheets/sheet88.xml"/><Relationship Id="rId16" Type="http://schemas.openxmlformats.org/officeDocument/2006/relationships/worksheet" Target="worksheets/sheet15.xml"/><Relationship Id="rId107" Type="http://schemas.openxmlformats.org/officeDocument/2006/relationships/connections" Target="connections.xml"/><Relationship Id="rId11" Type="http://schemas.openxmlformats.org/officeDocument/2006/relationships/worksheet" Target="worksheets/sheet10.xml"/><Relationship Id="rId32" Type="http://schemas.openxmlformats.org/officeDocument/2006/relationships/worksheet" Target="worksheets/sheet31.xml"/><Relationship Id="rId37" Type="http://schemas.openxmlformats.org/officeDocument/2006/relationships/worksheet" Target="worksheets/sheet36.xml"/><Relationship Id="rId53" Type="http://schemas.openxmlformats.org/officeDocument/2006/relationships/worksheet" Target="worksheets/sheet52.xml"/><Relationship Id="rId58" Type="http://schemas.openxmlformats.org/officeDocument/2006/relationships/worksheet" Target="worksheets/sheet57.xml"/><Relationship Id="rId74" Type="http://schemas.openxmlformats.org/officeDocument/2006/relationships/worksheet" Target="worksheets/sheet73.xml"/><Relationship Id="rId79" Type="http://schemas.openxmlformats.org/officeDocument/2006/relationships/worksheet" Target="worksheets/sheet78.xml"/><Relationship Id="rId102" Type="http://schemas.openxmlformats.org/officeDocument/2006/relationships/worksheet" Target="worksheets/sheet101.xml"/><Relationship Id="rId5" Type="http://schemas.openxmlformats.org/officeDocument/2006/relationships/worksheet" Target="worksheets/sheet4.xml"/><Relationship Id="rId90" Type="http://schemas.openxmlformats.org/officeDocument/2006/relationships/worksheet" Target="worksheets/sheet89.xml"/><Relationship Id="rId95" Type="http://schemas.openxmlformats.org/officeDocument/2006/relationships/worksheet" Target="worksheets/sheet94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43" Type="http://schemas.openxmlformats.org/officeDocument/2006/relationships/worksheet" Target="worksheets/sheet42.xml"/><Relationship Id="rId48" Type="http://schemas.openxmlformats.org/officeDocument/2006/relationships/worksheet" Target="worksheets/sheet47.xml"/><Relationship Id="rId64" Type="http://schemas.openxmlformats.org/officeDocument/2006/relationships/worksheet" Target="worksheets/sheet63.xml"/><Relationship Id="rId69" Type="http://schemas.openxmlformats.org/officeDocument/2006/relationships/worksheet" Target="worksheets/sheet68.xml"/><Relationship Id="rId80" Type="http://schemas.openxmlformats.org/officeDocument/2006/relationships/worksheet" Target="worksheets/sheet79.xml"/><Relationship Id="rId85" Type="http://schemas.openxmlformats.org/officeDocument/2006/relationships/worksheet" Target="worksheets/sheet84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33" Type="http://schemas.openxmlformats.org/officeDocument/2006/relationships/worksheet" Target="worksheets/sheet32.xml"/><Relationship Id="rId38" Type="http://schemas.openxmlformats.org/officeDocument/2006/relationships/worksheet" Target="worksheets/sheet37.xml"/><Relationship Id="rId59" Type="http://schemas.openxmlformats.org/officeDocument/2006/relationships/worksheet" Target="worksheets/sheet58.xml"/><Relationship Id="rId103" Type="http://schemas.openxmlformats.org/officeDocument/2006/relationships/worksheet" Target="worksheets/sheet102.xml"/><Relationship Id="rId108" Type="http://schemas.openxmlformats.org/officeDocument/2006/relationships/styles" Target="styles.xml"/><Relationship Id="rId54" Type="http://schemas.openxmlformats.org/officeDocument/2006/relationships/worksheet" Target="worksheets/sheet53.xml"/><Relationship Id="rId70" Type="http://schemas.openxmlformats.org/officeDocument/2006/relationships/worksheet" Target="worksheets/sheet69.xml"/><Relationship Id="rId75" Type="http://schemas.openxmlformats.org/officeDocument/2006/relationships/worksheet" Target="worksheets/sheet74.xml"/><Relationship Id="rId91" Type="http://schemas.openxmlformats.org/officeDocument/2006/relationships/worksheet" Target="worksheets/sheet90.xml"/><Relationship Id="rId96" Type="http://schemas.openxmlformats.org/officeDocument/2006/relationships/worksheet" Target="worksheets/sheet9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worksheet" Target="worksheets/sheet35.xml"/><Relationship Id="rId49" Type="http://schemas.openxmlformats.org/officeDocument/2006/relationships/worksheet" Target="worksheets/sheet48.xml"/><Relationship Id="rId57" Type="http://schemas.openxmlformats.org/officeDocument/2006/relationships/worksheet" Target="worksheets/sheet56.xml"/><Relationship Id="rId106" Type="http://schemas.openxmlformats.org/officeDocument/2006/relationships/theme" Target="theme/theme1.xml"/><Relationship Id="rId10" Type="http://schemas.openxmlformats.org/officeDocument/2006/relationships/worksheet" Target="worksheets/sheet9.xml"/><Relationship Id="rId31" Type="http://schemas.openxmlformats.org/officeDocument/2006/relationships/worksheet" Target="worksheets/sheet30.xml"/><Relationship Id="rId44" Type="http://schemas.openxmlformats.org/officeDocument/2006/relationships/worksheet" Target="worksheets/sheet43.xml"/><Relationship Id="rId52" Type="http://schemas.openxmlformats.org/officeDocument/2006/relationships/worksheet" Target="worksheets/sheet51.xml"/><Relationship Id="rId60" Type="http://schemas.openxmlformats.org/officeDocument/2006/relationships/worksheet" Target="worksheets/sheet59.xml"/><Relationship Id="rId65" Type="http://schemas.openxmlformats.org/officeDocument/2006/relationships/worksheet" Target="worksheets/sheet64.xml"/><Relationship Id="rId73" Type="http://schemas.openxmlformats.org/officeDocument/2006/relationships/worksheet" Target="worksheets/sheet72.xml"/><Relationship Id="rId78" Type="http://schemas.openxmlformats.org/officeDocument/2006/relationships/worksheet" Target="worksheets/sheet77.xml"/><Relationship Id="rId81" Type="http://schemas.openxmlformats.org/officeDocument/2006/relationships/worksheet" Target="worksheets/sheet80.xml"/><Relationship Id="rId86" Type="http://schemas.openxmlformats.org/officeDocument/2006/relationships/worksheet" Target="worksheets/sheet85.xml"/><Relationship Id="rId94" Type="http://schemas.openxmlformats.org/officeDocument/2006/relationships/worksheet" Target="worksheets/sheet93.xml"/><Relationship Id="rId99" Type="http://schemas.openxmlformats.org/officeDocument/2006/relationships/worksheet" Target="worksheets/sheet98.xml"/><Relationship Id="rId101" Type="http://schemas.openxmlformats.org/officeDocument/2006/relationships/worksheet" Target="worksheets/sheet100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9" Type="http://schemas.openxmlformats.org/officeDocument/2006/relationships/worksheet" Target="worksheets/sheet38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3.xml"/><Relationship Id="rId50" Type="http://schemas.openxmlformats.org/officeDocument/2006/relationships/worksheet" Target="worksheets/sheet49.xml"/><Relationship Id="rId55" Type="http://schemas.openxmlformats.org/officeDocument/2006/relationships/worksheet" Target="worksheets/sheet54.xml"/><Relationship Id="rId76" Type="http://schemas.openxmlformats.org/officeDocument/2006/relationships/worksheet" Target="worksheets/sheet75.xml"/><Relationship Id="rId97" Type="http://schemas.openxmlformats.org/officeDocument/2006/relationships/worksheet" Target="worksheets/sheet96.xml"/><Relationship Id="rId104" Type="http://schemas.openxmlformats.org/officeDocument/2006/relationships/worksheet" Target="worksheets/sheet103.xml"/><Relationship Id="rId7" Type="http://schemas.openxmlformats.org/officeDocument/2006/relationships/worksheet" Target="worksheets/sheet6.xml"/><Relationship Id="rId71" Type="http://schemas.openxmlformats.org/officeDocument/2006/relationships/worksheet" Target="worksheets/sheet70.xml"/><Relationship Id="rId92" Type="http://schemas.openxmlformats.org/officeDocument/2006/relationships/worksheet" Target="worksheets/sheet9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8.xml"/><Relationship Id="rId24" Type="http://schemas.openxmlformats.org/officeDocument/2006/relationships/worksheet" Target="worksheets/sheet23.xml"/><Relationship Id="rId40" Type="http://schemas.openxmlformats.org/officeDocument/2006/relationships/worksheet" Target="worksheets/sheet39.xml"/><Relationship Id="rId45" Type="http://schemas.openxmlformats.org/officeDocument/2006/relationships/worksheet" Target="worksheets/sheet44.xml"/><Relationship Id="rId66" Type="http://schemas.openxmlformats.org/officeDocument/2006/relationships/worksheet" Target="worksheets/sheet65.xml"/><Relationship Id="rId87" Type="http://schemas.openxmlformats.org/officeDocument/2006/relationships/worksheet" Target="worksheets/sheet86.xml"/><Relationship Id="rId110" Type="http://schemas.openxmlformats.org/officeDocument/2006/relationships/calcChain" Target="calcChain.xml"/><Relationship Id="rId61" Type="http://schemas.openxmlformats.org/officeDocument/2006/relationships/worksheet" Target="worksheets/sheet60.xml"/><Relationship Id="rId82" Type="http://schemas.openxmlformats.org/officeDocument/2006/relationships/worksheet" Target="worksheets/sheet81.xml"/><Relationship Id="rId19" Type="http://schemas.openxmlformats.org/officeDocument/2006/relationships/worksheet" Target="worksheets/sheet18.xml"/><Relationship Id="rId14" Type="http://schemas.openxmlformats.org/officeDocument/2006/relationships/worksheet" Target="worksheets/sheet13.xml"/><Relationship Id="rId30" Type="http://schemas.openxmlformats.org/officeDocument/2006/relationships/worksheet" Target="worksheets/sheet29.xml"/><Relationship Id="rId35" Type="http://schemas.openxmlformats.org/officeDocument/2006/relationships/worksheet" Target="worksheets/sheet34.xml"/><Relationship Id="rId56" Type="http://schemas.openxmlformats.org/officeDocument/2006/relationships/worksheet" Target="worksheets/sheet55.xml"/><Relationship Id="rId77" Type="http://schemas.openxmlformats.org/officeDocument/2006/relationships/worksheet" Target="worksheets/sheet76.xml"/><Relationship Id="rId100" Type="http://schemas.openxmlformats.org/officeDocument/2006/relationships/worksheet" Target="worksheets/sheet99.xml"/><Relationship Id="rId105" Type="http://schemas.openxmlformats.org/officeDocument/2006/relationships/externalLink" Target="externalLinks/externalLink1.xml"/><Relationship Id="rId8" Type="http://schemas.openxmlformats.org/officeDocument/2006/relationships/worksheet" Target="worksheets/sheet7.xml"/><Relationship Id="rId51" Type="http://schemas.openxmlformats.org/officeDocument/2006/relationships/worksheet" Target="worksheets/sheet50.xml"/><Relationship Id="rId72" Type="http://schemas.openxmlformats.org/officeDocument/2006/relationships/worksheet" Target="worksheets/sheet71.xml"/><Relationship Id="rId93" Type="http://schemas.openxmlformats.org/officeDocument/2006/relationships/worksheet" Target="worksheets/sheet92.xml"/><Relationship Id="rId98" Type="http://schemas.openxmlformats.org/officeDocument/2006/relationships/worksheet" Target="worksheets/sheet97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4.xml"/><Relationship Id="rId46" Type="http://schemas.openxmlformats.org/officeDocument/2006/relationships/worksheet" Target="worksheets/sheet45.xml"/><Relationship Id="rId67" Type="http://schemas.openxmlformats.org/officeDocument/2006/relationships/worksheet" Target="worksheets/sheet66.xml"/><Relationship Id="rId20" Type="http://schemas.openxmlformats.org/officeDocument/2006/relationships/worksheet" Target="worksheets/sheet19.xml"/><Relationship Id="rId41" Type="http://schemas.openxmlformats.org/officeDocument/2006/relationships/worksheet" Target="worksheets/sheet40.xml"/><Relationship Id="rId62" Type="http://schemas.openxmlformats.org/officeDocument/2006/relationships/worksheet" Target="worksheets/sheet61.xml"/><Relationship Id="rId83" Type="http://schemas.openxmlformats.org/officeDocument/2006/relationships/worksheet" Target="worksheets/sheet82.xml"/><Relationship Id="rId88" Type="http://schemas.openxmlformats.org/officeDocument/2006/relationships/worksheet" Target="worksheets/sheet87.xml"/><Relationship Id="rId111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DC1-487B-B000-A70FEC0BB8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C1-487B-B000-A70FEC0BB8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Private</c:v>
              </c:pt>
              <c:pt idx="1">
                <c:v>Public</c:v>
              </c:pt>
            </c:strLit>
          </c:cat>
          <c:val>
            <c:numLit>
              <c:formatCode>General</c:formatCode>
              <c:ptCount val="2"/>
              <c:pt idx="0">
                <c:v>696</c:v>
              </c:pt>
              <c:pt idx="1">
                <c:v>456</c:v>
              </c:pt>
            </c:numLit>
          </c:val>
          <c:extLst>
            <c:ext xmlns:c16="http://schemas.microsoft.com/office/drawing/2014/chart" uri="{C3380CC4-5D6E-409C-BE32-E72D297353CC}">
              <c16:uniqueId val="{00000004-ADC1-487B-B000-A70FEC0BB81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 zoomToFit="1"/>
  </sheetViews>
  <pageMargins left="0.7" right="0.7" top="0.75" bottom="0.75" header="0.3" footer="0.3"/>
  <pageSetup orientation="landscape" horizontalDpi="300" verticalDpi="3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A02D8-C7E5-9BBE-578A-683A14E33F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hapter5%20SystemsOutp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5.1 "/>
      <sheetName val="Table 5.2 "/>
      <sheetName val="Table 5.3"/>
      <sheetName val="Table 5.4 "/>
      <sheetName val="Table 5.5 "/>
      <sheetName val="Table 5.6"/>
      <sheetName val="Table 5.7"/>
      <sheetName val="Table 5.8 "/>
      <sheetName val="Table 5.9 "/>
      <sheetName val="Table 5.10"/>
      <sheetName val="Table 5.11"/>
      <sheetName val="DOM"/>
      <sheetName val="GRD"/>
      <sheetName val="MON"/>
      <sheetName val="SKN"/>
      <sheetName val="SLU"/>
      <sheetName val="SVG"/>
      <sheetName val="V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8">
          <cell r="B8">
            <v>256</v>
          </cell>
          <cell r="C8">
            <v>305</v>
          </cell>
          <cell r="H8">
            <v>153</v>
          </cell>
          <cell r="I8">
            <v>166</v>
          </cell>
        </row>
        <row r="9">
          <cell r="B9">
            <v>213</v>
          </cell>
          <cell r="C9">
            <v>257</v>
          </cell>
          <cell r="H9">
            <v>198</v>
          </cell>
          <cell r="I9">
            <v>225</v>
          </cell>
        </row>
        <row r="10">
          <cell r="B10">
            <v>323</v>
          </cell>
          <cell r="C10">
            <v>373</v>
          </cell>
          <cell r="H10">
            <v>326</v>
          </cell>
          <cell r="I10">
            <v>338</v>
          </cell>
        </row>
        <row r="17">
          <cell r="B17">
            <v>234</v>
          </cell>
          <cell r="C17">
            <v>71</v>
          </cell>
          <cell r="D17">
            <v>140</v>
          </cell>
          <cell r="E17">
            <v>237</v>
          </cell>
          <cell r="F17">
            <v>50</v>
          </cell>
          <cell r="G17">
            <v>142</v>
          </cell>
          <cell r="H17">
            <v>11</v>
          </cell>
          <cell r="I17">
            <v>2</v>
          </cell>
          <cell r="J17">
            <v>8</v>
          </cell>
        </row>
        <row r="18">
          <cell r="B18">
            <v>235</v>
          </cell>
          <cell r="C18">
            <v>125</v>
          </cell>
          <cell r="D18">
            <v>103</v>
          </cell>
          <cell r="E18">
            <v>230</v>
          </cell>
          <cell r="F18">
            <v>58</v>
          </cell>
          <cell r="G18">
            <v>146</v>
          </cell>
          <cell r="H18">
            <v>3</v>
          </cell>
          <cell r="I18">
            <v>0</v>
          </cell>
          <cell r="J18">
            <v>3</v>
          </cell>
        </row>
        <row r="19">
          <cell r="B19">
            <v>469</v>
          </cell>
          <cell r="C19">
            <v>196</v>
          </cell>
          <cell r="D19">
            <v>243</v>
          </cell>
          <cell r="E19">
            <v>467</v>
          </cell>
          <cell r="F19">
            <v>108</v>
          </cell>
          <cell r="G19">
            <v>288</v>
          </cell>
          <cell r="H19">
            <v>14</v>
          </cell>
          <cell r="I19">
            <v>2</v>
          </cell>
          <cell r="J19">
            <v>11</v>
          </cell>
        </row>
        <row r="24">
          <cell r="B24">
            <v>4</v>
          </cell>
          <cell r="C24">
            <v>0</v>
          </cell>
          <cell r="D24">
            <v>1</v>
          </cell>
          <cell r="E24">
            <v>12</v>
          </cell>
          <cell r="F24">
            <v>0</v>
          </cell>
          <cell r="G24">
            <v>11</v>
          </cell>
          <cell r="H24">
            <v>26</v>
          </cell>
          <cell r="I24">
            <v>7</v>
          </cell>
          <cell r="J24">
            <v>13</v>
          </cell>
        </row>
        <row r="25">
          <cell r="B25">
            <v>2</v>
          </cell>
          <cell r="C25">
            <v>0</v>
          </cell>
          <cell r="D25">
            <v>2</v>
          </cell>
          <cell r="E25">
            <v>10</v>
          </cell>
          <cell r="F25">
            <v>4</v>
          </cell>
          <cell r="G25">
            <v>6</v>
          </cell>
          <cell r="H25">
            <v>22</v>
          </cell>
          <cell r="I25">
            <v>8</v>
          </cell>
          <cell r="J25">
            <v>13</v>
          </cell>
        </row>
        <row r="26">
          <cell r="B26">
            <v>6</v>
          </cell>
          <cell r="C26">
            <v>0</v>
          </cell>
          <cell r="D26">
            <v>3</v>
          </cell>
          <cell r="E26">
            <v>22</v>
          </cell>
          <cell r="F26">
            <v>4</v>
          </cell>
          <cell r="G26">
            <v>17</v>
          </cell>
          <cell r="H26">
            <v>48</v>
          </cell>
          <cell r="I26">
            <v>15</v>
          </cell>
          <cell r="J26">
            <v>26</v>
          </cell>
        </row>
        <row r="31">
          <cell r="D31">
            <v>351</v>
          </cell>
          <cell r="E31">
            <v>257</v>
          </cell>
          <cell r="J31">
            <v>7</v>
          </cell>
          <cell r="K31">
            <v>6</v>
          </cell>
        </row>
        <row r="32">
          <cell r="D32">
            <v>437</v>
          </cell>
          <cell r="E32">
            <v>364</v>
          </cell>
          <cell r="J32">
            <v>12</v>
          </cell>
          <cell r="K32">
            <v>7</v>
          </cell>
        </row>
        <row r="33">
          <cell r="D33">
            <v>788</v>
          </cell>
          <cell r="E33">
            <v>621</v>
          </cell>
          <cell r="J33">
            <v>19</v>
          </cell>
          <cell r="K33">
            <v>13</v>
          </cell>
        </row>
        <row r="34">
          <cell r="D34">
            <v>7</v>
          </cell>
          <cell r="E34">
            <v>6</v>
          </cell>
          <cell r="J34">
            <v>50</v>
          </cell>
          <cell r="K34">
            <v>42</v>
          </cell>
        </row>
        <row r="35">
          <cell r="D35">
            <v>77</v>
          </cell>
          <cell r="E35">
            <v>69</v>
          </cell>
          <cell r="J35">
            <v>173</v>
          </cell>
          <cell r="K35">
            <v>142</v>
          </cell>
        </row>
        <row r="36">
          <cell r="D36">
            <v>84</v>
          </cell>
          <cell r="E36">
            <v>75</v>
          </cell>
          <cell r="J36">
            <v>223</v>
          </cell>
          <cell r="K36">
            <v>184</v>
          </cell>
        </row>
        <row r="37">
          <cell r="D37">
            <v>352</v>
          </cell>
          <cell r="E37">
            <v>155</v>
          </cell>
          <cell r="J37">
            <v>89</v>
          </cell>
          <cell r="K37">
            <v>75</v>
          </cell>
        </row>
        <row r="38">
          <cell r="D38">
            <v>426</v>
          </cell>
          <cell r="E38">
            <v>185</v>
          </cell>
          <cell r="J38">
            <v>91</v>
          </cell>
          <cell r="K38">
            <v>84</v>
          </cell>
        </row>
        <row r="39">
          <cell r="D39">
            <v>778</v>
          </cell>
          <cell r="E39">
            <v>340</v>
          </cell>
          <cell r="J39">
            <v>180</v>
          </cell>
          <cell r="K39">
            <v>159</v>
          </cell>
        </row>
        <row r="40">
          <cell r="D40">
            <v>0</v>
          </cell>
          <cell r="E40">
            <v>0</v>
          </cell>
          <cell r="J40">
            <v>30</v>
          </cell>
          <cell r="K40">
            <v>29</v>
          </cell>
        </row>
        <row r="41">
          <cell r="D41">
            <v>7</v>
          </cell>
          <cell r="E41">
            <v>6</v>
          </cell>
          <cell r="J41">
            <v>87</v>
          </cell>
          <cell r="K41">
            <v>84</v>
          </cell>
        </row>
        <row r="42">
          <cell r="D42">
            <v>7</v>
          </cell>
          <cell r="E42">
            <v>6</v>
          </cell>
          <cell r="J42">
            <v>117</v>
          </cell>
          <cell r="K42">
            <v>113</v>
          </cell>
        </row>
        <row r="43">
          <cell r="D43">
            <v>120</v>
          </cell>
          <cell r="E43">
            <v>108</v>
          </cell>
          <cell r="J43">
            <v>47</v>
          </cell>
          <cell r="K43">
            <v>42</v>
          </cell>
        </row>
        <row r="44">
          <cell r="D44">
            <v>59</v>
          </cell>
          <cell r="E44">
            <v>54</v>
          </cell>
          <cell r="J44">
            <v>107</v>
          </cell>
          <cell r="K44">
            <v>80</v>
          </cell>
        </row>
        <row r="45">
          <cell r="D45">
            <v>179</v>
          </cell>
          <cell r="E45">
            <v>162</v>
          </cell>
          <cell r="J45">
            <v>154</v>
          </cell>
          <cell r="K45">
            <v>122</v>
          </cell>
        </row>
        <row r="46">
          <cell r="D46">
            <v>10</v>
          </cell>
          <cell r="E46">
            <v>9</v>
          </cell>
          <cell r="J46">
            <v>119</v>
          </cell>
          <cell r="K46">
            <v>110</v>
          </cell>
        </row>
        <row r="47">
          <cell r="D47">
            <v>22</v>
          </cell>
          <cell r="E47">
            <v>22</v>
          </cell>
          <cell r="J47">
            <v>246</v>
          </cell>
          <cell r="K47">
            <v>226</v>
          </cell>
        </row>
        <row r="48">
          <cell r="D48">
            <v>32</v>
          </cell>
          <cell r="E48">
            <v>31</v>
          </cell>
          <cell r="J48">
            <v>365</v>
          </cell>
          <cell r="K48">
            <v>336</v>
          </cell>
        </row>
        <row r="49">
          <cell r="D49">
            <v>122</v>
          </cell>
          <cell r="E49">
            <v>106</v>
          </cell>
          <cell r="J49">
            <v>0</v>
          </cell>
          <cell r="K49">
            <v>0</v>
          </cell>
        </row>
        <row r="50">
          <cell r="D50">
            <v>129</v>
          </cell>
          <cell r="E50">
            <v>104</v>
          </cell>
          <cell r="J50">
            <v>0</v>
          </cell>
          <cell r="K50">
            <v>0</v>
          </cell>
        </row>
        <row r="51">
          <cell r="D51">
            <v>251</v>
          </cell>
          <cell r="E51">
            <v>210</v>
          </cell>
          <cell r="J51">
            <v>0</v>
          </cell>
          <cell r="K51">
            <v>0</v>
          </cell>
        </row>
        <row r="52">
          <cell r="D52">
            <v>116</v>
          </cell>
          <cell r="E52">
            <v>105</v>
          </cell>
          <cell r="J52">
            <v>65</v>
          </cell>
          <cell r="K52">
            <v>52</v>
          </cell>
        </row>
        <row r="53">
          <cell r="D53">
            <v>199</v>
          </cell>
          <cell r="E53">
            <v>171</v>
          </cell>
          <cell r="J53">
            <v>4</v>
          </cell>
          <cell r="K53">
            <v>3</v>
          </cell>
        </row>
        <row r="54">
          <cell r="D54">
            <v>315</v>
          </cell>
          <cell r="E54">
            <v>276</v>
          </cell>
          <cell r="J54">
            <v>69</v>
          </cell>
          <cell r="K54">
            <v>55</v>
          </cell>
        </row>
        <row r="55">
          <cell r="D55">
            <v>111</v>
          </cell>
          <cell r="E55">
            <v>87</v>
          </cell>
          <cell r="J55">
            <v>50</v>
          </cell>
          <cell r="K55">
            <v>39</v>
          </cell>
        </row>
        <row r="56">
          <cell r="D56">
            <v>133</v>
          </cell>
          <cell r="E56">
            <v>119</v>
          </cell>
          <cell r="J56">
            <v>6</v>
          </cell>
          <cell r="K56">
            <v>5</v>
          </cell>
        </row>
        <row r="57">
          <cell r="D57">
            <v>244</v>
          </cell>
          <cell r="E57">
            <v>206</v>
          </cell>
          <cell r="J57">
            <v>56</v>
          </cell>
          <cell r="K57">
            <v>44</v>
          </cell>
        </row>
        <row r="58">
          <cell r="D58">
            <v>64</v>
          </cell>
          <cell r="E58">
            <v>51</v>
          </cell>
          <cell r="J58">
            <v>0</v>
          </cell>
          <cell r="K58">
            <v>0</v>
          </cell>
        </row>
        <row r="59">
          <cell r="D59">
            <v>81</v>
          </cell>
          <cell r="E59">
            <v>59</v>
          </cell>
          <cell r="J59">
            <v>0</v>
          </cell>
          <cell r="K59">
            <v>0</v>
          </cell>
        </row>
        <row r="60">
          <cell r="D60">
            <v>145</v>
          </cell>
          <cell r="E60">
            <v>110</v>
          </cell>
          <cell r="J60">
            <v>0</v>
          </cell>
          <cell r="K60">
            <v>0</v>
          </cell>
        </row>
        <row r="61">
          <cell r="D61">
            <v>81</v>
          </cell>
          <cell r="E61">
            <v>62</v>
          </cell>
          <cell r="J61">
            <v>96</v>
          </cell>
          <cell r="K61">
            <v>85</v>
          </cell>
        </row>
        <row r="62">
          <cell r="D62">
            <v>60</v>
          </cell>
          <cell r="E62">
            <v>55</v>
          </cell>
          <cell r="J62">
            <v>16</v>
          </cell>
          <cell r="K62">
            <v>15</v>
          </cell>
        </row>
        <row r="63">
          <cell r="D63">
            <v>141</v>
          </cell>
          <cell r="E63">
            <v>117</v>
          </cell>
          <cell r="J63">
            <v>112</v>
          </cell>
          <cell r="K63">
            <v>100</v>
          </cell>
        </row>
        <row r="64">
          <cell r="D64">
            <v>75</v>
          </cell>
          <cell r="E64">
            <v>67</v>
          </cell>
          <cell r="J64">
            <v>0</v>
          </cell>
          <cell r="K64">
            <v>0</v>
          </cell>
        </row>
        <row r="65">
          <cell r="D65">
            <v>101</v>
          </cell>
          <cell r="E65">
            <v>87</v>
          </cell>
          <cell r="J65">
            <v>23</v>
          </cell>
          <cell r="K65">
            <v>21</v>
          </cell>
        </row>
        <row r="66">
          <cell r="D66">
            <v>176</v>
          </cell>
          <cell r="E66">
            <v>154</v>
          </cell>
          <cell r="J66">
            <v>23</v>
          </cell>
          <cell r="K66">
            <v>21</v>
          </cell>
        </row>
        <row r="67">
          <cell r="D67">
            <v>67</v>
          </cell>
          <cell r="E67">
            <v>57</v>
          </cell>
          <cell r="J67">
            <v>42</v>
          </cell>
          <cell r="K67">
            <v>38</v>
          </cell>
        </row>
        <row r="68">
          <cell r="D68">
            <v>101</v>
          </cell>
          <cell r="E68">
            <v>83</v>
          </cell>
          <cell r="J68">
            <v>123</v>
          </cell>
          <cell r="K68">
            <v>119</v>
          </cell>
        </row>
        <row r="69">
          <cell r="D69">
            <v>168</v>
          </cell>
          <cell r="E69">
            <v>140</v>
          </cell>
          <cell r="J69">
            <v>165</v>
          </cell>
          <cell r="K69">
            <v>157</v>
          </cell>
        </row>
        <row r="70">
          <cell r="D70">
            <v>193</v>
          </cell>
          <cell r="E70">
            <v>122</v>
          </cell>
          <cell r="J70">
            <v>16</v>
          </cell>
          <cell r="K70">
            <v>14</v>
          </cell>
        </row>
        <row r="71">
          <cell r="D71">
            <v>270</v>
          </cell>
          <cell r="E71">
            <v>194</v>
          </cell>
          <cell r="J71">
            <v>48</v>
          </cell>
          <cell r="K71">
            <v>44</v>
          </cell>
        </row>
        <row r="72">
          <cell r="D72">
            <v>463</v>
          </cell>
          <cell r="E72">
            <v>316</v>
          </cell>
          <cell r="J72">
            <v>64</v>
          </cell>
          <cell r="K72">
            <v>58</v>
          </cell>
        </row>
        <row r="73">
          <cell r="D73">
            <v>98</v>
          </cell>
          <cell r="E73">
            <v>96</v>
          </cell>
          <cell r="J73">
            <v>3</v>
          </cell>
          <cell r="K73">
            <v>3</v>
          </cell>
        </row>
        <row r="74">
          <cell r="D74">
            <v>116</v>
          </cell>
          <cell r="E74">
            <v>117</v>
          </cell>
          <cell r="J74">
            <v>6</v>
          </cell>
          <cell r="K74">
            <v>4</v>
          </cell>
        </row>
        <row r="75">
          <cell r="D75">
            <v>214</v>
          </cell>
          <cell r="E75">
            <v>213</v>
          </cell>
          <cell r="J75">
            <v>9</v>
          </cell>
          <cell r="K75">
            <v>7</v>
          </cell>
        </row>
        <row r="76">
          <cell r="D76">
            <v>0</v>
          </cell>
          <cell r="E76">
            <v>0</v>
          </cell>
          <cell r="J76">
            <v>3</v>
          </cell>
          <cell r="K76">
            <v>3</v>
          </cell>
        </row>
        <row r="77">
          <cell r="D77">
            <v>0</v>
          </cell>
          <cell r="E77">
            <v>0</v>
          </cell>
          <cell r="J77">
            <v>2</v>
          </cell>
          <cell r="K77">
            <v>2</v>
          </cell>
        </row>
        <row r="78">
          <cell r="D78">
            <v>0</v>
          </cell>
          <cell r="E78">
            <v>0</v>
          </cell>
          <cell r="J78">
            <v>5</v>
          </cell>
          <cell r="K78">
            <v>5</v>
          </cell>
        </row>
        <row r="79">
          <cell r="D79">
            <v>52</v>
          </cell>
          <cell r="E79">
            <v>33</v>
          </cell>
          <cell r="J79">
            <v>0</v>
          </cell>
          <cell r="K79">
            <v>0</v>
          </cell>
        </row>
        <row r="80">
          <cell r="D80">
            <v>122</v>
          </cell>
          <cell r="E80">
            <v>74</v>
          </cell>
          <cell r="J80">
            <v>20</v>
          </cell>
          <cell r="K80">
            <v>20</v>
          </cell>
        </row>
        <row r="81">
          <cell r="D81">
            <v>174</v>
          </cell>
          <cell r="E81">
            <v>107</v>
          </cell>
          <cell r="J81">
            <v>20</v>
          </cell>
          <cell r="K81">
            <v>20</v>
          </cell>
        </row>
        <row r="82">
          <cell r="D82">
            <v>27</v>
          </cell>
          <cell r="E82">
            <v>18</v>
          </cell>
        </row>
        <row r="83">
          <cell r="D83">
            <v>68</v>
          </cell>
          <cell r="E83">
            <v>45</v>
          </cell>
        </row>
        <row r="84">
          <cell r="D84">
            <v>95</v>
          </cell>
          <cell r="E84">
            <v>63</v>
          </cell>
        </row>
        <row r="92">
          <cell r="B92">
            <v>351</v>
          </cell>
          <cell r="C92">
            <v>437</v>
          </cell>
          <cell r="D92">
            <v>788</v>
          </cell>
          <cell r="E92">
            <v>257</v>
          </cell>
          <cell r="F92">
            <v>364</v>
          </cell>
          <cell r="G92">
            <v>621</v>
          </cell>
          <cell r="H92">
            <v>352</v>
          </cell>
          <cell r="I92">
            <v>426</v>
          </cell>
          <cell r="J92">
            <v>778</v>
          </cell>
          <cell r="K92">
            <v>155</v>
          </cell>
          <cell r="L92">
            <v>185</v>
          </cell>
          <cell r="M92">
            <v>340</v>
          </cell>
          <cell r="N92">
            <v>89</v>
          </cell>
          <cell r="O92">
            <v>91</v>
          </cell>
          <cell r="P92">
            <v>180</v>
          </cell>
          <cell r="Q92">
            <v>75</v>
          </cell>
          <cell r="R92">
            <v>84</v>
          </cell>
          <cell r="S92">
            <v>159</v>
          </cell>
        </row>
        <row r="93">
          <cell r="B93">
            <v>338</v>
          </cell>
          <cell r="C93">
            <v>378</v>
          </cell>
          <cell r="D93">
            <v>716</v>
          </cell>
          <cell r="E93">
            <v>267</v>
          </cell>
          <cell r="F93">
            <v>357</v>
          </cell>
          <cell r="G93">
            <v>624</v>
          </cell>
          <cell r="H93">
            <v>326</v>
          </cell>
          <cell r="I93">
            <v>392</v>
          </cell>
          <cell r="J93">
            <v>718</v>
          </cell>
          <cell r="K93">
            <v>142</v>
          </cell>
          <cell r="L93">
            <v>211</v>
          </cell>
          <cell r="M93">
            <v>353</v>
          </cell>
          <cell r="N93">
            <v>55</v>
          </cell>
          <cell r="O93">
            <v>89</v>
          </cell>
          <cell r="P93">
            <v>144</v>
          </cell>
          <cell r="Q93">
            <v>53</v>
          </cell>
          <cell r="R93">
            <v>85</v>
          </cell>
          <cell r="S93">
            <v>138</v>
          </cell>
        </row>
        <row r="101">
          <cell r="B101">
            <v>375</v>
          </cell>
          <cell r="C101">
            <v>451</v>
          </cell>
          <cell r="D101">
            <v>826</v>
          </cell>
          <cell r="E101">
            <v>325</v>
          </cell>
          <cell r="F101">
            <v>423</v>
          </cell>
          <cell r="G101">
            <v>748</v>
          </cell>
          <cell r="H101">
            <v>221</v>
          </cell>
          <cell r="I101">
            <v>312</v>
          </cell>
          <cell r="J101">
            <v>533</v>
          </cell>
          <cell r="K101">
            <v>139</v>
          </cell>
          <cell r="L101">
            <v>181</v>
          </cell>
          <cell r="M101">
            <v>320</v>
          </cell>
        </row>
        <row r="102">
          <cell r="B102">
            <v>345</v>
          </cell>
          <cell r="C102">
            <v>403</v>
          </cell>
          <cell r="D102">
            <v>748</v>
          </cell>
          <cell r="E102">
            <v>213</v>
          </cell>
          <cell r="F102">
            <v>388</v>
          </cell>
          <cell r="G102">
            <v>601</v>
          </cell>
          <cell r="H102">
            <v>199</v>
          </cell>
          <cell r="I102">
            <v>345</v>
          </cell>
          <cell r="J102">
            <v>544</v>
          </cell>
          <cell r="K102">
            <v>121</v>
          </cell>
          <cell r="L102">
            <v>205</v>
          </cell>
          <cell r="M102">
            <v>326</v>
          </cell>
        </row>
        <row r="109">
          <cell r="C109">
            <v>3</v>
          </cell>
          <cell r="D109">
            <v>1</v>
          </cell>
          <cell r="E109">
            <v>0</v>
          </cell>
          <cell r="F109">
            <v>0</v>
          </cell>
        </row>
        <row r="110">
          <cell r="C110">
            <v>13</v>
          </cell>
          <cell r="D110">
            <v>4</v>
          </cell>
          <cell r="E110">
            <v>1</v>
          </cell>
          <cell r="F110">
            <v>1</v>
          </cell>
        </row>
        <row r="111">
          <cell r="C111">
            <v>16</v>
          </cell>
          <cell r="D111">
            <v>5</v>
          </cell>
          <cell r="E111">
            <v>1</v>
          </cell>
          <cell r="F111">
            <v>1</v>
          </cell>
        </row>
        <row r="112">
          <cell r="C112">
            <v>18</v>
          </cell>
          <cell r="D112">
            <v>12</v>
          </cell>
          <cell r="E112">
            <v>0</v>
          </cell>
          <cell r="F112">
            <v>0</v>
          </cell>
        </row>
        <row r="113">
          <cell r="C113">
            <v>30</v>
          </cell>
          <cell r="D113">
            <v>12</v>
          </cell>
          <cell r="E113">
            <v>0</v>
          </cell>
          <cell r="F113">
            <v>0</v>
          </cell>
        </row>
        <row r="114">
          <cell r="C114">
            <v>48</v>
          </cell>
          <cell r="D114">
            <v>24</v>
          </cell>
          <cell r="E114">
            <v>0</v>
          </cell>
          <cell r="F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C118">
            <v>0</v>
          </cell>
          <cell r="D118">
            <v>0</v>
          </cell>
          <cell r="E118">
            <v>4</v>
          </cell>
          <cell r="F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3</v>
          </cell>
        </row>
        <row r="120">
          <cell r="C120">
            <v>0</v>
          </cell>
          <cell r="D120">
            <v>0</v>
          </cell>
          <cell r="E120">
            <v>4</v>
          </cell>
          <cell r="F120">
            <v>0</v>
          </cell>
        </row>
        <row r="121">
          <cell r="C121">
            <v>15</v>
          </cell>
          <cell r="D121">
            <v>12</v>
          </cell>
          <cell r="E121">
            <v>0</v>
          </cell>
        </row>
        <row r="122">
          <cell r="C122">
            <v>37</v>
          </cell>
          <cell r="D122">
            <v>25</v>
          </cell>
          <cell r="E122">
            <v>0</v>
          </cell>
        </row>
        <row r="123">
          <cell r="C123">
            <v>52</v>
          </cell>
          <cell r="D123">
            <v>37</v>
          </cell>
          <cell r="E123">
            <v>0</v>
          </cell>
        </row>
        <row r="124">
          <cell r="C124">
            <v>1</v>
          </cell>
          <cell r="D124">
            <v>1</v>
          </cell>
          <cell r="E124">
            <v>0</v>
          </cell>
          <cell r="F124">
            <v>0</v>
          </cell>
        </row>
        <row r="125">
          <cell r="C125">
            <v>2</v>
          </cell>
          <cell r="D125">
            <v>2</v>
          </cell>
          <cell r="E125">
            <v>4</v>
          </cell>
          <cell r="F125">
            <v>4</v>
          </cell>
        </row>
        <row r="126">
          <cell r="C126">
            <v>3</v>
          </cell>
          <cell r="D126">
            <v>3</v>
          </cell>
          <cell r="E126">
            <v>4</v>
          </cell>
          <cell r="F126">
            <v>4</v>
          </cell>
        </row>
        <row r="127">
          <cell r="C127">
            <v>17</v>
          </cell>
          <cell r="D127">
            <v>12</v>
          </cell>
          <cell r="E127">
            <v>0</v>
          </cell>
          <cell r="F127">
            <v>0</v>
          </cell>
        </row>
        <row r="128">
          <cell r="C128">
            <v>23</v>
          </cell>
          <cell r="D128">
            <v>12</v>
          </cell>
          <cell r="E128">
            <v>0</v>
          </cell>
          <cell r="F128">
            <v>0</v>
          </cell>
        </row>
        <row r="129">
          <cell r="C129">
            <v>40</v>
          </cell>
          <cell r="D129">
            <v>24</v>
          </cell>
          <cell r="E129">
            <v>0</v>
          </cell>
          <cell r="F129">
            <v>0</v>
          </cell>
        </row>
        <row r="130">
          <cell r="C130">
            <v>9</v>
          </cell>
          <cell r="D130">
            <v>8</v>
          </cell>
          <cell r="E130">
            <v>6</v>
          </cell>
          <cell r="F130">
            <v>4</v>
          </cell>
        </row>
        <row r="131">
          <cell r="C131">
            <v>5</v>
          </cell>
          <cell r="D131">
            <v>4</v>
          </cell>
          <cell r="E131">
            <v>2</v>
          </cell>
          <cell r="F131">
            <v>2</v>
          </cell>
        </row>
        <row r="132">
          <cell r="C132">
            <v>14</v>
          </cell>
          <cell r="D132">
            <v>12</v>
          </cell>
          <cell r="E132">
            <v>8</v>
          </cell>
          <cell r="F132">
            <v>6</v>
          </cell>
        </row>
        <row r="133">
          <cell r="C133">
            <v>7</v>
          </cell>
          <cell r="D133">
            <v>2</v>
          </cell>
          <cell r="E133">
            <v>1</v>
          </cell>
          <cell r="F133">
            <v>1</v>
          </cell>
        </row>
        <row r="134">
          <cell r="C134">
            <v>16</v>
          </cell>
          <cell r="D134">
            <v>6</v>
          </cell>
          <cell r="E134">
            <v>6</v>
          </cell>
          <cell r="F134">
            <v>6</v>
          </cell>
        </row>
        <row r="135">
          <cell r="C135">
            <v>23</v>
          </cell>
          <cell r="D135">
            <v>8</v>
          </cell>
          <cell r="E135">
            <v>7</v>
          </cell>
          <cell r="F135">
            <v>7</v>
          </cell>
        </row>
        <row r="136">
          <cell r="C136">
            <v>1</v>
          </cell>
          <cell r="D136">
            <v>0</v>
          </cell>
          <cell r="E136">
            <v>0</v>
          </cell>
        </row>
        <row r="137">
          <cell r="C137">
            <v>1</v>
          </cell>
          <cell r="D137">
            <v>1</v>
          </cell>
          <cell r="E137">
            <v>0</v>
          </cell>
        </row>
        <row r="138">
          <cell r="C138">
            <v>2</v>
          </cell>
          <cell r="D138">
            <v>1</v>
          </cell>
          <cell r="E138">
            <v>0</v>
          </cell>
        </row>
        <row r="139">
          <cell r="C139">
            <v>0</v>
          </cell>
          <cell r="D139">
            <v>0</v>
          </cell>
          <cell r="E139">
            <v>4</v>
          </cell>
          <cell r="F139">
            <v>4</v>
          </cell>
        </row>
        <row r="140">
          <cell r="C140">
            <v>0</v>
          </cell>
          <cell r="D140">
            <v>0</v>
          </cell>
          <cell r="E140">
            <v>6</v>
          </cell>
          <cell r="F140">
            <v>3</v>
          </cell>
        </row>
        <row r="141">
          <cell r="C141">
            <v>0</v>
          </cell>
          <cell r="D141">
            <v>0</v>
          </cell>
          <cell r="E141">
            <v>10</v>
          </cell>
          <cell r="F141">
            <v>7</v>
          </cell>
        </row>
        <row r="142">
          <cell r="C142">
            <v>0</v>
          </cell>
          <cell r="E142">
            <v>0</v>
          </cell>
        </row>
        <row r="143">
          <cell r="C143">
            <v>0</v>
          </cell>
          <cell r="E143">
            <v>0</v>
          </cell>
        </row>
        <row r="144">
          <cell r="C144">
            <v>0</v>
          </cell>
          <cell r="E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C149">
            <v>0</v>
          </cell>
          <cell r="D149">
            <v>0</v>
          </cell>
          <cell r="E149">
            <v>5</v>
          </cell>
          <cell r="F149">
            <v>5</v>
          </cell>
        </row>
        <row r="150">
          <cell r="C150">
            <v>0</v>
          </cell>
          <cell r="D150">
            <v>0</v>
          </cell>
          <cell r="E150">
            <v>5</v>
          </cell>
          <cell r="F150">
            <v>5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C154">
            <v>2</v>
          </cell>
          <cell r="D154">
            <v>2</v>
          </cell>
          <cell r="E154">
            <v>0</v>
          </cell>
          <cell r="F154">
            <v>0</v>
          </cell>
        </row>
        <row r="155">
          <cell r="C155">
            <v>4</v>
          </cell>
          <cell r="D155">
            <v>4</v>
          </cell>
          <cell r="E155">
            <v>0</v>
          </cell>
          <cell r="F155">
            <v>0</v>
          </cell>
        </row>
        <row r="156">
          <cell r="C156">
            <v>6</v>
          </cell>
          <cell r="D156">
            <v>6</v>
          </cell>
          <cell r="E156">
            <v>0</v>
          </cell>
          <cell r="F156">
            <v>0</v>
          </cell>
        </row>
        <row r="157">
          <cell r="C157">
            <v>13</v>
          </cell>
          <cell r="D157">
            <v>13</v>
          </cell>
          <cell r="E157">
            <v>1</v>
          </cell>
          <cell r="F157">
            <v>1</v>
          </cell>
        </row>
        <row r="158">
          <cell r="C158">
            <v>8</v>
          </cell>
          <cell r="D158">
            <v>8</v>
          </cell>
          <cell r="E158">
            <v>0</v>
          </cell>
          <cell r="F158">
            <v>0</v>
          </cell>
        </row>
        <row r="159">
          <cell r="C159">
            <v>21</v>
          </cell>
          <cell r="D159">
            <v>21</v>
          </cell>
          <cell r="E159">
            <v>1</v>
          </cell>
          <cell r="F159">
            <v>1</v>
          </cell>
        </row>
        <row r="160">
          <cell r="C160">
            <v>4</v>
          </cell>
          <cell r="D160">
            <v>2</v>
          </cell>
          <cell r="E160">
            <v>1</v>
          </cell>
          <cell r="F160">
            <v>0</v>
          </cell>
        </row>
        <row r="161">
          <cell r="C161">
            <v>22</v>
          </cell>
          <cell r="D161">
            <v>14</v>
          </cell>
          <cell r="E161">
            <v>2</v>
          </cell>
          <cell r="F161">
            <v>1</v>
          </cell>
        </row>
        <row r="162">
          <cell r="C162">
            <v>26</v>
          </cell>
          <cell r="D162">
            <v>16</v>
          </cell>
          <cell r="E162">
            <v>3</v>
          </cell>
          <cell r="F162">
            <v>1</v>
          </cell>
        </row>
        <row r="163">
          <cell r="C163">
            <v>7</v>
          </cell>
          <cell r="D163">
            <v>0</v>
          </cell>
          <cell r="E163">
            <v>0</v>
          </cell>
          <cell r="F163">
            <v>0</v>
          </cell>
        </row>
        <row r="164">
          <cell r="C164">
            <v>17</v>
          </cell>
          <cell r="D164">
            <v>13</v>
          </cell>
          <cell r="E164">
            <v>0</v>
          </cell>
          <cell r="F164">
            <v>0</v>
          </cell>
        </row>
        <row r="165">
          <cell r="C165">
            <v>24</v>
          </cell>
          <cell r="D165">
            <v>13</v>
          </cell>
          <cell r="E165">
            <v>0</v>
          </cell>
          <cell r="F165">
            <v>0</v>
          </cell>
        </row>
        <row r="166">
          <cell r="C166">
            <v>7</v>
          </cell>
          <cell r="D166">
            <v>7</v>
          </cell>
          <cell r="E166">
            <v>7</v>
          </cell>
          <cell r="F166">
            <v>3</v>
          </cell>
        </row>
        <row r="167">
          <cell r="C167">
            <v>23</v>
          </cell>
          <cell r="D167">
            <v>22</v>
          </cell>
          <cell r="E167">
            <v>16</v>
          </cell>
          <cell r="F167">
            <v>11</v>
          </cell>
        </row>
        <row r="168">
          <cell r="C168">
            <v>30</v>
          </cell>
          <cell r="D168">
            <v>29</v>
          </cell>
          <cell r="E168">
            <v>23</v>
          </cell>
          <cell r="F168">
            <v>14</v>
          </cell>
        </row>
        <row r="169">
          <cell r="C169">
            <v>0</v>
          </cell>
          <cell r="D169">
            <v>0</v>
          </cell>
          <cell r="E169">
            <v>5</v>
          </cell>
          <cell r="F169">
            <v>4</v>
          </cell>
        </row>
        <row r="170">
          <cell r="C170">
            <v>4</v>
          </cell>
          <cell r="D170">
            <v>4</v>
          </cell>
          <cell r="E170">
            <v>8</v>
          </cell>
          <cell r="F170">
            <v>7</v>
          </cell>
        </row>
        <row r="171">
          <cell r="C171">
            <v>4</v>
          </cell>
          <cell r="D171">
            <v>4</v>
          </cell>
          <cell r="E171">
            <v>13</v>
          </cell>
          <cell r="F171">
            <v>11</v>
          </cell>
        </row>
        <row r="172">
          <cell r="C172">
            <v>3</v>
          </cell>
          <cell r="D172">
            <v>0</v>
          </cell>
          <cell r="E172">
            <v>0</v>
          </cell>
          <cell r="F172">
            <v>0</v>
          </cell>
        </row>
        <row r="173">
          <cell r="C173">
            <v>4</v>
          </cell>
          <cell r="D173">
            <v>3</v>
          </cell>
          <cell r="E173">
            <v>1</v>
          </cell>
          <cell r="F173">
            <v>1</v>
          </cell>
        </row>
        <row r="174">
          <cell r="C174">
            <v>7</v>
          </cell>
          <cell r="D174">
            <v>3</v>
          </cell>
          <cell r="E174">
            <v>1</v>
          </cell>
          <cell r="F174">
            <v>1</v>
          </cell>
        </row>
        <row r="175">
          <cell r="C175">
            <v>3</v>
          </cell>
          <cell r="D175">
            <v>2</v>
          </cell>
          <cell r="E175">
            <v>0</v>
          </cell>
          <cell r="F175">
            <v>0</v>
          </cell>
        </row>
        <row r="176">
          <cell r="C176">
            <v>11</v>
          </cell>
          <cell r="D176">
            <v>8</v>
          </cell>
          <cell r="E176">
            <v>0</v>
          </cell>
          <cell r="F176">
            <v>0</v>
          </cell>
        </row>
        <row r="177">
          <cell r="C177">
            <v>14</v>
          </cell>
          <cell r="D177">
            <v>10</v>
          </cell>
          <cell r="E177">
            <v>0</v>
          </cell>
          <cell r="F177">
            <v>0</v>
          </cell>
        </row>
        <row r="178">
          <cell r="C178">
            <v>1</v>
          </cell>
          <cell r="D178">
            <v>0</v>
          </cell>
          <cell r="E178">
            <v>0</v>
          </cell>
          <cell r="F178">
            <v>0</v>
          </cell>
        </row>
        <row r="179">
          <cell r="C179">
            <v>8</v>
          </cell>
          <cell r="D179">
            <v>3</v>
          </cell>
          <cell r="E179">
            <v>0</v>
          </cell>
          <cell r="F179">
            <v>0</v>
          </cell>
        </row>
        <row r="180">
          <cell r="C180">
            <v>9</v>
          </cell>
          <cell r="D180">
            <v>3</v>
          </cell>
          <cell r="E180">
            <v>0</v>
          </cell>
          <cell r="F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C182">
            <v>1</v>
          </cell>
          <cell r="D182">
            <v>1</v>
          </cell>
          <cell r="E182">
            <v>0</v>
          </cell>
          <cell r="F182">
            <v>0</v>
          </cell>
        </row>
        <row r="183">
          <cell r="C183">
            <v>1</v>
          </cell>
          <cell r="D183">
            <v>1</v>
          </cell>
          <cell r="E183">
            <v>0</v>
          </cell>
          <cell r="F183">
            <v>0</v>
          </cell>
        </row>
        <row r="184">
          <cell r="C184">
            <v>9</v>
          </cell>
          <cell r="D184">
            <v>8</v>
          </cell>
          <cell r="E184">
            <v>5</v>
          </cell>
          <cell r="F184">
            <v>5</v>
          </cell>
        </row>
        <row r="185">
          <cell r="C185">
            <v>21</v>
          </cell>
          <cell r="D185">
            <v>19</v>
          </cell>
          <cell r="E185">
            <v>9</v>
          </cell>
          <cell r="F185">
            <v>8</v>
          </cell>
        </row>
        <row r="186">
          <cell r="C186">
            <v>30</v>
          </cell>
          <cell r="D186">
            <v>27</v>
          </cell>
          <cell r="E186">
            <v>14</v>
          </cell>
          <cell r="F186">
            <v>13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</sheetData>
      <sheetData sheetId="12">
        <row r="31">
          <cell r="D31">
            <v>561</v>
          </cell>
          <cell r="E31">
            <v>459</v>
          </cell>
          <cell r="J31">
            <v>69</v>
          </cell>
          <cell r="K31">
            <v>46</v>
          </cell>
        </row>
        <row r="32">
          <cell r="D32">
            <v>718</v>
          </cell>
          <cell r="E32">
            <v>637</v>
          </cell>
          <cell r="J32">
            <v>159</v>
          </cell>
          <cell r="K32">
            <v>113</v>
          </cell>
        </row>
        <row r="33">
          <cell r="D33">
            <v>1279</v>
          </cell>
          <cell r="E33">
            <v>1096</v>
          </cell>
          <cell r="J33">
            <v>228</v>
          </cell>
          <cell r="K33">
            <v>159</v>
          </cell>
        </row>
        <row r="34">
          <cell r="D34">
            <v>53</v>
          </cell>
          <cell r="E34">
            <v>43</v>
          </cell>
          <cell r="J34">
            <v>104</v>
          </cell>
          <cell r="K34">
            <v>102</v>
          </cell>
        </row>
        <row r="35">
          <cell r="D35">
            <v>254</v>
          </cell>
          <cell r="E35">
            <v>198</v>
          </cell>
          <cell r="J35">
            <v>189</v>
          </cell>
          <cell r="K35">
            <v>188</v>
          </cell>
        </row>
        <row r="36">
          <cell r="D36">
            <v>307</v>
          </cell>
          <cell r="E36">
            <v>241</v>
          </cell>
          <cell r="J36">
            <v>293</v>
          </cell>
          <cell r="K36">
            <v>290</v>
          </cell>
        </row>
        <row r="37">
          <cell r="D37">
            <v>454</v>
          </cell>
          <cell r="E37">
            <v>207</v>
          </cell>
          <cell r="J37">
            <v>241</v>
          </cell>
          <cell r="K37">
            <v>199</v>
          </cell>
        </row>
        <row r="38">
          <cell r="D38">
            <v>624</v>
          </cell>
          <cell r="E38">
            <v>305</v>
          </cell>
          <cell r="J38">
            <v>249</v>
          </cell>
          <cell r="K38">
            <v>232</v>
          </cell>
        </row>
        <row r="39">
          <cell r="D39">
            <v>1078</v>
          </cell>
          <cell r="E39">
            <v>512</v>
          </cell>
          <cell r="J39">
            <v>490</v>
          </cell>
          <cell r="K39">
            <v>431</v>
          </cell>
        </row>
        <row r="40">
          <cell r="D40">
            <v>18</v>
          </cell>
          <cell r="E40">
            <v>16</v>
          </cell>
          <cell r="J40">
            <v>81</v>
          </cell>
          <cell r="K40">
            <v>69</v>
          </cell>
        </row>
        <row r="41">
          <cell r="D41">
            <v>34</v>
          </cell>
          <cell r="E41">
            <v>21</v>
          </cell>
          <cell r="J41">
            <v>217</v>
          </cell>
          <cell r="K41">
            <v>207</v>
          </cell>
        </row>
        <row r="42">
          <cell r="D42">
            <v>52</v>
          </cell>
          <cell r="E42">
            <v>37</v>
          </cell>
          <cell r="J42">
            <v>298</v>
          </cell>
          <cell r="K42">
            <v>276</v>
          </cell>
        </row>
        <row r="43">
          <cell r="D43">
            <v>217</v>
          </cell>
          <cell r="E43">
            <v>207</v>
          </cell>
          <cell r="J43">
            <v>91</v>
          </cell>
          <cell r="K43">
            <v>81</v>
          </cell>
        </row>
        <row r="44">
          <cell r="D44">
            <v>152</v>
          </cell>
          <cell r="E44">
            <v>148</v>
          </cell>
          <cell r="J44">
            <v>145</v>
          </cell>
          <cell r="K44">
            <v>123</v>
          </cell>
        </row>
        <row r="45">
          <cell r="D45">
            <v>369</v>
          </cell>
          <cell r="E45">
            <v>355</v>
          </cell>
          <cell r="J45">
            <v>236</v>
          </cell>
          <cell r="K45">
            <v>204</v>
          </cell>
        </row>
        <row r="46">
          <cell r="J46">
            <v>217</v>
          </cell>
          <cell r="K46">
            <v>210</v>
          </cell>
        </row>
        <row r="47">
          <cell r="J47">
            <v>369</v>
          </cell>
          <cell r="K47">
            <v>350</v>
          </cell>
        </row>
        <row r="48">
          <cell r="J48">
            <v>586</v>
          </cell>
          <cell r="K48">
            <v>560</v>
          </cell>
        </row>
        <row r="49">
          <cell r="D49">
            <v>173</v>
          </cell>
          <cell r="E49">
            <v>143</v>
          </cell>
          <cell r="J49">
            <v>248</v>
          </cell>
          <cell r="K49">
            <v>222</v>
          </cell>
        </row>
        <row r="50">
          <cell r="D50">
            <v>205</v>
          </cell>
          <cell r="E50">
            <v>171</v>
          </cell>
          <cell r="J50">
            <v>21</v>
          </cell>
          <cell r="K50">
            <v>20</v>
          </cell>
        </row>
        <row r="51">
          <cell r="D51">
            <v>378</v>
          </cell>
          <cell r="E51">
            <v>314</v>
          </cell>
          <cell r="J51">
            <v>269</v>
          </cell>
          <cell r="K51">
            <v>242</v>
          </cell>
        </row>
        <row r="52">
          <cell r="D52">
            <v>111</v>
          </cell>
          <cell r="E52">
            <v>68</v>
          </cell>
        </row>
        <row r="53">
          <cell r="D53">
            <v>173</v>
          </cell>
          <cell r="E53">
            <v>118</v>
          </cell>
        </row>
        <row r="54">
          <cell r="D54">
            <v>284</v>
          </cell>
          <cell r="E54">
            <v>186</v>
          </cell>
        </row>
        <row r="55">
          <cell r="D55">
            <v>96</v>
          </cell>
          <cell r="E55">
            <v>93</v>
          </cell>
          <cell r="J55">
            <v>167</v>
          </cell>
          <cell r="K55">
            <v>154</v>
          </cell>
        </row>
        <row r="56">
          <cell r="D56">
            <v>221</v>
          </cell>
          <cell r="E56">
            <v>204</v>
          </cell>
          <cell r="J56">
            <v>21</v>
          </cell>
          <cell r="K56">
            <v>21</v>
          </cell>
        </row>
        <row r="57">
          <cell r="D57">
            <v>317</v>
          </cell>
          <cell r="E57">
            <v>297</v>
          </cell>
          <cell r="J57">
            <v>188</v>
          </cell>
          <cell r="K57">
            <v>175</v>
          </cell>
        </row>
        <row r="58">
          <cell r="D58">
            <v>71</v>
          </cell>
          <cell r="E58">
            <v>56</v>
          </cell>
          <cell r="J58">
            <v>10</v>
          </cell>
          <cell r="K58">
            <v>10</v>
          </cell>
        </row>
        <row r="59">
          <cell r="D59">
            <v>189</v>
          </cell>
          <cell r="E59">
            <v>151</v>
          </cell>
        </row>
        <row r="60">
          <cell r="D60">
            <v>260</v>
          </cell>
          <cell r="E60">
            <v>207</v>
          </cell>
          <cell r="J60">
            <v>10</v>
          </cell>
          <cell r="K60">
            <v>10</v>
          </cell>
        </row>
        <row r="61">
          <cell r="D61">
            <v>118</v>
          </cell>
          <cell r="E61">
            <v>102</v>
          </cell>
          <cell r="J61">
            <v>206</v>
          </cell>
          <cell r="K61">
            <v>198</v>
          </cell>
        </row>
        <row r="62">
          <cell r="D62">
            <v>149</v>
          </cell>
          <cell r="E62">
            <v>139</v>
          </cell>
          <cell r="J62">
            <v>75</v>
          </cell>
          <cell r="K62">
            <v>73</v>
          </cell>
        </row>
        <row r="63">
          <cell r="D63">
            <v>267</v>
          </cell>
          <cell r="E63">
            <v>241</v>
          </cell>
          <cell r="J63">
            <v>281</v>
          </cell>
          <cell r="K63">
            <v>271</v>
          </cell>
        </row>
        <row r="64">
          <cell r="D64">
            <v>72</v>
          </cell>
          <cell r="E64">
            <v>46</v>
          </cell>
          <cell r="J64">
            <v>17</v>
          </cell>
          <cell r="K64">
            <v>11</v>
          </cell>
        </row>
        <row r="65">
          <cell r="D65">
            <v>153</v>
          </cell>
          <cell r="E65">
            <v>118</v>
          </cell>
          <cell r="J65">
            <v>138</v>
          </cell>
          <cell r="K65">
            <v>119</v>
          </cell>
        </row>
        <row r="66">
          <cell r="D66">
            <v>225</v>
          </cell>
          <cell r="E66">
            <v>164</v>
          </cell>
          <cell r="J66">
            <v>155</v>
          </cell>
          <cell r="K66">
            <v>130</v>
          </cell>
        </row>
        <row r="67">
          <cell r="D67">
            <v>164</v>
          </cell>
          <cell r="E67">
            <v>113</v>
          </cell>
          <cell r="J67">
            <v>77</v>
          </cell>
          <cell r="K67">
            <v>67</v>
          </cell>
        </row>
        <row r="68">
          <cell r="D68">
            <v>176</v>
          </cell>
          <cell r="E68">
            <v>137</v>
          </cell>
          <cell r="J68">
            <v>284</v>
          </cell>
          <cell r="K68">
            <v>269</v>
          </cell>
        </row>
        <row r="69">
          <cell r="D69">
            <v>340</v>
          </cell>
          <cell r="E69">
            <v>250</v>
          </cell>
          <cell r="J69">
            <v>361</v>
          </cell>
          <cell r="K69">
            <v>336</v>
          </cell>
        </row>
        <row r="70">
          <cell r="D70">
            <v>217</v>
          </cell>
          <cell r="E70">
            <v>165</v>
          </cell>
          <cell r="J70">
            <v>37</v>
          </cell>
          <cell r="K70">
            <v>31</v>
          </cell>
        </row>
        <row r="71">
          <cell r="D71">
            <v>416</v>
          </cell>
          <cell r="E71">
            <v>335</v>
          </cell>
          <cell r="J71">
            <v>236</v>
          </cell>
          <cell r="K71">
            <v>216</v>
          </cell>
        </row>
        <row r="72">
          <cell r="D72">
            <v>633</v>
          </cell>
          <cell r="E72">
            <v>500</v>
          </cell>
          <cell r="J72">
            <v>273</v>
          </cell>
          <cell r="K72">
            <v>247</v>
          </cell>
        </row>
        <row r="73">
          <cell r="D73">
            <v>233</v>
          </cell>
          <cell r="E73">
            <v>232</v>
          </cell>
          <cell r="J73">
            <v>63</v>
          </cell>
          <cell r="K73">
            <v>50</v>
          </cell>
        </row>
        <row r="74">
          <cell r="D74">
            <v>135</v>
          </cell>
          <cell r="E74">
            <v>134</v>
          </cell>
          <cell r="J74">
            <v>66</v>
          </cell>
          <cell r="K74">
            <v>57</v>
          </cell>
        </row>
        <row r="75">
          <cell r="D75">
            <v>368</v>
          </cell>
          <cell r="E75">
            <v>366</v>
          </cell>
          <cell r="J75">
            <v>129</v>
          </cell>
          <cell r="K75">
            <v>107</v>
          </cell>
        </row>
        <row r="76">
          <cell r="D76">
            <v>5</v>
          </cell>
          <cell r="E76">
            <v>5</v>
          </cell>
        </row>
        <row r="77">
          <cell r="D77">
            <v>50</v>
          </cell>
          <cell r="E77">
            <v>39</v>
          </cell>
        </row>
        <row r="78">
          <cell r="D78">
            <v>55</v>
          </cell>
          <cell r="E78">
            <v>44</v>
          </cell>
        </row>
        <row r="79">
          <cell r="D79">
            <v>49</v>
          </cell>
          <cell r="E79">
            <v>32</v>
          </cell>
          <cell r="J79">
            <v>3</v>
          </cell>
          <cell r="K79">
            <v>3</v>
          </cell>
        </row>
        <row r="80">
          <cell r="D80">
            <v>154</v>
          </cell>
          <cell r="E80">
            <v>102</v>
          </cell>
          <cell r="J80">
            <v>24</v>
          </cell>
          <cell r="K80">
            <v>24</v>
          </cell>
        </row>
        <row r="81">
          <cell r="D81">
            <v>203</v>
          </cell>
          <cell r="E81">
            <v>134</v>
          </cell>
          <cell r="J81">
            <v>27</v>
          </cell>
          <cell r="K81">
            <v>27</v>
          </cell>
        </row>
        <row r="82">
          <cell r="D82">
            <v>78</v>
          </cell>
          <cell r="E82">
            <v>40</v>
          </cell>
        </row>
        <row r="83">
          <cell r="D83">
            <v>184</v>
          </cell>
          <cell r="E83">
            <v>107</v>
          </cell>
        </row>
        <row r="84">
          <cell r="D84">
            <v>262</v>
          </cell>
          <cell r="E84">
            <v>147</v>
          </cell>
        </row>
        <row r="92">
          <cell r="B92">
            <v>561</v>
          </cell>
          <cell r="C92">
            <v>718</v>
          </cell>
          <cell r="D92">
            <v>1279</v>
          </cell>
          <cell r="E92">
            <v>459</v>
          </cell>
          <cell r="F92">
            <v>637</v>
          </cell>
          <cell r="G92">
            <v>1096</v>
          </cell>
          <cell r="H92">
            <v>454</v>
          </cell>
          <cell r="I92">
            <v>624</v>
          </cell>
          <cell r="J92">
            <v>1078</v>
          </cell>
          <cell r="K92">
            <v>207</v>
          </cell>
          <cell r="L92">
            <v>305</v>
          </cell>
          <cell r="M92">
            <v>512</v>
          </cell>
          <cell r="N92">
            <v>241</v>
          </cell>
          <cell r="O92">
            <v>249</v>
          </cell>
          <cell r="P92">
            <v>490</v>
          </cell>
          <cell r="Q92">
            <v>199</v>
          </cell>
          <cell r="R92">
            <v>232</v>
          </cell>
          <cell r="S92">
            <v>431</v>
          </cell>
        </row>
        <row r="93">
          <cell r="B93">
            <v>327</v>
          </cell>
          <cell r="C93">
            <v>419</v>
          </cell>
          <cell r="D93">
            <v>746</v>
          </cell>
          <cell r="E93">
            <v>248</v>
          </cell>
          <cell r="F93">
            <v>398</v>
          </cell>
          <cell r="G93">
            <v>646</v>
          </cell>
          <cell r="H93">
            <v>305</v>
          </cell>
          <cell r="I93">
            <v>425</v>
          </cell>
          <cell r="J93">
            <v>730</v>
          </cell>
          <cell r="K93">
            <v>131</v>
          </cell>
          <cell r="L93">
            <v>210</v>
          </cell>
          <cell r="M93">
            <v>341</v>
          </cell>
          <cell r="N93">
            <v>70</v>
          </cell>
          <cell r="O93">
            <v>58</v>
          </cell>
          <cell r="P93">
            <v>128</v>
          </cell>
          <cell r="Q93">
            <v>68</v>
          </cell>
          <cell r="R93">
            <v>56</v>
          </cell>
          <cell r="S93">
            <v>124</v>
          </cell>
        </row>
        <row r="101">
          <cell r="B101">
            <v>634</v>
          </cell>
          <cell r="C101">
            <v>802</v>
          </cell>
          <cell r="D101">
            <v>1436</v>
          </cell>
          <cell r="E101">
            <v>445</v>
          </cell>
          <cell r="F101">
            <v>630</v>
          </cell>
          <cell r="G101">
            <v>1075</v>
          </cell>
          <cell r="H101">
            <v>303</v>
          </cell>
          <cell r="I101">
            <v>482</v>
          </cell>
          <cell r="J101">
            <v>785</v>
          </cell>
          <cell r="K101">
            <v>178</v>
          </cell>
          <cell r="L101">
            <v>282</v>
          </cell>
          <cell r="M101">
            <v>460</v>
          </cell>
        </row>
        <row r="102">
          <cell r="B102">
            <v>337</v>
          </cell>
          <cell r="C102">
            <v>448</v>
          </cell>
          <cell r="D102">
            <v>785</v>
          </cell>
          <cell r="E102">
            <v>308</v>
          </cell>
          <cell r="F102">
            <v>427</v>
          </cell>
          <cell r="G102">
            <v>735</v>
          </cell>
          <cell r="H102">
            <v>190</v>
          </cell>
          <cell r="I102">
            <v>325</v>
          </cell>
          <cell r="J102">
            <v>515</v>
          </cell>
          <cell r="K102">
            <v>111</v>
          </cell>
          <cell r="L102">
            <v>198</v>
          </cell>
          <cell r="M102">
            <v>309</v>
          </cell>
        </row>
        <row r="109">
          <cell r="C109">
            <v>23</v>
          </cell>
          <cell r="D109">
            <v>13</v>
          </cell>
          <cell r="E109">
            <v>17</v>
          </cell>
          <cell r="F109">
            <v>11</v>
          </cell>
        </row>
        <row r="110">
          <cell r="C110">
            <v>5</v>
          </cell>
          <cell r="D110">
            <v>5</v>
          </cell>
          <cell r="E110">
            <v>8</v>
          </cell>
          <cell r="F110">
            <v>5</v>
          </cell>
        </row>
        <row r="111">
          <cell r="C111">
            <v>28</v>
          </cell>
          <cell r="D111">
            <v>18</v>
          </cell>
          <cell r="E111">
            <v>25</v>
          </cell>
          <cell r="F111">
            <v>16</v>
          </cell>
        </row>
        <row r="112">
          <cell r="D112">
            <v>0</v>
          </cell>
          <cell r="F112">
            <v>0</v>
          </cell>
        </row>
        <row r="113">
          <cell r="C113">
            <v>2</v>
          </cell>
          <cell r="D113">
            <v>2</v>
          </cell>
          <cell r="F113">
            <v>0</v>
          </cell>
        </row>
        <row r="114">
          <cell r="C114">
            <v>2</v>
          </cell>
          <cell r="D114">
            <v>2</v>
          </cell>
          <cell r="F114">
            <v>0</v>
          </cell>
        </row>
        <row r="115">
          <cell r="C115">
            <v>4</v>
          </cell>
          <cell r="D115">
            <v>4</v>
          </cell>
          <cell r="E115">
            <v>2</v>
          </cell>
          <cell r="F115">
            <v>2</v>
          </cell>
        </row>
        <row r="116">
          <cell r="D116">
            <v>0</v>
          </cell>
          <cell r="F116">
            <v>0</v>
          </cell>
        </row>
        <row r="117">
          <cell r="C117">
            <v>4</v>
          </cell>
          <cell r="D117">
            <v>4</v>
          </cell>
          <cell r="E117">
            <v>2</v>
          </cell>
          <cell r="F117">
            <v>2</v>
          </cell>
        </row>
        <row r="118">
          <cell r="C118">
            <v>62</v>
          </cell>
          <cell r="D118">
            <v>52</v>
          </cell>
          <cell r="E118">
            <v>57</v>
          </cell>
          <cell r="F118">
            <v>53</v>
          </cell>
        </row>
        <row r="119">
          <cell r="C119">
            <v>17</v>
          </cell>
          <cell r="D119">
            <v>12</v>
          </cell>
          <cell r="E119">
            <v>20</v>
          </cell>
          <cell r="F119">
            <v>20</v>
          </cell>
        </row>
        <row r="120">
          <cell r="C120">
            <v>79</v>
          </cell>
          <cell r="D120">
            <v>64</v>
          </cell>
          <cell r="E120">
            <v>77</v>
          </cell>
          <cell r="F120">
            <v>73</v>
          </cell>
        </row>
        <row r="121">
          <cell r="C121">
            <v>24</v>
          </cell>
          <cell r="D121">
            <v>23</v>
          </cell>
        </row>
        <row r="122">
          <cell r="C122">
            <v>11</v>
          </cell>
          <cell r="D122">
            <v>11</v>
          </cell>
        </row>
        <row r="123">
          <cell r="C123">
            <v>35</v>
          </cell>
          <cell r="D123">
            <v>34</v>
          </cell>
        </row>
        <row r="124">
          <cell r="C124">
            <v>59</v>
          </cell>
          <cell r="D124">
            <v>37</v>
          </cell>
          <cell r="E124">
            <v>45</v>
          </cell>
          <cell r="F124">
            <v>35</v>
          </cell>
        </row>
        <row r="125">
          <cell r="C125">
            <v>19</v>
          </cell>
          <cell r="D125">
            <v>12</v>
          </cell>
          <cell r="E125">
            <v>19</v>
          </cell>
          <cell r="F125">
            <v>16</v>
          </cell>
        </row>
        <row r="126">
          <cell r="C126">
            <v>78</v>
          </cell>
          <cell r="D126">
            <v>49</v>
          </cell>
          <cell r="E126">
            <v>64</v>
          </cell>
          <cell r="F126">
            <v>51</v>
          </cell>
        </row>
        <row r="127">
          <cell r="C127">
            <v>102</v>
          </cell>
          <cell r="D127">
            <v>100</v>
          </cell>
          <cell r="E127">
            <v>14</v>
          </cell>
          <cell r="F127">
            <v>14</v>
          </cell>
        </row>
        <row r="128">
          <cell r="C128">
            <v>23</v>
          </cell>
          <cell r="D128">
            <v>23</v>
          </cell>
          <cell r="E128">
            <v>10</v>
          </cell>
          <cell r="F128">
            <v>8</v>
          </cell>
        </row>
        <row r="129">
          <cell r="C129">
            <v>125</v>
          </cell>
          <cell r="D129">
            <v>123</v>
          </cell>
          <cell r="E129">
            <v>24</v>
          </cell>
          <cell r="F129">
            <v>22</v>
          </cell>
        </row>
        <row r="133">
          <cell r="C133">
            <v>21</v>
          </cell>
          <cell r="D133">
            <v>17</v>
          </cell>
          <cell r="F133">
            <v>0</v>
          </cell>
        </row>
        <row r="134">
          <cell r="C134">
            <v>9</v>
          </cell>
          <cell r="D134">
            <v>6</v>
          </cell>
          <cell r="F134">
            <v>0</v>
          </cell>
        </row>
        <row r="135">
          <cell r="C135">
            <v>30</v>
          </cell>
          <cell r="D135">
            <v>23</v>
          </cell>
          <cell r="F135">
            <v>0</v>
          </cell>
        </row>
        <row r="139">
          <cell r="C139">
            <v>14</v>
          </cell>
          <cell r="D139">
            <v>13</v>
          </cell>
          <cell r="E139">
            <v>15</v>
          </cell>
          <cell r="F139">
            <v>15</v>
          </cell>
        </row>
        <row r="140">
          <cell r="C140">
            <v>7</v>
          </cell>
          <cell r="D140">
            <v>5</v>
          </cell>
          <cell r="E140">
            <v>4</v>
          </cell>
          <cell r="F140">
            <v>4</v>
          </cell>
        </row>
        <row r="141">
          <cell r="C141">
            <v>21</v>
          </cell>
          <cell r="D141">
            <v>18</v>
          </cell>
          <cell r="E141">
            <v>19</v>
          </cell>
          <cell r="F141">
            <v>19</v>
          </cell>
        </row>
        <row r="145">
          <cell r="C145">
            <v>6</v>
          </cell>
          <cell r="D145">
            <v>5</v>
          </cell>
          <cell r="E145">
            <v>5</v>
          </cell>
          <cell r="F145">
            <v>5</v>
          </cell>
        </row>
        <row r="146">
          <cell r="C146">
            <v>1</v>
          </cell>
          <cell r="D146">
            <v>1</v>
          </cell>
          <cell r="E146">
            <v>1</v>
          </cell>
          <cell r="F146">
            <v>1</v>
          </cell>
        </row>
        <row r="147">
          <cell r="C147">
            <v>7</v>
          </cell>
          <cell r="D147">
            <v>6</v>
          </cell>
          <cell r="E147">
            <v>6</v>
          </cell>
          <cell r="F147">
            <v>6</v>
          </cell>
        </row>
        <row r="148">
          <cell r="C148">
            <v>10</v>
          </cell>
          <cell r="D148">
            <v>10</v>
          </cell>
          <cell r="E148">
            <v>12</v>
          </cell>
          <cell r="F148">
            <v>12</v>
          </cell>
        </row>
        <row r="149">
          <cell r="C149">
            <v>13</v>
          </cell>
          <cell r="D149">
            <v>13</v>
          </cell>
          <cell r="E149">
            <v>11</v>
          </cell>
          <cell r="F149">
            <v>10</v>
          </cell>
        </row>
        <row r="150">
          <cell r="C150">
            <v>23</v>
          </cell>
          <cell r="D150">
            <v>23</v>
          </cell>
          <cell r="E150">
            <v>23</v>
          </cell>
          <cell r="F150">
            <v>22</v>
          </cell>
        </row>
        <row r="154">
          <cell r="C154">
            <v>10</v>
          </cell>
          <cell r="D154">
            <v>8</v>
          </cell>
          <cell r="E154">
            <v>5</v>
          </cell>
          <cell r="F154">
            <v>5</v>
          </cell>
        </row>
        <row r="155">
          <cell r="C155">
            <v>1</v>
          </cell>
          <cell r="D155">
            <v>0</v>
          </cell>
          <cell r="E155">
            <v>1</v>
          </cell>
          <cell r="F155">
            <v>0</v>
          </cell>
        </row>
        <row r="156">
          <cell r="C156">
            <v>11</v>
          </cell>
          <cell r="D156">
            <v>8</v>
          </cell>
          <cell r="E156">
            <v>6</v>
          </cell>
          <cell r="F156">
            <v>5</v>
          </cell>
        </row>
        <row r="157">
          <cell r="D157">
            <v>0</v>
          </cell>
          <cell r="F157">
            <v>0</v>
          </cell>
        </row>
        <row r="158">
          <cell r="C158">
            <v>1</v>
          </cell>
          <cell r="D158">
            <v>1</v>
          </cell>
          <cell r="E158">
            <v>2</v>
          </cell>
          <cell r="F158">
            <v>2</v>
          </cell>
        </row>
        <row r="159">
          <cell r="C159">
            <v>1</v>
          </cell>
          <cell r="D159">
            <v>1</v>
          </cell>
          <cell r="E159">
            <v>2</v>
          </cell>
          <cell r="F159">
            <v>2</v>
          </cell>
        </row>
        <row r="160">
          <cell r="C160">
            <v>22</v>
          </cell>
          <cell r="D160">
            <v>21</v>
          </cell>
          <cell r="E160">
            <v>13</v>
          </cell>
          <cell r="F160">
            <v>13</v>
          </cell>
        </row>
        <row r="161">
          <cell r="C161">
            <v>2</v>
          </cell>
          <cell r="D161">
            <v>2</v>
          </cell>
          <cell r="E161">
            <v>1</v>
          </cell>
          <cell r="F161">
            <v>1</v>
          </cell>
        </row>
        <row r="162">
          <cell r="C162">
            <v>24</v>
          </cell>
          <cell r="D162">
            <v>23</v>
          </cell>
          <cell r="E162">
            <v>14</v>
          </cell>
          <cell r="F162">
            <v>14</v>
          </cell>
        </row>
        <row r="163">
          <cell r="C163">
            <v>23</v>
          </cell>
          <cell r="D163">
            <v>20</v>
          </cell>
          <cell r="E163">
            <v>13</v>
          </cell>
          <cell r="F163">
            <v>13</v>
          </cell>
        </row>
        <row r="164">
          <cell r="C164">
            <v>1</v>
          </cell>
          <cell r="D164">
            <v>1</v>
          </cell>
          <cell r="E164">
            <v>2</v>
          </cell>
          <cell r="F164">
            <v>2</v>
          </cell>
        </row>
        <row r="165">
          <cell r="C165">
            <v>24</v>
          </cell>
          <cell r="D165">
            <v>21</v>
          </cell>
          <cell r="E165">
            <v>15</v>
          </cell>
          <cell r="F165">
            <v>15</v>
          </cell>
        </row>
        <row r="166">
          <cell r="C166">
            <v>64</v>
          </cell>
          <cell r="D166">
            <v>54</v>
          </cell>
          <cell r="E166">
            <v>37</v>
          </cell>
          <cell r="F166">
            <v>30</v>
          </cell>
        </row>
        <row r="167">
          <cell r="C167">
            <v>14</v>
          </cell>
          <cell r="D167">
            <v>12</v>
          </cell>
          <cell r="E167">
            <v>10</v>
          </cell>
          <cell r="F167">
            <v>8</v>
          </cell>
        </row>
        <row r="168">
          <cell r="C168">
            <v>78</v>
          </cell>
          <cell r="D168">
            <v>66</v>
          </cell>
          <cell r="E168">
            <v>47</v>
          </cell>
          <cell r="F168">
            <v>38</v>
          </cell>
        </row>
        <row r="169">
          <cell r="C169">
            <v>10</v>
          </cell>
          <cell r="D169">
            <v>10</v>
          </cell>
          <cell r="E169">
            <v>11</v>
          </cell>
          <cell r="F169">
            <v>11</v>
          </cell>
        </row>
        <row r="170">
          <cell r="C170">
            <v>18</v>
          </cell>
          <cell r="D170">
            <v>18</v>
          </cell>
          <cell r="E170">
            <v>20</v>
          </cell>
          <cell r="F170">
            <v>20</v>
          </cell>
        </row>
        <row r="171">
          <cell r="C171">
            <v>28</v>
          </cell>
          <cell r="D171">
            <v>28</v>
          </cell>
          <cell r="E171">
            <v>31</v>
          </cell>
          <cell r="F171">
            <v>31</v>
          </cell>
        </row>
        <row r="172">
          <cell r="C172">
            <v>40</v>
          </cell>
          <cell r="D172">
            <v>24</v>
          </cell>
          <cell r="E172">
            <v>34</v>
          </cell>
          <cell r="F172">
            <v>25</v>
          </cell>
        </row>
        <row r="173">
          <cell r="C173">
            <v>33</v>
          </cell>
          <cell r="D173">
            <v>15</v>
          </cell>
          <cell r="E173">
            <v>32</v>
          </cell>
          <cell r="F173">
            <v>27</v>
          </cell>
        </row>
        <row r="174">
          <cell r="C174">
            <v>73</v>
          </cell>
          <cell r="D174">
            <v>39</v>
          </cell>
          <cell r="E174">
            <v>66</v>
          </cell>
          <cell r="F174">
            <v>52</v>
          </cell>
        </row>
        <row r="175">
          <cell r="C175">
            <v>45</v>
          </cell>
          <cell r="D175">
            <v>41</v>
          </cell>
          <cell r="E175">
            <v>40</v>
          </cell>
          <cell r="F175">
            <v>37</v>
          </cell>
        </row>
        <row r="176">
          <cell r="C176">
            <v>4</v>
          </cell>
          <cell r="D176">
            <v>4</v>
          </cell>
          <cell r="E176">
            <v>3</v>
          </cell>
          <cell r="F176">
            <v>3</v>
          </cell>
        </row>
        <row r="177">
          <cell r="C177">
            <v>49</v>
          </cell>
          <cell r="D177">
            <v>45</v>
          </cell>
          <cell r="E177">
            <v>43</v>
          </cell>
          <cell r="F177">
            <v>40</v>
          </cell>
        </row>
        <row r="178">
          <cell r="C178">
            <v>4</v>
          </cell>
          <cell r="D178">
            <v>4</v>
          </cell>
          <cell r="E178">
            <v>4</v>
          </cell>
          <cell r="F178">
            <v>4</v>
          </cell>
        </row>
        <row r="179">
          <cell r="C179">
            <v>1</v>
          </cell>
          <cell r="D179">
            <v>1</v>
          </cell>
          <cell r="E179">
            <v>2</v>
          </cell>
          <cell r="F179">
            <v>2</v>
          </cell>
        </row>
        <row r="180">
          <cell r="C180">
            <v>5</v>
          </cell>
          <cell r="D180">
            <v>5</v>
          </cell>
          <cell r="E180">
            <v>6</v>
          </cell>
          <cell r="F180">
            <v>6</v>
          </cell>
        </row>
        <row r="184">
          <cell r="C184">
            <v>10</v>
          </cell>
          <cell r="D184">
            <v>9</v>
          </cell>
          <cell r="E184">
            <v>3</v>
          </cell>
          <cell r="F184">
            <v>3</v>
          </cell>
        </row>
        <row r="185">
          <cell r="C185">
            <v>2</v>
          </cell>
          <cell r="D185">
            <v>1</v>
          </cell>
          <cell r="E185">
            <v>1</v>
          </cell>
          <cell r="F185">
            <v>1</v>
          </cell>
        </row>
        <row r="186">
          <cell r="C186">
            <v>12</v>
          </cell>
          <cell r="D186">
            <v>10</v>
          </cell>
          <cell r="E186">
            <v>4</v>
          </cell>
          <cell r="F186">
            <v>4</v>
          </cell>
        </row>
        <row r="187">
          <cell r="C187">
            <v>1</v>
          </cell>
          <cell r="D187">
            <v>1</v>
          </cell>
          <cell r="F187">
            <v>0</v>
          </cell>
        </row>
        <row r="188">
          <cell r="D188">
            <v>0</v>
          </cell>
          <cell r="F188">
            <v>0</v>
          </cell>
        </row>
        <row r="189">
          <cell r="C189">
            <v>1</v>
          </cell>
          <cell r="D189">
            <v>1</v>
          </cell>
          <cell r="F189">
            <v>0</v>
          </cell>
        </row>
      </sheetData>
      <sheetData sheetId="13">
        <row r="8">
          <cell r="B8">
            <v>18</v>
          </cell>
          <cell r="C8">
            <v>16</v>
          </cell>
          <cell r="H8">
            <v>17</v>
          </cell>
          <cell r="I8">
            <v>18</v>
          </cell>
        </row>
        <row r="9">
          <cell r="B9">
            <v>17</v>
          </cell>
          <cell r="C9">
            <v>31</v>
          </cell>
          <cell r="H9">
            <v>12</v>
          </cell>
          <cell r="I9">
            <v>21</v>
          </cell>
        </row>
        <row r="10">
          <cell r="B10">
            <v>22</v>
          </cell>
          <cell r="C10">
            <v>24</v>
          </cell>
          <cell r="H10">
            <v>27</v>
          </cell>
          <cell r="I10">
            <v>27</v>
          </cell>
        </row>
        <row r="17">
          <cell r="B17">
            <v>10</v>
          </cell>
          <cell r="C17">
            <v>0</v>
          </cell>
          <cell r="D17">
            <v>4</v>
          </cell>
          <cell r="E17">
            <v>6</v>
          </cell>
          <cell r="F17">
            <v>0</v>
          </cell>
          <cell r="G17">
            <v>2</v>
          </cell>
          <cell r="H17">
            <v>6</v>
          </cell>
          <cell r="I17">
            <v>0</v>
          </cell>
          <cell r="J17">
            <v>4</v>
          </cell>
        </row>
        <row r="18">
          <cell r="B18">
            <v>2</v>
          </cell>
          <cell r="C18">
            <v>0</v>
          </cell>
          <cell r="D18">
            <v>2</v>
          </cell>
          <cell r="E18">
            <v>2</v>
          </cell>
          <cell r="F18">
            <v>0</v>
          </cell>
          <cell r="G18">
            <v>1</v>
          </cell>
          <cell r="H18">
            <v>3</v>
          </cell>
          <cell r="I18">
            <v>1</v>
          </cell>
          <cell r="J18">
            <v>2</v>
          </cell>
        </row>
        <row r="19">
          <cell r="B19">
            <v>12</v>
          </cell>
          <cell r="C19">
            <v>0</v>
          </cell>
          <cell r="D19">
            <v>6</v>
          </cell>
          <cell r="E19">
            <v>8</v>
          </cell>
          <cell r="F19">
            <v>0</v>
          </cell>
          <cell r="G19">
            <v>3</v>
          </cell>
          <cell r="H19">
            <v>9</v>
          </cell>
          <cell r="I19">
            <v>1</v>
          </cell>
          <cell r="J19">
            <v>6</v>
          </cell>
        </row>
        <row r="24">
          <cell r="B24">
            <v>6</v>
          </cell>
          <cell r="C24">
            <v>0</v>
          </cell>
          <cell r="D24">
            <v>0</v>
          </cell>
          <cell r="E24">
            <v>1</v>
          </cell>
          <cell r="F24">
            <v>1</v>
          </cell>
          <cell r="G24">
            <v>0</v>
          </cell>
        </row>
        <row r="25">
          <cell r="B25">
            <v>2</v>
          </cell>
          <cell r="C25">
            <v>0</v>
          </cell>
          <cell r="D25">
            <v>0</v>
          </cell>
          <cell r="E25">
            <v>2</v>
          </cell>
          <cell r="F25">
            <v>1</v>
          </cell>
          <cell r="G25">
            <v>1</v>
          </cell>
        </row>
        <row r="26">
          <cell r="B26">
            <v>8</v>
          </cell>
          <cell r="C26">
            <v>0</v>
          </cell>
          <cell r="D26">
            <v>0</v>
          </cell>
          <cell r="E26">
            <v>3</v>
          </cell>
          <cell r="F26">
            <v>2</v>
          </cell>
          <cell r="G26">
            <v>1</v>
          </cell>
          <cell r="I26">
            <v>0</v>
          </cell>
          <cell r="J26">
            <v>0</v>
          </cell>
        </row>
        <row r="31">
          <cell r="D31">
            <v>22</v>
          </cell>
          <cell r="E31">
            <v>14</v>
          </cell>
        </row>
        <row r="32">
          <cell r="D32">
            <v>33</v>
          </cell>
          <cell r="E32">
            <v>30</v>
          </cell>
        </row>
        <row r="33">
          <cell r="D33">
            <v>55</v>
          </cell>
          <cell r="E33">
            <v>44</v>
          </cell>
        </row>
        <row r="34">
          <cell r="J34">
            <v>3</v>
          </cell>
          <cell r="K34">
            <v>0</v>
          </cell>
        </row>
        <row r="35">
          <cell r="J35">
            <v>4</v>
          </cell>
          <cell r="K35">
            <v>3</v>
          </cell>
        </row>
        <row r="36">
          <cell r="J36">
            <v>7</v>
          </cell>
          <cell r="K36">
            <v>3</v>
          </cell>
        </row>
        <row r="37">
          <cell r="D37">
            <v>22</v>
          </cell>
          <cell r="E37">
            <v>11</v>
          </cell>
          <cell r="J37">
            <v>7</v>
          </cell>
          <cell r="K37">
            <v>7</v>
          </cell>
        </row>
        <row r="38">
          <cell r="D38">
            <v>33</v>
          </cell>
          <cell r="E38">
            <v>20</v>
          </cell>
          <cell r="J38">
            <v>10</v>
          </cell>
          <cell r="K38">
            <v>10</v>
          </cell>
        </row>
        <row r="39">
          <cell r="D39">
            <v>55</v>
          </cell>
          <cell r="E39">
            <v>31</v>
          </cell>
          <cell r="J39">
            <v>17</v>
          </cell>
          <cell r="K39">
            <v>17</v>
          </cell>
        </row>
        <row r="40">
          <cell r="J40">
            <v>6</v>
          </cell>
          <cell r="K40">
            <v>6</v>
          </cell>
        </row>
        <row r="41">
          <cell r="J41">
            <v>12</v>
          </cell>
          <cell r="K41">
            <v>12</v>
          </cell>
        </row>
        <row r="42">
          <cell r="J42">
            <v>18</v>
          </cell>
          <cell r="K42">
            <v>18</v>
          </cell>
        </row>
        <row r="43">
          <cell r="D43">
            <v>11</v>
          </cell>
          <cell r="E43">
            <v>11</v>
          </cell>
        </row>
        <row r="44">
          <cell r="D44">
            <v>5</v>
          </cell>
          <cell r="E44">
            <v>5</v>
          </cell>
        </row>
        <row r="45">
          <cell r="D45">
            <v>16</v>
          </cell>
          <cell r="E45">
            <v>16</v>
          </cell>
        </row>
        <row r="49">
          <cell r="D49">
            <v>11</v>
          </cell>
          <cell r="E49">
            <v>9</v>
          </cell>
        </row>
        <row r="50">
          <cell r="D50">
            <v>14</v>
          </cell>
          <cell r="E50">
            <v>13</v>
          </cell>
        </row>
        <row r="51">
          <cell r="D51">
            <v>25</v>
          </cell>
          <cell r="E51">
            <v>22</v>
          </cell>
        </row>
        <row r="52">
          <cell r="E52">
            <v>0</v>
          </cell>
          <cell r="J52">
            <v>2</v>
          </cell>
          <cell r="K52">
            <v>2</v>
          </cell>
        </row>
        <row r="53">
          <cell r="D53">
            <v>1</v>
          </cell>
          <cell r="E53">
            <v>0</v>
          </cell>
          <cell r="J53">
            <v>2</v>
          </cell>
          <cell r="K53">
            <v>2</v>
          </cell>
        </row>
        <row r="54">
          <cell r="D54">
            <v>1</v>
          </cell>
          <cell r="E54">
            <v>0</v>
          </cell>
          <cell r="J54">
            <v>4</v>
          </cell>
          <cell r="K54">
            <v>4</v>
          </cell>
        </row>
        <row r="55">
          <cell r="D55">
            <v>3</v>
          </cell>
          <cell r="E55">
            <v>3</v>
          </cell>
        </row>
        <row r="56">
          <cell r="D56">
            <v>5</v>
          </cell>
          <cell r="E56">
            <v>5</v>
          </cell>
        </row>
        <row r="57">
          <cell r="D57">
            <v>8</v>
          </cell>
          <cell r="E57">
            <v>8</v>
          </cell>
        </row>
        <row r="58">
          <cell r="D58">
            <v>9</v>
          </cell>
          <cell r="E58">
            <v>6</v>
          </cell>
        </row>
        <row r="59">
          <cell r="D59">
            <v>16</v>
          </cell>
          <cell r="E59">
            <v>11</v>
          </cell>
        </row>
        <row r="60">
          <cell r="D60">
            <v>25</v>
          </cell>
          <cell r="E60">
            <v>17</v>
          </cell>
        </row>
        <row r="61">
          <cell r="D61">
            <v>9</v>
          </cell>
          <cell r="E61">
            <v>8</v>
          </cell>
          <cell r="J61">
            <v>3</v>
          </cell>
          <cell r="K61">
            <v>3</v>
          </cell>
        </row>
        <row r="62">
          <cell r="D62">
            <v>10</v>
          </cell>
          <cell r="E62">
            <v>8</v>
          </cell>
          <cell r="J62">
            <v>7</v>
          </cell>
          <cell r="K62">
            <v>7</v>
          </cell>
        </row>
        <row r="63">
          <cell r="D63">
            <v>19</v>
          </cell>
          <cell r="E63">
            <v>16</v>
          </cell>
          <cell r="J63">
            <v>10</v>
          </cell>
          <cell r="K63">
            <v>10</v>
          </cell>
        </row>
        <row r="64">
          <cell r="D64">
            <v>0</v>
          </cell>
          <cell r="E64">
            <v>0</v>
          </cell>
        </row>
        <row r="65">
          <cell r="D65">
            <v>3</v>
          </cell>
          <cell r="E65">
            <v>3</v>
          </cell>
        </row>
        <row r="66">
          <cell r="D66">
            <v>3</v>
          </cell>
          <cell r="E66">
            <v>3</v>
          </cell>
        </row>
        <row r="67">
          <cell r="D67">
            <v>3</v>
          </cell>
          <cell r="E67">
            <v>3</v>
          </cell>
          <cell r="J67">
            <v>0</v>
          </cell>
          <cell r="K67">
            <v>0</v>
          </cell>
        </row>
        <row r="68">
          <cell r="D68">
            <v>7</v>
          </cell>
          <cell r="E68">
            <v>6</v>
          </cell>
          <cell r="J68">
            <v>5</v>
          </cell>
          <cell r="K68">
            <v>5</v>
          </cell>
        </row>
        <row r="69">
          <cell r="D69">
            <v>10</v>
          </cell>
          <cell r="E69">
            <v>9</v>
          </cell>
          <cell r="J69">
            <v>5</v>
          </cell>
          <cell r="K69">
            <v>5</v>
          </cell>
        </row>
        <row r="70">
          <cell r="D70">
            <v>18</v>
          </cell>
          <cell r="E70">
            <v>14</v>
          </cell>
        </row>
        <row r="71">
          <cell r="D71">
            <v>25</v>
          </cell>
          <cell r="E71">
            <v>24</v>
          </cell>
        </row>
        <row r="72">
          <cell r="D72">
            <v>43</v>
          </cell>
          <cell r="E72">
            <v>38</v>
          </cell>
        </row>
        <row r="73">
          <cell r="D73">
            <v>15</v>
          </cell>
          <cell r="E73">
            <v>15</v>
          </cell>
        </row>
        <row r="74">
          <cell r="D74">
            <v>15</v>
          </cell>
          <cell r="E74">
            <v>15</v>
          </cell>
        </row>
        <row r="75">
          <cell r="D75">
            <v>30</v>
          </cell>
          <cell r="E75">
            <v>30</v>
          </cell>
        </row>
        <row r="79">
          <cell r="D79">
            <v>2</v>
          </cell>
          <cell r="E79">
            <v>2</v>
          </cell>
          <cell r="J79">
            <v>0</v>
          </cell>
          <cell r="K79">
            <v>0</v>
          </cell>
        </row>
        <row r="80">
          <cell r="D80">
            <v>6</v>
          </cell>
          <cell r="E80">
            <v>6</v>
          </cell>
          <cell r="J80">
            <v>2</v>
          </cell>
          <cell r="K80">
            <v>2</v>
          </cell>
        </row>
        <row r="81">
          <cell r="D81">
            <v>8</v>
          </cell>
          <cell r="E81">
            <v>8</v>
          </cell>
          <cell r="J81">
            <v>2</v>
          </cell>
          <cell r="K81">
            <v>2</v>
          </cell>
        </row>
        <row r="82">
          <cell r="D82">
            <v>2</v>
          </cell>
          <cell r="E82">
            <v>2</v>
          </cell>
        </row>
        <row r="83">
          <cell r="D83">
            <v>9</v>
          </cell>
          <cell r="E83">
            <v>9</v>
          </cell>
        </row>
        <row r="84">
          <cell r="D84">
            <v>11</v>
          </cell>
          <cell r="E84">
            <v>11</v>
          </cell>
        </row>
        <row r="92">
          <cell r="B92">
            <v>22</v>
          </cell>
          <cell r="C92">
            <v>33</v>
          </cell>
          <cell r="D92">
            <v>55</v>
          </cell>
          <cell r="E92">
            <v>14</v>
          </cell>
          <cell r="F92">
            <v>30</v>
          </cell>
          <cell r="G92">
            <v>44</v>
          </cell>
          <cell r="H92">
            <v>22</v>
          </cell>
          <cell r="I92">
            <v>33</v>
          </cell>
          <cell r="J92">
            <v>55</v>
          </cell>
          <cell r="K92">
            <v>11</v>
          </cell>
          <cell r="L92">
            <v>20</v>
          </cell>
          <cell r="M92">
            <v>31</v>
          </cell>
          <cell r="N92">
            <v>7</v>
          </cell>
          <cell r="O92">
            <v>10</v>
          </cell>
          <cell r="P92">
            <v>17</v>
          </cell>
          <cell r="Q92">
            <v>7</v>
          </cell>
          <cell r="R92">
            <v>10</v>
          </cell>
          <cell r="S92">
            <v>17</v>
          </cell>
        </row>
        <row r="93">
          <cell r="B93">
            <v>24</v>
          </cell>
          <cell r="C93">
            <v>23</v>
          </cell>
          <cell r="D93">
            <v>47</v>
          </cell>
          <cell r="E93">
            <v>22</v>
          </cell>
          <cell r="F93">
            <v>22</v>
          </cell>
          <cell r="G93">
            <v>44</v>
          </cell>
          <cell r="H93">
            <v>24</v>
          </cell>
          <cell r="I93">
            <v>23</v>
          </cell>
          <cell r="J93">
            <v>47</v>
          </cell>
          <cell r="K93">
            <v>12</v>
          </cell>
          <cell r="L93">
            <v>19</v>
          </cell>
          <cell r="M93">
            <v>31</v>
          </cell>
          <cell r="N93">
            <v>6</v>
          </cell>
          <cell r="O93">
            <v>7</v>
          </cell>
          <cell r="P93">
            <v>13</v>
          </cell>
          <cell r="Q93">
            <v>6</v>
          </cell>
          <cell r="R93">
            <v>7</v>
          </cell>
          <cell r="S93">
            <v>13</v>
          </cell>
        </row>
        <row r="102">
          <cell r="B102">
            <v>25</v>
          </cell>
          <cell r="C102">
            <v>23</v>
          </cell>
          <cell r="D102">
            <v>48</v>
          </cell>
          <cell r="E102">
            <v>24</v>
          </cell>
          <cell r="F102">
            <v>23</v>
          </cell>
          <cell r="G102">
            <v>47</v>
          </cell>
          <cell r="H102">
            <v>15</v>
          </cell>
          <cell r="I102">
            <v>21</v>
          </cell>
          <cell r="J102">
            <v>36</v>
          </cell>
          <cell r="K102">
            <v>12</v>
          </cell>
          <cell r="M102">
            <v>12</v>
          </cell>
        </row>
      </sheetData>
      <sheetData sheetId="14">
        <row r="17">
          <cell r="B17">
            <v>224</v>
          </cell>
          <cell r="C17">
            <v>77</v>
          </cell>
          <cell r="D17">
            <v>52</v>
          </cell>
          <cell r="E17">
            <v>172</v>
          </cell>
          <cell r="F17">
            <v>38</v>
          </cell>
          <cell r="G17">
            <v>85</v>
          </cell>
          <cell r="H17">
            <v>90</v>
          </cell>
          <cell r="I17">
            <v>13</v>
          </cell>
          <cell r="J17">
            <v>48</v>
          </cell>
        </row>
        <row r="18">
          <cell r="B18">
            <v>224</v>
          </cell>
          <cell r="C18">
            <v>104</v>
          </cell>
          <cell r="D18">
            <v>40</v>
          </cell>
          <cell r="E18">
            <v>159</v>
          </cell>
          <cell r="F18">
            <v>41</v>
          </cell>
          <cell r="G18">
            <v>73</v>
          </cell>
          <cell r="H18">
            <v>44</v>
          </cell>
          <cell r="I18">
            <v>7</v>
          </cell>
          <cell r="J18">
            <v>25</v>
          </cell>
        </row>
        <row r="19">
          <cell r="B19">
            <v>448</v>
          </cell>
          <cell r="C19">
            <v>181</v>
          </cell>
          <cell r="D19">
            <v>92</v>
          </cell>
          <cell r="E19">
            <v>331</v>
          </cell>
          <cell r="F19">
            <v>79</v>
          </cell>
          <cell r="G19">
            <v>158</v>
          </cell>
          <cell r="H19">
            <v>134</v>
          </cell>
          <cell r="I19">
            <v>20</v>
          </cell>
          <cell r="J19">
            <v>73</v>
          </cell>
        </row>
        <row r="24">
          <cell r="B24">
            <v>120</v>
          </cell>
          <cell r="C24">
            <v>19</v>
          </cell>
          <cell r="D24">
            <v>64</v>
          </cell>
          <cell r="E24">
            <v>15</v>
          </cell>
          <cell r="F24">
            <v>5</v>
          </cell>
          <cell r="G24">
            <v>5</v>
          </cell>
          <cell r="H24">
            <v>5</v>
          </cell>
          <cell r="I24">
            <v>1</v>
          </cell>
          <cell r="J24">
            <v>0</v>
          </cell>
        </row>
        <row r="25">
          <cell r="B25">
            <v>82</v>
          </cell>
          <cell r="C25">
            <v>28</v>
          </cell>
          <cell r="D25">
            <v>37</v>
          </cell>
          <cell r="E25">
            <v>16</v>
          </cell>
          <cell r="F25">
            <v>5</v>
          </cell>
          <cell r="G25">
            <v>7</v>
          </cell>
          <cell r="H25">
            <v>10</v>
          </cell>
          <cell r="I25">
            <v>4</v>
          </cell>
          <cell r="J25">
            <v>5</v>
          </cell>
        </row>
        <row r="26">
          <cell r="B26">
            <v>202</v>
          </cell>
          <cell r="C26">
            <v>47</v>
          </cell>
          <cell r="D26">
            <v>101</v>
          </cell>
          <cell r="E26">
            <v>31</v>
          </cell>
          <cell r="F26">
            <v>10</v>
          </cell>
          <cell r="G26">
            <v>12</v>
          </cell>
          <cell r="H26">
            <v>15</v>
          </cell>
          <cell r="I26">
            <v>5</v>
          </cell>
          <cell r="J26">
            <v>5</v>
          </cell>
        </row>
        <row r="31">
          <cell r="D31">
            <v>264</v>
          </cell>
          <cell r="E31">
            <v>186</v>
          </cell>
          <cell r="J31">
            <v>15</v>
          </cell>
          <cell r="K31">
            <v>13</v>
          </cell>
        </row>
        <row r="32">
          <cell r="D32">
            <v>293</v>
          </cell>
          <cell r="E32">
            <v>240</v>
          </cell>
          <cell r="J32">
            <v>12</v>
          </cell>
          <cell r="K32">
            <v>12</v>
          </cell>
        </row>
        <row r="33">
          <cell r="D33">
            <v>557</v>
          </cell>
          <cell r="E33">
            <v>426</v>
          </cell>
          <cell r="J33">
            <v>27</v>
          </cell>
          <cell r="K33">
            <v>25</v>
          </cell>
        </row>
        <row r="34">
          <cell r="D34">
            <v>20</v>
          </cell>
          <cell r="E34">
            <v>9</v>
          </cell>
          <cell r="J34">
            <v>177</v>
          </cell>
          <cell r="K34">
            <v>149</v>
          </cell>
        </row>
        <row r="35">
          <cell r="D35">
            <v>60</v>
          </cell>
          <cell r="E35">
            <v>43</v>
          </cell>
          <cell r="J35">
            <v>199</v>
          </cell>
          <cell r="K35">
            <v>183</v>
          </cell>
        </row>
        <row r="36">
          <cell r="D36">
            <v>80</v>
          </cell>
          <cell r="E36">
            <v>52</v>
          </cell>
          <cell r="J36">
            <v>376</v>
          </cell>
          <cell r="K36">
            <v>332</v>
          </cell>
        </row>
        <row r="37">
          <cell r="D37">
            <v>223</v>
          </cell>
          <cell r="E37">
            <v>88</v>
          </cell>
          <cell r="J37">
            <v>105</v>
          </cell>
          <cell r="K37">
            <v>101</v>
          </cell>
        </row>
        <row r="38">
          <cell r="D38">
            <v>276</v>
          </cell>
          <cell r="E38">
            <v>107</v>
          </cell>
          <cell r="J38">
            <v>106</v>
          </cell>
          <cell r="K38">
            <v>104</v>
          </cell>
        </row>
        <row r="39">
          <cell r="D39">
            <v>499</v>
          </cell>
          <cell r="E39">
            <v>195</v>
          </cell>
          <cell r="J39">
            <v>211</v>
          </cell>
          <cell r="K39">
            <v>205</v>
          </cell>
        </row>
        <row r="40">
          <cell r="D40">
            <v>1</v>
          </cell>
          <cell r="E40">
            <v>1</v>
          </cell>
          <cell r="J40">
            <v>58</v>
          </cell>
          <cell r="K40">
            <v>47</v>
          </cell>
        </row>
        <row r="41">
          <cell r="E41">
            <v>1</v>
          </cell>
          <cell r="J41">
            <v>132</v>
          </cell>
          <cell r="K41">
            <v>113</v>
          </cell>
        </row>
        <row r="42">
          <cell r="D42">
            <v>1</v>
          </cell>
          <cell r="E42">
            <v>2</v>
          </cell>
          <cell r="J42">
            <v>190</v>
          </cell>
          <cell r="K42">
            <v>160</v>
          </cell>
        </row>
        <row r="43">
          <cell r="D43">
            <v>73</v>
          </cell>
          <cell r="E43">
            <v>66</v>
          </cell>
          <cell r="J43">
            <v>51</v>
          </cell>
          <cell r="K43">
            <v>43</v>
          </cell>
        </row>
        <row r="44">
          <cell r="D44">
            <v>66</v>
          </cell>
          <cell r="E44">
            <v>59</v>
          </cell>
          <cell r="J44">
            <v>97</v>
          </cell>
          <cell r="K44">
            <v>78</v>
          </cell>
        </row>
        <row r="45">
          <cell r="D45">
            <v>139</v>
          </cell>
          <cell r="E45">
            <v>125</v>
          </cell>
          <cell r="J45">
            <v>148</v>
          </cell>
          <cell r="K45">
            <v>121</v>
          </cell>
        </row>
        <row r="46">
          <cell r="J46">
            <v>79</v>
          </cell>
          <cell r="K46">
            <v>78</v>
          </cell>
        </row>
        <row r="47">
          <cell r="J47">
            <v>153</v>
          </cell>
          <cell r="K47">
            <v>136</v>
          </cell>
        </row>
        <row r="48">
          <cell r="E48">
            <v>0</v>
          </cell>
          <cell r="J48">
            <v>232</v>
          </cell>
          <cell r="K48">
            <v>214</v>
          </cell>
        </row>
        <row r="49">
          <cell r="D49">
            <v>87</v>
          </cell>
          <cell r="E49">
            <v>60</v>
          </cell>
          <cell r="J49">
            <v>125</v>
          </cell>
          <cell r="K49">
            <v>116</v>
          </cell>
        </row>
        <row r="50">
          <cell r="D50">
            <v>109</v>
          </cell>
          <cell r="E50">
            <v>73</v>
          </cell>
          <cell r="J50">
            <v>10</v>
          </cell>
          <cell r="K50">
            <v>10</v>
          </cell>
        </row>
        <row r="51">
          <cell r="D51">
            <v>196</v>
          </cell>
          <cell r="E51">
            <v>133</v>
          </cell>
          <cell r="J51">
            <v>135</v>
          </cell>
          <cell r="K51">
            <v>126</v>
          </cell>
        </row>
        <row r="52">
          <cell r="D52">
            <v>53</v>
          </cell>
          <cell r="E52">
            <v>42</v>
          </cell>
        </row>
        <row r="53">
          <cell r="D53">
            <v>91</v>
          </cell>
          <cell r="E53">
            <v>70</v>
          </cell>
        </row>
        <row r="54">
          <cell r="D54">
            <v>144</v>
          </cell>
          <cell r="E54">
            <v>112</v>
          </cell>
          <cell r="J54">
            <v>0</v>
          </cell>
          <cell r="K54">
            <v>0</v>
          </cell>
        </row>
        <row r="55">
          <cell r="D55">
            <v>26</v>
          </cell>
          <cell r="E55">
            <v>21</v>
          </cell>
          <cell r="J55">
            <v>50</v>
          </cell>
          <cell r="K55">
            <v>44</v>
          </cell>
        </row>
        <row r="56">
          <cell r="D56">
            <v>75</v>
          </cell>
          <cell r="E56">
            <v>65</v>
          </cell>
          <cell r="J56">
            <v>1</v>
          </cell>
          <cell r="K56">
            <v>1</v>
          </cell>
        </row>
        <row r="57">
          <cell r="D57">
            <v>101</v>
          </cell>
          <cell r="E57">
            <v>86</v>
          </cell>
          <cell r="J57">
            <v>51</v>
          </cell>
          <cell r="K57">
            <v>45</v>
          </cell>
        </row>
        <row r="58">
          <cell r="D58">
            <v>18</v>
          </cell>
          <cell r="E58">
            <v>13</v>
          </cell>
          <cell r="J58">
            <v>13</v>
          </cell>
          <cell r="K58">
            <v>12</v>
          </cell>
        </row>
        <row r="59">
          <cell r="D59">
            <v>41</v>
          </cell>
          <cell r="E59">
            <v>31</v>
          </cell>
          <cell r="J59">
            <v>3</v>
          </cell>
        </row>
        <row r="60">
          <cell r="D60">
            <v>59</v>
          </cell>
          <cell r="E60">
            <v>44</v>
          </cell>
          <cell r="J60">
            <v>16</v>
          </cell>
          <cell r="K60">
            <v>12</v>
          </cell>
        </row>
        <row r="61">
          <cell r="D61">
            <v>46</v>
          </cell>
          <cell r="E61">
            <v>33</v>
          </cell>
          <cell r="J61">
            <v>94</v>
          </cell>
          <cell r="K61">
            <v>83</v>
          </cell>
        </row>
        <row r="62">
          <cell r="D62">
            <v>34</v>
          </cell>
          <cell r="E62">
            <v>25</v>
          </cell>
          <cell r="J62">
            <v>19</v>
          </cell>
          <cell r="K62">
            <v>18</v>
          </cell>
        </row>
        <row r="63">
          <cell r="D63">
            <v>80</v>
          </cell>
          <cell r="E63">
            <v>58</v>
          </cell>
          <cell r="J63">
            <v>113</v>
          </cell>
          <cell r="K63">
            <v>101</v>
          </cell>
        </row>
        <row r="64">
          <cell r="D64">
            <v>129</v>
          </cell>
          <cell r="E64">
            <v>94</v>
          </cell>
          <cell r="J64">
            <v>2</v>
          </cell>
          <cell r="K64">
            <v>2</v>
          </cell>
        </row>
        <row r="65">
          <cell r="D65">
            <v>175</v>
          </cell>
          <cell r="E65">
            <v>136</v>
          </cell>
          <cell r="J65">
            <v>51</v>
          </cell>
          <cell r="K65">
            <v>43</v>
          </cell>
        </row>
        <row r="66">
          <cell r="D66">
            <v>304</v>
          </cell>
          <cell r="E66">
            <v>230</v>
          </cell>
          <cell r="J66">
            <v>53</v>
          </cell>
          <cell r="K66">
            <v>45</v>
          </cell>
        </row>
        <row r="67">
          <cell r="D67">
            <v>95</v>
          </cell>
          <cell r="E67">
            <v>82</v>
          </cell>
          <cell r="J67">
            <v>28</v>
          </cell>
          <cell r="K67">
            <v>25</v>
          </cell>
        </row>
        <row r="68">
          <cell r="D68">
            <v>60</v>
          </cell>
          <cell r="E68">
            <v>46</v>
          </cell>
          <cell r="J68">
            <v>80</v>
          </cell>
          <cell r="K68">
            <v>76</v>
          </cell>
        </row>
        <row r="69">
          <cell r="D69">
            <v>155</v>
          </cell>
          <cell r="E69">
            <v>128</v>
          </cell>
          <cell r="J69">
            <v>108</v>
          </cell>
          <cell r="K69">
            <v>101</v>
          </cell>
        </row>
        <row r="70">
          <cell r="D70">
            <v>136</v>
          </cell>
          <cell r="E70">
            <v>54</v>
          </cell>
          <cell r="J70">
            <v>11</v>
          </cell>
          <cell r="K70">
            <v>6</v>
          </cell>
        </row>
        <row r="71">
          <cell r="D71">
            <v>210</v>
          </cell>
          <cell r="E71">
            <v>120</v>
          </cell>
          <cell r="J71">
            <v>86</v>
          </cell>
          <cell r="K71">
            <v>59</v>
          </cell>
        </row>
        <row r="72">
          <cell r="D72">
            <v>346</v>
          </cell>
          <cell r="E72">
            <v>174</v>
          </cell>
          <cell r="J72">
            <v>97</v>
          </cell>
          <cell r="K72">
            <v>65</v>
          </cell>
        </row>
        <row r="73">
          <cell r="D73">
            <v>220</v>
          </cell>
          <cell r="E73">
            <v>195</v>
          </cell>
          <cell r="J73">
            <v>29</v>
          </cell>
          <cell r="K73">
            <v>19</v>
          </cell>
        </row>
        <row r="74">
          <cell r="D74">
            <v>155</v>
          </cell>
          <cell r="E74">
            <v>148</v>
          </cell>
          <cell r="J74">
            <v>37</v>
          </cell>
          <cell r="K74">
            <v>32</v>
          </cell>
        </row>
        <row r="75">
          <cell r="D75">
            <v>375</v>
          </cell>
          <cell r="E75">
            <v>343</v>
          </cell>
          <cell r="J75">
            <v>66</v>
          </cell>
          <cell r="K75">
            <v>51</v>
          </cell>
        </row>
        <row r="76">
          <cell r="J76">
            <v>6</v>
          </cell>
          <cell r="K76">
            <v>6</v>
          </cell>
        </row>
        <row r="77">
          <cell r="J77">
            <v>8</v>
          </cell>
          <cell r="K77">
            <v>6</v>
          </cell>
        </row>
        <row r="78">
          <cell r="J78">
            <v>14</v>
          </cell>
          <cell r="K78">
            <v>12</v>
          </cell>
        </row>
        <row r="79">
          <cell r="D79">
            <v>16</v>
          </cell>
          <cell r="E79">
            <v>12</v>
          </cell>
          <cell r="J79">
            <v>10</v>
          </cell>
          <cell r="K79">
            <v>8</v>
          </cell>
        </row>
        <row r="80">
          <cell r="D80">
            <v>37</v>
          </cell>
          <cell r="E80">
            <v>26</v>
          </cell>
          <cell r="J80">
            <v>58</v>
          </cell>
          <cell r="K80">
            <v>51</v>
          </cell>
        </row>
        <row r="81">
          <cell r="D81">
            <v>53</v>
          </cell>
          <cell r="E81">
            <v>38</v>
          </cell>
          <cell r="J81">
            <v>68</v>
          </cell>
          <cell r="K81">
            <v>59</v>
          </cell>
        </row>
        <row r="82">
          <cell r="D82">
            <v>56</v>
          </cell>
          <cell r="E82">
            <v>31</v>
          </cell>
        </row>
        <row r="83">
          <cell r="D83">
            <v>89</v>
          </cell>
          <cell r="E83">
            <v>60</v>
          </cell>
        </row>
        <row r="84">
          <cell r="D84">
            <v>145</v>
          </cell>
          <cell r="E84">
            <v>91</v>
          </cell>
        </row>
        <row r="92">
          <cell r="B92">
            <v>264</v>
          </cell>
          <cell r="C92">
            <v>293</v>
          </cell>
          <cell r="D92">
            <v>557</v>
          </cell>
          <cell r="E92">
            <v>186</v>
          </cell>
          <cell r="F92">
            <v>240</v>
          </cell>
          <cell r="G92">
            <v>426</v>
          </cell>
          <cell r="H92">
            <v>223</v>
          </cell>
          <cell r="I92">
            <v>276</v>
          </cell>
          <cell r="J92">
            <v>499</v>
          </cell>
          <cell r="K92">
            <v>88</v>
          </cell>
          <cell r="L92">
            <v>107</v>
          </cell>
          <cell r="M92">
            <v>195</v>
          </cell>
          <cell r="N92">
            <v>105</v>
          </cell>
          <cell r="O92">
            <v>106</v>
          </cell>
          <cell r="P92">
            <v>211</v>
          </cell>
          <cell r="Q92">
            <v>101</v>
          </cell>
          <cell r="R92">
            <v>104</v>
          </cell>
          <cell r="S92">
            <v>205</v>
          </cell>
        </row>
        <row r="93">
          <cell r="B93">
            <v>268</v>
          </cell>
          <cell r="C93">
            <v>314</v>
          </cell>
          <cell r="D93">
            <v>582</v>
          </cell>
          <cell r="E93">
            <v>227</v>
          </cell>
          <cell r="F93">
            <v>298</v>
          </cell>
          <cell r="G93">
            <v>525</v>
          </cell>
          <cell r="H93">
            <v>213</v>
          </cell>
          <cell r="I93">
            <v>236</v>
          </cell>
          <cell r="J93">
            <v>449</v>
          </cell>
          <cell r="K93">
            <v>110</v>
          </cell>
          <cell r="L93">
            <v>140</v>
          </cell>
          <cell r="M93">
            <v>250</v>
          </cell>
          <cell r="N93">
            <v>66</v>
          </cell>
          <cell r="O93">
            <v>76</v>
          </cell>
          <cell r="P93">
            <v>142</v>
          </cell>
          <cell r="Q93">
            <v>60</v>
          </cell>
          <cell r="R93">
            <v>71</v>
          </cell>
          <cell r="S93">
            <v>131</v>
          </cell>
        </row>
        <row r="101">
          <cell r="B101">
            <v>394</v>
          </cell>
          <cell r="C101">
            <v>415</v>
          </cell>
          <cell r="D101">
            <v>809</v>
          </cell>
          <cell r="E101">
            <v>255</v>
          </cell>
          <cell r="F101">
            <v>322</v>
          </cell>
          <cell r="G101">
            <v>577</v>
          </cell>
          <cell r="H101">
            <v>195</v>
          </cell>
          <cell r="I101">
            <v>244</v>
          </cell>
          <cell r="J101">
            <v>439</v>
          </cell>
          <cell r="K101">
            <v>76</v>
          </cell>
          <cell r="L101">
            <v>91</v>
          </cell>
          <cell r="M101">
            <v>167</v>
          </cell>
        </row>
        <row r="102">
          <cell r="B102">
            <v>360</v>
          </cell>
          <cell r="C102">
            <v>409</v>
          </cell>
          <cell r="D102">
            <v>769</v>
          </cell>
          <cell r="E102">
            <v>266</v>
          </cell>
          <cell r="F102">
            <v>314</v>
          </cell>
          <cell r="G102">
            <v>580</v>
          </cell>
          <cell r="H102">
            <v>219</v>
          </cell>
          <cell r="I102">
            <v>286</v>
          </cell>
          <cell r="J102">
            <v>505</v>
          </cell>
          <cell r="K102">
            <v>101</v>
          </cell>
          <cell r="L102">
            <v>126</v>
          </cell>
          <cell r="M102">
            <v>227</v>
          </cell>
        </row>
        <row r="109">
          <cell r="C109">
            <v>10</v>
          </cell>
          <cell r="D109">
            <v>8</v>
          </cell>
          <cell r="E109">
            <v>9</v>
          </cell>
          <cell r="F109">
            <v>7</v>
          </cell>
        </row>
        <row r="110">
          <cell r="C110">
            <v>31</v>
          </cell>
          <cell r="D110">
            <v>23</v>
          </cell>
          <cell r="E110">
            <v>27</v>
          </cell>
          <cell r="F110">
            <v>19</v>
          </cell>
        </row>
        <row r="111">
          <cell r="C111">
            <v>41</v>
          </cell>
          <cell r="D111">
            <v>31</v>
          </cell>
          <cell r="E111">
            <v>36</v>
          </cell>
          <cell r="F111">
            <v>26</v>
          </cell>
        </row>
        <row r="112">
          <cell r="C112">
            <v>9</v>
          </cell>
          <cell r="D112">
            <v>4</v>
          </cell>
        </row>
        <row r="113">
          <cell r="C113">
            <v>15</v>
          </cell>
          <cell r="D113">
            <v>12</v>
          </cell>
        </row>
        <row r="114">
          <cell r="C114">
            <v>24</v>
          </cell>
          <cell r="D114">
            <v>16</v>
          </cell>
          <cell r="E114">
            <v>0</v>
          </cell>
          <cell r="F114">
            <v>0</v>
          </cell>
        </row>
        <row r="115">
          <cell r="C115">
            <v>7</v>
          </cell>
          <cell r="D115">
            <v>3</v>
          </cell>
          <cell r="E115">
            <v>1</v>
          </cell>
          <cell r="F115">
            <v>1</v>
          </cell>
        </row>
        <row r="116">
          <cell r="C116">
            <v>13</v>
          </cell>
          <cell r="D116">
            <v>9</v>
          </cell>
          <cell r="E116">
            <v>7</v>
          </cell>
          <cell r="F116">
            <v>6</v>
          </cell>
        </row>
        <row r="117">
          <cell r="C117">
            <v>20</v>
          </cell>
          <cell r="D117">
            <v>12</v>
          </cell>
          <cell r="E117">
            <v>8</v>
          </cell>
          <cell r="F117">
            <v>7</v>
          </cell>
        </row>
        <row r="118">
          <cell r="C118">
            <v>17</v>
          </cell>
          <cell r="D118">
            <v>11</v>
          </cell>
          <cell r="E118">
            <v>6</v>
          </cell>
          <cell r="F118">
            <v>3</v>
          </cell>
        </row>
        <row r="119">
          <cell r="C119">
            <v>27</v>
          </cell>
          <cell r="D119">
            <v>22</v>
          </cell>
          <cell r="E119">
            <v>35</v>
          </cell>
          <cell r="F119">
            <v>33</v>
          </cell>
        </row>
        <row r="120">
          <cell r="C120">
            <v>44</v>
          </cell>
          <cell r="D120">
            <v>33</v>
          </cell>
          <cell r="E120">
            <v>41</v>
          </cell>
          <cell r="F120">
            <v>36</v>
          </cell>
        </row>
        <row r="121">
          <cell r="C121">
            <v>46</v>
          </cell>
          <cell r="D121">
            <v>39</v>
          </cell>
        </row>
        <row r="122">
          <cell r="C122">
            <v>131</v>
          </cell>
          <cell r="D122">
            <v>127</v>
          </cell>
        </row>
        <row r="123">
          <cell r="C123">
            <v>177</v>
          </cell>
          <cell r="D123">
            <v>166</v>
          </cell>
          <cell r="E123">
            <v>0</v>
          </cell>
        </row>
        <row r="124">
          <cell r="C124">
            <v>15</v>
          </cell>
          <cell r="D124">
            <v>9</v>
          </cell>
          <cell r="E124">
            <v>7</v>
          </cell>
          <cell r="F124">
            <v>5</v>
          </cell>
        </row>
        <row r="125">
          <cell r="C125">
            <v>24</v>
          </cell>
          <cell r="D125">
            <v>18</v>
          </cell>
          <cell r="E125">
            <v>33</v>
          </cell>
          <cell r="F125">
            <v>29</v>
          </cell>
        </row>
        <row r="126">
          <cell r="C126">
            <v>39</v>
          </cell>
          <cell r="D126">
            <v>27</v>
          </cell>
          <cell r="E126">
            <v>40</v>
          </cell>
          <cell r="F126">
            <v>34</v>
          </cell>
        </row>
        <row r="127">
          <cell r="C127">
            <v>84</v>
          </cell>
          <cell r="D127">
            <v>49</v>
          </cell>
        </row>
        <row r="128">
          <cell r="C128">
            <v>147</v>
          </cell>
          <cell r="D128">
            <v>114</v>
          </cell>
        </row>
        <row r="129">
          <cell r="C129">
            <v>231</v>
          </cell>
          <cell r="D129">
            <v>163</v>
          </cell>
          <cell r="E129">
            <v>0</v>
          </cell>
          <cell r="F129">
            <v>0</v>
          </cell>
        </row>
        <row r="130">
          <cell r="C130">
            <v>15</v>
          </cell>
          <cell r="D130">
            <v>9</v>
          </cell>
          <cell r="E130">
            <v>5</v>
          </cell>
          <cell r="F130">
            <v>3</v>
          </cell>
        </row>
        <row r="131">
          <cell r="C131">
            <v>5</v>
          </cell>
          <cell r="D131">
            <v>3</v>
          </cell>
          <cell r="E131">
            <v>9</v>
          </cell>
          <cell r="F131">
            <v>7</v>
          </cell>
        </row>
        <row r="132">
          <cell r="C132">
            <v>20</v>
          </cell>
          <cell r="D132">
            <v>12</v>
          </cell>
          <cell r="E132">
            <v>14</v>
          </cell>
          <cell r="F132">
            <v>10</v>
          </cell>
        </row>
        <row r="133">
          <cell r="C133">
            <v>10</v>
          </cell>
          <cell r="D133">
            <v>8</v>
          </cell>
          <cell r="E133">
            <v>7</v>
          </cell>
          <cell r="F133">
            <v>5</v>
          </cell>
        </row>
        <row r="134">
          <cell r="C134">
            <v>21</v>
          </cell>
          <cell r="D134">
            <v>15</v>
          </cell>
          <cell r="E134">
            <v>11</v>
          </cell>
          <cell r="F134">
            <v>9</v>
          </cell>
        </row>
        <row r="135">
          <cell r="C135">
            <v>31</v>
          </cell>
          <cell r="D135">
            <v>23</v>
          </cell>
          <cell r="E135">
            <v>18</v>
          </cell>
          <cell r="F135">
            <v>14</v>
          </cell>
        </row>
        <row r="138">
          <cell r="C138">
            <v>0</v>
          </cell>
          <cell r="D138">
            <v>0</v>
          </cell>
          <cell r="E138">
            <v>0</v>
          </cell>
        </row>
        <row r="139">
          <cell r="C139">
            <v>16</v>
          </cell>
          <cell r="D139">
            <v>11</v>
          </cell>
          <cell r="E139">
            <v>4</v>
          </cell>
          <cell r="F139">
            <v>2</v>
          </cell>
        </row>
        <row r="140">
          <cell r="C140">
            <v>26</v>
          </cell>
          <cell r="D140">
            <v>22</v>
          </cell>
          <cell r="E140">
            <v>16</v>
          </cell>
          <cell r="F140">
            <v>16</v>
          </cell>
        </row>
        <row r="141">
          <cell r="C141">
            <v>42</v>
          </cell>
          <cell r="D141">
            <v>33</v>
          </cell>
          <cell r="E141">
            <v>20</v>
          </cell>
          <cell r="F141">
            <v>18</v>
          </cell>
        </row>
        <row r="144">
          <cell r="C144">
            <v>0</v>
          </cell>
          <cell r="E144">
            <v>0</v>
          </cell>
        </row>
        <row r="145">
          <cell r="C145">
            <v>1</v>
          </cell>
          <cell r="D145">
            <v>1</v>
          </cell>
          <cell r="E145">
            <v>2</v>
          </cell>
          <cell r="F145">
            <v>2</v>
          </cell>
        </row>
        <row r="146">
          <cell r="C146">
            <v>2</v>
          </cell>
          <cell r="D146">
            <v>2</v>
          </cell>
          <cell r="E146">
            <v>2</v>
          </cell>
          <cell r="F146">
            <v>2</v>
          </cell>
        </row>
        <row r="147">
          <cell r="C147">
            <v>3</v>
          </cell>
          <cell r="D147">
            <v>3</v>
          </cell>
          <cell r="E147">
            <v>4</v>
          </cell>
          <cell r="F147">
            <v>4</v>
          </cell>
        </row>
        <row r="148">
          <cell r="C148">
            <v>4</v>
          </cell>
          <cell r="D148">
            <v>4</v>
          </cell>
          <cell r="E148">
            <v>10</v>
          </cell>
          <cell r="F148">
            <v>8</v>
          </cell>
        </row>
        <row r="149">
          <cell r="C149">
            <v>3</v>
          </cell>
          <cell r="D149">
            <v>2</v>
          </cell>
          <cell r="E149">
            <v>9</v>
          </cell>
          <cell r="F149">
            <v>7</v>
          </cell>
        </row>
        <row r="150">
          <cell r="C150">
            <v>7</v>
          </cell>
          <cell r="D150">
            <v>6</v>
          </cell>
          <cell r="E150">
            <v>19</v>
          </cell>
          <cell r="F150">
            <v>15</v>
          </cell>
        </row>
        <row r="151">
          <cell r="C151">
            <v>3</v>
          </cell>
          <cell r="D151">
            <v>2</v>
          </cell>
        </row>
        <row r="152">
          <cell r="C152">
            <v>1</v>
          </cell>
          <cell r="D152">
            <v>1</v>
          </cell>
          <cell r="E152">
            <v>1</v>
          </cell>
          <cell r="F152">
            <v>1</v>
          </cell>
        </row>
        <row r="153">
          <cell r="C153">
            <v>4</v>
          </cell>
          <cell r="D153">
            <v>3</v>
          </cell>
          <cell r="E153">
            <v>1</v>
          </cell>
          <cell r="F153">
            <v>1</v>
          </cell>
        </row>
        <row r="154">
          <cell r="C154">
            <v>4</v>
          </cell>
          <cell r="D154">
            <v>3</v>
          </cell>
          <cell r="E154">
            <v>3</v>
          </cell>
          <cell r="F154">
            <v>2</v>
          </cell>
        </row>
        <row r="155">
          <cell r="C155">
            <v>13</v>
          </cell>
          <cell r="D155">
            <v>9</v>
          </cell>
          <cell r="E155">
            <v>12</v>
          </cell>
          <cell r="F155">
            <v>10</v>
          </cell>
        </row>
        <row r="156">
          <cell r="C156">
            <v>17</v>
          </cell>
          <cell r="D156">
            <v>12</v>
          </cell>
          <cell r="E156">
            <v>15</v>
          </cell>
          <cell r="F156">
            <v>12</v>
          </cell>
        </row>
        <row r="157">
          <cell r="C157">
            <v>27</v>
          </cell>
          <cell r="D157">
            <v>23</v>
          </cell>
          <cell r="E157">
            <v>5</v>
          </cell>
          <cell r="F157">
            <v>3</v>
          </cell>
        </row>
        <row r="158">
          <cell r="C158">
            <v>15</v>
          </cell>
          <cell r="D158">
            <v>11</v>
          </cell>
          <cell r="E158">
            <v>8</v>
          </cell>
          <cell r="F158">
            <v>8</v>
          </cell>
        </row>
        <row r="159">
          <cell r="C159">
            <v>42</v>
          </cell>
          <cell r="D159">
            <v>34</v>
          </cell>
          <cell r="E159">
            <v>13</v>
          </cell>
          <cell r="F159">
            <v>11</v>
          </cell>
        </row>
        <row r="160">
          <cell r="C160">
            <v>9</v>
          </cell>
          <cell r="D160">
            <v>8</v>
          </cell>
          <cell r="E160">
            <v>5</v>
          </cell>
          <cell r="F160">
            <v>4</v>
          </cell>
        </row>
        <row r="161">
          <cell r="C161">
            <v>41</v>
          </cell>
          <cell r="D161">
            <v>38</v>
          </cell>
          <cell r="E161">
            <v>14</v>
          </cell>
          <cell r="F161">
            <v>12</v>
          </cell>
        </row>
        <row r="162">
          <cell r="C162">
            <v>50</v>
          </cell>
          <cell r="D162">
            <v>46</v>
          </cell>
          <cell r="E162">
            <v>19</v>
          </cell>
          <cell r="F162">
            <v>16</v>
          </cell>
        </row>
        <row r="163">
          <cell r="C163">
            <v>2</v>
          </cell>
          <cell r="D163">
            <v>1</v>
          </cell>
          <cell r="E163">
            <v>2</v>
          </cell>
          <cell r="F163">
            <v>1</v>
          </cell>
        </row>
        <row r="164">
          <cell r="C164">
            <v>13</v>
          </cell>
          <cell r="D164">
            <v>12</v>
          </cell>
          <cell r="E164">
            <v>11</v>
          </cell>
          <cell r="F164">
            <v>7</v>
          </cell>
        </row>
        <row r="165">
          <cell r="C165">
            <v>15</v>
          </cell>
          <cell r="D165">
            <v>13</v>
          </cell>
          <cell r="E165">
            <v>13</v>
          </cell>
          <cell r="F165">
            <v>8</v>
          </cell>
        </row>
        <row r="166">
          <cell r="C166">
            <v>43</v>
          </cell>
          <cell r="D166">
            <v>34</v>
          </cell>
          <cell r="E166">
            <v>16</v>
          </cell>
          <cell r="F166">
            <v>10</v>
          </cell>
        </row>
        <row r="167">
          <cell r="C167">
            <v>92</v>
          </cell>
          <cell r="D167">
            <v>79</v>
          </cell>
          <cell r="E167">
            <v>35</v>
          </cell>
          <cell r="F167">
            <v>33</v>
          </cell>
        </row>
        <row r="168">
          <cell r="C168">
            <v>135</v>
          </cell>
          <cell r="D168">
            <v>113</v>
          </cell>
          <cell r="E168">
            <v>51</v>
          </cell>
          <cell r="F168">
            <v>43</v>
          </cell>
        </row>
        <row r="169">
          <cell r="C169">
            <v>10</v>
          </cell>
          <cell r="D169">
            <v>5</v>
          </cell>
        </row>
        <row r="170">
          <cell r="C170">
            <v>5</v>
          </cell>
          <cell r="D170">
            <v>5</v>
          </cell>
          <cell r="E170">
            <v>6</v>
          </cell>
          <cell r="F170">
            <v>6</v>
          </cell>
        </row>
        <row r="171">
          <cell r="C171">
            <v>15</v>
          </cell>
          <cell r="D171">
            <v>10</v>
          </cell>
          <cell r="E171">
            <v>6</v>
          </cell>
          <cell r="F171">
            <v>6</v>
          </cell>
        </row>
        <row r="172">
          <cell r="C172">
            <v>17</v>
          </cell>
          <cell r="D172">
            <v>8</v>
          </cell>
          <cell r="E172">
            <v>5</v>
          </cell>
          <cell r="F172">
            <v>1</v>
          </cell>
        </row>
        <row r="173">
          <cell r="C173">
            <v>21</v>
          </cell>
          <cell r="D173">
            <v>14</v>
          </cell>
          <cell r="E173">
            <v>8</v>
          </cell>
          <cell r="F173">
            <v>8</v>
          </cell>
        </row>
        <row r="174">
          <cell r="C174">
            <v>38</v>
          </cell>
          <cell r="D174">
            <v>22</v>
          </cell>
          <cell r="E174">
            <v>13</v>
          </cell>
          <cell r="F174">
            <v>9</v>
          </cell>
        </row>
        <row r="175">
          <cell r="C175">
            <v>10</v>
          </cell>
          <cell r="D175">
            <v>3</v>
          </cell>
          <cell r="E175">
            <v>9</v>
          </cell>
          <cell r="F175">
            <v>5</v>
          </cell>
        </row>
        <row r="176">
          <cell r="C176">
            <v>37</v>
          </cell>
          <cell r="D176">
            <v>33</v>
          </cell>
          <cell r="E176">
            <v>29</v>
          </cell>
          <cell r="F176">
            <v>26</v>
          </cell>
        </row>
        <row r="177">
          <cell r="C177">
            <v>47</v>
          </cell>
          <cell r="D177">
            <v>36</v>
          </cell>
          <cell r="E177">
            <v>38</v>
          </cell>
          <cell r="F177">
            <v>31</v>
          </cell>
        </row>
        <row r="178">
          <cell r="C178">
            <v>3</v>
          </cell>
          <cell r="D178">
            <v>3</v>
          </cell>
          <cell r="E178">
            <v>2</v>
          </cell>
          <cell r="F178">
            <v>2</v>
          </cell>
        </row>
        <row r="179">
          <cell r="C179">
            <v>2</v>
          </cell>
          <cell r="D179">
            <v>2</v>
          </cell>
          <cell r="E179">
            <v>3</v>
          </cell>
          <cell r="F179">
            <v>3</v>
          </cell>
        </row>
        <row r="180">
          <cell r="C180">
            <v>5</v>
          </cell>
          <cell r="D180">
            <v>5</v>
          </cell>
          <cell r="E180">
            <v>5</v>
          </cell>
          <cell r="F180">
            <v>5</v>
          </cell>
        </row>
        <row r="181">
          <cell r="C181">
            <v>7</v>
          </cell>
          <cell r="D181">
            <v>6</v>
          </cell>
          <cell r="E181">
            <v>10</v>
          </cell>
          <cell r="F181">
            <v>8</v>
          </cell>
        </row>
        <row r="182">
          <cell r="C182">
            <v>10</v>
          </cell>
          <cell r="D182">
            <v>8</v>
          </cell>
          <cell r="E182">
            <v>10</v>
          </cell>
          <cell r="F182">
            <v>9</v>
          </cell>
        </row>
        <row r="183">
          <cell r="C183">
            <v>17</v>
          </cell>
          <cell r="D183">
            <v>14</v>
          </cell>
          <cell r="E183">
            <v>20</v>
          </cell>
          <cell r="F183">
            <v>17</v>
          </cell>
        </row>
        <row r="184">
          <cell r="C184">
            <v>30</v>
          </cell>
          <cell r="D184">
            <v>26</v>
          </cell>
          <cell r="E184">
            <v>12</v>
          </cell>
          <cell r="F184">
            <v>10</v>
          </cell>
        </row>
        <row r="185">
          <cell r="C185">
            <v>70</v>
          </cell>
          <cell r="D185">
            <v>62</v>
          </cell>
          <cell r="E185">
            <v>47</v>
          </cell>
          <cell r="F185">
            <v>36</v>
          </cell>
        </row>
        <row r="186">
          <cell r="C186">
            <v>100</v>
          </cell>
          <cell r="D186">
            <v>88</v>
          </cell>
          <cell r="E186">
            <v>59</v>
          </cell>
          <cell r="F186">
            <v>46</v>
          </cell>
        </row>
        <row r="187">
          <cell r="C187">
            <v>3</v>
          </cell>
          <cell r="D187">
            <v>3</v>
          </cell>
          <cell r="E187">
            <v>3</v>
          </cell>
          <cell r="F187">
            <v>3</v>
          </cell>
        </row>
        <row r="188">
          <cell r="C188">
            <v>14</v>
          </cell>
          <cell r="D188">
            <v>13</v>
          </cell>
          <cell r="E188">
            <v>13</v>
          </cell>
          <cell r="F188">
            <v>13</v>
          </cell>
        </row>
        <row r="189">
          <cell r="C189">
            <v>17</v>
          </cell>
          <cell r="D189">
            <v>16</v>
          </cell>
          <cell r="E189">
            <v>16</v>
          </cell>
          <cell r="F189">
            <v>16</v>
          </cell>
        </row>
      </sheetData>
      <sheetData sheetId="15">
        <row r="17">
          <cell r="B17">
            <v>34</v>
          </cell>
          <cell r="C17">
            <v>4</v>
          </cell>
          <cell r="D17">
            <v>15</v>
          </cell>
          <cell r="E17">
            <v>29</v>
          </cell>
          <cell r="F17">
            <v>0</v>
          </cell>
          <cell r="G17">
            <v>6</v>
          </cell>
          <cell r="H17">
            <v>9</v>
          </cell>
          <cell r="I17">
            <v>1</v>
          </cell>
          <cell r="J17">
            <v>5</v>
          </cell>
        </row>
        <row r="18">
          <cell r="B18">
            <v>5</v>
          </cell>
          <cell r="C18">
            <v>0</v>
          </cell>
          <cell r="D18">
            <v>1</v>
          </cell>
          <cell r="E18">
            <v>8</v>
          </cell>
          <cell r="F18">
            <v>0</v>
          </cell>
          <cell r="G18">
            <v>3</v>
          </cell>
          <cell r="H18">
            <v>6</v>
          </cell>
          <cell r="I18">
            <v>0</v>
          </cell>
          <cell r="J18">
            <v>4</v>
          </cell>
        </row>
        <row r="19">
          <cell r="B19">
            <v>39</v>
          </cell>
          <cell r="C19">
            <v>4</v>
          </cell>
          <cell r="D19">
            <v>16</v>
          </cell>
          <cell r="E19">
            <v>37</v>
          </cell>
          <cell r="F19">
            <v>0</v>
          </cell>
          <cell r="G19">
            <v>9</v>
          </cell>
          <cell r="H19">
            <v>15</v>
          </cell>
          <cell r="I19">
            <v>1</v>
          </cell>
          <cell r="J19">
            <v>9</v>
          </cell>
        </row>
        <row r="24">
          <cell r="B24">
            <v>10</v>
          </cell>
          <cell r="C24">
            <v>0</v>
          </cell>
          <cell r="D24">
            <v>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>
            <v>1</v>
          </cell>
          <cell r="C25">
            <v>0</v>
          </cell>
          <cell r="D25">
            <v>1</v>
          </cell>
          <cell r="E25">
            <v>3</v>
          </cell>
          <cell r="F25">
            <v>0</v>
          </cell>
          <cell r="G25">
            <v>2</v>
          </cell>
          <cell r="H25">
            <v>1</v>
          </cell>
          <cell r="I25">
            <v>0</v>
          </cell>
          <cell r="J25">
            <v>1</v>
          </cell>
        </row>
        <row r="26">
          <cell r="B26">
            <v>11</v>
          </cell>
          <cell r="C26">
            <v>0</v>
          </cell>
          <cell r="D26">
            <v>8</v>
          </cell>
          <cell r="E26">
            <v>3</v>
          </cell>
          <cell r="F26">
            <v>0</v>
          </cell>
          <cell r="G26">
            <v>2</v>
          </cell>
          <cell r="H26">
            <v>1</v>
          </cell>
          <cell r="I26">
            <v>0</v>
          </cell>
          <cell r="J26">
            <v>1</v>
          </cell>
        </row>
        <row r="31">
          <cell r="D31">
            <v>746</v>
          </cell>
          <cell r="E31">
            <v>463</v>
          </cell>
          <cell r="J31">
            <v>63</v>
          </cell>
          <cell r="K31">
            <v>52</v>
          </cell>
        </row>
        <row r="32">
          <cell r="D32">
            <v>864</v>
          </cell>
          <cell r="E32">
            <v>671</v>
          </cell>
          <cell r="J32">
            <v>45</v>
          </cell>
          <cell r="K32">
            <v>37</v>
          </cell>
        </row>
        <row r="33">
          <cell r="D33">
            <v>1610</v>
          </cell>
          <cell r="E33">
            <v>1134</v>
          </cell>
          <cell r="J33">
            <v>108</v>
          </cell>
          <cell r="K33">
            <v>89</v>
          </cell>
        </row>
        <row r="34">
          <cell r="D34">
            <v>58</v>
          </cell>
          <cell r="E34">
            <v>46</v>
          </cell>
          <cell r="J34">
            <v>139</v>
          </cell>
          <cell r="K34">
            <v>106</v>
          </cell>
        </row>
        <row r="35">
          <cell r="D35">
            <v>115</v>
          </cell>
          <cell r="E35">
            <v>85</v>
          </cell>
          <cell r="J35">
            <v>254</v>
          </cell>
          <cell r="K35">
            <v>228</v>
          </cell>
        </row>
        <row r="36">
          <cell r="D36">
            <v>173</v>
          </cell>
          <cell r="E36">
            <v>131</v>
          </cell>
          <cell r="J36">
            <v>393</v>
          </cell>
          <cell r="K36">
            <v>334</v>
          </cell>
        </row>
        <row r="37">
          <cell r="D37">
            <v>805</v>
          </cell>
          <cell r="E37">
            <v>316</v>
          </cell>
          <cell r="J37">
            <v>248</v>
          </cell>
          <cell r="K37">
            <v>195</v>
          </cell>
        </row>
        <row r="38">
          <cell r="D38">
            <v>962</v>
          </cell>
          <cell r="E38">
            <v>430</v>
          </cell>
          <cell r="J38">
            <v>154</v>
          </cell>
          <cell r="K38">
            <v>126</v>
          </cell>
        </row>
        <row r="39">
          <cell r="D39">
            <v>1767</v>
          </cell>
          <cell r="E39">
            <v>746</v>
          </cell>
          <cell r="J39">
            <v>402</v>
          </cell>
          <cell r="K39">
            <v>321</v>
          </cell>
        </row>
        <row r="40">
          <cell r="D40">
            <v>8</v>
          </cell>
          <cell r="E40">
            <v>7</v>
          </cell>
          <cell r="J40">
            <v>125</v>
          </cell>
          <cell r="K40">
            <v>83</v>
          </cell>
        </row>
        <row r="41">
          <cell r="D41">
            <v>38</v>
          </cell>
          <cell r="E41">
            <v>35</v>
          </cell>
          <cell r="J41">
            <v>252</v>
          </cell>
          <cell r="K41">
            <v>197</v>
          </cell>
        </row>
        <row r="42">
          <cell r="D42">
            <v>46</v>
          </cell>
          <cell r="E42">
            <v>42</v>
          </cell>
          <cell r="J42">
            <v>377</v>
          </cell>
          <cell r="K42">
            <v>280</v>
          </cell>
        </row>
        <row r="43">
          <cell r="D43">
            <v>148</v>
          </cell>
          <cell r="E43">
            <v>116</v>
          </cell>
          <cell r="J43">
            <v>136</v>
          </cell>
          <cell r="K43">
            <v>95</v>
          </cell>
        </row>
        <row r="44">
          <cell r="D44">
            <v>80</v>
          </cell>
          <cell r="E44">
            <v>69</v>
          </cell>
          <cell r="J44">
            <v>219</v>
          </cell>
          <cell r="K44">
            <v>161</v>
          </cell>
        </row>
        <row r="45">
          <cell r="D45">
            <v>228</v>
          </cell>
          <cell r="E45">
            <v>185</v>
          </cell>
          <cell r="J45">
            <v>355</v>
          </cell>
          <cell r="K45">
            <v>256</v>
          </cell>
        </row>
        <row r="46">
          <cell r="D46">
            <v>32</v>
          </cell>
          <cell r="E46">
            <v>14</v>
          </cell>
          <cell r="J46">
            <v>354</v>
          </cell>
          <cell r="K46">
            <v>257</v>
          </cell>
        </row>
        <row r="47">
          <cell r="D47">
            <v>15</v>
          </cell>
          <cell r="E47">
            <v>11</v>
          </cell>
          <cell r="J47">
            <v>516</v>
          </cell>
          <cell r="K47">
            <v>406</v>
          </cell>
        </row>
        <row r="48">
          <cell r="D48">
            <v>47</v>
          </cell>
          <cell r="E48">
            <v>25</v>
          </cell>
          <cell r="J48">
            <v>870</v>
          </cell>
          <cell r="K48">
            <v>663</v>
          </cell>
        </row>
        <row r="49">
          <cell r="D49">
            <v>96</v>
          </cell>
          <cell r="E49">
            <v>47</v>
          </cell>
          <cell r="J49">
            <v>169</v>
          </cell>
          <cell r="K49">
            <v>109</v>
          </cell>
        </row>
        <row r="50">
          <cell r="D50">
            <v>89</v>
          </cell>
          <cell r="E50">
            <v>62</v>
          </cell>
          <cell r="J50">
            <v>35</v>
          </cell>
          <cell r="K50">
            <v>32</v>
          </cell>
        </row>
        <row r="51">
          <cell r="D51">
            <v>185</v>
          </cell>
          <cell r="E51">
            <v>109</v>
          </cell>
          <cell r="J51">
            <v>204</v>
          </cell>
          <cell r="K51">
            <v>141</v>
          </cell>
        </row>
        <row r="52">
          <cell r="D52">
            <v>13</v>
          </cell>
          <cell r="E52">
            <v>4</v>
          </cell>
          <cell r="J52">
            <v>0</v>
          </cell>
          <cell r="K52">
            <v>0</v>
          </cell>
        </row>
        <row r="53">
          <cell r="D53">
            <v>36</v>
          </cell>
          <cell r="E53">
            <v>27</v>
          </cell>
          <cell r="J53">
            <v>0</v>
          </cell>
          <cell r="K53">
            <v>0</v>
          </cell>
        </row>
        <row r="54">
          <cell r="D54">
            <v>49</v>
          </cell>
          <cell r="E54">
            <v>31</v>
          </cell>
          <cell r="J54">
            <v>0</v>
          </cell>
          <cell r="K54">
            <v>0</v>
          </cell>
        </row>
        <row r="55">
          <cell r="D55">
            <v>129</v>
          </cell>
          <cell r="E55">
            <v>90</v>
          </cell>
          <cell r="J55">
            <v>81</v>
          </cell>
          <cell r="K55">
            <v>63</v>
          </cell>
        </row>
        <row r="56">
          <cell r="D56">
            <v>388</v>
          </cell>
          <cell r="E56">
            <v>284</v>
          </cell>
          <cell r="J56">
            <v>15</v>
          </cell>
          <cell r="K56">
            <v>13</v>
          </cell>
        </row>
        <row r="57">
          <cell r="D57">
            <v>517</v>
          </cell>
          <cell r="E57">
            <v>374</v>
          </cell>
          <cell r="J57">
            <v>96</v>
          </cell>
          <cell r="K57">
            <v>76</v>
          </cell>
        </row>
        <row r="58">
          <cell r="D58">
            <v>102</v>
          </cell>
          <cell r="E58">
            <v>71</v>
          </cell>
          <cell r="J58">
            <v>26</v>
          </cell>
          <cell r="K58">
            <v>22</v>
          </cell>
        </row>
        <row r="59">
          <cell r="D59">
            <v>232</v>
          </cell>
          <cell r="E59">
            <v>168</v>
          </cell>
          <cell r="J59">
            <v>5</v>
          </cell>
          <cell r="K59">
            <v>5</v>
          </cell>
        </row>
        <row r="60">
          <cell r="D60">
            <v>334</v>
          </cell>
          <cell r="E60">
            <v>239</v>
          </cell>
          <cell r="J60">
            <v>31</v>
          </cell>
          <cell r="K60">
            <v>27</v>
          </cell>
        </row>
        <row r="61">
          <cell r="D61">
            <v>178</v>
          </cell>
          <cell r="E61">
            <v>109</v>
          </cell>
          <cell r="J61">
            <v>230</v>
          </cell>
          <cell r="K61">
            <v>138</v>
          </cell>
        </row>
        <row r="62">
          <cell r="D62">
            <v>162</v>
          </cell>
          <cell r="E62">
            <v>127</v>
          </cell>
          <cell r="J62">
            <v>84</v>
          </cell>
          <cell r="K62">
            <v>73</v>
          </cell>
        </row>
        <row r="63">
          <cell r="D63">
            <v>340</v>
          </cell>
          <cell r="E63">
            <v>236</v>
          </cell>
          <cell r="J63">
            <v>314</v>
          </cell>
          <cell r="K63">
            <v>211</v>
          </cell>
        </row>
        <row r="64">
          <cell r="D64">
            <v>69</v>
          </cell>
          <cell r="E64">
            <v>45</v>
          </cell>
          <cell r="J64">
            <v>19</v>
          </cell>
          <cell r="K64">
            <v>16</v>
          </cell>
        </row>
        <row r="65">
          <cell r="D65">
            <v>84</v>
          </cell>
          <cell r="E65">
            <v>64</v>
          </cell>
          <cell r="J65">
            <v>70</v>
          </cell>
          <cell r="K65">
            <v>63</v>
          </cell>
        </row>
        <row r="66">
          <cell r="D66">
            <v>153</v>
          </cell>
          <cell r="E66">
            <v>109</v>
          </cell>
          <cell r="J66">
            <v>89</v>
          </cell>
          <cell r="K66">
            <v>79</v>
          </cell>
        </row>
        <row r="67">
          <cell r="D67">
            <v>99</v>
          </cell>
          <cell r="E67">
            <v>57</v>
          </cell>
          <cell r="J67">
            <v>105</v>
          </cell>
          <cell r="K67">
            <v>89</v>
          </cell>
        </row>
        <row r="68">
          <cell r="D68">
            <v>115</v>
          </cell>
          <cell r="E68">
            <v>91</v>
          </cell>
          <cell r="J68">
            <v>281</v>
          </cell>
          <cell r="K68">
            <v>255</v>
          </cell>
        </row>
        <row r="69">
          <cell r="D69">
            <v>214</v>
          </cell>
          <cell r="E69">
            <v>148</v>
          </cell>
          <cell r="J69">
            <v>386</v>
          </cell>
          <cell r="K69">
            <v>344</v>
          </cell>
        </row>
        <row r="70">
          <cell r="D70">
            <v>362</v>
          </cell>
          <cell r="E70">
            <v>180</v>
          </cell>
          <cell r="J70">
            <v>0</v>
          </cell>
          <cell r="K70">
            <v>0</v>
          </cell>
        </row>
        <row r="71">
          <cell r="D71">
            <v>472</v>
          </cell>
          <cell r="E71">
            <v>310</v>
          </cell>
          <cell r="J71">
            <v>0</v>
          </cell>
          <cell r="K71">
            <v>0</v>
          </cell>
        </row>
        <row r="72">
          <cell r="D72">
            <v>834</v>
          </cell>
          <cell r="E72">
            <v>490</v>
          </cell>
          <cell r="J72">
            <v>0</v>
          </cell>
          <cell r="K72">
            <v>0</v>
          </cell>
        </row>
        <row r="73">
          <cell r="D73">
            <v>278</v>
          </cell>
          <cell r="E73">
            <v>224</v>
          </cell>
          <cell r="J73">
            <v>42</v>
          </cell>
          <cell r="K73">
            <v>20</v>
          </cell>
        </row>
        <row r="74">
          <cell r="D74">
            <v>115</v>
          </cell>
          <cell r="E74">
            <v>93</v>
          </cell>
          <cell r="J74">
            <v>67</v>
          </cell>
          <cell r="K74">
            <v>40</v>
          </cell>
        </row>
        <row r="75">
          <cell r="D75">
            <v>393</v>
          </cell>
          <cell r="E75">
            <v>317</v>
          </cell>
          <cell r="J75">
            <v>109</v>
          </cell>
          <cell r="K75">
            <v>60</v>
          </cell>
        </row>
        <row r="76">
          <cell r="D76">
            <v>0</v>
          </cell>
          <cell r="E76">
            <v>0</v>
          </cell>
          <cell r="J76">
            <v>21</v>
          </cell>
          <cell r="K76">
            <v>14</v>
          </cell>
        </row>
        <row r="77">
          <cell r="D77">
            <v>0</v>
          </cell>
          <cell r="E77">
            <v>0</v>
          </cell>
          <cell r="J77">
            <v>30</v>
          </cell>
          <cell r="K77">
            <v>21</v>
          </cell>
        </row>
        <row r="78">
          <cell r="D78">
            <v>0</v>
          </cell>
          <cell r="E78">
            <v>0</v>
          </cell>
          <cell r="J78">
            <v>51</v>
          </cell>
          <cell r="K78">
            <v>35</v>
          </cell>
        </row>
        <row r="79">
          <cell r="D79">
            <v>120</v>
          </cell>
          <cell r="E79">
            <v>38</v>
          </cell>
          <cell r="J79">
            <v>39</v>
          </cell>
          <cell r="K79">
            <v>25</v>
          </cell>
        </row>
        <row r="80">
          <cell r="D80">
            <v>248</v>
          </cell>
          <cell r="E80">
            <v>135</v>
          </cell>
          <cell r="J80">
            <v>91</v>
          </cell>
          <cell r="K80">
            <v>73</v>
          </cell>
        </row>
        <row r="81">
          <cell r="D81">
            <v>368</v>
          </cell>
          <cell r="E81">
            <v>173</v>
          </cell>
          <cell r="J81">
            <v>130</v>
          </cell>
          <cell r="K81">
            <v>98</v>
          </cell>
        </row>
        <row r="82">
          <cell r="D82">
            <v>145</v>
          </cell>
          <cell r="E82">
            <v>59</v>
          </cell>
        </row>
        <row r="83">
          <cell r="D83">
            <v>343</v>
          </cell>
          <cell r="E83">
            <v>193</v>
          </cell>
        </row>
        <row r="84">
          <cell r="D84">
            <v>488</v>
          </cell>
          <cell r="E84">
            <v>252</v>
          </cell>
        </row>
        <row r="92">
          <cell r="B92">
            <v>746</v>
          </cell>
          <cell r="C92">
            <v>864</v>
          </cell>
          <cell r="D92">
            <v>1610</v>
          </cell>
          <cell r="E92">
            <v>463</v>
          </cell>
          <cell r="F92">
            <v>671</v>
          </cell>
          <cell r="G92">
            <v>1134</v>
          </cell>
          <cell r="H92">
            <v>805</v>
          </cell>
          <cell r="I92">
            <v>962</v>
          </cell>
          <cell r="J92">
            <v>1767</v>
          </cell>
          <cell r="K92">
            <v>316</v>
          </cell>
          <cell r="L92">
            <v>430</v>
          </cell>
          <cell r="M92">
            <v>746</v>
          </cell>
          <cell r="N92">
            <v>248</v>
          </cell>
          <cell r="O92">
            <v>154</v>
          </cell>
          <cell r="P92">
            <v>402</v>
          </cell>
          <cell r="Q92">
            <v>195</v>
          </cell>
          <cell r="R92">
            <v>126</v>
          </cell>
          <cell r="S92">
            <v>321</v>
          </cell>
        </row>
        <row r="93">
          <cell r="G93">
            <v>0</v>
          </cell>
          <cell r="M93">
            <v>0</v>
          </cell>
          <cell r="S93">
            <v>0</v>
          </cell>
        </row>
        <row r="101">
          <cell r="B101">
            <v>940</v>
          </cell>
          <cell r="C101">
            <v>1193</v>
          </cell>
          <cell r="D101">
            <v>2133</v>
          </cell>
          <cell r="E101">
            <v>683</v>
          </cell>
          <cell r="F101">
            <v>802</v>
          </cell>
          <cell r="G101">
            <v>1485</v>
          </cell>
          <cell r="H101">
            <v>469</v>
          </cell>
          <cell r="I101">
            <v>470</v>
          </cell>
          <cell r="J101">
            <v>939</v>
          </cell>
          <cell r="K101">
            <v>243</v>
          </cell>
          <cell r="L101">
            <v>304</v>
          </cell>
          <cell r="M101">
            <v>547</v>
          </cell>
        </row>
        <row r="109">
          <cell r="C109">
            <v>1</v>
          </cell>
          <cell r="D109">
            <v>1</v>
          </cell>
          <cell r="E109">
            <v>12</v>
          </cell>
          <cell r="F109">
            <v>0</v>
          </cell>
        </row>
        <row r="110">
          <cell r="C110">
            <v>3</v>
          </cell>
          <cell r="D110">
            <v>2</v>
          </cell>
          <cell r="E110">
            <v>30</v>
          </cell>
          <cell r="F110">
            <v>0</v>
          </cell>
        </row>
        <row r="111">
          <cell r="C111">
            <v>4</v>
          </cell>
          <cell r="D111">
            <v>3</v>
          </cell>
          <cell r="E111">
            <v>42</v>
          </cell>
          <cell r="F111">
            <v>0</v>
          </cell>
        </row>
        <row r="112">
          <cell r="C112">
            <v>5</v>
          </cell>
          <cell r="D112">
            <v>5</v>
          </cell>
          <cell r="E112">
            <v>2</v>
          </cell>
          <cell r="F112">
            <v>1</v>
          </cell>
        </row>
        <row r="113">
          <cell r="C113">
            <v>15</v>
          </cell>
          <cell r="D113">
            <v>12</v>
          </cell>
          <cell r="E113">
            <v>5</v>
          </cell>
          <cell r="F113">
            <v>5</v>
          </cell>
        </row>
        <row r="114">
          <cell r="C114">
            <v>20</v>
          </cell>
          <cell r="D114">
            <v>17</v>
          </cell>
          <cell r="E114">
            <v>7</v>
          </cell>
          <cell r="F114">
            <v>6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C118">
            <v>13</v>
          </cell>
          <cell r="D118">
            <v>12</v>
          </cell>
          <cell r="E118">
            <v>22</v>
          </cell>
          <cell r="F118">
            <v>19</v>
          </cell>
        </row>
        <row r="119">
          <cell r="C119">
            <v>49</v>
          </cell>
          <cell r="D119">
            <v>46</v>
          </cell>
          <cell r="E119">
            <v>62</v>
          </cell>
          <cell r="F119">
            <v>58</v>
          </cell>
        </row>
        <row r="120">
          <cell r="C120">
            <v>62</v>
          </cell>
          <cell r="D120">
            <v>58</v>
          </cell>
          <cell r="E120">
            <v>84</v>
          </cell>
          <cell r="F120">
            <v>77</v>
          </cell>
        </row>
        <row r="121">
          <cell r="C121">
            <v>68</v>
          </cell>
          <cell r="D121">
            <v>61</v>
          </cell>
          <cell r="E121">
            <v>0</v>
          </cell>
        </row>
        <row r="122">
          <cell r="C122">
            <v>147</v>
          </cell>
          <cell r="D122">
            <v>137</v>
          </cell>
          <cell r="E122">
            <v>0</v>
          </cell>
        </row>
        <row r="123">
          <cell r="C123">
            <v>215</v>
          </cell>
          <cell r="D123">
            <v>198</v>
          </cell>
          <cell r="E123">
            <v>0</v>
          </cell>
        </row>
        <row r="124">
          <cell r="C124">
            <v>9</v>
          </cell>
          <cell r="D124">
            <v>8</v>
          </cell>
          <cell r="E124">
            <v>18</v>
          </cell>
          <cell r="F124">
            <v>15</v>
          </cell>
        </row>
        <row r="125">
          <cell r="C125">
            <v>50</v>
          </cell>
          <cell r="D125">
            <v>41</v>
          </cell>
          <cell r="E125">
            <v>49</v>
          </cell>
          <cell r="F125">
            <v>43</v>
          </cell>
        </row>
        <row r="126">
          <cell r="C126">
            <v>59</v>
          </cell>
          <cell r="D126">
            <v>49</v>
          </cell>
          <cell r="E126">
            <v>67</v>
          </cell>
          <cell r="F126">
            <v>58</v>
          </cell>
        </row>
        <row r="127">
          <cell r="C127">
            <v>33</v>
          </cell>
          <cell r="D127">
            <v>30</v>
          </cell>
          <cell r="E127">
            <v>0</v>
          </cell>
          <cell r="F127">
            <v>0</v>
          </cell>
        </row>
        <row r="128">
          <cell r="C128">
            <v>94</v>
          </cell>
          <cell r="D128">
            <v>84</v>
          </cell>
          <cell r="E128">
            <v>0</v>
          </cell>
          <cell r="F128">
            <v>0</v>
          </cell>
        </row>
        <row r="129">
          <cell r="C129">
            <v>127</v>
          </cell>
          <cell r="D129">
            <v>114</v>
          </cell>
          <cell r="E129">
            <v>0</v>
          </cell>
          <cell r="F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C133">
            <v>5</v>
          </cell>
          <cell r="D133">
            <v>5</v>
          </cell>
          <cell r="E133">
            <v>11</v>
          </cell>
          <cell r="F133">
            <v>10</v>
          </cell>
        </row>
        <row r="134">
          <cell r="C134">
            <v>8</v>
          </cell>
          <cell r="D134">
            <v>8</v>
          </cell>
          <cell r="E134">
            <v>14</v>
          </cell>
          <cell r="F134">
            <v>14</v>
          </cell>
        </row>
        <row r="135">
          <cell r="C135">
            <v>13</v>
          </cell>
          <cell r="D135">
            <v>13</v>
          </cell>
          <cell r="E135">
            <v>25</v>
          </cell>
          <cell r="F135">
            <v>24</v>
          </cell>
        </row>
        <row r="136">
          <cell r="C136">
            <v>0</v>
          </cell>
          <cell r="D136">
            <v>0</v>
          </cell>
          <cell r="E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</row>
        <row r="139">
          <cell r="C139">
            <v>3</v>
          </cell>
          <cell r="D139">
            <v>1</v>
          </cell>
          <cell r="E139">
            <v>21</v>
          </cell>
          <cell r="F139">
            <v>19</v>
          </cell>
        </row>
        <row r="140">
          <cell r="C140">
            <v>2</v>
          </cell>
          <cell r="D140">
            <v>1</v>
          </cell>
          <cell r="E140">
            <v>49</v>
          </cell>
          <cell r="F140">
            <v>45</v>
          </cell>
        </row>
        <row r="141">
          <cell r="C141">
            <v>5</v>
          </cell>
          <cell r="D141">
            <v>2</v>
          </cell>
          <cell r="E141">
            <v>70</v>
          </cell>
          <cell r="F141">
            <v>64</v>
          </cell>
        </row>
        <row r="142">
          <cell r="C142">
            <v>0</v>
          </cell>
          <cell r="E142">
            <v>0</v>
          </cell>
        </row>
        <row r="143">
          <cell r="C143">
            <v>0</v>
          </cell>
          <cell r="E143">
            <v>0</v>
          </cell>
        </row>
        <row r="144">
          <cell r="C144">
            <v>0</v>
          </cell>
          <cell r="E144">
            <v>0</v>
          </cell>
        </row>
        <row r="145">
          <cell r="C145">
            <v>3</v>
          </cell>
          <cell r="D145">
            <v>3</v>
          </cell>
          <cell r="E145">
            <v>7</v>
          </cell>
          <cell r="F145">
            <v>6</v>
          </cell>
        </row>
        <row r="146">
          <cell r="C146">
            <v>8</v>
          </cell>
          <cell r="D146">
            <v>6</v>
          </cell>
          <cell r="E146">
            <v>3</v>
          </cell>
          <cell r="F146">
            <v>2</v>
          </cell>
        </row>
        <row r="147">
          <cell r="C147">
            <v>11</v>
          </cell>
          <cell r="D147">
            <v>9</v>
          </cell>
          <cell r="E147">
            <v>10</v>
          </cell>
          <cell r="F147">
            <v>8</v>
          </cell>
        </row>
        <row r="148">
          <cell r="C148">
            <v>5</v>
          </cell>
          <cell r="D148">
            <v>0</v>
          </cell>
          <cell r="E148">
            <v>7</v>
          </cell>
          <cell r="F148">
            <v>6</v>
          </cell>
        </row>
        <row r="149">
          <cell r="C149">
            <v>2</v>
          </cell>
          <cell r="D149">
            <v>0</v>
          </cell>
          <cell r="E149">
            <v>9</v>
          </cell>
          <cell r="F149">
            <v>9</v>
          </cell>
        </row>
        <row r="150">
          <cell r="C150">
            <v>7</v>
          </cell>
          <cell r="D150">
            <v>0</v>
          </cell>
          <cell r="E150">
            <v>16</v>
          </cell>
          <cell r="F150">
            <v>15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C154">
            <v>2</v>
          </cell>
          <cell r="D154">
            <v>2</v>
          </cell>
          <cell r="E154">
            <v>4</v>
          </cell>
          <cell r="F154">
            <v>3</v>
          </cell>
        </row>
        <row r="155">
          <cell r="C155">
            <v>18</v>
          </cell>
          <cell r="D155">
            <v>14</v>
          </cell>
          <cell r="E155">
            <v>10</v>
          </cell>
          <cell r="F155">
            <v>8</v>
          </cell>
        </row>
        <row r="156">
          <cell r="C156">
            <v>20</v>
          </cell>
          <cell r="D156">
            <v>16</v>
          </cell>
          <cell r="E156">
            <v>14</v>
          </cell>
          <cell r="F156">
            <v>11</v>
          </cell>
        </row>
        <row r="157">
          <cell r="C157">
            <v>5</v>
          </cell>
          <cell r="D157">
            <v>4</v>
          </cell>
          <cell r="E157">
            <v>1</v>
          </cell>
          <cell r="F157">
            <v>1</v>
          </cell>
        </row>
        <row r="158">
          <cell r="C158">
            <v>1</v>
          </cell>
          <cell r="D158">
            <v>1</v>
          </cell>
          <cell r="E158">
            <v>2</v>
          </cell>
          <cell r="F158">
            <v>2</v>
          </cell>
        </row>
        <row r="159">
          <cell r="C159">
            <v>6</v>
          </cell>
          <cell r="D159">
            <v>5</v>
          </cell>
          <cell r="E159">
            <v>3</v>
          </cell>
          <cell r="F159">
            <v>3</v>
          </cell>
        </row>
        <row r="160">
          <cell r="C160">
            <v>5</v>
          </cell>
          <cell r="D160">
            <v>4</v>
          </cell>
          <cell r="E160">
            <v>7</v>
          </cell>
          <cell r="F160">
            <v>5</v>
          </cell>
        </row>
        <row r="161">
          <cell r="C161">
            <v>23</v>
          </cell>
          <cell r="D161">
            <v>16</v>
          </cell>
          <cell r="E161">
            <v>28</v>
          </cell>
          <cell r="F161">
            <v>21</v>
          </cell>
        </row>
        <row r="162">
          <cell r="C162">
            <v>28</v>
          </cell>
          <cell r="D162">
            <v>20</v>
          </cell>
          <cell r="E162">
            <v>35</v>
          </cell>
          <cell r="F162">
            <v>26</v>
          </cell>
        </row>
        <row r="163">
          <cell r="C163">
            <v>1</v>
          </cell>
          <cell r="D163">
            <v>1</v>
          </cell>
          <cell r="E163">
            <v>2</v>
          </cell>
          <cell r="F163">
            <v>1</v>
          </cell>
        </row>
        <row r="164">
          <cell r="C164">
            <v>9</v>
          </cell>
          <cell r="D164">
            <v>8</v>
          </cell>
          <cell r="E164">
            <v>16</v>
          </cell>
          <cell r="F164">
            <v>13</v>
          </cell>
        </row>
        <row r="165">
          <cell r="C165">
            <v>10</v>
          </cell>
          <cell r="D165">
            <v>9</v>
          </cell>
          <cell r="E165">
            <v>18</v>
          </cell>
          <cell r="F165">
            <v>14</v>
          </cell>
        </row>
        <row r="166">
          <cell r="C166">
            <v>1</v>
          </cell>
          <cell r="D166">
            <v>0</v>
          </cell>
          <cell r="E166">
            <v>23</v>
          </cell>
          <cell r="F166">
            <v>21</v>
          </cell>
        </row>
        <row r="167">
          <cell r="C167">
            <v>11</v>
          </cell>
          <cell r="D167">
            <v>8</v>
          </cell>
          <cell r="E167">
            <v>46</v>
          </cell>
          <cell r="F167">
            <v>42</v>
          </cell>
        </row>
        <row r="168">
          <cell r="C168">
            <v>12</v>
          </cell>
          <cell r="D168">
            <v>8</v>
          </cell>
          <cell r="E168">
            <v>69</v>
          </cell>
          <cell r="F168">
            <v>63</v>
          </cell>
        </row>
        <row r="169">
          <cell r="C169">
            <v>8</v>
          </cell>
          <cell r="D169">
            <v>7</v>
          </cell>
          <cell r="E169">
            <v>20</v>
          </cell>
          <cell r="F169">
            <v>20</v>
          </cell>
        </row>
        <row r="170">
          <cell r="C170">
            <v>5</v>
          </cell>
          <cell r="D170">
            <v>5</v>
          </cell>
          <cell r="E170">
            <v>15</v>
          </cell>
          <cell r="F170">
            <v>12</v>
          </cell>
        </row>
        <row r="171">
          <cell r="C171">
            <v>13</v>
          </cell>
          <cell r="D171">
            <v>12</v>
          </cell>
          <cell r="E171">
            <v>35</v>
          </cell>
          <cell r="F171">
            <v>32</v>
          </cell>
        </row>
        <row r="172">
          <cell r="C172">
            <v>9</v>
          </cell>
          <cell r="D172">
            <v>6</v>
          </cell>
          <cell r="E172">
            <v>11</v>
          </cell>
          <cell r="F172">
            <v>9</v>
          </cell>
        </row>
        <row r="173">
          <cell r="C173">
            <v>24</v>
          </cell>
          <cell r="D173">
            <v>15</v>
          </cell>
          <cell r="E173">
            <v>14</v>
          </cell>
          <cell r="F173">
            <v>12</v>
          </cell>
        </row>
        <row r="174">
          <cell r="C174">
            <v>33</v>
          </cell>
          <cell r="D174">
            <v>21</v>
          </cell>
          <cell r="E174">
            <v>25</v>
          </cell>
          <cell r="F174">
            <v>21</v>
          </cell>
        </row>
        <row r="175">
          <cell r="C175">
            <v>5</v>
          </cell>
          <cell r="D175">
            <v>5</v>
          </cell>
          <cell r="E175">
            <v>12</v>
          </cell>
          <cell r="F175">
            <v>12</v>
          </cell>
        </row>
        <row r="176">
          <cell r="C176">
            <v>27</v>
          </cell>
          <cell r="D176">
            <v>22</v>
          </cell>
          <cell r="E176">
            <v>43</v>
          </cell>
          <cell r="F176">
            <v>40</v>
          </cell>
        </row>
        <row r="177">
          <cell r="C177">
            <v>32</v>
          </cell>
          <cell r="D177">
            <v>27</v>
          </cell>
          <cell r="E177">
            <v>55</v>
          </cell>
          <cell r="F177">
            <v>52</v>
          </cell>
        </row>
        <row r="178">
          <cell r="C178">
            <v>1</v>
          </cell>
          <cell r="D178">
            <v>1</v>
          </cell>
          <cell r="E178">
            <v>2</v>
          </cell>
          <cell r="F178">
            <v>2</v>
          </cell>
        </row>
        <row r="179">
          <cell r="C179">
            <v>14</v>
          </cell>
          <cell r="D179">
            <v>12</v>
          </cell>
          <cell r="E179">
            <v>8</v>
          </cell>
          <cell r="F179">
            <v>7</v>
          </cell>
        </row>
        <row r="180">
          <cell r="C180">
            <v>15</v>
          </cell>
          <cell r="D180">
            <v>13</v>
          </cell>
          <cell r="E180">
            <v>10</v>
          </cell>
          <cell r="F180">
            <v>9</v>
          </cell>
        </row>
        <row r="181">
          <cell r="C181">
            <v>9</v>
          </cell>
          <cell r="D181">
            <v>9</v>
          </cell>
          <cell r="E181">
            <v>6</v>
          </cell>
          <cell r="F181">
            <v>6</v>
          </cell>
        </row>
        <row r="182">
          <cell r="C182">
            <v>4</v>
          </cell>
          <cell r="D182">
            <v>4</v>
          </cell>
          <cell r="E182">
            <v>5</v>
          </cell>
          <cell r="F182">
            <v>5</v>
          </cell>
        </row>
        <row r="183">
          <cell r="C183">
            <v>13</v>
          </cell>
          <cell r="D183">
            <v>13</v>
          </cell>
          <cell r="E183">
            <v>11</v>
          </cell>
          <cell r="F183">
            <v>11</v>
          </cell>
        </row>
        <row r="184">
          <cell r="C184">
            <v>4</v>
          </cell>
          <cell r="D184">
            <v>4</v>
          </cell>
          <cell r="E184">
            <v>14</v>
          </cell>
          <cell r="F184">
            <v>13</v>
          </cell>
        </row>
        <row r="185">
          <cell r="C185">
            <v>6</v>
          </cell>
          <cell r="D185">
            <v>4</v>
          </cell>
          <cell r="E185">
            <v>28</v>
          </cell>
          <cell r="F185">
            <v>27</v>
          </cell>
        </row>
        <row r="186">
          <cell r="C186">
            <v>10</v>
          </cell>
          <cell r="D186">
            <v>8</v>
          </cell>
          <cell r="E186">
            <v>42</v>
          </cell>
          <cell r="F186">
            <v>40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</sheetData>
      <sheetData sheetId="16">
        <row r="8">
          <cell r="B8">
            <v>585</v>
          </cell>
          <cell r="C8">
            <v>635</v>
          </cell>
          <cell r="H8">
            <v>599</v>
          </cell>
          <cell r="I8">
            <v>611</v>
          </cell>
        </row>
        <row r="9">
          <cell r="B9">
            <v>504</v>
          </cell>
          <cell r="C9">
            <v>623</v>
          </cell>
          <cell r="H9">
            <v>290</v>
          </cell>
          <cell r="I9">
            <v>334</v>
          </cell>
        </row>
        <row r="10">
          <cell r="B10">
            <v>448</v>
          </cell>
          <cell r="C10">
            <v>506</v>
          </cell>
        </row>
        <row r="31">
          <cell r="D31">
            <v>693</v>
          </cell>
          <cell r="E31">
            <v>552</v>
          </cell>
          <cell r="J31">
            <v>73</v>
          </cell>
          <cell r="K31">
            <v>66</v>
          </cell>
        </row>
        <row r="32">
          <cell r="D32">
            <v>727</v>
          </cell>
          <cell r="E32">
            <v>645</v>
          </cell>
          <cell r="J32">
            <v>100</v>
          </cell>
          <cell r="K32">
            <v>89</v>
          </cell>
        </row>
        <row r="33">
          <cell r="D33">
            <v>1420</v>
          </cell>
          <cell r="E33">
            <v>1197</v>
          </cell>
          <cell r="J33">
            <v>173</v>
          </cell>
          <cell r="K33">
            <v>155</v>
          </cell>
        </row>
        <row r="34">
          <cell r="D34">
            <v>100</v>
          </cell>
          <cell r="E34">
            <v>78</v>
          </cell>
          <cell r="J34">
            <v>368</v>
          </cell>
          <cell r="K34">
            <v>335</v>
          </cell>
        </row>
        <row r="35">
          <cell r="D35">
            <v>240</v>
          </cell>
          <cell r="E35">
            <v>197</v>
          </cell>
          <cell r="J35">
            <v>361</v>
          </cell>
          <cell r="K35">
            <v>341</v>
          </cell>
        </row>
        <row r="36">
          <cell r="D36">
            <v>340</v>
          </cell>
          <cell r="E36">
            <v>275</v>
          </cell>
          <cell r="J36">
            <v>729</v>
          </cell>
          <cell r="K36">
            <v>676</v>
          </cell>
        </row>
        <row r="37">
          <cell r="D37">
            <v>650</v>
          </cell>
          <cell r="E37">
            <v>332</v>
          </cell>
          <cell r="J37">
            <v>237</v>
          </cell>
          <cell r="K37">
            <v>234</v>
          </cell>
        </row>
        <row r="38">
          <cell r="D38">
            <v>685</v>
          </cell>
          <cell r="E38">
            <v>438</v>
          </cell>
          <cell r="J38">
            <v>298</v>
          </cell>
          <cell r="K38">
            <v>291</v>
          </cell>
        </row>
        <row r="39">
          <cell r="D39">
            <v>1335</v>
          </cell>
          <cell r="E39">
            <v>770</v>
          </cell>
          <cell r="J39">
            <v>535</v>
          </cell>
          <cell r="K39">
            <v>525</v>
          </cell>
        </row>
        <row r="40">
          <cell r="D40">
            <v>20</v>
          </cell>
          <cell r="E40">
            <v>17</v>
          </cell>
          <cell r="J40">
            <v>119</v>
          </cell>
          <cell r="K40">
            <v>110</v>
          </cell>
        </row>
        <row r="41">
          <cell r="D41">
            <v>33</v>
          </cell>
          <cell r="E41">
            <v>31</v>
          </cell>
          <cell r="J41">
            <v>220</v>
          </cell>
          <cell r="K41">
            <v>209</v>
          </cell>
        </row>
        <row r="42">
          <cell r="D42">
            <v>53</v>
          </cell>
          <cell r="E42">
            <v>48</v>
          </cell>
          <cell r="J42">
            <v>339</v>
          </cell>
          <cell r="K42">
            <v>319</v>
          </cell>
        </row>
        <row r="43">
          <cell r="D43">
            <v>148</v>
          </cell>
          <cell r="E43">
            <v>128</v>
          </cell>
          <cell r="J43">
            <v>148</v>
          </cell>
          <cell r="K43">
            <v>139</v>
          </cell>
        </row>
        <row r="44">
          <cell r="D44">
            <v>143</v>
          </cell>
          <cell r="E44">
            <v>126</v>
          </cell>
          <cell r="J44">
            <v>210</v>
          </cell>
          <cell r="K44">
            <v>198</v>
          </cell>
        </row>
        <row r="45">
          <cell r="D45">
            <v>291</v>
          </cell>
          <cell r="E45">
            <v>254</v>
          </cell>
          <cell r="J45">
            <v>358</v>
          </cell>
          <cell r="K45">
            <v>337</v>
          </cell>
        </row>
        <row r="46">
          <cell r="D46" t="str">
            <v>-</v>
          </cell>
          <cell r="J46">
            <v>293</v>
          </cell>
          <cell r="K46">
            <v>281</v>
          </cell>
        </row>
        <row r="47">
          <cell r="D47" t="str">
            <v>-</v>
          </cell>
          <cell r="J47">
            <v>343</v>
          </cell>
          <cell r="K47">
            <v>333</v>
          </cell>
        </row>
        <row r="48">
          <cell r="D48" t="str">
            <v>-</v>
          </cell>
          <cell r="J48">
            <v>636</v>
          </cell>
          <cell r="K48">
            <v>614</v>
          </cell>
        </row>
        <row r="49">
          <cell r="D49">
            <v>324</v>
          </cell>
          <cell r="E49">
            <v>280</v>
          </cell>
          <cell r="K49">
            <v>0</v>
          </cell>
        </row>
        <row r="50">
          <cell r="D50">
            <v>320</v>
          </cell>
          <cell r="E50">
            <v>270</v>
          </cell>
          <cell r="K50">
            <v>0</v>
          </cell>
        </row>
        <row r="51">
          <cell r="D51">
            <v>644</v>
          </cell>
          <cell r="E51">
            <v>550</v>
          </cell>
          <cell r="K51">
            <v>0</v>
          </cell>
        </row>
        <row r="52">
          <cell r="D52">
            <v>52</v>
          </cell>
          <cell r="E52">
            <v>34</v>
          </cell>
          <cell r="K52">
            <v>0</v>
          </cell>
        </row>
        <row r="53">
          <cell r="D53">
            <v>72</v>
          </cell>
          <cell r="E53">
            <v>47</v>
          </cell>
          <cell r="K53">
            <v>0</v>
          </cell>
        </row>
        <row r="54">
          <cell r="D54">
            <v>124</v>
          </cell>
          <cell r="E54">
            <v>81</v>
          </cell>
          <cell r="K54">
            <v>0</v>
          </cell>
        </row>
        <row r="55">
          <cell r="D55">
            <v>110</v>
          </cell>
          <cell r="E55">
            <v>95</v>
          </cell>
          <cell r="K55">
            <v>0</v>
          </cell>
        </row>
        <row r="56">
          <cell r="D56">
            <v>165</v>
          </cell>
          <cell r="E56">
            <v>141</v>
          </cell>
          <cell r="K56">
            <v>0</v>
          </cell>
        </row>
        <row r="57">
          <cell r="D57">
            <v>275</v>
          </cell>
          <cell r="E57">
            <v>236</v>
          </cell>
          <cell r="K57">
            <v>0</v>
          </cell>
        </row>
        <row r="58">
          <cell r="D58">
            <v>76</v>
          </cell>
          <cell r="E58">
            <v>71</v>
          </cell>
          <cell r="K58">
            <v>0</v>
          </cell>
        </row>
        <row r="59">
          <cell r="D59">
            <v>101</v>
          </cell>
          <cell r="E59">
            <v>96</v>
          </cell>
          <cell r="K59">
            <v>0</v>
          </cell>
        </row>
        <row r="60">
          <cell r="D60">
            <v>177</v>
          </cell>
          <cell r="E60">
            <v>167</v>
          </cell>
          <cell r="K60">
            <v>0</v>
          </cell>
        </row>
        <row r="61">
          <cell r="D61">
            <v>59</v>
          </cell>
          <cell r="E61">
            <v>52</v>
          </cell>
          <cell r="J61">
            <v>173</v>
          </cell>
          <cell r="K61">
            <v>138</v>
          </cell>
        </row>
        <row r="62">
          <cell r="D62">
            <v>67</v>
          </cell>
          <cell r="E62">
            <v>62</v>
          </cell>
          <cell r="J62">
            <v>12</v>
          </cell>
          <cell r="K62">
            <v>12</v>
          </cell>
        </row>
        <row r="63">
          <cell r="D63">
            <v>126</v>
          </cell>
          <cell r="E63">
            <v>114</v>
          </cell>
          <cell r="J63">
            <v>185</v>
          </cell>
          <cell r="K63">
            <v>150</v>
          </cell>
        </row>
        <row r="64">
          <cell r="D64">
            <v>94</v>
          </cell>
          <cell r="E64">
            <v>76</v>
          </cell>
          <cell r="J64">
            <v>9</v>
          </cell>
          <cell r="K64">
            <v>7</v>
          </cell>
        </row>
        <row r="65">
          <cell r="D65">
            <v>126</v>
          </cell>
          <cell r="E65">
            <v>99</v>
          </cell>
          <cell r="J65">
            <v>32</v>
          </cell>
          <cell r="K65">
            <v>31</v>
          </cell>
        </row>
        <row r="66">
          <cell r="D66">
            <v>220</v>
          </cell>
          <cell r="E66">
            <v>175</v>
          </cell>
          <cell r="J66">
            <v>41</v>
          </cell>
          <cell r="K66">
            <v>38</v>
          </cell>
        </row>
        <row r="67">
          <cell r="D67">
            <v>206</v>
          </cell>
          <cell r="E67">
            <v>177</v>
          </cell>
          <cell r="J67">
            <v>65</v>
          </cell>
          <cell r="K67">
            <v>50</v>
          </cell>
        </row>
        <row r="68">
          <cell r="D68">
            <v>188</v>
          </cell>
          <cell r="E68">
            <v>158</v>
          </cell>
          <cell r="J68">
            <v>221</v>
          </cell>
          <cell r="K68">
            <v>201</v>
          </cell>
        </row>
        <row r="69">
          <cell r="D69">
            <v>394</v>
          </cell>
          <cell r="E69">
            <v>335</v>
          </cell>
          <cell r="J69">
            <v>286</v>
          </cell>
          <cell r="K69">
            <v>251</v>
          </cell>
        </row>
        <row r="70">
          <cell r="D70">
            <v>448</v>
          </cell>
          <cell r="E70">
            <v>344</v>
          </cell>
          <cell r="J70">
            <v>75</v>
          </cell>
          <cell r="K70">
            <v>47</v>
          </cell>
        </row>
        <row r="71">
          <cell r="D71">
            <v>460</v>
          </cell>
          <cell r="E71">
            <v>403</v>
          </cell>
          <cell r="J71">
            <v>127</v>
          </cell>
          <cell r="K71">
            <v>90</v>
          </cell>
        </row>
        <row r="72">
          <cell r="D72">
            <v>908</v>
          </cell>
          <cell r="E72">
            <v>747</v>
          </cell>
          <cell r="J72">
            <v>202</v>
          </cell>
          <cell r="K72">
            <v>137</v>
          </cell>
        </row>
        <row r="73">
          <cell r="D73">
            <v>347</v>
          </cell>
          <cell r="E73">
            <v>343</v>
          </cell>
          <cell r="J73">
            <v>41</v>
          </cell>
          <cell r="K73">
            <v>34</v>
          </cell>
        </row>
        <row r="74">
          <cell r="D74">
            <v>204</v>
          </cell>
          <cell r="E74">
            <v>200</v>
          </cell>
          <cell r="J74">
            <v>18</v>
          </cell>
          <cell r="K74">
            <v>17</v>
          </cell>
        </row>
        <row r="75">
          <cell r="D75">
            <v>551</v>
          </cell>
          <cell r="E75">
            <v>543</v>
          </cell>
          <cell r="J75">
            <v>59</v>
          </cell>
          <cell r="K75">
            <v>51</v>
          </cell>
        </row>
        <row r="76">
          <cell r="D76">
            <v>15</v>
          </cell>
          <cell r="E76">
            <v>15</v>
          </cell>
          <cell r="J76">
            <v>20</v>
          </cell>
          <cell r="K76">
            <v>12</v>
          </cell>
        </row>
        <row r="77">
          <cell r="D77">
            <v>9</v>
          </cell>
          <cell r="E77">
            <v>9</v>
          </cell>
          <cell r="J77">
            <v>7</v>
          </cell>
          <cell r="K77">
            <v>5</v>
          </cell>
        </row>
        <row r="78">
          <cell r="D78">
            <v>24</v>
          </cell>
          <cell r="E78">
            <v>24</v>
          </cell>
          <cell r="J78">
            <v>27</v>
          </cell>
          <cell r="K78">
            <v>17</v>
          </cell>
        </row>
        <row r="79">
          <cell r="D79">
            <v>40</v>
          </cell>
          <cell r="E79">
            <v>23</v>
          </cell>
          <cell r="J79">
            <v>13</v>
          </cell>
          <cell r="K79">
            <v>13</v>
          </cell>
        </row>
        <row r="80">
          <cell r="D80">
            <v>72</v>
          </cell>
          <cell r="E80">
            <v>64</v>
          </cell>
          <cell r="J80">
            <v>48</v>
          </cell>
          <cell r="K80">
            <v>47</v>
          </cell>
        </row>
        <row r="81">
          <cell r="D81">
            <v>112</v>
          </cell>
          <cell r="E81">
            <v>87</v>
          </cell>
          <cell r="J81">
            <v>61</v>
          </cell>
          <cell r="K81">
            <v>60</v>
          </cell>
        </row>
        <row r="82">
          <cell r="D82">
            <v>117</v>
          </cell>
          <cell r="E82">
            <v>69</v>
          </cell>
        </row>
        <row r="83">
          <cell r="D83">
            <v>176</v>
          </cell>
          <cell r="E83">
            <v>112</v>
          </cell>
        </row>
        <row r="84">
          <cell r="D84">
            <v>293</v>
          </cell>
          <cell r="E84">
            <v>181</v>
          </cell>
        </row>
        <row r="92">
          <cell r="B92">
            <v>693</v>
          </cell>
          <cell r="C92">
            <v>727</v>
          </cell>
          <cell r="D92">
            <v>1420</v>
          </cell>
          <cell r="E92">
            <v>552</v>
          </cell>
          <cell r="F92">
            <v>645</v>
          </cell>
          <cell r="G92">
            <v>1197</v>
          </cell>
          <cell r="H92">
            <v>650</v>
          </cell>
          <cell r="I92">
            <v>685</v>
          </cell>
          <cell r="J92">
            <v>1335</v>
          </cell>
          <cell r="K92">
            <v>332</v>
          </cell>
          <cell r="L92">
            <v>438</v>
          </cell>
          <cell r="M92">
            <v>770</v>
          </cell>
          <cell r="N92">
            <v>237</v>
          </cell>
          <cell r="O92">
            <v>298</v>
          </cell>
          <cell r="P92">
            <v>535</v>
          </cell>
          <cell r="Q92">
            <v>234</v>
          </cell>
          <cell r="R92">
            <v>291</v>
          </cell>
          <cell r="S92">
            <v>525</v>
          </cell>
        </row>
        <row r="93">
          <cell r="B93">
            <v>637</v>
          </cell>
          <cell r="C93">
            <v>712</v>
          </cell>
          <cell r="D93">
            <v>1349</v>
          </cell>
          <cell r="E93">
            <v>527</v>
          </cell>
          <cell r="F93">
            <v>643</v>
          </cell>
          <cell r="G93">
            <v>1170</v>
          </cell>
          <cell r="H93">
            <v>561</v>
          </cell>
          <cell r="I93">
            <v>669</v>
          </cell>
          <cell r="J93">
            <v>1230</v>
          </cell>
          <cell r="K93">
            <v>296</v>
          </cell>
          <cell r="L93">
            <v>361</v>
          </cell>
          <cell r="M93">
            <v>657</v>
          </cell>
          <cell r="N93">
            <v>225</v>
          </cell>
          <cell r="O93">
            <v>304</v>
          </cell>
          <cell r="P93">
            <v>529</v>
          </cell>
          <cell r="Q93">
            <v>211</v>
          </cell>
          <cell r="R93">
            <v>285</v>
          </cell>
          <cell r="S93">
            <v>496</v>
          </cell>
        </row>
        <row r="101">
          <cell r="B101">
            <v>818</v>
          </cell>
          <cell r="C101">
            <v>772</v>
          </cell>
          <cell r="D101">
            <v>1590</v>
          </cell>
          <cell r="E101">
            <v>689</v>
          </cell>
          <cell r="F101">
            <v>719</v>
          </cell>
          <cell r="G101">
            <v>1408</v>
          </cell>
          <cell r="H101">
            <v>516</v>
          </cell>
          <cell r="I101">
            <v>598</v>
          </cell>
          <cell r="J101">
            <v>1114</v>
          </cell>
          <cell r="K101">
            <v>279</v>
          </cell>
          <cell r="L101">
            <v>395</v>
          </cell>
          <cell r="M101">
            <v>674</v>
          </cell>
        </row>
        <row r="102">
          <cell r="B102">
            <v>711</v>
          </cell>
          <cell r="C102">
            <v>841</v>
          </cell>
          <cell r="D102">
            <v>1552</v>
          </cell>
          <cell r="E102">
            <v>623</v>
          </cell>
          <cell r="F102">
            <v>703</v>
          </cell>
          <cell r="G102">
            <v>1326</v>
          </cell>
          <cell r="H102">
            <v>454</v>
          </cell>
          <cell r="I102">
            <v>552</v>
          </cell>
          <cell r="J102">
            <v>1006</v>
          </cell>
          <cell r="K102">
            <v>267</v>
          </cell>
          <cell r="L102">
            <v>327</v>
          </cell>
          <cell r="M102">
            <v>594</v>
          </cell>
        </row>
        <row r="109">
          <cell r="C109">
            <v>27</v>
          </cell>
          <cell r="D109">
            <v>22</v>
          </cell>
          <cell r="E109">
            <v>26</v>
          </cell>
          <cell r="F109">
            <v>20</v>
          </cell>
        </row>
        <row r="110">
          <cell r="C110">
            <v>30</v>
          </cell>
          <cell r="D110">
            <v>29</v>
          </cell>
          <cell r="E110">
            <v>33</v>
          </cell>
          <cell r="F110">
            <v>28</v>
          </cell>
        </row>
        <row r="111">
          <cell r="C111">
            <v>57</v>
          </cell>
          <cell r="D111">
            <v>51</v>
          </cell>
          <cell r="E111">
            <v>59</v>
          </cell>
          <cell r="F111">
            <v>48</v>
          </cell>
        </row>
        <row r="112">
          <cell r="C112">
            <v>1</v>
          </cell>
          <cell r="D112">
            <v>1</v>
          </cell>
        </row>
        <row r="113">
          <cell r="C113">
            <v>1</v>
          </cell>
          <cell r="D113">
            <v>1</v>
          </cell>
        </row>
        <row r="114">
          <cell r="C114">
            <v>2</v>
          </cell>
          <cell r="D114">
            <v>2</v>
          </cell>
        </row>
        <row r="115">
          <cell r="C115">
            <v>0</v>
          </cell>
          <cell r="D115">
            <v>0</v>
          </cell>
        </row>
        <row r="116">
          <cell r="C116">
            <v>0</v>
          </cell>
          <cell r="D116">
            <v>0</v>
          </cell>
        </row>
        <row r="117">
          <cell r="C117">
            <v>0</v>
          </cell>
          <cell r="D117">
            <v>0</v>
          </cell>
        </row>
        <row r="118">
          <cell r="C118">
            <v>18</v>
          </cell>
          <cell r="D118">
            <v>18</v>
          </cell>
          <cell r="E118">
            <v>13</v>
          </cell>
          <cell r="F118">
            <v>13</v>
          </cell>
        </row>
        <row r="119">
          <cell r="C119">
            <v>59</v>
          </cell>
          <cell r="D119">
            <v>57</v>
          </cell>
          <cell r="E119">
            <v>48</v>
          </cell>
          <cell r="F119">
            <v>47</v>
          </cell>
        </row>
        <row r="120">
          <cell r="C120">
            <v>77</v>
          </cell>
          <cell r="D120">
            <v>75</v>
          </cell>
          <cell r="E120">
            <v>61</v>
          </cell>
          <cell r="F120">
            <v>60</v>
          </cell>
        </row>
        <row r="121">
          <cell r="C121">
            <v>2</v>
          </cell>
          <cell r="D121">
            <v>1</v>
          </cell>
        </row>
        <row r="122">
          <cell r="C122">
            <v>12</v>
          </cell>
          <cell r="D122">
            <v>11</v>
          </cell>
        </row>
        <row r="123">
          <cell r="C123">
            <v>14</v>
          </cell>
          <cell r="D123">
            <v>12</v>
          </cell>
        </row>
        <row r="124">
          <cell r="C124">
            <v>18</v>
          </cell>
          <cell r="D124">
            <v>18</v>
          </cell>
          <cell r="E124">
            <v>13</v>
          </cell>
          <cell r="F124">
            <v>13</v>
          </cell>
        </row>
        <row r="125">
          <cell r="C125">
            <v>50</v>
          </cell>
          <cell r="D125">
            <v>47</v>
          </cell>
          <cell r="E125">
            <v>47</v>
          </cell>
          <cell r="F125">
            <v>42</v>
          </cell>
        </row>
        <row r="126">
          <cell r="C126">
            <v>68</v>
          </cell>
          <cell r="D126">
            <v>65</v>
          </cell>
          <cell r="E126">
            <v>60</v>
          </cell>
          <cell r="F126">
            <v>55</v>
          </cell>
        </row>
        <row r="127">
          <cell r="C127">
            <v>118</v>
          </cell>
          <cell r="D127">
            <v>113</v>
          </cell>
        </row>
        <row r="128">
          <cell r="C128">
            <v>177</v>
          </cell>
          <cell r="D128">
            <v>166</v>
          </cell>
        </row>
        <row r="129">
          <cell r="C129">
            <v>295</v>
          </cell>
          <cell r="D129">
            <v>279</v>
          </cell>
          <cell r="E129">
            <v>0</v>
          </cell>
          <cell r="F129">
            <v>0</v>
          </cell>
        </row>
        <row r="130">
          <cell r="C130">
            <v>32</v>
          </cell>
          <cell r="D130">
            <v>32</v>
          </cell>
          <cell r="E130">
            <v>22</v>
          </cell>
          <cell r="F130">
            <v>21</v>
          </cell>
        </row>
        <row r="131">
          <cell r="C131">
            <v>32</v>
          </cell>
          <cell r="D131">
            <v>32</v>
          </cell>
          <cell r="E131">
            <v>19</v>
          </cell>
          <cell r="F131">
            <v>17</v>
          </cell>
        </row>
        <row r="132">
          <cell r="C132">
            <v>64</v>
          </cell>
          <cell r="D132">
            <v>64</v>
          </cell>
          <cell r="E132">
            <v>41</v>
          </cell>
          <cell r="F132">
            <v>38</v>
          </cell>
        </row>
        <row r="133">
          <cell r="C133">
            <v>31</v>
          </cell>
          <cell r="D133">
            <v>26</v>
          </cell>
          <cell r="E133">
            <v>11</v>
          </cell>
          <cell r="F133">
            <v>11</v>
          </cell>
        </row>
        <row r="134">
          <cell r="C134">
            <v>32</v>
          </cell>
          <cell r="D134">
            <v>24</v>
          </cell>
          <cell r="E134">
            <v>25</v>
          </cell>
          <cell r="F134">
            <v>22</v>
          </cell>
        </row>
        <row r="135">
          <cell r="C135">
            <v>63</v>
          </cell>
          <cell r="D135">
            <v>50</v>
          </cell>
          <cell r="E135">
            <v>36</v>
          </cell>
          <cell r="F135">
            <v>33</v>
          </cell>
        </row>
        <row r="138">
          <cell r="C138">
            <v>0</v>
          </cell>
          <cell r="D138">
            <v>0</v>
          </cell>
          <cell r="E138">
            <v>0</v>
          </cell>
        </row>
        <row r="139">
          <cell r="C139">
            <v>21</v>
          </cell>
          <cell r="D139">
            <v>21</v>
          </cell>
          <cell r="E139">
            <v>11</v>
          </cell>
          <cell r="F139">
            <v>11</v>
          </cell>
        </row>
        <row r="140">
          <cell r="C140">
            <v>31</v>
          </cell>
          <cell r="D140">
            <v>31</v>
          </cell>
          <cell r="E140">
            <v>28</v>
          </cell>
          <cell r="F140">
            <v>28</v>
          </cell>
        </row>
        <row r="141">
          <cell r="C141">
            <v>52</v>
          </cell>
          <cell r="D141">
            <v>52</v>
          </cell>
          <cell r="E141">
            <v>39</v>
          </cell>
          <cell r="F141">
            <v>39</v>
          </cell>
        </row>
        <row r="144">
          <cell r="C144">
            <v>0</v>
          </cell>
          <cell r="E144">
            <v>0</v>
          </cell>
        </row>
        <row r="145">
          <cell r="C145">
            <v>0</v>
          </cell>
          <cell r="D145">
            <v>0</v>
          </cell>
        </row>
        <row r="146">
          <cell r="C146">
            <v>2</v>
          </cell>
          <cell r="D146">
            <v>2</v>
          </cell>
          <cell r="E146">
            <v>3</v>
          </cell>
          <cell r="F146">
            <v>3</v>
          </cell>
        </row>
        <row r="147">
          <cell r="C147">
            <v>2</v>
          </cell>
          <cell r="D147">
            <v>2</v>
          </cell>
          <cell r="E147">
            <v>3</v>
          </cell>
          <cell r="F147">
            <v>3</v>
          </cell>
        </row>
        <row r="148">
          <cell r="C148">
            <v>18</v>
          </cell>
          <cell r="D148">
            <v>18</v>
          </cell>
          <cell r="E148">
            <v>15</v>
          </cell>
          <cell r="F148">
            <v>15</v>
          </cell>
        </row>
        <row r="149">
          <cell r="C149">
            <v>20</v>
          </cell>
          <cell r="D149">
            <v>19</v>
          </cell>
          <cell r="E149">
            <v>16</v>
          </cell>
          <cell r="F149">
            <v>14</v>
          </cell>
        </row>
        <row r="150">
          <cell r="C150">
            <v>38</v>
          </cell>
          <cell r="D150">
            <v>37</v>
          </cell>
          <cell r="E150">
            <v>31</v>
          </cell>
          <cell r="F150">
            <v>29</v>
          </cell>
        </row>
        <row r="151">
          <cell r="C151">
            <v>12</v>
          </cell>
          <cell r="D151">
            <v>12</v>
          </cell>
          <cell r="E151">
            <v>1</v>
          </cell>
          <cell r="F151">
            <v>1</v>
          </cell>
        </row>
        <row r="152">
          <cell r="C152">
            <v>15</v>
          </cell>
          <cell r="D152">
            <v>15</v>
          </cell>
          <cell r="E152">
            <v>6</v>
          </cell>
          <cell r="F152">
            <v>6</v>
          </cell>
        </row>
        <row r="153">
          <cell r="C153">
            <v>27</v>
          </cell>
          <cell r="D153">
            <v>27</v>
          </cell>
          <cell r="E153">
            <v>7</v>
          </cell>
          <cell r="F153">
            <v>7</v>
          </cell>
        </row>
        <row r="154">
          <cell r="C154">
            <v>5</v>
          </cell>
          <cell r="D154">
            <v>4</v>
          </cell>
          <cell r="E154">
            <v>10</v>
          </cell>
          <cell r="F154">
            <v>10</v>
          </cell>
        </row>
        <row r="155">
          <cell r="C155">
            <v>23</v>
          </cell>
          <cell r="D155">
            <v>18</v>
          </cell>
          <cell r="E155">
            <v>24</v>
          </cell>
          <cell r="F155">
            <v>21</v>
          </cell>
        </row>
        <row r="156">
          <cell r="C156">
            <v>28</v>
          </cell>
          <cell r="D156">
            <v>22</v>
          </cell>
          <cell r="E156">
            <v>34</v>
          </cell>
          <cell r="F156">
            <v>31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C160">
            <v>16</v>
          </cell>
          <cell r="D160">
            <v>13</v>
          </cell>
          <cell r="E160">
            <v>13</v>
          </cell>
          <cell r="F160">
            <v>11</v>
          </cell>
        </row>
        <row r="161">
          <cell r="C161">
            <v>43</v>
          </cell>
          <cell r="D161">
            <v>30</v>
          </cell>
          <cell r="E161">
            <v>38</v>
          </cell>
          <cell r="F161">
            <v>31</v>
          </cell>
        </row>
        <row r="162">
          <cell r="C162">
            <v>59</v>
          </cell>
          <cell r="D162">
            <v>43</v>
          </cell>
          <cell r="E162">
            <v>51</v>
          </cell>
          <cell r="F162">
            <v>42</v>
          </cell>
        </row>
        <row r="163">
          <cell r="C163">
            <v>3</v>
          </cell>
          <cell r="D163">
            <v>3</v>
          </cell>
          <cell r="E163">
            <v>2</v>
          </cell>
          <cell r="F163">
            <v>2</v>
          </cell>
        </row>
        <row r="164">
          <cell r="C164">
            <v>20</v>
          </cell>
          <cell r="D164">
            <v>20</v>
          </cell>
          <cell r="E164">
            <v>18</v>
          </cell>
          <cell r="F164">
            <v>18</v>
          </cell>
        </row>
        <row r="165">
          <cell r="C165">
            <v>23</v>
          </cell>
          <cell r="D165">
            <v>23</v>
          </cell>
          <cell r="E165">
            <v>20</v>
          </cell>
          <cell r="F165">
            <v>20</v>
          </cell>
        </row>
        <row r="166">
          <cell r="C166">
            <v>38</v>
          </cell>
          <cell r="D166">
            <v>37</v>
          </cell>
          <cell r="E166">
            <v>34</v>
          </cell>
          <cell r="F166">
            <v>34</v>
          </cell>
        </row>
        <row r="167">
          <cell r="C167">
            <v>37</v>
          </cell>
          <cell r="D167">
            <v>36</v>
          </cell>
          <cell r="E167">
            <v>38</v>
          </cell>
          <cell r="F167">
            <v>27</v>
          </cell>
        </row>
        <row r="168">
          <cell r="C168">
            <v>75</v>
          </cell>
          <cell r="D168">
            <v>73</v>
          </cell>
          <cell r="E168">
            <v>72</v>
          </cell>
          <cell r="F168">
            <v>61</v>
          </cell>
        </row>
        <row r="169">
          <cell r="C169">
            <v>15</v>
          </cell>
          <cell r="D169">
            <v>15</v>
          </cell>
          <cell r="E169">
            <v>15</v>
          </cell>
          <cell r="F169">
            <v>15</v>
          </cell>
        </row>
        <row r="170">
          <cell r="C170">
            <v>36</v>
          </cell>
          <cell r="D170">
            <v>36</v>
          </cell>
          <cell r="E170">
            <v>17</v>
          </cell>
          <cell r="F170">
            <v>17</v>
          </cell>
        </row>
        <row r="171">
          <cell r="C171">
            <v>51</v>
          </cell>
          <cell r="D171">
            <v>51</v>
          </cell>
          <cell r="E171">
            <v>32</v>
          </cell>
          <cell r="F171">
            <v>32</v>
          </cell>
        </row>
        <row r="172">
          <cell r="C172">
            <v>24</v>
          </cell>
          <cell r="D172">
            <v>14</v>
          </cell>
          <cell r="E172">
            <v>6</v>
          </cell>
          <cell r="F172">
            <v>6</v>
          </cell>
        </row>
        <row r="173">
          <cell r="C173">
            <v>46</v>
          </cell>
          <cell r="D173">
            <v>24</v>
          </cell>
          <cell r="E173">
            <v>13</v>
          </cell>
          <cell r="F173">
            <v>9</v>
          </cell>
        </row>
        <row r="174">
          <cell r="C174">
            <v>70</v>
          </cell>
          <cell r="D174">
            <v>38</v>
          </cell>
          <cell r="E174">
            <v>19</v>
          </cell>
          <cell r="F174">
            <v>15</v>
          </cell>
        </row>
        <row r="175">
          <cell r="C175">
            <v>21</v>
          </cell>
          <cell r="D175">
            <v>18</v>
          </cell>
          <cell r="E175">
            <v>16</v>
          </cell>
          <cell r="F175">
            <v>16</v>
          </cell>
        </row>
        <row r="176">
          <cell r="C176">
            <v>42</v>
          </cell>
          <cell r="D176">
            <v>36</v>
          </cell>
          <cell r="E176">
            <v>47</v>
          </cell>
          <cell r="F176">
            <v>45</v>
          </cell>
        </row>
        <row r="177">
          <cell r="C177">
            <v>63</v>
          </cell>
          <cell r="D177">
            <v>54</v>
          </cell>
          <cell r="E177">
            <v>63</v>
          </cell>
          <cell r="F177">
            <v>61</v>
          </cell>
        </row>
        <row r="178">
          <cell r="C178">
            <v>2</v>
          </cell>
          <cell r="D178">
            <v>2</v>
          </cell>
          <cell r="E178">
            <v>3</v>
          </cell>
          <cell r="F178">
            <v>2</v>
          </cell>
        </row>
        <row r="179">
          <cell r="C179">
            <v>5</v>
          </cell>
          <cell r="D179">
            <v>5</v>
          </cell>
          <cell r="E179">
            <v>14</v>
          </cell>
          <cell r="F179">
            <v>11</v>
          </cell>
        </row>
        <row r="180">
          <cell r="C180">
            <v>7</v>
          </cell>
          <cell r="D180">
            <v>7</v>
          </cell>
          <cell r="E180">
            <v>17</v>
          </cell>
          <cell r="F180">
            <v>13</v>
          </cell>
        </row>
        <row r="181">
          <cell r="C181">
            <v>20</v>
          </cell>
          <cell r="D181">
            <v>13</v>
          </cell>
        </row>
        <row r="182">
          <cell r="C182">
            <v>16</v>
          </cell>
          <cell r="D182">
            <v>13</v>
          </cell>
        </row>
        <row r="183">
          <cell r="C183">
            <v>36</v>
          </cell>
          <cell r="D183">
            <v>26</v>
          </cell>
        </row>
        <row r="184">
          <cell r="C184">
            <v>24</v>
          </cell>
          <cell r="D184">
            <v>24</v>
          </cell>
          <cell r="E184">
            <v>16</v>
          </cell>
          <cell r="F184">
            <v>16</v>
          </cell>
        </row>
        <row r="185">
          <cell r="C185">
            <v>20</v>
          </cell>
          <cell r="D185">
            <v>20</v>
          </cell>
          <cell r="E185">
            <v>14</v>
          </cell>
          <cell r="F185">
            <v>14</v>
          </cell>
        </row>
        <row r="186">
          <cell r="C186">
            <v>44</v>
          </cell>
          <cell r="D186">
            <v>44</v>
          </cell>
          <cell r="E186">
            <v>30</v>
          </cell>
          <cell r="F186">
            <v>30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</sheetData>
      <sheetData sheetId="17">
        <row r="31">
          <cell r="D31">
            <v>61</v>
          </cell>
          <cell r="E31">
            <v>53</v>
          </cell>
          <cell r="J31">
            <v>0</v>
          </cell>
          <cell r="K31">
            <v>0</v>
          </cell>
        </row>
        <row r="32">
          <cell r="D32">
            <v>90</v>
          </cell>
          <cell r="E32">
            <v>73</v>
          </cell>
          <cell r="J32">
            <v>0</v>
          </cell>
          <cell r="K32">
            <v>0</v>
          </cell>
        </row>
        <row r="33">
          <cell r="D33">
            <v>151</v>
          </cell>
          <cell r="E33">
            <v>126</v>
          </cell>
          <cell r="J33">
            <v>0</v>
          </cell>
          <cell r="K33">
            <v>0</v>
          </cell>
        </row>
        <row r="34">
          <cell r="D34">
            <v>3</v>
          </cell>
          <cell r="E34">
            <v>3</v>
          </cell>
          <cell r="J34">
            <v>42</v>
          </cell>
          <cell r="K34">
            <v>42</v>
          </cell>
        </row>
        <row r="35">
          <cell r="D35">
            <v>8</v>
          </cell>
          <cell r="E35">
            <v>7</v>
          </cell>
          <cell r="J35">
            <v>69</v>
          </cell>
          <cell r="K35">
            <v>69</v>
          </cell>
        </row>
        <row r="36">
          <cell r="D36">
            <v>11</v>
          </cell>
          <cell r="E36">
            <v>10</v>
          </cell>
          <cell r="J36">
            <v>111</v>
          </cell>
          <cell r="K36">
            <v>111</v>
          </cell>
        </row>
        <row r="37">
          <cell r="D37">
            <v>80</v>
          </cell>
          <cell r="E37">
            <v>38</v>
          </cell>
          <cell r="J37">
            <v>22</v>
          </cell>
          <cell r="K37">
            <v>22</v>
          </cell>
        </row>
        <row r="38">
          <cell r="D38">
            <v>111</v>
          </cell>
          <cell r="E38">
            <v>53</v>
          </cell>
          <cell r="J38">
            <v>17</v>
          </cell>
          <cell r="K38">
            <v>15</v>
          </cell>
        </row>
        <row r="39">
          <cell r="D39">
            <v>191</v>
          </cell>
          <cell r="E39">
            <v>91</v>
          </cell>
          <cell r="J39">
            <v>39</v>
          </cell>
          <cell r="K39">
            <v>37</v>
          </cell>
        </row>
        <row r="40">
          <cell r="E40">
            <v>0</v>
          </cell>
          <cell r="J40">
            <v>6</v>
          </cell>
          <cell r="K40">
            <v>6</v>
          </cell>
        </row>
        <row r="41">
          <cell r="E41">
            <v>0</v>
          </cell>
          <cell r="J41">
            <v>19</v>
          </cell>
          <cell r="K41">
            <v>17</v>
          </cell>
        </row>
        <row r="42">
          <cell r="E42">
            <v>0</v>
          </cell>
          <cell r="J42">
            <v>25</v>
          </cell>
          <cell r="K42">
            <v>23</v>
          </cell>
        </row>
        <row r="43">
          <cell r="D43">
            <v>6</v>
          </cell>
          <cell r="E43">
            <v>6</v>
          </cell>
          <cell r="J43">
            <v>7</v>
          </cell>
          <cell r="K43">
            <v>7</v>
          </cell>
        </row>
        <row r="44">
          <cell r="D44">
            <v>2</v>
          </cell>
          <cell r="E44">
            <v>2</v>
          </cell>
          <cell r="J44">
            <v>10</v>
          </cell>
          <cell r="K44">
            <v>9</v>
          </cell>
        </row>
        <row r="45">
          <cell r="D45">
            <v>8</v>
          </cell>
          <cell r="E45">
            <v>8</v>
          </cell>
          <cell r="J45">
            <v>17</v>
          </cell>
          <cell r="K45">
            <v>16</v>
          </cell>
        </row>
        <row r="46">
          <cell r="D46">
            <v>2</v>
          </cell>
          <cell r="E46">
            <v>2</v>
          </cell>
          <cell r="J46">
            <v>26</v>
          </cell>
          <cell r="K46">
            <v>22</v>
          </cell>
        </row>
        <row r="47">
          <cell r="D47">
            <v>1</v>
          </cell>
          <cell r="E47">
            <v>1</v>
          </cell>
          <cell r="J47">
            <v>48</v>
          </cell>
          <cell r="K47">
            <v>41</v>
          </cell>
        </row>
        <row r="48">
          <cell r="D48">
            <v>3</v>
          </cell>
          <cell r="E48">
            <v>3</v>
          </cell>
          <cell r="J48">
            <v>74</v>
          </cell>
          <cell r="K48">
            <v>63</v>
          </cell>
        </row>
        <row r="49">
          <cell r="D49">
            <v>10</v>
          </cell>
          <cell r="E49">
            <v>9</v>
          </cell>
          <cell r="J49">
            <v>3</v>
          </cell>
          <cell r="K49">
            <v>3</v>
          </cell>
        </row>
        <row r="50">
          <cell r="D50">
            <v>9</v>
          </cell>
          <cell r="E50">
            <v>9</v>
          </cell>
          <cell r="J50">
            <v>0</v>
          </cell>
          <cell r="K50">
            <v>0</v>
          </cell>
        </row>
        <row r="51">
          <cell r="D51">
            <v>19</v>
          </cell>
          <cell r="E51">
            <v>18</v>
          </cell>
          <cell r="J51">
            <v>3</v>
          </cell>
          <cell r="K51">
            <v>3</v>
          </cell>
        </row>
        <row r="52">
          <cell r="D52">
            <v>19</v>
          </cell>
          <cell r="E52">
            <v>17</v>
          </cell>
          <cell r="J52">
            <v>0</v>
          </cell>
          <cell r="K52">
            <v>0</v>
          </cell>
        </row>
        <row r="53">
          <cell r="D53">
            <v>43</v>
          </cell>
          <cell r="E53">
            <v>38</v>
          </cell>
          <cell r="J53">
            <v>0</v>
          </cell>
          <cell r="K53">
            <v>0</v>
          </cell>
        </row>
        <row r="54">
          <cell r="D54">
            <v>62</v>
          </cell>
          <cell r="E54">
            <v>55</v>
          </cell>
          <cell r="J54">
            <v>0</v>
          </cell>
          <cell r="K54">
            <v>0</v>
          </cell>
        </row>
        <row r="55">
          <cell r="D55">
            <v>9</v>
          </cell>
          <cell r="E55">
            <v>8</v>
          </cell>
          <cell r="J55">
            <v>10</v>
          </cell>
          <cell r="K55">
            <v>10</v>
          </cell>
        </row>
        <row r="56">
          <cell r="D56">
            <v>28</v>
          </cell>
          <cell r="E56">
            <v>24</v>
          </cell>
          <cell r="J56">
            <v>1</v>
          </cell>
          <cell r="K56">
            <v>1</v>
          </cell>
        </row>
        <row r="57">
          <cell r="D57">
            <v>37</v>
          </cell>
          <cell r="E57">
            <v>32</v>
          </cell>
          <cell r="J57">
            <v>11</v>
          </cell>
          <cell r="K57">
            <v>11</v>
          </cell>
        </row>
        <row r="58">
          <cell r="D58">
            <v>9</v>
          </cell>
          <cell r="E58">
            <v>7</v>
          </cell>
          <cell r="J58">
            <v>2</v>
          </cell>
          <cell r="K58">
            <v>2</v>
          </cell>
        </row>
        <row r="59">
          <cell r="D59">
            <v>22</v>
          </cell>
          <cell r="E59">
            <v>16</v>
          </cell>
          <cell r="J59">
            <v>0</v>
          </cell>
          <cell r="K59">
            <v>0</v>
          </cell>
        </row>
        <row r="60">
          <cell r="D60">
            <v>31</v>
          </cell>
          <cell r="E60">
            <v>23</v>
          </cell>
          <cell r="J60">
            <v>2</v>
          </cell>
          <cell r="K60">
            <v>2</v>
          </cell>
        </row>
        <row r="61">
          <cell r="D61">
            <v>8</v>
          </cell>
          <cell r="E61">
            <v>7</v>
          </cell>
          <cell r="J61">
            <v>9</v>
          </cell>
          <cell r="K61">
            <v>6</v>
          </cell>
        </row>
        <row r="62">
          <cell r="D62">
            <v>16</v>
          </cell>
          <cell r="E62">
            <v>12</v>
          </cell>
          <cell r="J62">
            <v>1</v>
          </cell>
          <cell r="K62">
            <v>1</v>
          </cell>
        </row>
        <row r="63">
          <cell r="D63">
            <v>24</v>
          </cell>
          <cell r="E63">
            <v>19</v>
          </cell>
          <cell r="J63">
            <v>10</v>
          </cell>
          <cell r="K63">
            <v>7</v>
          </cell>
        </row>
        <row r="64">
          <cell r="D64">
            <v>3</v>
          </cell>
          <cell r="E64">
            <v>3</v>
          </cell>
          <cell r="J64">
            <v>0</v>
          </cell>
          <cell r="K64">
            <v>0</v>
          </cell>
        </row>
        <row r="65">
          <cell r="D65">
            <v>4</v>
          </cell>
          <cell r="E65">
            <v>4</v>
          </cell>
          <cell r="J65">
            <v>0</v>
          </cell>
          <cell r="K65">
            <v>0</v>
          </cell>
        </row>
        <row r="66">
          <cell r="D66">
            <v>7</v>
          </cell>
          <cell r="E66">
            <v>7</v>
          </cell>
          <cell r="J66">
            <v>0</v>
          </cell>
          <cell r="K66">
            <v>0</v>
          </cell>
        </row>
        <row r="67">
          <cell r="D67">
            <v>17</v>
          </cell>
          <cell r="E67">
            <v>14</v>
          </cell>
          <cell r="J67">
            <v>6</v>
          </cell>
          <cell r="K67">
            <v>6</v>
          </cell>
        </row>
        <row r="68">
          <cell r="D68">
            <v>20</v>
          </cell>
          <cell r="E68">
            <v>18</v>
          </cell>
          <cell r="J68">
            <v>2</v>
          </cell>
          <cell r="K68">
            <v>2</v>
          </cell>
        </row>
        <row r="69">
          <cell r="D69">
            <v>37</v>
          </cell>
          <cell r="E69">
            <v>32</v>
          </cell>
          <cell r="J69">
            <v>8</v>
          </cell>
          <cell r="K69">
            <v>8</v>
          </cell>
        </row>
        <row r="70">
          <cell r="D70">
            <v>27</v>
          </cell>
          <cell r="E70">
            <v>22</v>
          </cell>
          <cell r="J70">
            <v>11</v>
          </cell>
          <cell r="K70">
            <v>11</v>
          </cell>
        </row>
        <row r="71">
          <cell r="D71">
            <v>40</v>
          </cell>
          <cell r="E71">
            <v>31</v>
          </cell>
          <cell r="J71">
            <v>9</v>
          </cell>
          <cell r="K71">
            <v>9</v>
          </cell>
        </row>
        <row r="72">
          <cell r="D72">
            <v>67</v>
          </cell>
          <cell r="E72">
            <v>53</v>
          </cell>
          <cell r="J72">
            <v>20</v>
          </cell>
          <cell r="K72">
            <v>20</v>
          </cell>
        </row>
        <row r="73">
          <cell r="D73">
            <v>19</v>
          </cell>
          <cell r="E73">
            <v>19</v>
          </cell>
          <cell r="J73">
            <v>4</v>
          </cell>
          <cell r="K73">
            <v>3</v>
          </cell>
        </row>
        <row r="74">
          <cell r="D74">
            <v>16</v>
          </cell>
          <cell r="E74">
            <v>16</v>
          </cell>
          <cell r="J74">
            <v>2</v>
          </cell>
          <cell r="K74">
            <v>2</v>
          </cell>
        </row>
        <row r="75">
          <cell r="D75">
            <v>35</v>
          </cell>
          <cell r="E75">
            <v>35</v>
          </cell>
          <cell r="J75">
            <v>6</v>
          </cell>
          <cell r="K75">
            <v>5</v>
          </cell>
        </row>
        <row r="76">
          <cell r="D76">
            <v>1</v>
          </cell>
          <cell r="E76">
            <v>0</v>
          </cell>
          <cell r="J76">
            <v>0</v>
          </cell>
          <cell r="K76">
            <v>0</v>
          </cell>
        </row>
        <row r="77">
          <cell r="D77">
            <v>2</v>
          </cell>
          <cell r="E77">
            <v>2</v>
          </cell>
          <cell r="J77">
            <v>0</v>
          </cell>
          <cell r="K77">
            <v>0</v>
          </cell>
        </row>
        <row r="78">
          <cell r="D78">
            <v>3</v>
          </cell>
          <cell r="E78">
            <v>2</v>
          </cell>
          <cell r="J78">
            <v>0</v>
          </cell>
          <cell r="K78">
            <v>0</v>
          </cell>
        </row>
        <row r="79">
          <cell r="D79">
            <v>0</v>
          </cell>
          <cell r="E79">
            <v>0</v>
          </cell>
          <cell r="J79">
            <v>0</v>
          </cell>
          <cell r="K79">
            <v>0</v>
          </cell>
        </row>
        <row r="80">
          <cell r="D80">
            <v>0</v>
          </cell>
          <cell r="E80">
            <v>0</v>
          </cell>
          <cell r="J80">
            <v>2</v>
          </cell>
          <cell r="K80">
            <v>2</v>
          </cell>
        </row>
        <row r="81">
          <cell r="D81">
            <v>0</v>
          </cell>
          <cell r="E81">
            <v>0</v>
          </cell>
          <cell r="J81">
            <v>2</v>
          </cell>
          <cell r="K81">
            <v>2</v>
          </cell>
        </row>
        <row r="82">
          <cell r="D82">
            <v>5</v>
          </cell>
          <cell r="E82">
            <v>4</v>
          </cell>
        </row>
        <row r="83">
          <cell r="D83">
            <v>12</v>
          </cell>
          <cell r="E83">
            <v>6</v>
          </cell>
        </row>
        <row r="84">
          <cell r="D84">
            <v>17</v>
          </cell>
          <cell r="E84">
            <v>10</v>
          </cell>
        </row>
        <row r="92">
          <cell r="B92">
            <v>86</v>
          </cell>
          <cell r="C92">
            <v>154</v>
          </cell>
          <cell r="D92">
            <v>240</v>
          </cell>
          <cell r="E92">
            <v>60</v>
          </cell>
          <cell r="F92">
            <v>130</v>
          </cell>
          <cell r="G92">
            <v>190</v>
          </cell>
          <cell r="H92">
            <v>82</v>
          </cell>
          <cell r="I92">
            <v>142</v>
          </cell>
          <cell r="J92">
            <v>224</v>
          </cell>
          <cell r="K92">
            <v>43</v>
          </cell>
          <cell r="L92">
            <v>70</v>
          </cell>
          <cell r="M92">
            <v>113</v>
          </cell>
          <cell r="N92">
            <v>19</v>
          </cell>
          <cell r="O92">
            <v>21</v>
          </cell>
          <cell r="P92">
            <v>40</v>
          </cell>
          <cell r="Q92">
            <v>18</v>
          </cell>
          <cell r="R92">
            <v>19</v>
          </cell>
          <cell r="S92">
            <v>37</v>
          </cell>
        </row>
        <row r="93">
          <cell r="B93">
            <v>93</v>
          </cell>
          <cell r="C93">
            <v>149</v>
          </cell>
          <cell r="D93">
            <v>242</v>
          </cell>
          <cell r="E93">
            <v>73</v>
          </cell>
          <cell r="F93">
            <v>123</v>
          </cell>
          <cell r="G93">
            <v>196</v>
          </cell>
          <cell r="H93">
            <v>87</v>
          </cell>
          <cell r="I93">
            <v>129</v>
          </cell>
          <cell r="J93">
            <v>216</v>
          </cell>
          <cell r="K93">
            <v>59</v>
          </cell>
          <cell r="L93">
            <v>76</v>
          </cell>
          <cell r="M93">
            <v>135</v>
          </cell>
          <cell r="N93">
            <v>8</v>
          </cell>
          <cell r="O93">
            <v>21</v>
          </cell>
          <cell r="P93">
            <v>29</v>
          </cell>
          <cell r="Q93">
            <v>8</v>
          </cell>
          <cell r="R93">
            <v>21</v>
          </cell>
          <cell r="S93">
            <v>29</v>
          </cell>
        </row>
        <row r="101">
          <cell r="B101">
            <v>132</v>
          </cell>
          <cell r="C101">
            <v>223</v>
          </cell>
          <cell r="D101">
            <v>355</v>
          </cell>
          <cell r="E101">
            <v>48</v>
          </cell>
          <cell r="F101">
            <v>53</v>
          </cell>
          <cell r="G101">
            <v>101</v>
          </cell>
          <cell r="H101">
            <v>28</v>
          </cell>
          <cell r="I101">
            <v>35</v>
          </cell>
          <cell r="J101">
            <v>63</v>
          </cell>
          <cell r="K101">
            <v>24</v>
          </cell>
          <cell r="L101">
            <v>25</v>
          </cell>
          <cell r="M101">
            <v>49</v>
          </cell>
        </row>
        <row r="102">
          <cell r="B102">
            <v>128</v>
          </cell>
          <cell r="C102">
            <v>201</v>
          </cell>
          <cell r="D102">
            <v>329</v>
          </cell>
          <cell r="E102">
            <v>49</v>
          </cell>
          <cell r="F102">
            <v>83</v>
          </cell>
          <cell r="G102">
            <v>132</v>
          </cell>
          <cell r="H102">
            <v>29</v>
          </cell>
          <cell r="I102">
            <v>56</v>
          </cell>
          <cell r="J102">
            <v>85</v>
          </cell>
          <cell r="K102">
            <v>23</v>
          </cell>
          <cell r="L102">
            <v>38</v>
          </cell>
          <cell r="M102">
            <v>61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Column1" tableColumnId="35"/>
      <queryTableField id="2" name="Column2" tableColumnId="36"/>
      <queryTableField id="3" name="Column3" tableColumnId="37"/>
      <queryTableField id="4" name="Column4" tableColumnId="38"/>
      <queryTableField id="5" name="Column5" tableColumnId="39"/>
      <queryTableField id="6" name="Column6" tableColumnId="40"/>
      <queryTableField id="7" name="Column7" tableColumnId="41"/>
      <queryTableField id="8" name="Column8" tableColumnId="42"/>
      <queryTableField id="9" name="Column9" tableColumnId="43"/>
      <queryTableField id="10" name="Column10" tableColumnId="44"/>
      <queryTableField id="11" name="Column11" tableColumnId="45"/>
      <queryTableField id="12" name="Column12" tableColumnId="46"/>
      <queryTableField id="13" name="Column13" tableColumnId="47"/>
      <queryTableField id="14" name="Column14" tableColumnId="48"/>
      <queryTableField id="15" name="Column15" tableColumnId="49"/>
      <queryTableField id="16" name="Column16" tableColumnId="50"/>
      <queryTableField id="17" name="Column17" tableColumnId="51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Column1" tableColumnId="29"/>
      <queryTableField id="2" name="Column2" tableColumnId="30"/>
      <queryTableField id="3" name="Column3" tableColumnId="31"/>
      <queryTableField id="4" name="Column4" tableColumnId="32"/>
      <queryTableField id="5" name="Column5" tableColumnId="33"/>
      <queryTableField id="6" name="Column6" tableColumnId="34"/>
      <queryTableField id="7" name="Column7" tableColumnId="35"/>
      <queryTableField id="8" name="Column8" tableColumnId="36"/>
      <queryTableField id="9" name="Column9" tableColumnId="37"/>
      <queryTableField id="10" name="Column10" tableColumnId="38"/>
      <queryTableField id="11" name="Column11" tableColumnId="39"/>
      <queryTableField id="12" name="Column12" tableColumnId="40"/>
      <queryTableField id="13" name="Column13" tableColumnId="41"/>
      <queryTableField id="14" name="Column14" tableColumnId="4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Table4" displayName="Table4" ref="B4:O15" headerRowCount="0" totalsRowShown="0" headerRowDxfId="28" dataDxfId="29" tableBorderDxfId="44">
  <tableColumns count="14">
    <tableColumn id="1" name="Column1" headerRowDxfId="14" dataDxfId="43">
      <calculatedColumnFormula>'Master Sheet (2)'!B1</calculatedColumnFormula>
    </tableColumn>
    <tableColumn id="2" name="Column2" headerRowDxfId="15" dataDxfId="42"/>
    <tableColumn id="3" name="Column3" headerRowDxfId="16" dataDxfId="41"/>
    <tableColumn id="4" name="Column4" headerRowDxfId="17" dataDxfId="40"/>
    <tableColumn id="5" name="Column5" headerRowDxfId="18" dataDxfId="39"/>
    <tableColumn id="6" name="Column6" headerRowDxfId="19" dataDxfId="38"/>
    <tableColumn id="7" name="Column7" headerRowDxfId="20" dataDxfId="37"/>
    <tableColumn id="8" name="Column8" headerRowDxfId="21" dataDxfId="36"/>
    <tableColumn id="9" name="Column9" headerRowDxfId="22" dataDxfId="35"/>
    <tableColumn id="10" name="Column10" headerRowDxfId="23" dataDxfId="34"/>
    <tableColumn id="11" name="Column11" headerRowDxfId="24" dataDxfId="33"/>
    <tableColumn id="12" name="Column12" headerRowDxfId="25" dataDxfId="32"/>
    <tableColumn id="13" name="Column13" headerRowDxfId="26" dataDxfId="31"/>
    <tableColumn id="14" name="Column14" headerRowDxfId="27" dataDxfId="3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_2_4__Print_Area" displayName="Table_2_4__Print_Area" ref="A1:Q28" tableType="queryTable" totalsRowShown="0" headerRowDxfId="46" dataDxfId="45">
  <autoFilter ref="A1:Q28"/>
  <tableColumns count="17">
    <tableColumn id="35" uniqueName="35" name="Column1" queryTableFieldId="1" dataDxfId="63"/>
    <tableColumn id="36" uniqueName="36" name="Column2" queryTableFieldId="2" dataDxfId="62"/>
    <tableColumn id="37" uniqueName="37" name="Column3" queryTableFieldId="3" dataDxfId="61"/>
    <tableColumn id="38" uniqueName="38" name="Column4" queryTableFieldId="4" dataDxfId="60"/>
    <tableColumn id="39" uniqueName="39" name="Column5" queryTableFieldId="5" dataDxfId="59"/>
    <tableColumn id="40" uniqueName="40" name="Column6" queryTableFieldId="6" dataDxfId="58"/>
    <tableColumn id="41" uniqueName="41" name="Column7" queryTableFieldId="7" dataDxfId="57"/>
    <tableColumn id="42" uniqueName="42" name="Column8" queryTableFieldId="8" dataDxfId="56"/>
    <tableColumn id="43" uniqueName="43" name="Column9" queryTableFieldId="9" dataDxfId="55"/>
    <tableColumn id="44" uniqueName="44" name="Column10" queryTableFieldId="10" dataDxfId="54"/>
    <tableColumn id="45" uniqueName="45" name="Column11" queryTableFieldId="11" dataDxfId="53"/>
    <tableColumn id="46" uniqueName="46" name="Column12" queryTableFieldId="12" dataDxfId="52"/>
    <tableColumn id="47" uniqueName="47" name="Column13" queryTableFieldId="13" dataDxfId="51"/>
    <tableColumn id="48" uniqueName="48" name="Column14" queryTableFieldId="14" dataDxfId="50"/>
    <tableColumn id="49" uniqueName="49" name="Column15" queryTableFieldId="15" dataDxfId="49"/>
    <tableColumn id="50" uniqueName="50" name="Column16" queryTableFieldId="16" dataDxfId="48"/>
    <tableColumn id="51" uniqueName="51" name="Column17" queryTableFieldId="17" dataDxfId="4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Table4_2" displayName="Table4_2" ref="A1:N13" tableType="queryTable" totalsRowShown="0">
  <autoFilter ref="A1:N13"/>
  <tableColumns count="14">
    <tableColumn id="29" uniqueName="29" name="Column1" queryTableFieldId="1" dataDxfId="13"/>
    <tableColumn id="30" uniqueName="30" name="Column2" queryTableFieldId="2" dataDxfId="12"/>
    <tableColumn id="31" uniqueName="31" name="Column3" queryTableFieldId="3" dataDxfId="11"/>
    <tableColumn id="32" uniqueName="32" name="Column4" queryTableFieldId="4" dataDxfId="10"/>
    <tableColumn id="33" uniqueName="33" name="Column5" queryTableFieldId="5" dataDxfId="9"/>
    <tableColumn id="34" uniqueName="34" name="Column6" queryTableFieldId="6" dataDxfId="8"/>
    <tableColumn id="35" uniqueName="35" name="Column7" queryTableFieldId="7" dataDxfId="7"/>
    <tableColumn id="36" uniqueName="36" name="Column8" queryTableFieldId="8" dataDxfId="6"/>
    <tableColumn id="37" uniqueName="37" name="Column9" queryTableFieldId="9" dataDxfId="5"/>
    <tableColumn id="38" uniqueName="38" name="Column10" queryTableFieldId="10" dataDxfId="4"/>
    <tableColumn id="39" uniqueName="39" name="Column11" queryTableFieldId="11" dataDxfId="3"/>
    <tableColumn id="40" uniqueName="40" name="Column12" queryTableFieldId="12" dataDxfId="2"/>
    <tableColumn id="41" uniqueName="41" name="Column13" queryTableFieldId="13" dataDxfId="1"/>
    <tableColumn id="42" uniqueName="42" name="Column14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3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4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3"/>
  <sheetViews>
    <sheetView workbookViewId="0">
      <selection activeCell="G2" sqref="G2:H2"/>
    </sheetView>
  </sheetViews>
  <sheetFormatPr defaultRowHeight="14.6"/>
  <cols>
    <col min="3" max="3" width="16" bestFit="1" customWidth="1"/>
    <col min="4" max="4" width="13.69140625" bestFit="1" customWidth="1"/>
    <col min="7" max="7" width="14.765625" bestFit="1" customWidth="1"/>
    <col min="8" max="8" width="13.69140625" bestFit="1" customWidth="1"/>
  </cols>
  <sheetData>
    <row r="1" spans="1:9">
      <c r="A1" s="450" t="s">
        <v>0</v>
      </c>
      <c r="B1" s="450" t="s">
        <v>23</v>
      </c>
      <c r="C1" s="450"/>
      <c r="D1" s="450"/>
      <c r="E1" s="450"/>
      <c r="F1" s="450" t="s">
        <v>4</v>
      </c>
      <c r="G1" s="450"/>
      <c r="H1" s="450"/>
      <c r="I1" s="450"/>
    </row>
    <row r="2" spans="1:9">
      <c r="A2" s="450"/>
      <c r="B2" s="450" t="s">
        <v>1</v>
      </c>
      <c r="C2" s="450" t="s">
        <v>17</v>
      </c>
      <c r="D2" s="450"/>
      <c r="E2" s="450" t="s">
        <v>3</v>
      </c>
      <c r="F2" s="450" t="s">
        <v>1</v>
      </c>
      <c r="G2" s="450" t="s">
        <v>17</v>
      </c>
      <c r="H2" s="450"/>
      <c r="I2" s="450" t="s">
        <v>3</v>
      </c>
    </row>
    <row r="3" spans="1:9">
      <c r="A3" s="450"/>
      <c r="B3" s="450"/>
      <c r="C3" s="5" t="s">
        <v>14</v>
      </c>
      <c r="D3" s="5" t="s">
        <v>2</v>
      </c>
      <c r="E3" s="450"/>
      <c r="F3" s="450"/>
      <c r="G3" s="5" t="s">
        <v>14</v>
      </c>
      <c r="H3" s="5" t="s">
        <v>2</v>
      </c>
      <c r="I3" s="450"/>
    </row>
    <row r="4" spans="1:9">
      <c r="A4" s="5" t="s">
        <v>5</v>
      </c>
      <c r="B4" s="5"/>
      <c r="C4" s="5"/>
      <c r="D4" s="5"/>
      <c r="E4" s="5">
        <f>SUM(B4:D4)</f>
        <v>0</v>
      </c>
      <c r="F4" s="5"/>
      <c r="G4" s="5"/>
      <c r="H4" s="5"/>
      <c r="I4" s="5">
        <f>SUM(F4:H4)</f>
        <v>0</v>
      </c>
    </row>
    <row r="5" spans="1:9">
      <c r="A5" s="5" t="s">
        <v>6</v>
      </c>
      <c r="B5" s="5"/>
      <c r="C5" s="5"/>
      <c r="D5" s="5"/>
      <c r="E5" s="5">
        <f t="shared" ref="E5:E12" si="0">SUM(B5:D5)</f>
        <v>0</v>
      </c>
      <c r="F5" s="5"/>
      <c r="G5" s="5"/>
      <c r="H5" s="5"/>
      <c r="I5" s="5">
        <f t="shared" ref="I5:I13" si="1">SUM(F5:H5)</f>
        <v>0</v>
      </c>
    </row>
    <row r="6" spans="1:9">
      <c r="A6" s="5" t="s">
        <v>7</v>
      </c>
      <c r="B6" s="5"/>
      <c r="C6" s="5"/>
      <c r="D6" s="5">
        <v>15</v>
      </c>
      <c r="E6" s="5">
        <f t="shared" si="0"/>
        <v>15</v>
      </c>
      <c r="F6" s="5">
        <v>25</v>
      </c>
      <c r="G6" s="5">
        <v>17</v>
      </c>
      <c r="H6" s="5">
        <v>30</v>
      </c>
      <c r="I6" s="5">
        <f t="shared" si="1"/>
        <v>72</v>
      </c>
    </row>
    <row r="7" spans="1:9">
      <c r="A7" s="5" t="s">
        <v>8</v>
      </c>
      <c r="B7" s="5">
        <v>7</v>
      </c>
      <c r="C7" s="5">
        <v>2</v>
      </c>
      <c r="D7" s="5">
        <v>36</v>
      </c>
      <c r="E7" s="5">
        <f t="shared" si="0"/>
        <v>45</v>
      </c>
      <c r="F7" s="5">
        <v>39</v>
      </c>
      <c r="G7" s="5">
        <v>25</v>
      </c>
      <c r="H7" s="5">
        <v>41</v>
      </c>
      <c r="I7" s="5">
        <f t="shared" si="1"/>
        <v>105</v>
      </c>
    </row>
    <row r="8" spans="1:9">
      <c r="A8" s="5" t="s">
        <v>9</v>
      </c>
      <c r="B8" s="5">
        <v>3</v>
      </c>
      <c r="C8" s="5"/>
      <c r="D8" s="5">
        <v>3</v>
      </c>
      <c r="E8" s="5">
        <f t="shared" si="0"/>
        <v>6</v>
      </c>
      <c r="F8" s="5">
        <v>3</v>
      </c>
      <c r="G8" s="5"/>
      <c r="H8" s="5">
        <v>3</v>
      </c>
      <c r="I8" s="5">
        <f t="shared" si="1"/>
        <v>6</v>
      </c>
    </row>
    <row r="9" spans="1:9">
      <c r="A9" s="5" t="s">
        <v>10</v>
      </c>
      <c r="B9" s="5">
        <v>13</v>
      </c>
      <c r="C9" s="5">
        <v>1</v>
      </c>
      <c r="D9" s="5">
        <v>60</v>
      </c>
      <c r="E9" s="5">
        <f t="shared" si="0"/>
        <v>74</v>
      </c>
      <c r="F9" s="5">
        <v>6</v>
      </c>
      <c r="G9" s="5">
        <v>8</v>
      </c>
      <c r="H9" s="5">
        <v>16</v>
      </c>
      <c r="I9" s="5">
        <f t="shared" si="1"/>
        <v>30</v>
      </c>
    </row>
    <row r="10" spans="1:9">
      <c r="A10" s="5" t="s">
        <v>11</v>
      </c>
      <c r="B10" s="5">
        <v>21</v>
      </c>
      <c r="C10" s="5">
        <v>4</v>
      </c>
      <c r="D10" s="5">
        <v>11</v>
      </c>
      <c r="E10" s="5">
        <f t="shared" si="0"/>
        <v>36</v>
      </c>
      <c r="F10" s="5"/>
      <c r="G10" s="5">
        <v>4</v>
      </c>
      <c r="H10" s="5">
        <v>89</v>
      </c>
      <c r="I10" s="5">
        <f t="shared" si="1"/>
        <v>93</v>
      </c>
    </row>
    <row r="11" spans="1:9">
      <c r="A11" s="5" t="s">
        <v>12</v>
      </c>
      <c r="B11" s="5"/>
      <c r="C11" s="5"/>
      <c r="D11" s="5"/>
      <c r="E11" s="5">
        <f t="shared" si="0"/>
        <v>0</v>
      </c>
      <c r="F11" s="5">
        <v>14</v>
      </c>
      <c r="G11" s="5">
        <v>53</v>
      </c>
      <c r="H11" s="5">
        <v>51</v>
      </c>
      <c r="I11" s="5">
        <f t="shared" si="1"/>
        <v>118</v>
      </c>
    </row>
    <row r="12" spans="1:9">
      <c r="A12" s="5" t="s">
        <v>22</v>
      </c>
      <c r="B12" s="5">
        <v>1</v>
      </c>
      <c r="C12" s="5">
        <v>5</v>
      </c>
      <c r="D12" s="5">
        <v>19</v>
      </c>
      <c r="E12" s="5">
        <f t="shared" si="0"/>
        <v>25</v>
      </c>
      <c r="F12" s="5">
        <v>2</v>
      </c>
      <c r="G12" s="5">
        <v>7</v>
      </c>
      <c r="H12" s="5">
        <v>18</v>
      </c>
      <c r="I12" s="5">
        <f t="shared" si="1"/>
        <v>27</v>
      </c>
    </row>
    <row r="13" spans="1:9">
      <c r="A13" s="6" t="s">
        <v>13</v>
      </c>
      <c r="B13" s="6">
        <f>SUM(B4:B12)</f>
        <v>45</v>
      </c>
      <c r="C13" s="6">
        <f t="shared" ref="C13" si="2">SUM(C4:C12)</f>
        <v>12</v>
      </c>
      <c r="D13" s="6">
        <f>SUM(D4:D12)</f>
        <v>144</v>
      </c>
      <c r="E13" s="6">
        <f>SUM(E4:E12)</f>
        <v>201</v>
      </c>
      <c r="F13" s="6">
        <f t="shared" ref="F13" si="3">SUM(F4:F12)</f>
        <v>89</v>
      </c>
      <c r="G13" s="6">
        <f t="shared" ref="G13" si="4">SUM(G4:G12)</f>
        <v>114</v>
      </c>
      <c r="H13" s="6">
        <f t="shared" ref="H13" si="5">SUM(H4:H12)</f>
        <v>248</v>
      </c>
      <c r="I13" s="6">
        <f t="shared" si="1"/>
        <v>451</v>
      </c>
    </row>
  </sheetData>
  <mergeCells count="9">
    <mergeCell ref="A1:A3"/>
    <mergeCell ref="B1:E1"/>
    <mergeCell ref="F1:I1"/>
    <mergeCell ref="C2:D2"/>
    <mergeCell ref="G2:H2"/>
    <mergeCell ref="B2:B3"/>
    <mergeCell ref="E2:E3"/>
    <mergeCell ref="F2:F3"/>
    <mergeCell ref="I2:I3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3"/>
  <sheetViews>
    <sheetView workbookViewId="0">
      <selection activeCell="H25" sqref="H25"/>
    </sheetView>
  </sheetViews>
  <sheetFormatPr defaultRowHeight="14.6"/>
  <cols>
    <col min="3" max="3" width="16" bestFit="1" customWidth="1"/>
    <col min="4" max="4" width="13.69140625" bestFit="1" customWidth="1"/>
    <col min="7" max="7" width="14.765625" bestFit="1" customWidth="1"/>
    <col min="8" max="8" width="13.69140625" bestFit="1" customWidth="1"/>
  </cols>
  <sheetData>
    <row r="1" spans="1:9">
      <c r="A1" s="451" t="s">
        <v>0</v>
      </c>
      <c r="B1" s="454" t="s">
        <v>15</v>
      </c>
      <c r="C1" s="454"/>
      <c r="D1" s="454"/>
      <c r="E1" s="454"/>
      <c r="F1" s="454" t="s">
        <v>16</v>
      </c>
      <c r="G1" s="454"/>
      <c r="H1" s="454"/>
      <c r="I1" s="454"/>
    </row>
    <row r="2" spans="1:9">
      <c r="A2" s="452"/>
      <c r="B2" s="451" t="s">
        <v>1</v>
      </c>
      <c r="C2" s="455" t="s">
        <v>17</v>
      </c>
      <c r="D2" s="456"/>
      <c r="E2" s="451" t="s">
        <v>3</v>
      </c>
      <c r="F2" s="451" t="s">
        <v>1</v>
      </c>
      <c r="G2" s="455" t="s">
        <v>17</v>
      </c>
      <c r="H2" s="456"/>
      <c r="I2" s="451" t="s">
        <v>3</v>
      </c>
    </row>
    <row r="3" spans="1:9">
      <c r="A3" s="453"/>
      <c r="B3" s="453"/>
      <c r="C3" s="1" t="s">
        <v>14</v>
      </c>
      <c r="D3" s="1" t="s">
        <v>2</v>
      </c>
      <c r="E3" s="453"/>
      <c r="F3" s="453"/>
      <c r="G3" s="1" t="s">
        <v>14</v>
      </c>
      <c r="H3" s="1" t="s">
        <v>2</v>
      </c>
      <c r="I3" s="453"/>
    </row>
    <row r="4" spans="1:9">
      <c r="A4" s="1" t="s">
        <v>5</v>
      </c>
      <c r="B4" s="1"/>
      <c r="C4" s="1"/>
      <c r="D4" s="1"/>
      <c r="E4" s="1">
        <f>SUM(B4:D4)</f>
        <v>0</v>
      </c>
      <c r="F4" s="1"/>
      <c r="G4" s="1"/>
      <c r="H4" s="1"/>
      <c r="I4" s="1">
        <f>SUM(F4:H4)</f>
        <v>0</v>
      </c>
    </row>
    <row r="5" spans="1:9">
      <c r="A5" s="1" t="s">
        <v>6</v>
      </c>
      <c r="B5" s="1"/>
      <c r="C5" s="1"/>
      <c r="D5" s="1"/>
      <c r="E5" s="1">
        <f t="shared" ref="E5:E12" si="0">SUM(B5:D5)</f>
        <v>0</v>
      </c>
      <c r="F5" s="1"/>
      <c r="G5" s="1"/>
      <c r="H5" s="1"/>
      <c r="I5" s="1">
        <f t="shared" ref="I5:I13" si="1">SUM(F5:H5)</f>
        <v>0</v>
      </c>
    </row>
    <row r="6" spans="1:9">
      <c r="A6" s="1" t="s">
        <v>7</v>
      </c>
      <c r="B6" s="1">
        <v>45</v>
      </c>
      <c r="C6" s="1">
        <v>5</v>
      </c>
      <c r="D6" s="1">
        <v>7</v>
      </c>
      <c r="E6" s="1">
        <f t="shared" si="0"/>
        <v>57</v>
      </c>
      <c r="F6" s="1">
        <v>7</v>
      </c>
      <c r="G6" s="1">
        <v>6</v>
      </c>
      <c r="H6" s="1">
        <v>2</v>
      </c>
      <c r="I6" s="1">
        <f t="shared" si="1"/>
        <v>15</v>
      </c>
    </row>
    <row r="7" spans="1:9">
      <c r="A7" s="1" t="s">
        <v>8</v>
      </c>
      <c r="B7" s="1">
        <v>17</v>
      </c>
      <c r="C7" s="1">
        <v>39</v>
      </c>
      <c r="D7" s="1">
        <v>21</v>
      </c>
      <c r="E7" s="1">
        <f t="shared" si="0"/>
        <v>77</v>
      </c>
      <c r="F7" s="1">
        <v>7</v>
      </c>
      <c r="G7" s="1">
        <v>14</v>
      </c>
      <c r="H7" s="1">
        <v>3</v>
      </c>
      <c r="I7" s="1">
        <f t="shared" si="1"/>
        <v>24</v>
      </c>
    </row>
    <row r="8" spans="1:9">
      <c r="A8" s="1" t="s">
        <v>9</v>
      </c>
      <c r="B8" s="1">
        <v>2</v>
      </c>
      <c r="C8" s="1">
        <v>1</v>
      </c>
      <c r="D8" s="1"/>
      <c r="E8" s="1">
        <f t="shared" si="0"/>
        <v>3</v>
      </c>
      <c r="F8" s="1">
        <v>1</v>
      </c>
      <c r="G8" s="1"/>
      <c r="H8" s="1"/>
      <c r="I8" s="1">
        <f t="shared" si="1"/>
        <v>1</v>
      </c>
    </row>
    <row r="9" spans="1:9">
      <c r="A9" s="1" t="s">
        <v>10</v>
      </c>
      <c r="B9" s="1">
        <v>24</v>
      </c>
      <c r="C9" s="1">
        <v>2</v>
      </c>
      <c r="D9" s="1">
        <v>7</v>
      </c>
      <c r="E9" s="1">
        <f t="shared" si="0"/>
        <v>33</v>
      </c>
      <c r="F9" s="1">
        <v>8</v>
      </c>
      <c r="G9" s="1">
        <v>1</v>
      </c>
      <c r="H9" s="1">
        <v>3</v>
      </c>
      <c r="I9" s="1">
        <f t="shared" si="1"/>
        <v>12</v>
      </c>
    </row>
    <row r="10" spans="1:9">
      <c r="A10" s="1" t="s">
        <v>11</v>
      </c>
      <c r="B10" s="1">
        <v>71</v>
      </c>
      <c r="C10" s="1">
        <v>3</v>
      </c>
      <c r="D10" s="1">
        <v>4</v>
      </c>
      <c r="E10" s="1">
        <f t="shared" si="0"/>
        <v>78</v>
      </c>
      <c r="F10" s="1">
        <v>22</v>
      </c>
      <c r="G10" s="1">
        <v>1</v>
      </c>
      <c r="H10" s="1">
        <v>2</v>
      </c>
      <c r="I10" s="1">
        <f t="shared" si="1"/>
        <v>25</v>
      </c>
    </row>
    <row r="11" spans="1:9">
      <c r="A11" s="1" t="s">
        <v>12</v>
      </c>
      <c r="B11" s="1">
        <v>57</v>
      </c>
      <c r="C11" s="1">
        <v>5</v>
      </c>
      <c r="D11" s="1">
        <v>5</v>
      </c>
      <c r="E11" s="1">
        <f t="shared" si="0"/>
        <v>67</v>
      </c>
      <c r="F11" s="1">
        <v>21</v>
      </c>
      <c r="G11" s="1">
        <v>7</v>
      </c>
      <c r="H11" s="1">
        <v>1</v>
      </c>
      <c r="I11" s="1">
        <f t="shared" si="1"/>
        <v>29</v>
      </c>
    </row>
    <row r="12" spans="1:9">
      <c r="A12" s="1" t="s">
        <v>22</v>
      </c>
      <c r="B12" s="1">
        <v>15</v>
      </c>
      <c r="C12" s="1">
        <v>3</v>
      </c>
      <c r="D12" s="1">
        <v>8</v>
      </c>
      <c r="E12" s="1">
        <f t="shared" si="0"/>
        <v>26</v>
      </c>
      <c r="F12" s="1">
        <v>4</v>
      </c>
      <c r="G12" s="1">
        <v>2</v>
      </c>
      <c r="H12" s="1">
        <v>2</v>
      </c>
      <c r="I12" s="1">
        <f t="shared" si="1"/>
        <v>8</v>
      </c>
    </row>
    <row r="13" spans="1:9">
      <c r="A13" s="4" t="s">
        <v>13</v>
      </c>
      <c r="B13" s="4">
        <f>SUM(B4:B12)</f>
        <v>231</v>
      </c>
      <c r="C13" s="4">
        <f t="shared" ref="C13:D13" si="2">SUM(C4:C12)</f>
        <v>58</v>
      </c>
      <c r="D13" s="4">
        <f t="shared" si="2"/>
        <v>52</v>
      </c>
      <c r="E13" s="4">
        <f>SUM(B13:D13)</f>
        <v>341</v>
      </c>
      <c r="F13" s="4">
        <f t="shared" ref="F13" si="3">SUM(F4:F12)</f>
        <v>70</v>
      </c>
      <c r="G13" s="4">
        <f t="shared" ref="G13" si="4">SUM(G4:G12)</f>
        <v>31</v>
      </c>
      <c r="H13" s="4">
        <f t="shared" ref="H13" si="5">SUM(H4:H12)</f>
        <v>13</v>
      </c>
      <c r="I13" s="4">
        <f t="shared" si="1"/>
        <v>114</v>
      </c>
    </row>
  </sheetData>
  <mergeCells count="9">
    <mergeCell ref="A1:A3"/>
    <mergeCell ref="B1:E1"/>
    <mergeCell ref="F1:I1"/>
    <mergeCell ref="B2:B3"/>
    <mergeCell ref="C2:D2"/>
    <mergeCell ref="E2:E3"/>
    <mergeCell ref="F2:F3"/>
    <mergeCell ref="G2:H2"/>
    <mergeCell ref="I2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13"/>
  <sheetViews>
    <sheetView workbookViewId="0">
      <selection activeCell="B1" sqref="B1:C1"/>
    </sheetView>
  </sheetViews>
  <sheetFormatPr defaultRowHeight="14.6"/>
  <cols>
    <col min="2" max="2" width="17.23046875" customWidth="1"/>
    <col min="3" max="3" width="19.765625" customWidth="1"/>
  </cols>
  <sheetData>
    <row r="1" spans="1:4">
      <c r="A1" s="451" t="s">
        <v>0</v>
      </c>
      <c r="B1" s="457" t="s">
        <v>18</v>
      </c>
      <c r="C1" s="458"/>
      <c r="D1" s="454" t="s">
        <v>3</v>
      </c>
    </row>
    <row r="2" spans="1:4">
      <c r="A2" s="452"/>
      <c r="B2" s="455" t="s">
        <v>19</v>
      </c>
      <c r="C2" s="459"/>
      <c r="D2" s="454"/>
    </row>
    <row r="3" spans="1:4" ht="29.15">
      <c r="A3" s="453"/>
      <c r="B3" s="3" t="s">
        <v>21</v>
      </c>
      <c r="C3" s="2" t="s">
        <v>20</v>
      </c>
      <c r="D3" s="454"/>
    </row>
    <row r="4" spans="1:4">
      <c r="A4" s="1" t="s">
        <v>5</v>
      </c>
      <c r="B4" s="1"/>
      <c r="C4" s="1"/>
      <c r="D4" s="4">
        <f>SUM(B4:C4)</f>
        <v>0</v>
      </c>
    </row>
    <row r="5" spans="1:4">
      <c r="A5" s="1" t="s">
        <v>6</v>
      </c>
      <c r="B5" s="1"/>
      <c r="C5" s="1"/>
      <c r="D5" s="4">
        <f t="shared" ref="D5:D13" si="0">SUM(B5:C5)</f>
        <v>0</v>
      </c>
    </row>
    <row r="6" spans="1:4">
      <c r="A6" s="1" t="s">
        <v>7</v>
      </c>
      <c r="B6" s="1">
        <v>1</v>
      </c>
      <c r="C6" s="1">
        <v>2</v>
      </c>
      <c r="D6" s="4">
        <f t="shared" si="0"/>
        <v>3</v>
      </c>
    </row>
    <row r="7" spans="1:4">
      <c r="A7" s="1" t="s">
        <v>8</v>
      </c>
      <c r="B7" s="1">
        <v>1</v>
      </c>
      <c r="C7" s="1"/>
      <c r="D7" s="4">
        <f t="shared" si="0"/>
        <v>1</v>
      </c>
    </row>
    <row r="8" spans="1:4">
      <c r="A8" s="1" t="s">
        <v>9</v>
      </c>
      <c r="B8" s="1"/>
      <c r="C8" s="1"/>
      <c r="D8" s="4">
        <f t="shared" si="0"/>
        <v>0</v>
      </c>
    </row>
    <row r="9" spans="1:4">
      <c r="A9" s="1" t="s">
        <v>10</v>
      </c>
      <c r="B9" s="1">
        <v>3</v>
      </c>
      <c r="C9" s="1"/>
      <c r="D9" s="4">
        <f t="shared" si="0"/>
        <v>3</v>
      </c>
    </row>
    <row r="10" spans="1:4">
      <c r="A10" s="1" t="s">
        <v>11</v>
      </c>
      <c r="B10" s="1"/>
      <c r="C10" s="1"/>
      <c r="D10" s="4">
        <f t="shared" si="0"/>
        <v>0</v>
      </c>
    </row>
    <row r="11" spans="1:4">
      <c r="A11" s="1" t="s">
        <v>12</v>
      </c>
      <c r="B11" s="1"/>
      <c r="C11" s="1"/>
      <c r="D11" s="4">
        <f t="shared" si="0"/>
        <v>0</v>
      </c>
    </row>
    <row r="12" spans="1:4">
      <c r="A12" s="1" t="s">
        <v>22</v>
      </c>
      <c r="B12" s="1">
        <v>1</v>
      </c>
      <c r="C12" s="1"/>
      <c r="D12" s="4">
        <f t="shared" si="0"/>
        <v>1</v>
      </c>
    </row>
    <row r="13" spans="1:4">
      <c r="A13" s="4" t="s">
        <v>13</v>
      </c>
      <c r="B13" s="4">
        <f>SUM(B4:B12)</f>
        <v>6</v>
      </c>
      <c r="C13" s="4">
        <f t="shared" ref="C13" si="1">SUM(C4:C12)</f>
        <v>2</v>
      </c>
      <c r="D13" s="4">
        <f t="shared" si="0"/>
        <v>8</v>
      </c>
    </row>
  </sheetData>
  <mergeCells count="4">
    <mergeCell ref="A1:A3"/>
    <mergeCell ref="B1:C1"/>
    <mergeCell ref="D1:D3"/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H20" sqref="H20"/>
    </sheetView>
  </sheetViews>
  <sheetFormatPr defaultColWidth="14.4609375" defaultRowHeight="15" customHeight="1"/>
  <cols>
    <col min="1" max="2" width="9.07421875" style="9" customWidth="1"/>
    <col min="3" max="6" width="4.69140625" style="9" customWidth="1"/>
    <col min="7" max="26" width="8.69140625" style="9" customWidth="1"/>
    <col min="27" max="16384" width="14.4609375" style="9"/>
  </cols>
  <sheetData>
    <row r="1" spans="1:26" ht="12.7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.75" customHeight="1">
      <c r="A3" s="8"/>
      <c r="B3" s="8" t="s">
        <v>5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.75" customHeight="1">
      <c r="A4" s="8"/>
      <c r="B4" s="10" t="s">
        <v>6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.75" customHeight="1">
      <c r="A5" s="8"/>
      <c r="B5" s="10" t="s">
        <v>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.75" customHeight="1">
      <c r="A6" s="8"/>
      <c r="B6" s="10" t="s">
        <v>24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.75" customHeight="1">
      <c r="A7" s="8"/>
      <c r="B7" s="10" t="s">
        <v>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.75" customHeight="1">
      <c r="A8" s="8"/>
      <c r="B8" s="10" t="s">
        <v>10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.75" customHeight="1">
      <c r="A9" s="8"/>
      <c r="B9" s="10" t="s">
        <v>11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.75" customHeight="1">
      <c r="A10" s="8"/>
      <c r="B10" s="10" t="s">
        <v>12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.75" customHeight="1">
      <c r="A11" s="8"/>
      <c r="B11" s="10" t="s">
        <v>25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.75" customHeight="1">
      <c r="A12" s="8"/>
      <c r="B12" s="11" t="s">
        <v>26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.7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.7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96"/>
  <sheetViews>
    <sheetView topLeftCell="A13" zoomScale="110" zoomScaleNormal="110" zoomScaleSheetLayoutView="100" workbookViewId="0">
      <selection activeCell="Z35" sqref="Z35"/>
    </sheetView>
  </sheetViews>
  <sheetFormatPr defaultColWidth="14.4609375" defaultRowHeight="15" customHeight="1"/>
  <cols>
    <col min="1" max="1" width="8" style="9" customWidth="1"/>
    <col min="2" max="10" width="4.69140625" style="9" customWidth="1"/>
    <col min="11" max="11" width="6.3046875" style="9" customWidth="1"/>
    <col min="12" max="19" width="4.69140625" style="9" customWidth="1"/>
    <col min="20" max="21" width="6.07421875" style="9" customWidth="1"/>
    <col min="22" max="22" width="6.69140625" style="9" customWidth="1"/>
    <col min="23" max="23" width="8.69140625" style="9" customWidth="1"/>
    <col min="24" max="24" width="4.4609375" style="9" customWidth="1"/>
    <col min="25" max="25" width="5.53515625" style="9" customWidth="1"/>
    <col min="26" max="26" width="5.3046875" style="9" customWidth="1"/>
    <col min="27" max="28" width="5.07421875" style="9" customWidth="1"/>
    <col min="29" max="29" width="6.84375" style="9" customWidth="1"/>
    <col min="30" max="30" width="8" style="9" customWidth="1"/>
    <col min="31" max="31" width="7.3046875" style="9" customWidth="1"/>
    <col min="32" max="32" width="8.3046875" style="9" customWidth="1"/>
    <col min="33" max="33" width="6.69140625" style="9" customWidth="1"/>
    <col min="34" max="34" width="7.4609375" style="9" customWidth="1"/>
    <col min="35" max="35" width="10.07421875" style="9" customWidth="1"/>
    <col min="36" max="16384" width="14.4609375" style="9"/>
  </cols>
  <sheetData>
    <row r="1" spans="1:25" ht="12.75" customHeight="1">
      <c r="A1" s="467" t="s">
        <v>27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8"/>
      <c r="X1" s="8"/>
      <c r="Y1" s="8"/>
    </row>
    <row r="2" spans="1:25" ht="12.75" customHeight="1">
      <c r="A2" s="719" t="s">
        <v>28</v>
      </c>
      <c r="B2" s="720"/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  <c r="U2" s="720"/>
      <c r="V2" s="721"/>
      <c r="W2" s="8"/>
      <c r="X2" s="8"/>
      <c r="Y2" s="8"/>
    </row>
    <row r="3" spans="1:25" ht="12.75" customHeight="1">
      <c r="A3" s="12"/>
      <c r="B3" s="469" t="s">
        <v>29</v>
      </c>
      <c r="C3" s="461"/>
      <c r="D3" s="461"/>
      <c r="E3" s="461"/>
      <c r="F3" s="461"/>
      <c r="G3" s="461"/>
      <c r="H3" s="461"/>
      <c r="I3" s="461"/>
      <c r="J3" s="469" t="s">
        <v>30</v>
      </c>
      <c r="K3" s="461"/>
      <c r="L3" s="461"/>
      <c r="M3" s="461"/>
      <c r="N3" s="461"/>
      <c r="O3" s="461"/>
      <c r="P3" s="461"/>
      <c r="Q3" s="461"/>
      <c r="R3" s="13"/>
      <c r="S3" s="13"/>
      <c r="T3" s="469"/>
      <c r="U3" s="461"/>
      <c r="V3" s="461"/>
      <c r="W3" s="8"/>
      <c r="X3" s="8"/>
      <c r="Y3" s="8"/>
    </row>
    <row r="4" spans="1:25" ht="12.75" customHeight="1">
      <c r="A4" s="14"/>
      <c r="B4" s="462" t="s">
        <v>1</v>
      </c>
      <c r="C4" s="461"/>
      <c r="D4" s="461"/>
      <c r="E4" s="461"/>
      <c r="F4" s="462" t="s">
        <v>17</v>
      </c>
      <c r="G4" s="461"/>
      <c r="H4" s="461"/>
      <c r="I4" s="461"/>
      <c r="J4" s="462" t="s">
        <v>1</v>
      </c>
      <c r="K4" s="461"/>
      <c r="L4" s="461"/>
      <c r="M4" s="461"/>
      <c r="N4" s="462" t="s">
        <v>17</v>
      </c>
      <c r="O4" s="461"/>
      <c r="P4" s="461"/>
      <c r="Q4" s="461"/>
      <c r="R4" s="15"/>
      <c r="S4" s="15"/>
      <c r="T4" s="462"/>
      <c r="U4" s="461"/>
      <c r="V4" s="461"/>
      <c r="W4" s="8"/>
      <c r="X4" s="8"/>
      <c r="Y4" s="8"/>
    </row>
    <row r="5" spans="1:25" ht="24.75" customHeight="1">
      <c r="A5" s="14" t="s">
        <v>31</v>
      </c>
      <c r="B5" s="462" t="s">
        <v>32</v>
      </c>
      <c r="C5" s="461"/>
      <c r="D5" s="462" t="s">
        <v>33</v>
      </c>
      <c r="E5" s="461"/>
      <c r="F5" s="462" t="s">
        <v>32</v>
      </c>
      <c r="G5" s="461"/>
      <c r="H5" s="462" t="s">
        <v>33</v>
      </c>
      <c r="I5" s="461"/>
      <c r="J5" s="462" t="s">
        <v>32</v>
      </c>
      <c r="K5" s="461"/>
      <c r="L5" s="462" t="s">
        <v>33</v>
      </c>
      <c r="M5" s="461"/>
      <c r="N5" s="462" t="s">
        <v>32</v>
      </c>
      <c r="O5" s="461"/>
      <c r="P5" s="462" t="s">
        <v>33</v>
      </c>
      <c r="Q5" s="461"/>
      <c r="R5" s="462" t="s">
        <v>34</v>
      </c>
      <c r="S5" s="461"/>
      <c r="T5" s="462" t="s">
        <v>35</v>
      </c>
      <c r="U5" s="461"/>
      <c r="V5" s="461"/>
      <c r="W5" s="8"/>
      <c r="X5" s="8"/>
      <c r="Y5" s="8"/>
    </row>
    <row r="6" spans="1:25" ht="12.75" customHeight="1">
      <c r="A6" s="12"/>
      <c r="B6" s="16" t="s">
        <v>36</v>
      </c>
      <c r="C6" s="16" t="s">
        <v>37</v>
      </c>
      <c r="D6" s="17" t="s">
        <v>36</v>
      </c>
      <c r="E6" s="17" t="s">
        <v>37</v>
      </c>
      <c r="F6" s="17" t="s">
        <v>36</v>
      </c>
      <c r="G6" s="17" t="s">
        <v>37</v>
      </c>
      <c r="H6" s="17" t="s">
        <v>36</v>
      </c>
      <c r="I6" s="17" t="s">
        <v>37</v>
      </c>
      <c r="J6" s="17" t="s">
        <v>36</v>
      </c>
      <c r="K6" s="17" t="s">
        <v>37</v>
      </c>
      <c r="L6" s="17" t="s">
        <v>36</v>
      </c>
      <c r="M6" s="17" t="s">
        <v>37</v>
      </c>
      <c r="N6" s="17" t="s">
        <v>36</v>
      </c>
      <c r="O6" s="17" t="s">
        <v>37</v>
      </c>
      <c r="P6" s="17" t="s">
        <v>36</v>
      </c>
      <c r="Q6" s="17" t="s">
        <v>37</v>
      </c>
      <c r="R6" s="17" t="s">
        <v>36</v>
      </c>
      <c r="S6" s="17" t="s">
        <v>37</v>
      </c>
      <c r="T6" s="17" t="s">
        <v>36</v>
      </c>
      <c r="U6" s="17" t="s">
        <v>37</v>
      </c>
      <c r="V6" s="17" t="s">
        <v>38</v>
      </c>
      <c r="W6" s="8"/>
      <c r="X6" s="8"/>
      <c r="Y6" s="8"/>
    </row>
    <row r="7" spans="1:25" ht="15.75" customHeight="1">
      <c r="A7" s="462" t="s">
        <v>39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461"/>
      <c r="T7" s="461"/>
      <c r="U7" s="461"/>
      <c r="V7" s="461"/>
      <c r="W7" s="8"/>
      <c r="X7" s="8"/>
      <c r="Y7" s="8"/>
    </row>
    <row r="8" spans="1:25" ht="15.75" customHeight="1">
      <c r="A8" s="18" t="str">
        <f>'Master sheet'!B3</f>
        <v>ANG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>
        <f t="shared" ref="T8:U16" si="0">SUM(B8+D8+F8+H8+J8+L8+N8+P8+R8)</f>
        <v>0</v>
      </c>
      <c r="U8" s="19">
        <f t="shared" si="0"/>
        <v>0</v>
      </c>
      <c r="V8" s="19">
        <f t="shared" ref="V8:V16" si="1">SUM(T8:U8)</f>
        <v>0</v>
      </c>
      <c r="W8" s="8"/>
      <c r="X8" s="8"/>
      <c r="Y8" s="8"/>
    </row>
    <row r="9" spans="1:25" ht="12.75" customHeight="1">
      <c r="A9" s="18" t="str">
        <f>'Master sheet'!B4</f>
        <v>A&amp;B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>
        <f t="shared" si="0"/>
        <v>0</v>
      </c>
      <c r="U9" s="19">
        <f t="shared" si="0"/>
        <v>0</v>
      </c>
      <c r="V9" s="19">
        <f t="shared" si="1"/>
        <v>0</v>
      </c>
      <c r="W9" s="8"/>
      <c r="X9" s="8"/>
      <c r="Y9" s="8"/>
    </row>
    <row r="10" spans="1:25" ht="12.75" customHeight="1">
      <c r="A10" s="18" t="str">
        <f>'Master sheet'!B5</f>
        <v>DOM</v>
      </c>
      <c r="B10" s="19">
        <v>0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25</v>
      </c>
      <c r="L10" s="19">
        <v>0</v>
      </c>
      <c r="M10" s="19">
        <v>0</v>
      </c>
      <c r="N10" s="19">
        <v>0</v>
      </c>
      <c r="O10" s="19">
        <v>47</v>
      </c>
      <c r="P10" s="19">
        <v>0</v>
      </c>
      <c r="Q10" s="19">
        <v>0</v>
      </c>
      <c r="R10" s="19">
        <v>0</v>
      </c>
      <c r="S10" s="19">
        <v>0</v>
      </c>
      <c r="T10" s="19">
        <f t="shared" si="0"/>
        <v>0</v>
      </c>
      <c r="U10" s="19">
        <f t="shared" si="0"/>
        <v>72</v>
      </c>
      <c r="V10" s="19">
        <f t="shared" si="1"/>
        <v>72</v>
      </c>
      <c r="W10" s="8"/>
      <c r="X10" s="8"/>
      <c r="Y10" s="8"/>
    </row>
    <row r="11" spans="1:25" ht="12.75" customHeight="1">
      <c r="A11" s="18" t="str">
        <f>'Master sheet'!B6</f>
        <v>GRD</v>
      </c>
      <c r="B11" s="19">
        <v>0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f t="shared" si="0"/>
        <v>0</v>
      </c>
      <c r="U11" s="19">
        <f t="shared" si="0"/>
        <v>0</v>
      </c>
      <c r="V11" s="19">
        <f t="shared" si="1"/>
        <v>0</v>
      </c>
      <c r="W11" s="8"/>
      <c r="X11" s="8"/>
      <c r="Y11" s="8"/>
    </row>
    <row r="12" spans="1:25" ht="12.75" customHeight="1">
      <c r="A12" s="18" t="str">
        <f>'Master sheet'!B7</f>
        <v>MON</v>
      </c>
      <c r="B12" s="19">
        <v>0</v>
      </c>
      <c r="C12" s="19">
        <v>0</v>
      </c>
      <c r="D12" s="19">
        <v>0</v>
      </c>
      <c r="E12" s="19">
        <v>0</v>
      </c>
      <c r="F12" s="20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9</v>
      </c>
      <c r="T12" s="19">
        <f t="shared" si="0"/>
        <v>0</v>
      </c>
      <c r="U12" s="19">
        <f t="shared" si="0"/>
        <v>9</v>
      </c>
      <c r="V12" s="19">
        <f t="shared" si="1"/>
        <v>9</v>
      </c>
      <c r="W12" s="8"/>
      <c r="X12" s="8"/>
      <c r="Y12" s="8"/>
    </row>
    <row r="13" spans="1:25" ht="12.75" customHeight="1">
      <c r="A13" s="18" t="str">
        <f>'Master sheet'!B8</f>
        <v>SKN</v>
      </c>
      <c r="B13" s="19">
        <v>0</v>
      </c>
      <c r="C13" s="19">
        <v>5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12</v>
      </c>
      <c r="L13" s="19">
        <v>0</v>
      </c>
      <c r="M13" s="19">
        <v>2</v>
      </c>
      <c r="N13" s="19">
        <v>0</v>
      </c>
      <c r="O13" s="19">
        <v>3</v>
      </c>
      <c r="P13" s="19">
        <v>2</v>
      </c>
      <c r="Q13" s="19">
        <v>63</v>
      </c>
      <c r="R13" s="19">
        <v>0</v>
      </c>
      <c r="S13" s="19">
        <v>0</v>
      </c>
      <c r="T13" s="19">
        <f t="shared" si="0"/>
        <v>2</v>
      </c>
      <c r="U13" s="19">
        <f t="shared" si="0"/>
        <v>85</v>
      </c>
      <c r="V13" s="19">
        <f t="shared" si="1"/>
        <v>87</v>
      </c>
      <c r="W13" s="8"/>
      <c r="X13" s="8"/>
      <c r="Y13" s="8"/>
    </row>
    <row r="14" spans="1:25" ht="12.75" customHeight="1">
      <c r="A14" s="18" t="str">
        <f>'Master sheet'!B9</f>
        <v>SLU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f t="shared" si="0"/>
        <v>0</v>
      </c>
      <c r="U14" s="19">
        <f t="shared" si="0"/>
        <v>0</v>
      </c>
      <c r="V14" s="19">
        <f t="shared" si="1"/>
        <v>0</v>
      </c>
      <c r="W14" s="8"/>
      <c r="X14" s="8"/>
      <c r="Y14" s="8"/>
    </row>
    <row r="15" spans="1:25" ht="12.75" customHeight="1">
      <c r="A15" s="18" t="str">
        <f>'Master sheet'!B10</f>
        <v>SVG</v>
      </c>
      <c r="B15" s="19">
        <v>0</v>
      </c>
      <c r="C15" s="19">
        <v>13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1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114</v>
      </c>
      <c r="T15" s="19">
        <f t="shared" si="0"/>
        <v>0</v>
      </c>
      <c r="U15" s="19">
        <f t="shared" si="0"/>
        <v>128</v>
      </c>
      <c r="V15" s="19">
        <f t="shared" si="1"/>
        <v>128</v>
      </c>
      <c r="W15" s="8"/>
      <c r="X15" s="8"/>
      <c r="Y15" s="8"/>
    </row>
    <row r="16" spans="1:25" ht="12.75" customHeight="1">
      <c r="A16" s="18" t="str">
        <f>'Master sheet'!B11</f>
        <v>VI</v>
      </c>
      <c r="B16" s="19">
        <v>0</v>
      </c>
      <c r="C16" s="19">
        <v>1</v>
      </c>
      <c r="D16" s="19">
        <v>0</v>
      </c>
      <c r="E16" s="19">
        <v>0</v>
      </c>
      <c r="F16" s="19">
        <v>1</v>
      </c>
      <c r="G16" s="19">
        <v>7</v>
      </c>
      <c r="H16" s="19">
        <v>1</v>
      </c>
      <c r="I16" s="19">
        <v>1</v>
      </c>
      <c r="J16" s="19">
        <v>0</v>
      </c>
      <c r="K16" s="19">
        <v>1</v>
      </c>
      <c r="L16" s="19">
        <v>0</v>
      </c>
      <c r="M16" s="19">
        <v>0</v>
      </c>
      <c r="N16" s="19">
        <v>0</v>
      </c>
      <c r="O16" s="19">
        <v>8</v>
      </c>
      <c r="P16" s="19">
        <v>0</v>
      </c>
      <c r="Q16" s="19">
        <v>8</v>
      </c>
      <c r="R16" s="19">
        <v>0</v>
      </c>
      <c r="S16" s="19">
        <v>0</v>
      </c>
      <c r="T16" s="19">
        <f t="shared" si="0"/>
        <v>2</v>
      </c>
      <c r="U16" s="19">
        <f t="shared" si="0"/>
        <v>26</v>
      </c>
      <c r="V16" s="19">
        <f t="shared" si="1"/>
        <v>28</v>
      </c>
      <c r="W16" s="8"/>
      <c r="X16" s="8"/>
      <c r="Y16" s="8"/>
    </row>
    <row r="17" spans="1:25" ht="12.75" customHeight="1">
      <c r="A17" s="18" t="str">
        <f>'Master sheet'!B12</f>
        <v xml:space="preserve">OECS </v>
      </c>
      <c r="B17" s="19">
        <f t="shared" ref="B17:V17" si="2">SUM(B8:B16)</f>
        <v>0</v>
      </c>
      <c r="C17" s="19">
        <f t="shared" si="2"/>
        <v>19</v>
      </c>
      <c r="D17" s="19">
        <f t="shared" si="2"/>
        <v>0</v>
      </c>
      <c r="E17" s="19">
        <f t="shared" si="2"/>
        <v>0</v>
      </c>
      <c r="F17" s="19">
        <f t="shared" si="2"/>
        <v>1</v>
      </c>
      <c r="G17" s="19">
        <f t="shared" si="2"/>
        <v>7</v>
      </c>
      <c r="H17" s="19">
        <f t="shared" si="2"/>
        <v>1</v>
      </c>
      <c r="I17" s="19">
        <f t="shared" si="2"/>
        <v>1</v>
      </c>
      <c r="J17" s="19">
        <f t="shared" si="2"/>
        <v>0</v>
      </c>
      <c r="K17" s="19">
        <f t="shared" si="2"/>
        <v>38</v>
      </c>
      <c r="L17" s="19">
        <f t="shared" si="2"/>
        <v>0</v>
      </c>
      <c r="M17" s="19">
        <f t="shared" si="2"/>
        <v>3</v>
      </c>
      <c r="N17" s="19">
        <f t="shared" si="2"/>
        <v>0</v>
      </c>
      <c r="O17" s="19">
        <f t="shared" si="2"/>
        <v>58</v>
      </c>
      <c r="P17" s="19">
        <f t="shared" si="2"/>
        <v>2</v>
      </c>
      <c r="Q17" s="19">
        <f t="shared" si="2"/>
        <v>71</v>
      </c>
      <c r="R17" s="19">
        <f t="shared" si="2"/>
        <v>0</v>
      </c>
      <c r="S17" s="19">
        <f t="shared" si="2"/>
        <v>123</v>
      </c>
      <c r="T17" s="19">
        <f t="shared" si="2"/>
        <v>4</v>
      </c>
      <c r="U17" s="19">
        <f t="shared" si="2"/>
        <v>320</v>
      </c>
      <c r="V17" s="19">
        <f t="shared" si="2"/>
        <v>324</v>
      </c>
      <c r="W17" s="8"/>
      <c r="X17" s="8"/>
      <c r="Y17" s="8"/>
    </row>
    <row r="18" spans="1:25" ht="12.75" customHeight="1">
      <c r="A18" s="466" t="s">
        <v>40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461"/>
      <c r="S18" s="461"/>
      <c r="T18" s="461"/>
      <c r="U18" s="461"/>
      <c r="V18" s="461"/>
      <c r="W18" s="8"/>
      <c r="X18" s="8"/>
      <c r="Y18" s="8"/>
    </row>
    <row r="19" spans="1:25" ht="12.75" customHeight="1">
      <c r="A19" s="18" t="str">
        <f>'Master sheet'!B3</f>
        <v>ANG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>
        <f t="shared" ref="T19:U27" si="3">SUM(B19+D19+F19+H19+J19+L19+N19+P19+R19)</f>
        <v>0</v>
      </c>
      <c r="U19" s="19">
        <f t="shared" si="3"/>
        <v>0</v>
      </c>
      <c r="V19" s="19">
        <f t="shared" ref="V19:V27" si="4">SUM(T19:U19)</f>
        <v>0</v>
      </c>
      <c r="W19" s="8"/>
      <c r="X19" s="8"/>
      <c r="Y19" s="8"/>
    </row>
    <row r="20" spans="1:25" ht="12.75" customHeight="1">
      <c r="A20" s="18" t="str">
        <f>'Master sheet'!B4</f>
        <v>A&amp;B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>
        <f t="shared" si="3"/>
        <v>0</v>
      </c>
      <c r="U20" s="19">
        <f t="shared" si="3"/>
        <v>0</v>
      </c>
      <c r="V20" s="19">
        <f t="shared" si="4"/>
        <v>0</v>
      </c>
      <c r="W20" s="8"/>
      <c r="X20" s="8"/>
      <c r="Y20" s="8"/>
    </row>
    <row r="21" spans="1:25" ht="12.75" customHeight="1">
      <c r="A21" s="18" t="str">
        <f>'Master sheet'!B5</f>
        <v>DOM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10</v>
      </c>
      <c r="L21" s="19">
        <v>0</v>
      </c>
      <c r="M21" s="19">
        <v>22</v>
      </c>
      <c r="N21" s="19">
        <v>0</v>
      </c>
      <c r="O21" s="19">
        <v>50</v>
      </c>
      <c r="P21" s="19">
        <v>0</v>
      </c>
      <c r="Q21" s="19">
        <v>49</v>
      </c>
      <c r="R21" s="19">
        <v>0</v>
      </c>
      <c r="S21" s="19">
        <v>0</v>
      </c>
      <c r="T21" s="19">
        <f t="shared" si="3"/>
        <v>0</v>
      </c>
      <c r="U21" s="19">
        <f t="shared" si="3"/>
        <v>131</v>
      </c>
      <c r="V21" s="19">
        <f t="shared" si="4"/>
        <v>131</v>
      </c>
      <c r="W21" s="8"/>
      <c r="X21" s="8"/>
      <c r="Y21" s="8"/>
    </row>
    <row r="22" spans="1:25" ht="12.75" customHeight="1">
      <c r="A22" s="18" t="str">
        <f>'Master sheet'!B6</f>
        <v>GRD</v>
      </c>
      <c r="B22" s="19">
        <v>1</v>
      </c>
      <c r="C22" s="19">
        <v>63</v>
      </c>
      <c r="D22" s="19">
        <v>0</v>
      </c>
      <c r="E22" s="19">
        <v>30</v>
      </c>
      <c r="F22" s="19">
        <v>0</v>
      </c>
      <c r="G22" s="19">
        <v>10</v>
      </c>
      <c r="H22" s="19">
        <v>0</v>
      </c>
      <c r="I22" s="19">
        <v>12</v>
      </c>
      <c r="J22" s="19">
        <v>0</v>
      </c>
      <c r="K22" s="19">
        <v>30</v>
      </c>
      <c r="L22" s="19">
        <v>0</v>
      </c>
      <c r="M22" s="19">
        <v>121</v>
      </c>
      <c r="N22" s="19">
        <v>2</v>
      </c>
      <c r="O22" s="19">
        <v>49</v>
      </c>
      <c r="P22" s="19">
        <v>3</v>
      </c>
      <c r="Q22" s="19">
        <v>99</v>
      </c>
      <c r="R22" s="19">
        <v>0</v>
      </c>
      <c r="S22" s="19">
        <v>1</v>
      </c>
      <c r="T22" s="19">
        <f t="shared" si="3"/>
        <v>6</v>
      </c>
      <c r="U22" s="19">
        <f t="shared" si="3"/>
        <v>415</v>
      </c>
      <c r="V22" s="19">
        <f t="shared" si="4"/>
        <v>421</v>
      </c>
      <c r="W22" s="8"/>
      <c r="X22" s="8"/>
      <c r="Y22" s="8"/>
    </row>
    <row r="23" spans="1:25" ht="12.75" customHeight="1">
      <c r="A23" s="18" t="str">
        <f>'Master sheet'!B7</f>
        <v>MON</v>
      </c>
      <c r="B23" s="19">
        <v>0</v>
      </c>
      <c r="C23" s="19">
        <v>0</v>
      </c>
      <c r="D23" s="19">
        <v>0</v>
      </c>
      <c r="E23" s="19">
        <v>0</v>
      </c>
      <c r="F23" s="20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18</v>
      </c>
      <c r="T23" s="19">
        <f t="shared" si="3"/>
        <v>0</v>
      </c>
      <c r="U23" s="19">
        <f t="shared" si="3"/>
        <v>18</v>
      </c>
      <c r="V23" s="19">
        <f t="shared" si="4"/>
        <v>18</v>
      </c>
      <c r="W23" s="8"/>
      <c r="X23" s="8"/>
      <c r="Y23" s="8"/>
    </row>
    <row r="24" spans="1:25" ht="12.75" customHeight="1">
      <c r="A24" s="18" t="str">
        <f>'Master sheet'!B8</f>
        <v>SKN</v>
      </c>
      <c r="B24" s="19">
        <v>0</v>
      </c>
      <c r="C24" s="19">
        <v>2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10</v>
      </c>
      <c r="L24" s="19">
        <v>0</v>
      </c>
      <c r="M24" s="19">
        <v>53</v>
      </c>
      <c r="N24" s="19">
        <v>0</v>
      </c>
      <c r="O24" s="19">
        <v>3</v>
      </c>
      <c r="P24" s="19">
        <v>0</v>
      </c>
      <c r="Q24" s="19">
        <v>33</v>
      </c>
      <c r="R24" s="19">
        <v>0</v>
      </c>
      <c r="S24" s="19">
        <v>0</v>
      </c>
      <c r="T24" s="19">
        <f t="shared" si="3"/>
        <v>0</v>
      </c>
      <c r="U24" s="19">
        <f t="shared" si="3"/>
        <v>101</v>
      </c>
      <c r="V24" s="19">
        <f t="shared" si="4"/>
        <v>101</v>
      </c>
      <c r="W24" s="8"/>
      <c r="X24" s="8"/>
      <c r="Y24" s="8"/>
    </row>
    <row r="25" spans="1:25" ht="12.75" customHeight="1">
      <c r="A25" s="18" t="str">
        <f>'Master sheet'!B9</f>
        <v>SLU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f t="shared" si="3"/>
        <v>0</v>
      </c>
      <c r="U25" s="19">
        <f t="shared" si="3"/>
        <v>0</v>
      </c>
      <c r="V25" s="19">
        <f t="shared" si="4"/>
        <v>0</v>
      </c>
      <c r="W25" s="8"/>
      <c r="X25" s="8"/>
      <c r="Y25" s="8"/>
    </row>
    <row r="26" spans="1:25" ht="12.75" customHeight="1">
      <c r="A26" s="18" t="str">
        <f>'Master sheet'!B10</f>
        <v>SVG</v>
      </c>
      <c r="B26" s="19">
        <v>0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1</v>
      </c>
      <c r="S26" s="19">
        <v>367</v>
      </c>
      <c r="T26" s="19">
        <f t="shared" si="3"/>
        <v>1</v>
      </c>
      <c r="U26" s="19">
        <f t="shared" si="3"/>
        <v>367</v>
      </c>
      <c r="V26" s="19">
        <f t="shared" si="4"/>
        <v>368</v>
      </c>
      <c r="W26" s="8"/>
      <c r="X26" s="8"/>
      <c r="Y26" s="8"/>
    </row>
    <row r="27" spans="1:25" ht="12.75" customHeight="1">
      <c r="A27" s="18" t="str">
        <f>'Master sheet'!B11</f>
        <v>VI</v>
      </c>
      <c r="B27" s="19">
        <v>0</v>
      </c>
      <c r="C27" s="19">
        <v>0</v>
      </c>
      <c r="D27" s="19">
        <v>0</v>
      </c>
      <c r="E27" s="19">
        <v>0</v>
      </c>
      <c r="F27" s="19">
        <v>0</v>
      </c>
      <c r="G27" s="19">
        <v>12</v>
      </c>
      <c r="H27" s="19">
        <v>0</v>
      </c>
      <c r="I27" s="19">
        <v>3</v>
      </c>
      <c r="J27" s="19">
        <v>0</v>
      </c>
      <c r="K27" s="19">
        <v>1</v>
      </c>
      <c r="L27" s="19">
        <v>0</v>
      </c>
      <c r="M27" s="19">
        <v>1</v>
      </c>
      <c r="N27" s="19">
        <v>1</v>
      </c>
      <c r="O27" s="717">
        <v>45</v>
      </c>
      <c r="P27" s="19">
        <v>1</v>
      </c>
      <c r="Q27" s="19">
        <v>56</v>
      </c>
      <c r="R27" s="19">
        <v>0</v>
      </c>
      <c r="S27" s="19">
        <v>0</v>
      </c>
      <c r="T27" s="19">
        <f t="shared" si="3"/>
        <v>2</v>
      </c>
      <c r="U27" s="19">
        <f t="shared" si="3"/>
        <v>118</v>
      </c>
      <c r="V27" s="19">
        <f t="shared" si="4"/>
        <v>120</v>
      </c>
      <c r="W27" s="8"/>
      <c r="X27" s="8"/>
      <c r="Y27" s="8"/>
    </row>
    <row r="28" spans="1:25" ht="12.75" customHeight="1">
      <c r="A28" s="18" t="str">
        <f>'Master sheet'!B12</f>
        <v xml:space="preserve">OECS </v>
      </c>
      <c r="B28" s="19">
        <f t="shared" ref="B28:V28" si="5">SUM(B19:B27)</f>
        <v>1</v>
      </c>
      <c r="C28" s="19">
        <f t="shared" si="5"/>
        <v>65</v>
      </c>
      <c r="D28" s="19">
        <f t="shared" si="5"/>
        <v>0</v>
      </c>
      <c r="E28" s="19">
        <f t="shared" si="5"/>
        <v>30</v>
      </c>
      <c r="F28" s="19">
        <f t="shared" si="5"/>
        <v>0</v>
      </c>
      <c r="G28" s="19">
        <f t="shared" si="5"/>
        <v>22</v>
      </c>
      <c r="H28" s="19">
        <f t="shared" si="5"/>
        <v>0</v>
      </c>
      <c r="I28" s="19">
        <f t="shared" si="5"/>
        <v>15</v>
      </c>
      <c r="J28" s="19">
        <f t="shared" si="5"/>
        <v>0</v>
      </c>
      <c r="K28" s="19">
        <f t="shared" si="5"/>
        <v>51</v>
      </c>
      <c r="L28" s="19">
        <f t="shared" si="5"/>
        <v>0</v>
      </c>
      <c r="M28" s="19">
        <f t="shared" si="5"/>
        <v>197</v>
      </c>
      <c r="N28" s="19">
        <f t="shared" si="5"/>
        <v>3</v>
      </c>
      <c r="O28" s="19">
        <f t="shared" si="5"/>
        <v>147</v>
      </c>
      <c r="P28" s="19">
        <f t="shared" si="5"/>
        <v>4</v>
      </c>
      <c r="Q28" s="19">
        <f t="shared" si="5"/>
        <v>237</v>
      </c>
      <c r="R28" s="19">
        <f t="shared" si="5"/>
        <v>1</v>
      </c>
      <c r="S28" s="19">
        <f t="shared" si="5"/>
        <v>386</v>
      </c>
      <c r="T28" s="19">
        <f t="shared" si="5"/>
        <v>9</v>
      </c>
      <c r="U28" s="19">
        <f t="shared" si="5"/>
        <v>1150</v>
      </c>
      <c r="V28" s="19">
        <f t="shared" si="5"/>
        <v>1159</v>
      </c>
      <c r="W28" s="8"/>
      <c r="X28" s="8"/>
      <c r="Y28" s="8"/>
    </row>
    <row r="29" spans="1:25" ht="12.75" customHeight="1">
      <c r="A29" s="463" t="s">
        <v>15</v>
      </c>
      <c r="B29" s="461"/>
      <c r="C29" s="461"/>
      <c r="D29" s="461"/>
      <c r="E29" s="461"/>
      <c r="F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8"/>
      <c r="X29" s="8"/>
      <c r="Y29" s="8"/>
    </row>
    <row r="30" spans="1:25" ht="12.75" customHeight="1">
      <c r="A30" s="14"/>
      <c r="B30" s="462" t="s">
        <v>29</v>
      </c>
      <c r="C30" s="461"/>
      <c r="D30" s="461"/>
      <c r="E30" s="461"/>
      <c r="F30" s="461"/>
      <c r="G30" s="461"/>
      <c r="H30" s="461"/>
      <c r="I30" s="461"/>
      <c r="J30" s="462" t="s">
        <v>30</v>
      </c>
      <c r="K30" s="461"/>
      <c r="L30" s="461"/>
      <c r="M30" s="461"/>
      <c r="N30" s="461"/>
      <c r="O30" s="461"/>
      <c r="P30" s="461"/>
      <c r="Q30" s="461"/>
      <c r="R30" s="13"/>
      <c r="S30" s="13"/>
      <c r="T30" s="462"/>
      <c r="U30" s="461"/>
      <c r="V30" s="461"/>
      <c r="W30" s="8"/>
      <c r="X30" s="8"/>
      <c r="Y30" s="8"/>
    </row>
    <row r="31" spans="1:25" ht="12.75" customHeight="1">
      <c r="A31" s="14"/>
      <c r="B31" s="462" t="s">
        <v>1</v>
      </c>
      <c r="C31" s="461"/>
      <c r="D31" s="461"/>
      <c r="E31" s="461"/>
      <c r="F31" s="462" t="s">
        <v>17</v>
      </c>
      <c r="G31" s="461"/>
      <c r="H31" s="461"/>
      <c r="I31" s="461"/>
      <c r="J31" s="462" t="s">
        <v>1</v>
      </c>
      <c r="K31" s="461"/>
      <c r="L31" s="461"/>
      <c r="M31" s="461"/>
      <c r="N31" s="462" t="s">
        <v>17</v>
      </c>
      <c r="O31" s="461"/>
      <c r="P31" s="461"/>
      <c r="Q31" s="461"/>
      <c r="R31" s="15"/>
      <c r="S31" s="15"/>
      <c r="T31" s="462"/>
      <c r="U31" s="461"/>
      <c r="V31" s="461"/>
      <c r="W31" s="8"/>
      <c r="X31" s="8"/>
      <c r="Y31" s="8"/>
    </row>
    <row r="32" spans="1:25" ht="12.75" customHeight="1">
      <c r="A32" s="14" t="s">
        <v>31</v>
      </c>
      <c r="B32" s="462" t="s">
        <v>32</v>
      </c>
      <c r="C32" s="461"/>
      <c r="D32" s="462" t="s">
        <v>33</v>
      </c>
      <c r="E32" s="461"/>
      <c r="F32" s="462" t="s">
        <v>32</v>
      </c>
      <c r="G32" s="461"/>
      <c r="H32" s="462" t="s">
        <v>33</v>
      </c>
      <c r="I32" s="461"/>
      <c r="J32" s="462" t="s">
        <v>32</v>
      </c>
      <c r="K32" s="461"/>
      <c r="L32" s="462" t="s">
        <v>33</v>
      </c>
      <c r="M32" s="461"/>
      <c r="N32" s="462" t="s">
        <v>32</v>
      </c>
      <c r="O32" s="461"/>
      <c r="P32" s="462" t="s">
        <v>33</v>
      </c>
      <c r="Q32" s="461"/>
      <c r="R32" s="462" t="s">
        <v>34</v>
      </c>
      <c r="S32" s="461"/>
      <c r="T32" s="462" t="s">
        <v>35</v>
      </c>
      <c r="U32" s="461"/>
      <c r="V32" s="461"/>
      <c r="W32" s="8"/>
      <c r="X32" s="8"/>
      <c r="Y32" s="8"/>
    </row>
    <row r="33" spans="1:25" ht="12.75" customHeight="1">
      <c r="A33" s="12"/>
      <c r="B33" s="17" t="s">
        <v>36</v>
      </c>
      <c r="C33" s="17" t="s">
        <v>37</v>
      </c>
      <c r="D33" s="17" t="s">
        <v>36</v>
      </c>
      <c r="E33" s="17" t="s">
        <v>37</v>
      </c>
      <c r="F33" s="17" t="s">
        <v>36</v>
      </c>
      <c r="G33" s="17" t="s">
        <v>37</v>
      </c>
      <c r="H33" s="17" t="s">
        <v>36</v>
      </c>
      <c r="I33" s="17" t="s">
        <v>37</v>
      </c>
      <c r="J33" s="17" t="s">
        <v>36</v>
      </c>
      <c r="K33" s="17" t="s">
        <v>37</v>
      </c>
      <c r="L33" s="17" t="s">
        <v>36</v>
      </c>
      <c r="M33" s="17" t="s">
        <v>37</v>
      </c>
      <c r="N33" s="17" t="s">
        <v>36</v>
      </c>
      <c r="O33" s="17" t="s">
        <v>37</v>
      </c>
      <c r="P33" s="17" t="s">
        <v>36</v>
      </c>
      <c r="Q33" s="17" t="s">
        <v>37</v>
      </c>
      <c r="R33" s="17" t="s">
        <v>36</v>
      </c>
      <c r="S33" s="17" t="s">
        <v>37</v>
      </c>
      <c r="T33" s="17" t="s">
        <v>36</v>
      </c>
      <c r="U33" s="17" t="s">
        <v>37</v>
      </c>
      <c r="V33" s="17" t="s">
        <v>38</v>
      </c>
      <c r="W33" s="8"/>
      <c r="X33" s="8"/>
      <c r="Y33" s="8"/>
    </row>
    <row r="34" spans="1:25" ht="12.75" customHeight="1">
      <c r="A34" s="462" t="s">
        <v>41</v>
      </c>
      <c r="B34" s="461"/>
      <c r="C34" s="461"/>
      <c r="D34" s="461"/>
      <c r="E34" s="461"/>
      <c r="F34" s="461"/>
      <c r="G34" s="461"/>
      <c r="H34" s="461"/>
      <c r="I34" s="461"/>
      <c r="J34" s="461"/>
      <c r="K34" s="461"/>
      <c r="L34" s="461"/>
      <c r="M34" s="461"/>
      <c r="N34" s="461"/>
      <c r="O34" s="461"/>
      <c r="P34" s="461"/>
      <c r="Q34" s="461"/>
      <c r="R34" s="461"/>
      <c r="S34" s="461"/>
      <c r="T34" s="461"/>
      <c r="U34" s="461"/>
      <c r="V34" s="461"/>
      <c r="W34" s="8"/>
      <c r="X34" s="8"/>
      <c r="Y34" s="8"/>
    </row>
    <row r="35" spans="1:25" ht="12.75" customHeight="1">
      <c r="A35" s="21" t="str">
        <f>'Master sheet'!B3</f>
        <v>ANG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>
        <f t="shared" ref="T35:U43" si="6">SUM(B35+D35+F35+H35+J35+L35+N35+P35+R35)</f>
        <v>0</v>
      </c>
      <c r="U35" s="19">
        <f t="shared" si="6"/>
        <v>0</v>
      </c>
      <c r="V35" s="19">
        <f t="shared" ref="V35:V43" si="7">SUM(T35:U35)</f>
        <v>0</v>
      </c>
      <c r="W35" s="8"/>
      <c r="X35" s="8"/>
      <c r="Y35" s="8"/>
    </row>
    <row r="36" spans="1:25" ht="12.75" customHeight="1">
      <c r="A36" s="21" t="str">
        <f>'Master sheet'!B4</f>
        <v>A&amp;B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>
        <f t="shared" si="6"/>
        <v>0</v>
      </c>
      <c r="U36" s="19">
        <f t="shared" si="6"/>
        <v>0</v>
      </c>
      <c r="V36" s="19">
        <f t="shared" si="7"/>
        <v>0</v>
      </c>
      <c r="W36" s="8"/>
      <c r="X36" s="8"/>
      <c r="Y36" s="8"/>
    </row>
    <row r="37" spans="1:25" ht="12.75" customHeight="1">
      <c r="A37" s="21" t="str">
        <f>'Master sheet'!B5</f>
        <v>DOM</v>
      </c>
      <c r="B37" s="19">
        <v>2</v>
      </c>
      <c r="C37" s="19">
        <v>22</v>
      </c>
      <c r="D37" s="19">
        <v>0</v>
      </c>
      <c r="E37" s="19">
        <v>0</v>
      </c>
      <c r="F37" s="19">
        <v>1</v>
      </c>
      <c r="G37" s="19">
        <v>9</v>
      </c>
      <c r="H37" s="19">
        <v>0</v>
      </c>
      <c r="I37" s="19">
        <v>0</v>
      </c>
      <c r="J37" s="19">
        <v>9</v>
      </c>
      <c r="K37" s="19">
        <v>12</v>
      </c>
      <c r="L37" s="19">
        <v>0</v>
      </c>
      <c r="M37" s="19">
        <v>0</v>
      </c>
      <c r="N37" s="19">
        <v>0</v>
      </c>
      <c r="O37" s="19">
        <v>2</v>
      </c>
      <c r="P37" s="19">
        <v>0</v>
      </c>
      <c r="Q37" s="19">
        <v>0</v>
      </c>
      <c r="R37" s="19">
        <v>0</v>
      </c>
      <c r="S37" s="19">
        <v>0</v>
      </c>
      <c r="T37" s="19">
        <f t="shared" si="6"/>
        <v>12</v>
      </c>
      <c r="U37" s="19">
        <f t="shared" si="6"/>
        <v>45</v>
      </c>
      <c r="V37" s="19">
        <f t="shared" si="7"/>
        <v>57</v>
      </c>
      <c r="W37" s="8"/>
      <c r="X37" s="8"/>
      <c r="Y37" s="8"/>
    </row>
    <row r="38" spans="1:25" ht="12.75" customHeight="1">
      <c r="A38" s="21" t="str">
        <f>'Master sheet'!B6</f>
        <v>GRD</v>
      </c>
      <c r="B38" s="19">
        <v>1</v>
      </c>
      <c r="C38" s="19">
        <v>5</v>
      </c>
      <c r="D38" s="19">
        <v>0</v>
      </c>
      <c r="E38" s="19">
        <v>0</v>
      </c>
      <c r="F38" s="19">
        <v>0</v>
      </c>
      <c r="G38" s="19">
        <v>1</v>
      </c>
      <c r="H38" s="19">
        <v>0</v>
      </c>
      <c r="I38" s="19">
        <v>0</v>
      </c>
      <c r="J38" s="19">
        <v>0</v>
      </c>
      <c r="K38" s="19">
        <v>3</v>
      </c>
      <c r="L38" s="19">
        <v>0</v>
      </c>
      <c r="M38" s="19">
        <v>0</v>
      </c>
      <c r="N38" s="19">
        <v>0</v>
      </c>
      <c r="O38" s="19">
        <v>1</v>
      </c>
      <c r="P38" s="19">
        <v>2</v>
      </c>
      <c r="Q38" s="19">
        <v>0</v>
      </c>
      <c r="R38" s="19">
        <v>23</v>
      </c>
      <c r="S38" s="19">
        <v>28</v>
      </c>
      <c r="T38" s="19">
        <f t="shared" si="6"/>
        <v>26</v>
      </c>
      <c r="U38" s="19">
        <f t="shared" si="6"/>
        <v>38</v>
      </c>
      <c r="V38" s="19">
        <f t="shared" si="7"/>
        <v>64</v>
      </c>
      <c r="W38" s="8"/>
      <c r="X38" s="8"/>
      <c r="Y38" s="8"/>
    </row>
    <row r="39" spans="1:25" ht="12.75" customHeight="1">
      <c r="A39" s="21" t="str">
        <f>'Master sheet'!B7</f>
        <v>MON</v>
      </c>
      <c r="B39" s="19">
        <v>0</v>
      </c>
      <c r="C39" s="19">
        <v>2</v>
      </c>
      <c r="D39" s="19">
        <v>0</v>
      </c>
      <c r="E39" s="19">
        <v>0</v>
      </c>
      <c r="F39" s="20">
        <v>0</v>
      </c>
      <c r="G39" s="19">
        <v>1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f t="shared" si="6"/>
        <v>0</v>
      </c>
      <c r="U39" s="19">
        <f t="shared" si="6"/>
        <v>3</v>
      </c>
      <c r="V39" s="19">
        <f t="shared" si="7"/>
        <v>3</v>
      </c>
      <c r="W39" s="8"/>
      <c r="X39" s="8"/>
      <c r="Y39" s="8"/>
    </row>
    <row r="40" spans="1:25" ht="12.75" customHeight="1">
      <c r="A40" s="21" t="str">
        <f>'Master sheet'!B8</f>
        <v>SKN</v>
      </c>
      <c r="B40" s="19">
        <v>4</v>
      </c>
      <c r="C40" s="19">
        <v>18</v>
      </c>
      <c r="D40" s="19">
        <v>0</v>
      </c>
      <c r="E40" s="19">
        <v>0</v>
      </c>
      <c r="F40" s="19">
        <v>0</v>
      </c>
      <c r="G40" s="19">
        <v>6</v>
      </c>
      <c r="H40" s="19">
        <v>0</v>
      </c>
      <c r="I40" s="19">
        <v>1</v>
      </c>
      <c r="J40" s="19">
        <v>0</v>
      </c>
      <c r="K40" s="19">
        <v>2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1</v>
      </c>
      <c r="R40" s="19">
        <v>0</v>
      </c>
      <c r="S40" s="19">
        <v>0</v>
      </c>
      <c r="T40" s="19">
        <f t="shared" si="6"/>
        <v>4</v>
      </c>
      <c r="U40" s="19">
        <f t="shared" si="6"/>
        <v>28</v>
      </c>
      <c r="V40" s="19">
        <f t="shared" si="7"/>
        <v>32</v>
      </c>
      <c r="W40" s="8"/>
      <c r="X40" s="8"/>
      <c r="Y40" s="8"/>
    </row>
    <row r="41" spans="1:25" ht="12.75" customHeight="1">
      <c r="A41" s="21" t="str">
        <f>'Master sheet'!B9</f>
        <v>SLU</v>
      </c>
      <c r="B41" s="19">
        <v>11</v>
      </c>
      <c r="C41" s="19">
        <v>60</v>
      </c>
      <c r="D41" s="19">
        <v>0</v>
      </c>
      <c r="E41" s="19">
        <v>0</v>
      </c>
      <c r="F41" s="19">
        <v>0</v>
      </c>
      <c r="G41" s="19">
        <v>6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1</v>
      </c>
      <c r="P41" s="19">
        <v>0</v>
      </c>
      <c r="Q41" s="19">
        <v>0</v>
      </c>
      <c r="R41" s="19">
        <v>0</v>
      </c>
      <c r="S41" s="19">
        <v>0</v>
      </c>
      <c r="T41" s="19">
        <f t="shared" si="6"/>
        <v>11</v>
      </c>
      <c r="U41" s="19">
        <f t="shared" si="6"/>
        <v>67</v>
      </c>
      <c r="V41" s="19">
        <f t="shared" si="7"/>
        <v>78</v>
      </c>
      <c r="W41" s="8"/>
      <c r="X41" s="8"/>
      <c r="Y41" s="8"/>
    </row>
    <row r="42" spans="1:25" ht="12.75" customHeight="1">
      <c r="A42" s="21" t="str">
        <f>'Master sheet'!B10</f>
        <v>SVG</v>
      </c>
      <c r="B42" s="19">
        <v>5</v>
      </c>
      <c r="C42" s="19">
        <v>44</v>
      </c>
      <c r="D42" s="19">
        <v>0</v>
      </c>
      <c r="E42" s="19">
        <v>0</v>
      </c>
      <c r="F42" s="19">
        <v>0</v>
      </c>
      <c r="G42" s="19">
        <v>6</v>
      </c>
      <c r="H42" s="19">
        <v>1</v>
      </c>
      <c r="I42" s="19">
        <v>0</v>
      </c>
      <c r="J42" s="19">
        <v>1</v>
      </c>
      <c r="K42" s="19">
        <v>5</v>
      </c>
      <c r="L42" s="19">
        <v>1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4</v>
      </c>
      <c r="T42" s="19">
        <f t="shared" si="6"/>
        <v>8</v>
      </c>
      <c r="U42" s="19">
        <f t="shared" si="6"/>
        <v>59</v>
      </c>
      <c r="V42" s="19">
        <f t="shared" si="7"/>
        <v>67</v>
      </c>
      <c r="W42" s="8"/>
      <c r="X42" s="8"/>
      <c r="Y42" s="8"/>
    </row>
    <row r="43" spans="1:25" ht="12.75" customHeight="1">
      <c r="A43" s="21" t="str">
        <f>'Master sheet'!B11</f>
        <v>VI</v>
      </c>
      <c r="B43" s="19">
        <v>1</v>
      </c>
      <c r="C43" s="19">
        <v>14</v>
      </c>
      <c r="D43" s="19">
        <v>0</v>
      </c>
      <c r="E43" s="19">
        <v>0</v>
      </c>
      <c r="F43" s="19">
        <v>2</v>
      </c>
      <c r="G43" s="19">
        <v>9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f t="shared" si="6"/>
        <v>3</v>
      </c>
      <c r="U43" s="19">
        <f t="shared" si="6"/>
        <v>23</v>
      </c>
      <c r="V43" s="19">
        <f t="shared" si="7"/>
        <v>26</v>
      </c>
      <c r="W43" s="8"/>
      <c r="X43" s="8"/>
      <c r="Y43" s="8"/>
    </row>
    <row r="44" spans="1:25" ht="12.75" customHeight="1">
      <c r="A44" s="21" t="str">
        <f>'Master sheet'!B12</f>
        <v xml:space="preserve">OECS </v>
      </c>
      <c r="B44" s="19">
        <f t="shared" ref="B44:V44" si="8">SUM(B35:B43)</f>
        <v>24</v>
      </c>
      <c r="C44" s="19">
        <f t="shared" si="8"/>
        <v>165</v>
      </c>
      <c r="D44" s="19">
        <f t="shared" si="8"/>
        <v>0</v>
      </c>
      <c r="E44" s="19">
        <f t="shared" si="8"/>
        <v>0</v>
      </c>
      <c r="F44" s="19">
        <f t="shared" si="8"/>
        <v>3</v>
      </c>
      <c r="G44" s="19">
        <f t="shared" si="8"/>
        <v>38</v>
      </c>
      <c r="H44" s="19">
        <f t="shared" si="8"/>
        <v>1</v>
      </c>
      <c r="I44" s="19">
        <f t="shared" si="8"/>
        <v>1</v>
      </c>
      <c r="J44" s="19">
        <f t="shared" si="8"/>
        <v>10</v>
      </c>
      <c r="K44" s="19">
        <f t="shared" si="8"/>
        <v>22</v>
      </c>
      <c r="L44" s="19">
        <f t="shared" si="8"/>
        <v>1</v>
      </c>
      <c r="M44" s="19">
        <f t="shared" si="8"/>
        <v>0</v>
      </c>
      <c r="N44" s="19">
        <f t="shared" si="8"/>
        <v>0</v>
      </c>
      <c r="O44" s="19">
        <f t="shared" si="8"/>
        <v>4</v>
      </c>
      <c r="P44" s="19">
        <f t="shared" si="8"/>
        <v>2</v>
      </c>
      <c r="Q44" s="19">
        <f t="shared" si="8"/>
        <v>1</v>
      </c>
      <c r="R44" s="19">
        <f t="shared" si="8"/>
        <v>23</v>
      </c>
      <c r="S44" s="19">
        <f t="shared" si="8"/>
        <v>32</v>
      </c>
      <c r="T44" s="19">
        <f t="shared" si="8"/>
        <v>64</v>
      </c>
      <c r="U44" s="19">
        <f t="shared" si="8"/>
        <v>263</v>
      </c>
      <c r="V44" s="19">
        <f t="shared" si="8"/>
        <v>327</v>
      </c>
      <c r="W44" s="8"/>
      <c r="X44" s="8"/>
      <c r="Y44" s="8"/>
    </row>
    <row r="45" spans="1:25" ht="12.75" customHeight="1">
      <c r="A45" s="460" t="s">
        <v>42</v>
      </c>
      <c r="B45" s="461"/>
      <c r="C45" s="461"/>
      <c r="D45" s="461"/>
      <c r="E45" s="461"/>
      <c r="F45" s="461"/>
      <c r="G45" s="461"/>
      <c r="H45" s="461"/>
      <c r="I45" s="461"/>
      <c r="J45" s="461"/>
      <c r="K45" s="461"/>
      <c r="L45" s="461"/>
      <c r="M45" s="461"/>
      <c r="N45" s="461"/>
      <c r="O45" s="461"/>
      <c r="P45" s="461"/>
      <c r="Q45" s="461"/>
      <c r="R45" s="461"/>
      <c r="S45" s="461"/>
      <c r="T45" s="461"/>
      <c r="U45" s="461"/>
      <c r="V45" s="461"/>
      <c r="W45" s="8"/>
      <c r="X45" s="8"/>
      <c r="Y45" s="8"/>
    </row>
    <row r="46" spans="1:25" ht="12.75" customHeight="1">
      <c r="A46" s="18" t="str">
        <f>'Master sheet'!B3</f>
        <v>ANG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>
        <f t="shared" ref="T46:U54" si="9">SUM(B46+D46+F46+H46+J46+L46+N46+P46+R46)</f>
        <v>0</v>
      </c>
      <c r="U46" s="19">
        <f t="shared" si="9"/>
        <v>0</v>
      </c>
      <c r="V46" s="19">
        <f t="shared" ref="V46:V54" si="10">SUM(T46:U46)</f>
        <v>0</v>
      </c>
      <c r="W46" s="8"/>
      <c r="X46" s="8"/>
      <c r="Y46" s="8"/>
    </row>
    <row r="47" spans="1:25" ht="12.75" customHeight="1">
      <c r="A47" s="18" t="str">
        <f>'Master sheet'!B4</f>
        <v>A&amp;B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>
        <f t="shared" si="9"/>
        <v>0</v>
      </c>
      <c r="U47" s="19">
        <f t="shared" si="9"/>
        <v>0</v>
      </c>
      <c r="V47" s="19">
        <f t="shared" si="10"/>
        <v>0</v>
      </c>
      <c r="W47" s="8"/>
      <c r="X47" s="8"/>
      <c r="Y47" s="8"/>
    </row>
    <row r="48" spans="1:25" ht="12.75" customHeight="1">
      <c r="A48" s="18" t="str">
        <f>'Master sheet'!B5</f>
        <v>DOM</v>
      </c>
      <c r="B48" s="19">
        <v>0</v>
      </c>
      <c r="C48" s="19">
        <v>3</v>
      </c>
      <c r="D48" s="19">
        <v>0</v>
      </c>
      <c r="E48" s="19">
        <v>0</v>
      </c>
      <c r="F48" s="19">
        <v>0</v>
      </c>
      <c r="G48" s="19">
        <v>3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f t="shared" si="9"/>
        <v>0</v>
      </c>
      <c r="U48" s="19">
        <f t="shared" si="9"/>
        <v>6</v>
      </c>
      <c r="V48" s="19">
        <f t="shared" si="10"/>
        <v>6</v>
      </c>
      <c r="W48" s="8"/>
      <c r="X48" s="8"/>
      <c r="Y48" s="8"/>
    </row>
    <row r="49" spans="1:34" ht="12.75" customHeight="1">
      <c r="A49" s="18" t="str">
        <f>'Master sheet'!B6</f>
        <v>GRD</v>
      </c>
      <c r="B49" s="19">
        <v>3</v>
      </c>
      <c r="C49" s="19">
        <v>13</v>
      </c>
      <c r="D49" s="19">
        <v>1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5</v>
      </c>
      <c r="K49" s="19">
        <v>13</v>
      </c>
      <c r="L49" s="19">
        <v>0</v>
      </c>
      <c r="M49" s="19">
        <v>1</v>
      </c>
      <c r="N49" s="19">
        <v>0</v>
      </c>
      <c r="O49" s="19">
        <v>0</v>
      </c>
      <c r="P49" s="19">
        <v>1</v>
      </c>
      <c r="Q49" s="19">
        <v>0</v>
      </c>
      <c r="R49" s="19">
        <v>1</v>
      </c>
      <c r="S49" s="19">
        <v>0</v>
      </c>
      <c r="T49" s="19">
        <f t="shared" si="9"/>
        <v>11</v>
      </c>
      <c r="U49" s="19">
        <f t="shared" si="9"/>
        <v>27</v>
      </c>
      <c r="V49" s="19">
        <f t="shared" si="10"/>
        <v>38</v>
      </c>
      <c r="W49" s="8"/>
      <c r="X49" s="8"/>
      <c r="Y49" s="8"/>
    </row>
    <row r="50" spans="1:34" ht="12.75" customHeight="1">
      <c r="A50" s="18" t="str">
        <f>'Master sheet'!B7</f>
        <v>MON</v>
      </c>
      <c r="B50" s="19">
        <v>0</v>
      </c>
      <c r="C50" s="19">
        <v>1</v>
      </c>
      <c r="D50" s="19">
        <v>0</v>
      </c>
      <c r="E50" s="19">
        <v>0</v>
      </c>
      <c r="F50" s="20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f t="shared" si="9"/>
        <v>0</v>
      </c>
      <c r="U50" s="19">
        <f t="shared" si="9"/>
        <v>1</v>
      </c>
      <c r="V50" s="19">
        <f t="shared" si="10"/>
        <v>1</v>
      </c>
      <c r="W50" s="8"/>
      <c r="X50" s="8"/>
      <c r="Y50" s="8"/>
    </row>
    <row r="51" spans="1:34" ht="12.75" customHeight="1">
      <c r="A51" s="18" t="str">
        <f>'Master sheet'!B8</f>
        <v>SKN</v>
      </c>
      <c r="B51" s="19">
        <v>1</v>
      </c>
      <c r="C51" s="19">
        <v>9</v>
      </c>
      <c r="D51" s="19">
        <v>0</v>
      </c>
      <c r="E51" s="19">
        <v>0</v>
      </c>
      <c r="F51" s="19">
        <v>1</v>
      </c>
      <c r="G51" s="19">
        <v>1</v>
      </c>
      <c r="H51" s="19">
        <v>0</v>
      </c>
      <c r="I51" s="19">
        <v>0</v>
      </c>
      <c r="J51" s="19">
        <v>3</v>
      </c>
      <c r="K51" s="19">
        <v>13</v>
      </c>
      <c r="L51" s="19">
        <v>0</v>
      </c>
      <c r="M51" s="19">
        <v>0</v>
      </c>
      <c r="N51" s="19">
        <v>0</v>
      </c>
      <c r="O51" s="19">
        <v>1</v>
      </c>
      <c r="P51" s="19">
        <v>0</v>
      </c>
      <c r="Q51" s="19">
        <v>1</v>
      </c>
      <c r="R51" s="19">
        <v>0</v>
      </c>
      <c r="S51" s="19">
        <v>0</v>
      </c>
      <c r="T51" s="19">
        <f t="shared" si="9"/>
        <v>5</v>
      </c>
      <c r="U51" s="19">
        <f t="shared" si="9"/>
        <v>25</v>
      </c>
      <c r="V51" s="19">
        <f t="shared" si="10"/>
        <v>30</v>
      </c>
      <c r="W51" s="8"/>
      <c r="X51" s="8"/>
      <c r="Y51" s="8"/>
    </row>
    <row r="52" spans="1:34" ht="12.75" customHeight="1">
      <c r="A52" s="18" t="str">
        <f>'Master sheet'!B9</f>
        <v>SLU</v>
      </c>
      <c r="B52" s="19">
        <v>0</v>
      </c>
      <c r="C52" s="19">
        <v>4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1</v>
      </c>
      <c r="P52" s="19">
        <v>0</v>
      </c>
      <c r="Q52" s="19">
        <v>0</v>
      </c>
      <c r="R52" s="19">
        <v>0</v>
      </c>
      <c r="S52" s="19">
        <v>0</v>
      </c>
      <c r="T52" s="19">
        <f t="shared" si="9"/>
        <v>0</v>
      </c>
      <c r="U52" s="19">
        <f t="shared" si="9"/>
        <v>5</v>
      </c>
      <c r="V52" s="19">
        <f t="shared" si="10"/>
        <v>5</v>
      </c>
      <c r="W52" s="8"/>
      <c r="X52" s="8"/>
      <c r="Y52" s="8"/>
    </row>
    <row r="53" spans="1:34" ht="12.75" customHeight="1">
      <c r="A53" s="18" t="str">
        <f>'Master sheet'!B10</f>
        <v>SVG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f t="shared" si="9"/>
        <v>0</v>
      </c>
      <c r="U53" s="19">
        <f t="shared" si="9"/>
        <v>0</v>
      </c>
      <c r="V53" s="19">
        <f t="shared" si="10"/>
        <v>0</v>
      </c>
      <c r="W53" s="8"/>
      <c r="X53" s="8"/>
      <c r="Y53" s="8"/>
    </row>
    <row r="54" spans="1:34" ht="12.75" customHeight="1">
      <c r="A54" s="18" t="str">
        <f>'Master sheet'!B11</f>
        <v>VI</v>
      </c>
      <c r="B54" s="19">
        <v>1</v>
      </c>
      <c r="C54" s="19">
        <v>1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f t="shared" si="9"/>
        <v>1</v>
      </c>
      <c r="U54" s="19">
        <f t="shared" si="9"/>
        <v>1</v>
      </c>
      <c r="V54" s="19">
        <f t="shared" si="10"/>
        <v>2</v>
      </c>
      <c r="W54" s="8"/>
      <c r="X54" s="8"/>
      <c r="Y54" s="8"/>
    </row>
    <row r="55" spans="1:34" ht="12.75" customHeight="1">
      <c r="A55" s="18" t="str">
        <f>'Master sheet'!B12</f>
        <v xml:space="preserve">OECS </v>
      </c>
      <c r="B55" s="19">
        <f t="shared" ref="B55:V55" si="11">SUM(B46:B54)</f>
        <v>5</v>
      </c>
      <c r="C55" s="19">
        <f t="shared" si="11"/>
        <v>31</v>
      </c>
      <c r="D55" s="19">
        <f t="shared" si="11"/>
        <v>1</v>
      </c>
      <c r="E55" s="19">
        <f t="shared" si="11"/>
        <v>0</v>
      </c>
      <c r="F55" s="19">
        <f t="shared" si="11"/>
        <v>1</v>
      </c>
      <c r="G55" s="19">
        <f t="shared" si="11"/>
        <v>4</v>
      </c>
      <c r="H55" s="19">
        <f t="shared" si="11"/>
        <v>0</v>
      </c>
      <c r="I55" s="19">
        <f t="shared" si="11"/>
        <v>0</v>
      </c>
      <c r="J55" s="19">
        <f t="shared" si="11"/>
        <v>8</v>
      </c>
      <c r="K55" s="19">
        <f t="shared" si="11"/>
        <v>26</v>
      </c>
      <c r="L55" s="19">
        <f t="shared" si="11"/>
        <v>0</v>
      </c>
      <c r="M55" s="19">
        <f t="shared" si="11"/>
        <v>1</v>
      </c>
      <c r="N55" s="19">
        <f t="shared" si="11"/>
        <v>0</v>
      </c>
      <c r="O55" s="19">
        <f t="shared" si="11"/>
        <v>2</v>
      </c>
      <c r="P55" s="19">
        <f t="shared" si="11"/>
        <v>1</v>
      </c>
      <c r="Q55" s="19">
        <f t="shared" si="11"/>
        <v>1</v>
      </c>
      <c r="R55" s="19">
        <f t="shared" si="11"/>
        <v>1</v>
      </c>
      <c r="S55" s="19">
        <f t="shared" si="11"/>
        <v>0</v>
      </c>
      <c r="T55" s="19">
        <f t="shared" si="11"/>
        <v>17</v>
      </c>
      <c r="U55" s="19">
        <f t="shared" si="11"/>
        <v>65</v>
      </c>
      <c r="V55" s="19">
        <f t="shared" si="11"/>
        <v>82</v>
      </c>
      <c r="W55" s="8"/>
      <c r="X55" s="8"/>
      <c r="Y55" s="8"/>
    </row>
    <row r="56" spans="1:34" ht="12.75" customHeight="1">
      <c r="A56" s="466" t="s">
        <v>43</v>
      </c>
      <c r="B56" s="461"/>
      <c r="C56" s="461"/>
      <c r="D56" s="461"/>
      <c r="E56" s="461"/>
      <c r="F56" s="461"/>
      <c r="G56" s="461"/>
      <c r="H56" s="461"/>
      <c r="I56" s="461"/>
      <c r="J56" s="461"/>
      <c r="K56" s="461"/>
      <c r="L56" s="461"/>
      <c r="M56" s="461"/>
      <c r="N56" s="461"/>
      <c r="O56" s="461"/>
      <c r="P56" s="461"/>
      <c r="Q56" s="461"/>
      <c r="R56" s="461"/>
      <c r="S56" s="461"/>
      <c r="T56" s="461"/>
      <c r="U56" s="461"/>
      <c r="V56" s="461"/>
      <c r="W56" s="8"/>
      <c r="X56" s="8"/>
      <c r="Y56" s="8"/>
    </row>
    <row r="57" spans="1:34" ht="12.75" customHeight="1">
      <c r="A57" s="18" t="str">
        <f t="shared" ref="A57:A66" si="12">A35</f>
        <v>ANG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>
        <f t="shared" ref="T57:U65" si="13">SUM(B57+D57+F57+H57+J57+L57+N57+P57+R57)</f>
        <v>0</v>
      </c>
      <c r="U57" s="19">
        <f t="shared" si="13"/>
        <v>0</v>
      </c>
      <c r="V57" s="19">
        <f t="shared" ref="V57:V65" si="14">SUM(T57:U57)</f>
        <v>0</v>
      </c>
      <c r="W57" s="8"/>
      <c r="X57" s="8"/>
      <c r="Y57" s="8"/>
    </row>
    <row r="58" spans="1:34" ht="12.75" customHeight="1">
      <c r="A58" s="18" t="str">
        <f t="shared" si="12"/>
        <v>A&amp;B</v>
      </c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>
        <f t="shared" si="13"/>
        <v>0</v>
      </c>
      <c r="U58" s="19">
        <f t="shared" si="13"/>
        <v>0</v>
      </c>
      <c r="V58" s="19">
        <f t="shared" si="14"/>
        <v>0</v>
      </c>
      <c r="W58" s="8"/>
      <c r="X58" s="19"/>
      <c r="Y58" s="19"/>
      <c r="Z58" s="19"/>
      <c r="AA58" s="19"/>
      <c r="AB58" s="19"/>
      <c r="AC58" s="19"/>
      <c r="AD58" s="19"/>
      <c r="AE58" s="19"/>
      <c r="AF58" s="22"/>
      <c r="AH58" s="23"/>
    </row>
    <row r="59" spans="1:34" ht="12.75" customHeight="1">
      <c r="A59" s="18" t="str">
        <f t="shared" si="12"/>
        <v>DOM</v>
      </c>
      <c r="B59" s="19">
        <v>0</v>
      </c>
      <c r="C59" s="19">
        <v>10</v>
      </c>
      <c r="D59" s="19">
        <v>0</v>
      </c>
      <c r="E59" s="19">
        <v>1</v>
      </c>
      <c r="F59" s="19">
        <v>26</v>
      </c>
      <c r="G59" s="19">
        <v>193</v>
      </c>
      <c r="H59" s="19">
        <v>12</v>
      </c>
      <c r="I59" s="19">
        <v>132</v>
      </c>
      <c r="J59" s="19">
        <v>1</v>
      </c>
      <c r="K59" s="19">
        <v>22</v>
      </c>
      <c r="L59" s="19">
        <v>0</v>
      </c>
      <c r="M59" s="19">
        <v>6</v>
      </c>
      <c r="N59" s="19">
        <v>5</v>
      </c>
      <c r="O59" s="19">
        <v>74</v>
      </c>
      <c r="P59" s="19">
        <v>8</v>
      </c>
      <c r="Q59" s="19">
        <v>45</v>
      </c>
      <c r="R59" s="19">
        <v>0</v>
      </c>
      <c r="S59" s="19">
        <v>0</v>
      </c>
      <c r="T59" s="19">
        <f t="shared" si="13"/>
        <v>52</v>
      </c>
      <c r="U59" s="19">
        <f t="shared" si="13"/>
        <v>483</v>
      </c>
      <c r="V59" s="19">
        <f t="shared" si="14"/>
        <v>535</v>
      </c>
      <c r="W59" s="8"/>
      <c r="X59" s="19">
        <v>0</v>
      </c>
      <c r="Y59" s="19">
        <v>10</v>
      </c>
      <c r="Z59" s="19">
        <v>26</v>
      </c>
      <c r="AA59" s="19">
        <v>193</v>
      </c>
      <c r="AB59" s="19">
        <v>1</v>
      </c>
      <c r="AC59" s="19">
        <v>22</v>
      </c>
      <c r="AD59" s="19">
        <v>5</v>
      </c>
      <c r="AE59" s="19">
        <v>74</v>
      </c>
      <c r="AF59" s="22">
        <f>SUM(X59:AE59)</f>
        <v>331</v>
      </c>
      <c r="AG59" s="9">
        <v>535</v>
      </c>
      <c r="AH59" s="23">
        <f>(AF59/AG59)*100</f>
        <v>61.86915887850467</v>
      </c>
    </row>
    <row r="60" spans="1:34" ht="12.75" customHeight="1">
      <c r="A60" s="18" t="str">
        <f t="shared" si="12"/>
        <v>GRD</v>
      </c>
      <c r="B60" s="19">
        <v>14</v>
      </c>
      <c r="C60" s="19">
        <v>111</v>
      </c>
      <c r="D60" s="19">
        <v>5</v>
      </c>
      <c r="E60" s="19">
        <v>32</v>
      </c>
      <c r="F60" s="19">
        <v>0</v>
      </c>
      <c r="G60" s="19">
        <v>6</v>
      </c>
      <c r="H60" s="19">
        <v>0</v>
      </c>
      <c r="I60" s="19">
        <v>7</v>
      </c>
      <c r="J60" s="19">
        <v>77</v>
      </c>
      <c r="K60" s="19">
        <v>266</v>
      </c>
      <c r="L60" s="19">
        <v>49</v>
      </c>
      <c r="M60" s="19">
        <v>130</v>
      </c>
      <c r="N60" s="19">
        <v>3</v>
      </c>
      <c r="O60" s="19">
        <v>9</v>
      </c>
      <c r="P60" s="19">
        <v>5</v>
      </c>
      <c r="Q60" s="19">
        <v>33</v>
      </c>
      <c r="R60" s="19">
        <v>0</v>
      </c>
      <c r="S60" s="19">
        <v>0</v>
      </c>
      <c r="T60" s="19">
        <f t="shared" si="13"/>
        <v>153</v>
      </c>
      <c r="U60" s="19">
        <f t="shared" si="13"/>
        <v>594</v>
      </c>
      <c r="V60" s="19">
        <f t="shared" si="14"/>
        <v>747</v>
      </c>
      <c r="W60" s="8"/>
      <c r="X60" s="19">
        <v>14</v>
      </c>
      <c r="Y60" s="19">
        <v>111</v>
      </c>
      <c r="Z60" s="19">
        <v>0</v>
      </c>
      <c r="AA60" s="19">
        <v>6</v>
      </c>
      <c r="AB60" s="19">
        <v>77</v>
      </c>
      <c r="AC60" s="19">
        <v>266</v>
      </c>
      <c r="AD60" s="19">
        <v>3</v>
      </c>
      <c r="AE60" s="19">
        <v>9</v>
      </c>
      <c r="AF60" s="22">
        <f t="shared" ref="AF60:AF65" si="15">SUM(X60:AE60)</f>
        <v>486</v>
      </c>
      <c r="AG60" s="9">
        <v>747</v>
      </c>
      <c r="AH60" s="23">
        <f t="shared" ref="AH60:AH66" si="16">(AF60/AG60)*100</f>
        <v>65.060240963855421</v>
      </c>
    </row>
    <row r="61" spans="1:34" ht="12.75" customHeight="1">
      <c r="A61" s="18" t="str">
        <f t="shared" si="12"/>
        <v>MON</v>
      </c>
      <c r="B61" s="19">
        <v>0</v>
      </c>
      <c r="C61" s="19">
        <v>7</v>
      </c>
      <c r="D61" s="19">
        <v>0</v>
      </c>
      <c r="E61" s="19">
        <v>2</v>
      </c>
      <c r="F61" s="20">
        <v>0</v>
      </c>
      <c r="G61" s="19">
        <v>0</v>
      </c>
      <c r="H61" s="19">
        <v>0</v>
      </c>
      <c r="I61" s="19">
        <v>0</v>
      </c>
      <c r="J61" s="19">
        <v>0</v>
      </c>
      <c r="K61" s="19">
        <v>7</v>
      </c>
      <c r="L61" s="19">
        <v>0</v>
      </c>
      <c r="M61" s="19">
        <v>5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f t="shared" si="13"/>
        <v>0</v>
      </c>
      <c r="U61" s="19">
        <f t="shared" si="13"/>
        <v>21</v>
      </c>
      <c r="V61" s="19">
        <f t="shared" si="14"/>
        <v>21</v>
      </c>
      <c r="W61" s="8"/>
      <c r="X61" s="19">
        <v>0</v>
      </c>
      <c r="Y61" s="19">
        <v>7</v>
      </c>
      <c r="Z61" s="20">
        <v>0</v>
      </c>
      <c r="AA61" s="19">
        <v>0</v>
      </c>
      <c r="AB61" s="19">
        <v>0</v>
      </c>
      <c r="AC61" s="19">
        <v>7</v>
      </c>
      <c r="AD61" s="19">
        <v>0</v>
      </c>
      <c r="AE61" s="19">
        <v>0</v>
      </c>
      <c r="AF61" s="22">
        <f t="shared" si="15"/>
        <v>14</v>
      </c>
      <c r="AG61" s="9">
        <v>21</v>
      </c>
      <c r="AH61" s="23">
        <f t="shared" si="16"/>
        <v>66.666666666666657</v>
      </c>
    </row>
    <row r="62" spans="1:34" ht="12.75" customHeight="1">
      <c r="A62" s="18" t="str">
        <f t="shared" si="12"/>
        <v>SKN</v>
      </c>
      <c r="B62" s="19">
        <v>2</v>
      </c>
      <c r="C62" s="19">
        <v>27</v>
      </c>
      <c r="D62" s="19">
        <v>0</v>
      </c>
      <c r="E62" s="19">
        <v>12</v>
      </c>
      <c r="F62" s="19">
        <v>5</v>
      </c>
      <c r="G62" s="19">
        <v>19</v>
      </c>
      <c r="H62" s="19">
        <v>2</v>
      </c>
      <c r="I62" s="19">
        <v>11</v>
      </c>
      <c r="J62" s="19">
        <v>10</v>
      </c>
      <c r="K62" s="19">
        <v>183</v>
      </c>
      <c r="L62" s="19">
        <v>10</v>
      </c>
      <c r="M62" s="19">
        <v>68</v>
      </c>
      <c r="N62" s="19">
        <v>0</v>
      </c>
      <c r="O62" s="19">
        <v>19</v>
      </c>
      <c r="P62" s="19">
        <v>1</v>
      </c>
      <c r="Q62" s="19">
        <v>32</v>
      </c>
      <c r="R62" s="19">
        <v>0</v>
      </c>
      <c r="S62" s="19">
        <v>0</v>
      </c>
      <c r="T62" s="19">
        <f t="shared" si="13"/>
        <v>30</v>
      </c>
      <c r="U62" s="19">
        <f t="shared" si="13"/>
        <v>371</v>
      </c>
      <c r="V62" s="19">
        <f t="shared" si="14"/>
        <v>401</v>
      </c>
      <c r="W62" s="8"/>
      <c r="X62" s="19">
        <v>2</v>
      </c>
      <c r="Y62" s="19">
        <v>27</v>
      </c>
      <c r="Z62" s="19">
        <v>5</v>
      </c>
      <c r="AA62" s="19">
        <v>19</v>
      </c>
      <c r="AB62" s="19">
        <v>10</v>
      </c>
      <c r="AC62" s="19">
        <v>183</v>
      </c>
      <c r="AD62" s="19">
        <v>0</v>
      </c>
      <c r="AE62" s="19">
        <v>19</v>
      </c>
      <c r="AF62" s="22">
        <f t="shared" si="15"/>
        <v>265</v>
      </c>
      <c r="AG62" s="9">
        <v>401</v>
      </c>
      <c r="AH62" s="23">
        <f t="shared" si="16"/>
        <v>66.084788029925193</v>
      </c>
    </row>
    <row r="63" spans="1:34" ht="12.75" customHeight="1">
      <c r="A63" s="18" t="str">
        <f t="shared" si="12"/>
        <v>SLU</v>
      </c>
      <c r="B63" s="19">
        <v>40</v>
      </c>
      <c r="C63" s="19">
        <v>359</v>
      </c>
      <c r="D63" s="19">
        <v>2</v>
      </c>
      <c r="E63" s="19">
        <v>13</v>
      </c>
      <c r="F63" s="19">
        <v>0</v>
      </c>
      <c r="G63" s="19">
        <v>24</v>
      </c>
      <c r="H63" s="19">
        <v>1</v>
      </c>
      <c r="I63" s="19">
        <v>5</v>
      </c>
      <c r="J63" s="19">
        <v>71</v>
      </c>
      <c r="K63" s="19">
        <v>394</v>
      </c>
      <c r="L63" s="19">
        <v>43</v>
      </c>
      <c r="M63" s="19">
        <v>97</v>
      </c>
      <c r="N63" s="19">
        <v>1</v>
      </c>
      <c r="O63" s="19">
        <v>17</v>
      </c>
      <c r="P63" s="19">
        <v>3</v>
      </c>
      <c r="Q63" s="19">
        <v>20</v>
      </c>
      <c r="R63" s="19">
        <v>0</v>
      </c>
      <c r="S63" s="19">
        <v>0</v>
      </c>
      <c r="T63" s="19">
        <f t="shared" si="13"/>
        <v>161</v>
      </c>
      <c r="U63" s="19">
        <f t="shared" si="13"/>
        <v>929</v>
      </c>
      <c r="V63" s="19">
        <f t="shared" si="14"/>
        <v>1090</v>
      </c>
      <c r="W63" s="8"/>
      <c r="X63" s="19">
        <v>40</v>
      </c>
      <c r="Y63" s="19">
        <v>359</v>
      </c>
      <c r="Z63" s="19">
        <v>0</v>
      </c>
      <c r="AA63" s="19">
        <v>24</v>
      </c>
      <c r="AB63" s="19">
        <v>71</v>
      </c>
      <c r="AC63" s="19">
        <v>394</v>
      </c>
      <c r="AD63" s="19">
        <v>1</v>
      </c>
      <c r="AE63" s="19">
        <v>17</v>
      </c>
      <c r="AF63" s="22">
        <f t="shared" si="15"/>
        <v>906</v>
      </c>
      <c r="AG63" s="9">
        <v>1090</v>
      </c>
      <c r="AH63" s="23">
        <f t="shared" si="16"/>
        <v>83.11926605504587</v>
      </c>
    </row>
    <row r="64" spans="1:34" ht="12.75" customHeight="1">
      <c r="A64" s="18" t="str">
        <f t="shared" si="12"/>
        <v>SVG</v>
      </c>
      <c r="B64" s="19">
        <v>21</v>
      </c>
      <c r="C64" s="19">
        <v>121</v>
      </c>
      <c r="D64" s="19">
        <v>2</v>
      </c>
      <c r="E64" s="19">
        <v>19</v>
      </c>
      <c r="F64" s="19">
        <v>4</v>
      </c>
      <c r="G64" s="19">
        <v>23</v>
      </c>
      <c r="H64" s="19">
        <v>0</v>
      </c>
      <c r="I64" s="19">
        <v>8</v>
      </c>
      <c r="J64" s="19">
        <v>71</v>
      </c>
      <c r="K64" s="19">
        <v>504</v>
      </c>
      <c r="L64" s="19">
        <v>15</v>
      </c>
      <c r="M64" s="19">
        <v>97</v>
      </c>
      <c r="N64" s="19">
        <v>1</v>
      </c>
      <c r="O64" s="19">
        <v>36</v>
      </c>
      <c r="P64" s="19">
        <v>8</v>
      </c>
      <c r="Q64" s="19">
        <v>22</v>
      </c>
      <c r="R64" s="19">
        <v>0</v>
      </c>
      <c r="S64" s="19">
        <v>0</v>
      </c>
      <c r="T64" s="19">
        <f t="shared" si="13"/>
        <v>122</v>
      </c>
      <c r="U64" s="19">
        <f t="shared" si="13"/>
        <v>830</v>
      </c>
      <c r="V64" s="19">
        <f t="shared" si="14"/>
        <v>952</v>
      </c>
      <c r="W64" s="8"/>
      <c r="X64" s="19">
        <v>21</v>
      </c>
      <c r="Y64" s="19">
        <v>121</v>
      </c>
      <c r="Z64" s="19">
        <v>4</v>
      </c>
      <c r="AA64" s="19">
        <v>23</v>
      </c>
      <c r="AB64" s="19">
        <v>71</v>
      </c>
      <c r="AC64" s="19">
        <v>504</v>
      </c>
      <c r="AD64" s="19">
        <v>1</v>
      </c>
      <c r="AE64" s="19">
        <v>36</v>
      </c>
      <c r="AF64" s="22">
        <f t="shared" si="15"/>
        <v>781</v>
      </c>
      <c r="AG64" s="9">
        <v>952</v>
      </c>
      <c r="AH64" s="23">
        <f t="shared" si="16"/>
        <v>82.037815126050418</v>
      </c>
    </row>
    <row r="65" spans="1:34" ht="12.75" customHeight="1">
      <c r="A65" s="18" t="str">
        <f t="shared" si="12"/>
        <v>VI</v>
      </c>
      <c r="B65" s="19">
        <v>12</v>
      </c>
      <c r="C65" s="19">
        <v>121</v>
      </c>
      <c r="D65" s="19">
        <v>1</v>
      </c>
      <c r="E65" s="19">
        <v>5</v>
      </c>
      <c r="F65" s="19">
        <v>5</v>
      </c>
      <c r="G65" s="19">
        <v>45</v>
      </c>
      <c r="H65" s="19">
        <v>0</v>
      </c>
      <c r="I65" s="19">
        <v>9</v>
      </c>
      <c r="J65" s="19">
        <v>3</v>
      </c>
      <c r="K65" s="19">
        <v>32</v>
      </c>
      <c r="L65" s="19">
        <v>4</v>
      </c>
      <c r="M65" s="19">
        <v>7</v>
      </c>
      <c r="N65" s="19">
        <v>0</v>
      </c>
      <c r="O65" s="19">
        <v>17</v>
      </c>
      <c r="P65" s="19">
        <v>2</v>
      </c>
      <c r="Q65" s="19">
        <v>8</v>
      </c>
      <c r="R65" s="19">
        <v>0</v>
      </c>
      <c r="S65" s="19">
        <v>0</v>
      </c>
      <c r="T65" s="19">
        <f t="shared" si="13"/>
        <v>27</v>
      </c>
      <c r="U65" s="19">
        <f t="shared" si="13"/>
        <v>244</v>
      </c>
      <c r="V65" s="19">
        <f t="shared" si="14"/>
        <v>271</v>
      </c>
      <c r="W65" s="8"/>
      <c r="X65" s="19">
        <v>12</v>
      </c>
      <c r="Y65" s="19">
        <v>121</v>
      </c>
      <c r="Z65" s="19">
        <v>5</v>
      </c>
      <c r="AA65" s="19">
        <v>45</v>
      </c>
      <c r="AB65" s="19">
        <v>3</v>
      </c>
      <c r="AC65" s="19">
        <v>32</v>
      </c>
      <c r="AD65" s="19">
        <v>0</v>
      </c>
      <c r="AE65" s="19">
        <v>17</v>
      </c>
      <c r="AF65" s="22">
        <f t="shared" si="15"/>
        <v>235</v>
      </c>
      <c r="AG65" s="9">
        <v>271</v>
      </c>
      <c r="AH65" s="23">
        <f t="shared" si="16"/>
        <v>86.715867158671585</v>
      </c>
    </row>
    <row r="66" spans="1:34" ht="12.75" customHeight="1">
      <c r="A66" s="18" t="str">
        <f t="shared" si="12"/>
        <v xml:space="preserve">OECS </v>
      </c>
      <c r="B66" s="19">
        <f t="shared" ref="B66:V66" si="17">SUM(B57:B65)</f>
        <v>89</v>
      </c>
      <c r="C66" s="19">
        <f t="shared" si="17"/>
        <v>756</v>
      </c>
      <c r="D66" s="19">
        <f t="shared" si="17"/>
        <v>10</v>
      </c>
      <c r="E66" s="19">
        <f t="shared" si="17"/>
        <v>84</v>
      </c>
      <c r="F66" s="19">
        <f t="shared" si="17"/>
        <v>40</v>
      </c>
      <c r="G66" s="19">
        <f t="shared" si="17"/>
        <v>310</v>
      </c>
      <c r="H66" s="19">
        <f t="shared" si="17"/>
        <v>15</v>
      </c>
      <c r="I66" s="19">
        <f t="shared" si="17"/>
        <v>172</v>
      </c>
      <c r="J66" s="19">
        <f t="shared" si="17"/>
        <v>233</v>
      </c>
      <c r="K66" s="19">
        <f t="shared" si="17"/>
        <v>1408</v>
      </c>
      <c r="L66" s="19">
        <f t="shared" si="17"/>
        <v>121</v>
      </c>
      <c r="M66" s="19">
        <f t="shared" si="17"/>
        <v>410</v>
      </c>
      <c r="N66" s="19">
        <f t="shared" si="17"/>
        <v>10</v>
      </c>
      <c r="O66" s="19">
        <f t="shared" si="17"/>
        <v>172</v>
      </c>
      <c r="P66" s="19">
        <f t="shared" si="17"/>
        <v>27</v>
      </c>
      <c r="Q66" s="19">
        <f t="shared" si="17"/>
        <v>160</v>
      </c>
      <c r="R66" s="19">
        <f t="shared" si="17"/>
        <v>0</v>
      </c>
      <c r="S66" s="19">
        <f t="shared" si="17"/>
        <v>0</v>
      </c>
      <c r="T66" s="19">
        <f t="shared" si="17"/>
        <v>545</v>
      </c>
      <c r="U66" s="19">
        <f t="shared" si="17"/>
        <v>3472</v>
      </c>
      <c r="V66" s="19">
        <f t="shared" si="17"/>
        <v>4017</v>
      </c>
      <c r="W66" s="8"/>
      <c r="X66" s="22">
        <f>SUM(X59:X65)</f>
        <v>89</v>
      </c>
      <c r="Y66" s="22">
        <f t="shared" ref="Y66:AE66" si="18">SUM(Y59:Y65)</f>
        <v>756</v>
      </c>
      <c r="Z66" s="22">
        <f t="shared" si="18"/>
        <v>40</v>
      </c>
      <c r="AA66" s="22">
        <f t="shared" si="18"/>
        <v>310</v>
      </c>
      <c r="AB66" s="22">
        <f t="shared" si="18"/>
        <v>233</v>
      </c>
      <c r="AC66" s="22">
        <f t="shared" si="18"/>
        <v>1408</v>
      </c>
      <c r="AD66" s="22">
        <f t="shared" si="18"/>
        <v>10</v>
      </c>
      <c r="AE66" s="22">
        <f t="shared" si="18"/>
        <v>172</v>
      </c>
      <c r="AF66" s="22">
        <f>SUM(AF59:AF65)</f>
        <v>3018</v>
      </c>
      <c r="AG66" s="9">
        <v>4017</v>
      </c>
      <c r="AH66" s="23">
        <f t="shared" si="16"/>
        <v>75.130694548170268</v>
      </c>
    </row>
    <row r="67" spans="1:34" ht="15.75" customHeight="1">
      <c r="A67" s="463" t="s">
        <v>44</v>
      </c>
      <c r="B67" s="461"/>
      <c r="C67" s="461"/>
      <c r="D67" s="461"/>
      <c r="E67" s="461"/>
      <c r="F67" s="461"/>
      <c r="G67" s="461"/>
      <c r="H67" s="461"/>
      <c r="I67" s="461"/>
      <c r="J67" s="461"/>
      <c r="K67" s="461"/>
      <c r="L67" s="461"/>
      <c r="M67" s="461"/>
      <c r="N67" s="461"/>
      <c r="O67" s="461"/>
      <c r="P67" s="461"/>
      <c r="Q67" s="461"/>
      <c r="R67" s="461"/>
      <c r="S67" s="461"/>
      <c r="T67" s="461"/>
      <c r="U67" s="461"/>
      <c r="V67" s="461"/>
      <c r="W67" s="8"/>
      <c r="X67" s="19"/>
      <c r="Y67" s="19"/>
      <c r="Z67" s="19"/>
      <c r="AA67" s="19"/>
      <c r="AB67" s="19"/>
      <c r="AC67" s="19"/>
      <c r="AD67" s="19"/>
      <c r="AE67" s="19"/>
    </row>
    <row r="68" spans="1:34" ht="15.75" customHeight="1">
      <c r="A68" s="14"/>
      <c r="B68" s="462" t="s">
        <v>29</v>
      </c>
      <c r="C68" s="461"/>
      <c r="D68" s="461"/>
      <c r="E68" s="461"/>
      <c r="F68" s="461"/>
      <c r="G68" s="461"/>
      <c r="H68" s="461"/>
      <c r="I68" s="461"/>
      <c r="J68" s="462" t="s">
        <v>30</v>
      </c>
      <c r="K68" s="461"/>
      <c r="L68" s="461"/>
      <c r="M68" s="461"/>
      <c r="N68" s="461"/>
      <c r="O68" s="461"/>
      <c r="P68" s="461"/>
      <c r="Q68" s="461"/>
      <c r="R68" s="13"/>
      <c r="S68" s="13"/>
      <c r="T68" s="464"/>
      <c r="U68" s="461"/>
      <c r="V68" s="461"/>
      <c r="W68" s="8"/>
      <c r="X68" s="8"/>
      <c r="Y68" s="8"/>
    </row>
    <row r="69" spans="1:34" ht="12.75" customHeight="1">
      <c r="A69" s="14"/>
      <c r="B69" s="462" t="s">
        <v>1</v>
      </c>
      <c r="C69" s="461"/>
      <c r="D69" s="461"/>
      <c r="E69" s="461"/>
      <c r="F69" s="462" t="s">
        <v>17</v>
      </c>
      <c r="G69" s="461"/>
      <c r="H69" s="461"/>
      <c r="I69" s="461"/>
      <c r="J69" s="462" t="s">
        <v>1</v>
      </c>
      <c r="K69" s="461"/>
      <c r="L69" s="461"/>
      <c r="M69" s="461"/>
      <c r="N69" s="462" t="s">
        <v>17</v>
      </c>
      <c r="O69" s="461"/>
      <c r="P69" s="461"/>
      <c r="Q69" s="461"/>
      <c r="R69" s="15"/>
      <c r="S69" s="15"/>
      <c r="T69" s="462" t="s">
        <v>3</v>
      </c>
      <c r="U69" s="461"/>
      <c r="V69" s="461"/>
      <c r="W69" s="8"/>
      <c r="X69" s="8"/>
      <c r="Y69" s="8"/>
    </row>
    <row r="70" spans="1:34" ht="15.75" customHeight="1">
      <c r="A70" s="14" t="s">
        <v>31</v>
      </c>
      <c r="B70" s="462" t="s">
        <v>32</v>
      </c>
      <c r="C70" s="461"/>
      <c r="D70" s="462" t="s">
        <v>33</v>
      </c>
      <c r="E70" s="461"/>
      <c r="F70" s="462" t="s">
        <v>32</v>
      </c>
      <c r="G70" s="461"/>
      <c r="H70" s="462" t="s">
        <v>33</v>
      </c>
      <c r="I70" s="461"/>
      <c r="J70" s="462" t="s">
        <v>32</v>
      </c>
      <c r="K70" s="461"/>
      <c r="L70" s="462" t="s">
        <v>33</v>
      </c>
      <c r="M70" s="461"/>
      <c r="N70" s="462" t="s">
        <v>32</v>
      </c>
      <c r="O70" s="461"/>
      <c r="P70" s="462" t="s">
        <v>33</v>
      </c>
      <c r="Q70" s="461"/>
      <c r="R70" s="462" t="s">
        <v>34</v>
      </c>
      <c r="S70" s="461"/>
      <c r="T70" s="465"/>
      <c r="U70" s="461"/>
      <c r="V70" s="461"/>
      <c r="W70" s="8"/>
      <c r="X70" s="8"/>
      <c r="Y70" s="8"/>
      <c r="AB70" s="9">
        <v>331</v>
      </c>
      <c r="AC70" s="9">
        <v>231</v>
      </c>
      <c r="AD70" s="9">
        <f>SUM(AB70:AC70)</f>
        <v>562</v>
      </c>
      <c r="AE70" s="9">
        <v>535</v>
      </c>
      <c r="AF70" s="9">
        <v>487</v>
      </c>
      <c r="AG70" s="9">
        <f>SUM(AE70:AF70)</f>
        <v>1022</v>
      </c>
      <c r="AH70" s="9">
        <f>(AD70/AG70)*100</f>
        <v>54.990215264187867</v>
      </c>
    </row>
    <row r="71" spans="1:34" ht="12.75" customHeight="1">
      <c r="A71" s="12"/>
      <c r="B71" s="17" t="s">
        <v>36</v>
      </c>
      <c r="C71" s="17" t="s">
        <v>37</v>
      </c>
      <c r="D71" s="17" t="s">
        <v>36</v>
      </c>
      <c r="E71" s="17" t="s">
        <v>37</v>
      </c>
      <c r="F71" s="17" t="s">
        <v>36</v>
      </c>
      <c r="G71" s="17" t="s">
        <v>37</v>
      </c>
      <c r="H71" s="17" t="s">
        <v>36</v>
      </c>
      <c r="I71" s="17" t="s">
        <v>37</v>
      </c>
      <c r="J71" s="17" t="s">
        <v>36</v>
      </c>
      <c r="K71" s="17" t="s">
        <v>37</v>
      </c>
      <c r="L71" s="17" t="s">
        <v>36</v>
      </c>
      <c r="M71" s="17" t="s">
        <v>37</v>
      </c>
      <c r="N71" s="17" t="s">
        <v>36</v>
      </c>
      <c r="O71" s="17" t="s">
        <v>37</v>
      </c>
      <c r="P71" s="17" t="s">
        <v>36</v>
      </c>
      <c r="Q71" s="17" t="s">
        <v>37</v>
      </c>
      <c r="R71" s="17" t="s">
        <v>36</v>
      </c>
      <c r="S71" s="17" t="s">
        <v>37</v>
      </c>
      <c r="T71" s="17" t="s">
        <v>36</v>
      </c>
      <c r="U71" s="17" t="s">
        <v>37</v>
      </c>
      <c r="V71" s="17" t="s">
        <v>38</v>
      </c>
      <c r="W71" s="8"/>
      <c r="X71" s="8"/>
      <c r="Y71" s="8"/>
      <c r="AB71" s="9">
        <v>486</v>
      </c>
      <c r="AC71" s="9">
        <v>310</v>
      </c>
      <c r="AD71" s="9">
        <f t="shared" ref="AD71:AD77" si="19">SUM(AB71:AC71)</f>
        <v>796</v>
      </c>
      <c r="AE71" s="9">
        <v>747</v>
      </c>
      <c r="AF71" s="9">
        <v>729</v>
      </c>
      <c r="AG71" s="9">
        <f t="shared" ref="AG71:AG77" si="20">SUM(AE71:AF71)</f>
        <v>1476</v>
      </c>
      <c r="AH71" s="9">
        <f t="shared" ref="AH71:AH77" si="21">(AD71/AG71)*100</f>
        <v>53.929539295392956</v>
      </c>
    </row>
    <row r="72" spans="1:34" ht="15.75" customHeight="1">
      <c r="A72" s="462" t="s">
        <v>41</v>
      </c>
      <c r="B72" s="461"/>
      <c r="C72" s="461"/>
      <c r="D72" s="461"/>
      <c r="E72" s="461"/>
      <c r="F72" s="461"/>
      <c r="G72" s="461"/>
      <c r="H72" s="461"/>
      <c r="I72" s="461"/>
      <c r="J72" s="461"/>
      <c r="K72" s="461"/>
      <c r="L72" s="461"/>
      <c r="M72" s="461"/>
      <c r="N72" s="461"/>
      <c r="O72" s="461"/>
      <c r="P72" s="461"/>
      <c r="Q72" s="461"/>
      <c r="R72" s="461"/>
      <c r="S72" s="461"/>
      <c r="T72" s="461"/>
      <c r="U72" s="461"/>
      <c r="V72" s="461"/>
      <c r="W72" s="8"/>
      <c r="X72" s="8"/>
      <c r="Y72" s="8"/>
      <c r="AB72" s="9">
        <v>14</v>
      </c>
      <c r="AC72" s="9">
        <v>25</v>
      </c>
      <c r="AD72" s="9">
        <f t="shared" si="19"/>
        <v>39</v>
      </c>
      <c r="AE72" s="9">
        <v>21</v>
      </c>
      <c r="AF72" s="9">
        <v>39</v>
      </c>
      <c r="AG72" s="9">
        <f t="shared" si="20"/>
        <v>60</v>
      </c>
      <c r="AH72" s="9">
        <f t="shared" si="21"/>
        <v>65</v>
      </c>
    </row>
    <row r="73" spans="1:34" ht="12.75" customHeight="1">
      <c r="A73" s="21" t="str">
        <f>'Master sheet'!B3</f>
        <v>ANG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>
        <f t="shared" ref="T73:U81" si="22">SUM(B73+D73+F73+H73+J73+L73+N73+P73+R73)</f>
        <v>0</v>
      </c>
      <c r="U73" s="19">
        <f t="shared" si="22"/>
        <v>0</v>
      </c>
      <c r="V73" s="19">
        <f t="shared" ref="V73:V81" si="23">SUM(T73:U73)</f>
        <v>0</v>
      </c>
      <c r="W73" s="8"/>
      <c r="X73" s="8"/>
      <c r="Y73" s="8"/>
      <c r="AB73" s="9">
        <v>265</v>
      </c>
      <c r="AC73" s="9">
        <v>293</v>
      </c>
      <c r="AD73" s="9">
        <f t="shared" si="19"/>
        <v>558</v>
      </c>
      <c r="AE73" s="9">
        <v>401</v>
      </c>
      <c r="AF73" s="9">
        <v>532</v>
      </c>
      <c r="AG73" s="9">
        <f t="shared" si="20"/>
        <v>933</v>
      </c>
      <c r="AH73" s="9">
        <f t="shared" si="21"/>
        <v>59.807073954983927</v>
      </c>
    </row>
    <row r="74" spans="1:34" ht="12.75" customHeight="1">
      <c r="A74" s="21" t="str">
        <f>'Master sheet'!B4</f>
        <v>A&amp;B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>
        <f t="shared" si="22"/>
        <v>0</v>
      </c>
      <c r="U74" s="19">
        <f t="shared" si="22"/>
        <v>0</v>
      </c>
      <c r="V74" s="19">
        <f t="shared" si="23"/>
        <v>0</v>
      </c>
      <c r="W74" s="8"/>
      <c r="X74" s="8"/>
      <c r="Y74" s="8"/>
      <c r="AB74" s="9">
        <v>906</v>
      </c>
      <c r="AC74" s="9">
        <v>744</v>
      </c>
      <c r="AD74" s="9">
        <f t="shared" si="19"/>
        <v>1650</v>
      </c>
      <c r="AE74" s="9">
        <v>1090</v>
      </c>
      <c r="AF74" s="9">
        <v>1056</v>
      </c>
      <c r="AG74" s="9">
        <f t="shared" si="20"/>
        <v>2146</v>
      </c>
      <c r="AH74" s="9">
        <f t="shared" si="21"/>
        <v>76.887232059645854</v>
      </c>
    </row>
    <row r="75" spans="1:34" ht="12.75" customHeight="1">
      <c r="A75" s="21" t="str">
        <f>'Master sheet'!B5</f>
        <v>DOM</v>
      </c>
      <c r="B75" s="19">
        <v>4</v>
      </c>
      <c r="C75" s="19">
        <v>3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1</v>
      </c>
      <c r="K75" s="19">
        <v>7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f t="shared" si="22"/>
        <v>5</v>
      </c>
      <c r="U75" s="19">
        <f t="shared" si="22"/>
        <v>10</v>
      </c>
      <c r="V75" s="19">
        <f t="shared" si="23"/>
        <v>15</v>
      </c>
      <c r="W75" s="8"/>
      <c r="X75" s="8"/>
      <c r="Y75" s="8"/>
      <c r="AB75" s="9">
        <v>781</v>
      </c>
      <c r="AC75" s="9">
        <v>480</v>
      </c>
      <c r="AD75" s="9">
        <f t="shared" si="19"/>
        <v>1261</v>
      </c>
      <c r="AE75" s="9">
        <v>952</v>
      </c>
      <c r="AF75" s="9">
        <v>799</v>
      </c>
      <c r="AG75" s="9">
        <f t="shared" si="20"/>
        <v>1751</v>
      </c>
      <c r="AH75" s="9">
        <f t="shared" si="21"/>
        <v>72.015990862364362</v>
      </c>
    </row>
    <row r="76" spans="1:34" ht="12.75" customHeight="1">
      <c r="A76" s="21" t="str">
        <f>'Master sheet'!B6</f>
        <v>GRD</v>
      </c>
      <c r="B76" s="19">
        <v>4</v>
      </c>
      <c r="C76" s="19">
        <v>10</v>
      </c>
      <c r="D76" s="19">
        <v>0</v>
      </c>
      <c r="E76" s="19">
        <v>0</v>
      </c>
      <c r="F76" s="19">
        <v>0</v>
      </c>
      <c r="G76" s="19">
        <v>1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4</v>
      </c>
      <c r="S76" s="19">
        <v>4</v>
      </c>
      <c r="T76" s="19">
        <f t="shared" si="22"/>
        <v>8</v>
      </c>
      <c r="U76" s="19">
        <f t="shared" si="22"/>
        <v>15</v>
      </c>
      <c r="V76" s="19">
        <f t="shared" si="23"/>
        <v>23</v>
      </c>
      <c r="W76" s="8"/>
      <c r="X76" s="8"/>
      <c r="Y76" s="8"/>
      <c r="AB76" s="9">
        <v>235</v>
      </c>
      <c r="AC76" s="9">
        <v>175</v>
      </c>
      <c r="AD76" s="9">
        <f t="shared" si="19"/>
        <v>410</v>
      </c>
      <c r="AE76" s="9">
        <v>271</v>
      </c>
      <c r="AF76" s="9">
        <v>242</v>
      </c>
      <c r="AG76" s="9">
        <f t="shared" si="20"/>
        <v>513</v>
      </c>
      <c r="AH76" s="9">
        <f t="shared" si="21"/>
        <v>79.922027290448341</v>
      </c>
    </row>
    <row r="77" spans="1:34" ht="12.75" customHeight="1">
      <c r="A77" s="21" t="str">
        <f>'Master sheet'!B7</f>
        <v>MON</v>
      </c>
      <c r="B77" s="19">
        <v>0</v>
      </c>
      <c r="C77" s="19">
        <v>1</v>
      </c>
      <c r="D77" s="19">
        <v>0</v>
      </c>
      <c r="E77" s="19">
        <v>0</v>
      </c>
      <c r="F77" s="20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f t="shared" si="22"/>
        <v>0</v>
      </c>
      <c r="U77" s="19">
        <f t="shared" si="22"/>
        <v>1</v>
      </c>
      <c r="V77" s="19">
        <f t="shared" si="23"/>
        <v>1</v>
      </c>
      <c r="W77" s="8"/>
      <c r="X77" s="8"/>
      <c r="Y77" s="8"/>
      <c r="AB77" s="9">
        <v>3018</v>
      </c>
      <c r="AC77" s="9">
        <v>2258</v>
      </c>
      <c r="AD77" s="9">
        <f t="shared" si="19"/>
        <v>5276</v>
      </c>
      <c r="AE77" s="9">
        <v>4017</v>
      </c>
      <c r="AF77" s="9">
        <v>3884</v>
      </c>
      <c r="AG77" s="9">
        <f t="shared" si="20"/>
        <v>7901</v>
      </c>
      <c r="AH77" s="9">
        <f t="shared" si="21"/>
        <v>66.776357423110994</v>
      </c>
    </row>
    <row r="78" spans="1:34" ht="12.75" customHeight="1">
      <c r="A78" s="21" t="str">
        <f>'Master sheet'!B8</f>
        <v>SKN</v>
      </c>
      <c r="B78" s="19">
        <v>3</v>
      </c>
      <c r="C78" s="19">
        <v>5</v>
      </c>
      <c r="D78" s="19">
        <v>0</v>
      </c>
      <c r="E78" s="19">
        <v>0</v>
      </c>
      <c r="F78" s="19">
        <v>0</v>
      </c>
      <c r="G78" s="19">
        <v>3</v>
      </c>
      <c r="H78" s="19">
        <v>0</v>
      </c>
      <c r="I78" s="19">
        <v>1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f t="shared" si="22"/>
        <v>3</v>
      </c>
      <c r="U78" s="19">
        <f t="shared" si="22"/>
        <v>9</v>
      </c>
      <c r="V78" s="19">
        <f t="shared" si="23"/>
        <v>12</v>
      </c>
      <c r="W78" s="8"/>
      <c r="X78" s="8"/>
      <c r="Y78" s="8"/>
    </row>
    <row r="79" spans="1:34" ht="12.75" customHeight="1">
      <c r="A79" s="21" t="str">
        <f>'Master sheet'!B9</f>
        <v>SLU</v>
      </c>
      <c r="B79" s="19">
        <v>10</v>
      </c>
      <c r="C79" s="19">
        <v>12</v>
      </c>
      <c r="D79" s="19">
        <v>0</v>
      </c>
      <c r="E79" s="19">
        <v>0</v>
      </c>
      <c r="F79" s="19">
        <v>2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1</v>
      </c>
      <c r="R79" s="19">
        <v>0</v>
      </c>
      <c r="S79" s="19">
        <v>0</v>
      </c>
      <c r="T79" s="19">
        <f t="shared" si="22"/>
        <v>12</v>
      </c>
      <c r="U79" s="19">
        <f t="shared" si="22"/>
        <v>13</v>
      </c>
      <c r="V79" s="19">
        <f t="shared" si="23"/>
        <v>25</v>
      </c>
      <c r="W79" s="8"/>
      <c r="X79" s="8"/>
      <c r="Y79" s="8"/>
    </row>
    <row r="80" spans="1:34" ht="12.75" customHeight="1">
      <c r="A80" s="21" t="str">
        <f>'Master sheet'!B10</f>
        <v>SVG</v>
      </c>
      <c r="B80" s="19">
        <v>10</v>
      </c>
      <c r="C80" s="19">
        <v>10</v>
      </c>
      <c r="D80" s="19">
        <v>0</v>
      </c>
      <c r="E80" s="19">
        <v>0</v>
      </c>
      <c r="F80" s="19">
        <v>2</v>
      </c>
      <c r="G80" s="19">
        <v>4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2</v>
      </c>
      <c r="S80" s="19">
        <v>1</v>
      </c>
      <c r="T80" s="19">
        <f t="shared" si="22"/>
        <v>14</v>
      </c>
      <c r="U80" s="19">
        <f t="shared" si="22"/>
        <v>15</v>
      </c>
      <c r="V80" s="19">
        <f t="shared" si="23"/>
        <v>29</v>
      </c>
      <c r="W80" s="8"/>
      <c r="X80" s="8"/>
      <c r="Y80" s="8"/>
    </row>
    <row r="81" spans="1:25" ht="12.75" customHeight="1">
      <c r="A81" s="21" t="str">
        <f>'Master sheet'!B11</f>
        <v>VI</v>
      </c>
      <c r="B81" s="19">
        <v>2</v>
      </c>
      <c r="C81" s="19">
        <v>2</v>
      </c>
      <c r="D81" s="19">
        <v>0</v>
      </c>
      <c r="E81" s="19">
        <v>0</v>
      </c>
      <c r="F81" s="19">
        <v>2</v>
      </c>
      <c r="G81" s="19">
        <v>2</v>
      </c>
      <c r="H81" s="19">
        <v>0</v>
      </c>
      <c r="I81" s="19">
        <v>0</v>
      </c>
      <c r="J81" s="19">
        <v>0</v>
      </c>
      <c r="K81" s="19">
        <v>0</v>
      </c>
      <c r="L81" s="19"/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f t="shared" si="22"/>
        <v>4</v>
      </c>
      <c r="U81" s="19">
        <f t="shared" si="22"/>
        <v>4</v>
      </c>
      <c r="V81" s="19">
        <f t="shared" si="23"/>
        <v>8</v>
      </c>
      <c r="W81" s="8"/>
      <c r="X81" s="8"/>
      <c r="Y81" s="8"/>
    </row>
    <row r="82" spans="1:25" ht="13.5" customHeight="1">
      <c r="A82" s="21" t="str">
        <f>'Master sheet'!B12</f>
        <v xml:space="preserve">OECS </v>
      </c>
      <c r="B82" s="19">
        <f t="shared" ref="B82:V82" si="24">SUM(B73:B81)</f>
        <v>33</v>
      </c>
      <c r="C82" s="19">
        <f t="shared" si="24"/>
        <v>43</v>
      </c>
      <c r="D82" s="19">
        <f t="shared" si="24"/>
        <v>0</v>
      </c>
      <c r="E82" s="19">
        <f t="shared" si="24"/>
        <v>0</v>
      </c>
      <c r="F82" s="19">
        <f t="shared" si="24"/>
        <v>6</v>
      </c>
      <c r="G82" s="19">
        <f t="shared" si="24"/>
        <v>10</v>
      </c>
      <c r="H82" s="19">
        <f t="shared" si="24"/>
        <v>0</v>
      </c>
      <c r="I82" s="19">
        <f t="shared" si="24"/>
        <v>1</v>
      </c>
      <c r="J82" s="19">
        <f t="shared" si="24"/>
        <v>1</v>
      </c>
      <c r="K82" s="19">
        <f t="shared" si="24"/>
        <v>7</v>
      </c>
      <c r="L82" s="19">
        <f t="shared" si="24"/>
        <v>0</v>
      </c>
      <c r="M82" s="19">
        <f t="shared" si="24"/>
        <v>0</v>
      </c>
      <c r="N82" s="19">
        <f t="shared" si="24"/>
        <v>0</v>
      </c>
      <c r="O82" s="19">
        <f t="shared" si="24"/>
        <v>0</v>
      </c>
      <c r="P82" s="19">
        <f t="shared" si="24"/>
        <v>0</v>
      </c>
      <c r="Q82" s="19">
        <f t="shared" si="24"/>
        <v>1</v>
      </c>
      <c r="R82" s="19">
        <f t="shared" si="24"/>
        <v>6</v>
      </c>
      <c r="S82" s="19">
        <f t="shared" si="24"/>
        <v>5</v>
      </c>
      <c r="T82" s="19">
        <f t="shared" si="24"/>
        <v>46</v>
      </c>
      <c r="U82" s="19">
        <f t="shared" si="24"/>
        <v>67</v>
      </c>
      <c r="V82" s="19">
        <f t="shared" si="24"/>
        <v>113</v>
      </c>
      <c r="W82" s="8"/>
      <c r="X82" s="8"/>
      <c r="Y82" s="8"/>
    </row>
    <row r="83" spans="1:25" ht="15.75" customHeight="1">
      <c r="A83" s="460" t="s">
        <v>42</v>
      </c>
      <c r="B83" s="461"/>
      <c r="C83" s="461"/>
      <c r="D83" s="461"/>
      <c r="E83" s="461"/>
      <c r="F83" s="461"/>
      <c r="G83" s="461"/>
      <c r="H83" s="461"/>
      <c r="I83" s="461"/>
      <c r="J83" s="461"/>
      <c r="K83" s="461"/>
      <c r="L83" s="461"/>
      <c r="M83" s="461"/>
      <c r="N83" s="461"/>
      <c r="O83" s="461"/>
      <c r="P83" s="461"/>
      <c r="Q83" s="461"/>
      <c r="R83" s="461"/>
      <c r="S83" s="461"/>
      <c r="T83" s="461"/>
      <c r="U83" s="461"/>
      <c r="V83" s="461"/>
      <c r="W83" s="8"/>
      <c r="X83" s="8"/>
      <c r="Y83" s="8"/>
    </row>
    <row r="84" spans="1:25" ht="12.75" customHeight="1">
      <c r="A84" s="21" t="str">
        <f>'Master sheet'!B3</f>
        <v>ANG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>
        <f t="shared" ref="T84:U92" si="25">SUM(B84+D84+F84+H84+J84+L84+N84+P84+R84)</f>
        <v>0</v>
      </c>
      <c r="U84" s="19">
        <f t="shared" si="25"/>
        <v>0</v>
      </c>
      <c r="V84" s="19">
        <f t="shared" ref="V84:V92" si="26">SUM(T84:U84)</f>
        <v>0</v>
      </c>
      <c r="W84" s="8"/>
      <c r="X84" s="8"/>
      <c r="Y84" s="8"/>
    </row>
    <row r="85" spans="1:25" ht="12.75" customHeight="1">
      <c r="A85" s="21" t="str">
        <f>'Master sheet'!B4</f>
        <v>A&amp;B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>
        <f t="shared" si="25"/>
        <v>0</v>
      </c>
      <c r="U85" s="19">
        <f t="shared" si="25"/>
        <v>0</v>
      </c>
      <c r="V85" s="19">
        <f t="shared" si="26"/>
        <v>0</v>
      </c>
      <c r="W85" s="8"/>
      <c r="X85" s="8"/>
      <c r="Y85" s="8"/>
    </row>
    <row r="86" spans="1:25" ht="12.75" customHeight="1">
      <c r="A86" s="21" t="str">
        <f>'Master sheet'!B5</f>
        <v>DOM</v>
      </c>
      <c r="B86" s="19">
        <v>3</v>
      </c>
      <c r="C86" s="19">
        <v>10</v>
      </c>
      <c r="D86" s="19">
        <v>0</v>
      </c>
      <c r="E86" s="19">
        <v>1</v>
      </c>
      <c r="F86" s="19">
        <v>1</v>
      </c>
      <c r="G86" s="19">
        <v>0</v>
      </c>
      <c r="H86" s="19">
        <v>0</v>
      </c>
      <c r="I86" s="19">
        <v>0</v>
      </c>
      <c r="J86" s="19">
        <v>1</v>
      </c>
      <c r="K86" s="19">
        <v>2</v>
      </c>
      <c r="L86" s="19">
        <v>1</v>
      </c>
      <c r="M86" s="19">
        <v>1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f t="shared" si="25"/>
        <v>6</v>
      </c>
      <c r="U86" s="19">
        <f t="shared" si="25"/>
        <v>14</v>
      </c>
      <c r="V86" s="19">
        <f t="shared" si="26"/>
        <v>20</v>
      </c>
      <c r="W86" s="8"/>
      <c r="X86" s="8"/>
      <c r="Y86" s="8"/>
    </row>
    <row r="87" spans="1:25" ht="12.75" customHeight="1">
      <c r="A87" s="21" t="str">
        <f>'Master sheet'!B6</f>
        <v>GRD</v>
      </c>
      <c r="B87" s="19">
        <v>2</v>
      </c>
      <c r="C87" s="19">
        <v>2</v>
      </c>
      <c r="D87" s="19">
        <v>2</v>
      </c>
      <c r="E87" s="19">
        <v>1</v>
      </c>
      <c r="F87" s="19">
        <v>0</v>
      </c>
      <c r="G87" s="19">
        <v>1</v>
      </c>
      <c r="H87" s="19">
        <v>0</v>
      </c>
      <c r="I87" s="19">
        <v>0</v>
      </c>
      <c r="J87" s="19">
        <v>1</v>
      </c>
      <c r="K87" s="19">
        <v>1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f t="shared" si="25"/>
        <v>5</v>
      </c>
      <c r="U87" s="19">
        <f t="shared" si="25"/>
        <v>5</v>
      </c>
      <c r="V87" s="19">
        <f t="shared" si="26"/>
        <v>10</v>
      </c>
      <c r="W87" s="8"/>
      <c r="X87" s="8"/>
      <c r="Y87" s="8"/>
    </row>
    <row r="88" spans="1:25" ht="12.75" customHeight="1">
      <c r="A88" s="21" t="str">
        <f>'Master sheet'!B7</f>
        <v>MON</v>
      </c>
      <c r="B88" s="19">
        <v>0</v>
      </c>
      <c r="C88" s="19">
        <v>1</v>
      </c>
      <c r="D88" s="19">
        <v>0</v>
      </c>
      <c r="E88" s="19">
        <v>0</v>
      </c>
      <c r="F88" s="20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f t="shared" si="25"/>
        <v>0</v>
      </c>
      <c r="U88" s="19">
        <f t="shared" si="25"/>
        <v>1</v>
      </c>
      <c r="V88" s="19">
        <f t="shared" si="26"/>
        <v>1</v>
      </c>
      <c r="W88" s="8"/>
      <c r="X88" s="8"/>
      <c r="Y88" s="8"/>
    </row>
    <row r="89" spans="1:25" ht="12.75" customHeight="1">
      <c r="A89" s="21" t="str">
        <f>'Master sheet'!B8</f>
        <v>SKN</v>
      </c>
      <c r="B89" s="19">
        <v>4</v>
      </c>
      <c r="C89" s="19">
        <v>2</v>
      </c>
      <c r="D89" s="19">
        <v>2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1</v>
      </c>
      <c r="P89" s="19">
        <v>0</v>
      </c>
      <c r="Q89" s="19">
        <v>0</v>
      </c>
      <c r="R89" s="19">
        <v>0</v>
      </c>
      <c r="S89" s="19">
        <v>0</v>
      </c>
      <c r="T89" s="19">
        <f t="shared" si="25"/>
        <v>6</v>
      </c>
      <c r="U89" s="19">
        <f t="shared" si="25"/>
        <v>3</v>
      </c>
      <c r="V89" s="19">
        <f t="shared" si="26"/>
        <v>9</v>
      </c>
      <c r="W89" s="8"/>
      <c r="X89" s="8"/>
      <c r="Y89" s="8"/>
    </row>
    <row r="90" spans="1:25" ht="12.75" customHeight="1">
      <c r="A90" s="21" t="str">
        <f>'Master sheet'!B9</f>
        <v>SLU</v>
      </c>
      <c r="B90" s="19">
        <v>5</v>
      </c>
      <c r="C90" s="19">
        <v>17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f t="shared" si="25"/>
        <v>5</v>
      </c>
      <c r="U90" s="19">
        <f t="shared" si="25"/>
        <v>17</v>
      </c>
      <c r="V90" s="19">
        <f t="shared" si="26"/>
        <v>22</v>
      </c>
      <c r="W90" s="8"/>
      <c r="X90" s="8"/>
      <c r="Y90" s="8"/>
    </row>
    <row r="91" spans="1:25" ht="12.75" customHeight="1">
      <c r="A91" s="21" t="str">
        <f>'Master sheet'!B10</f>
        <v>SVG</v>
      </c>
      <c r="B91" s="19">
        <v>0</v>
      </c>
      <c r="C91" s="19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f t="shared" si="25"/>
        <v>0</v>
      </c>
      <c r="U91" s="19">
        <f t="shared" si="25"/>
        <v>0</v>
      </c>
      <c r="V91" s="19">
        <f t="shared" si="26"/>
        <v>0</v>
      </c>
      <c r="W91" s="8"/>
      <c r="X91" s="8"/>
      <c r="Y91" s="8"/>
    </row>
    <row r="92" spans="1:25" ht="12.75" customHeight="1">
      <c r="A92" s="21" t="str">
        <f>'Master sheet'!B11</f>
        <v>VI</v>
      </c>
      <c r="B92" s="19">
        <v>1</v>
      </c>
      <c r="C92" s="19">
        <v>3</v>
      </c>
      <c r="D92" s="19">
        <v>0</v>
      </c>
      <c r="E92" s="19">
        <v>0</v>
      </c>
      <c r="F92" s="19">
        <v>1</v>
      </c>
      <c r="G92" s="19">
        <v>1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f t="shared" si="25"/>
        <v>2</v>
      </c>
      <c r="U92" s="19">
        <f t="shared" si="25"/>
        <v>4</v>
      </c>
      <c r="V92" s="19">
        <f t="shared" si="26"/>
        <v>6</v>
      </c>
      <c r="W92" s="8"/>
      <c r="X92" s="8"/>
      <c r="Y92" s="8"/>
    </row>
    <row r="93" spans="1:25" ht="20.25" customHeight="1">
      <c r="A93" s="21" t="str">
        <f>'Master sheet'!B12</f>
        <v xml:space="preserve">OECS </v>
      </c>
      <c r="B93" s="19">
        <f t="shared" ref="B93:V93" si="27">SUM(B84:B92)</f>
        <v>15</v>
      </c>
      <c r="C93" s="19">
        <f t="shared" si="27"/>
        <v>35</v>
      </c>
      <c r="D93" s="19">
        <f t="shared" si="27"/>
        <v>4</v>
      </c>
      <c r="E93" s="19">
        <f t="shared" si="27"/>
        <v>2</v>
      </c>
      <c r="F93" s="19">
        <f t="shared" si="27"/>
        <v>2</v>
      </c>
      <c r="G93" s="19">
        <f t="shared" si="27"/>
        <v>2</v>
      </c>
      <c r="H93" s="19">
        <f t="shared" si="27"/>
        <v>0</v>
      </c>
      <c r="I93" s="19">
        <f t="shared" si="27"/>
        <v>0</v>
      </c>
      <c r="J93" s="19">
        <f t="shared" si="27"/>
        <v>2</v>
      </c>
      <c r="K93" s="19">
        <f t="shared" si="27"/>
        <v>3</v>
      </c>
      <c r="L93" s="19">
        <f t="shared" si="27"/>
        <v>1</v>
      </c>
      <c r="M93" s="19">
        <f t="shared" si="27"/>
        <v>1</v>
      </c>
      <c r="N93" s="19">
        <f t="shared" si="27"/>
        <v>0</v>
      </c>
      <c r="O93" s="19">
        <f t="shared" si="27"/>
        <v>1</v>
      </c>
      <c r="P93" s="19">
        <f t="shared" si="27"/>
        <v>0</v>
      </c>
      <c r="Q93" s="19">
        <f t="shared" si="27"/>
        <v>0</v>
      </c>
      <c r="R93" s="19">
        <f t="shared" si="27"/>
        <v>0</v>
      </c>
      <c r="S93" s="19">
        <f t="shared" si="27"/>
        <v>0</v>
      </c>
      <c r="T93" s="19">
        <f t="shared" si="27"/>
        <v>24</v>
      </c>
      <c r="U93" s="19">
        <f t="shared" si="27"/>
        <v>44</v>
      </c>
      <c r="V93" s="19">
        <f t="shared" si="27"/>
        <v>68</v>
      </c>
      <c r="W93" s="8"/>
      <c r="X93" s="8"/>
      <c r="Y93" s="8"/>
    </row>
    <row r="94" spans="1:25" ht="12.75" customHeight="1">
      <c r="A94" s="460" t="s">
        <v>43</v>
      </c>
      <c r="B94" s="461"/>
      <c r="C94" s="461"/>
      <c r="D94" s="461"/>
      <c r="E94" s="461"/>
      <c r="F94" s="461"/>
      <c r="G94" s="461"/>
      <c r="H94" s="461"/>
      <c r="I94" s="461"/>
      <c r="J94" s="461"/>
      <c r="K94" s="461"/>
      <c r="L94" s="461"/>
      <c r="M94" s="461"/>
      <c r="N94" s="461"/>
      <c r="O94" s="461"/>
      <c r="P94" s="461"/>
      <c r="Q94" s="461"/>
      <c r="R94" s="461"/>
      <c r="S94" s="461"/>
      <c r="T94" s="461"/>
      <c r="U94" s="461"/>
      <c r="V94" s="461"/>
      <c r="W94" s="8"/>
      <c r="X94" s="8"/>
      <c r="Y94" s="8"/>
    </row>
    <row r="95" spans="1:25" ht="12.75" customHeight="1">
      <c r="A95" s="21" t="str">
        <f>'Master sheet'!B3</f>
        <v>ANG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>
        <f t="shared" ref="T95:U103" si="28">SUM(B95+D95+F95+H95+J95+L95+N95+P95+R95)</f>
        <v>0</v>
      </c>
      <c r="U95" s="19">
        <f t="shared" si="28"/>
        <v>0</v>
      </c>
      <c r="V95" s="19">
        <f t="shared" ref="V95:V103" si="29">SUM(T95:U95)</f>
        <v>0</v>
      </c>
      <c r="W95" s="8"/>
      <c r="X95" s="8"/>
      <c r="Y95" s="8"/>
    </row>
    <row r="96" spans="1:25" ht="12.75" customHeight="1">
      <c r="A96" s="21" t="str">
        <f>'Master sheet'!B4</f>
        <v>A&amp;B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>
        <f t="shared" si="28"/>
        <v>0</v>
      </c>
      <c r="U96" s="19">
        <f t="shared" si="28"/>
        <v>0</v>
      </c>
      <c r="V96" s="19">
        <f t="shared" si="29"/>
        <v>0</v>
      </c>
      <c r="W96" s="8"/>
      <c r="X96" s="8"/>
      <c r="Y96" s="8"/>
    </row>
    <row r="97" spans="1:35" ht="12.75" customHeight="1">
      <c r="A97" s="21" t="str">
        <f>'Master sheet'!B5</f>
        <v>DOM</v>
      </c>
      <c r="B97" s="19">
        <v>20</v>
      </c>
      <c r="C97" s="19">
        <v>62</v>
      </c>
      <c r="D97" s="19">
        <v>7</v>
      </c>
      <c r="E97" s="19">
        <v>34</v>
      </c>
      <c r="F97" s="19">
        <v>19</v>
      </c>
      <c r="G97" s="19">
        <v>73</v>
      </c>
      <c r="H97" s="19">
        <v>42</v>
      </c>
      <c r="I97" s="19">
        <v>83</v>
      </c>
      <c r="J97" s="19">
        <v>4</v>
      </c>
      <c r="K97" s="19">
        <v>36</v>
      </c>
      <c r="L97" s="19">
        <v>7</v>
      </c>
      <c r="M97" s="19">
        <v>26</v>
      </c>
      <c r="N97" s="19">
        <v>6</v>
      </c>
      <c r="O97" s="19">
        <v>11</v>
      </c>
      <c r="P97" s="19">
        <v>29</v>
      </c>
      <c r="Q97" s="19">
        <v>28</v>
      </c>
      <c r="R97" s="19">
        <v>0</v>
      </c>
      <c r="S97" s="19">
        <v>0</v>
      </c>
      <c r="T97" s="19">
        <f t="shared" si="28"/>
        <v>134</v>
      </c>
      <c r="U97" s="19">
        <f t="shared" si="28"/>
        <v>353</v>
      </c>
      <c r="V97" s="19">
        <f t="shared" si="29"/>
        <v>487</v>
      </c>
      <c r="W97" s="8"/>
      <c r="X97" s="8"/>
      <c r="Y97" s="19">
        <v>20</v>
      </c>
      <c r="Z97" s="19">
        <v>62</v>
      </c>
      <c r="AA97" s="19">
        <v>19</v>
      </c>
      <c r="AB97" s="19">
        <v>73</v>
      </c>
      <c r="AC97" s="19">
        <v>4</v>
      </c>
      <c r="AD97" s="19">
        <v>36</v>
      </c>
      <c r="AE97" s="19">
        <v>6</v>
      </c>
      <c r="AF97" s="19">
        <v>11</v>
      </c>
      <c r="AG97" s="22">
        <f>SUM(Y97:AF97)</f>
        <v>231</v>
      </c>
      <c r="AH97" s="19">
        <v>487</v>
      </c>
      <c r="AI97" s="23">
        <f>(AG97/AH97)*100</f>
        <v>47.43326488706365</v>
      </c>
    </row>
    <row r="98" spans="1:35" ht="12.75" customHeight="1">
      <c r="A98" s="21" t="str">
        <f>'Master sheet'!B6</f>
        <v>GRD</v>
      </c>
      <c r="B98" s="19">
        <v>35</v>
      </c>
      <c r="C98" s="19">
        <v>91</v>
      </c>
      <c r="D98" s="19">
        <v>52</v>
      </c>
      <c r="E98" s="19">
        <v>124</v>
      </c>
      <c r="F98" s="19">
        <v>0</v>
      </c>
      <c r="G98" s="19">
        <v>2</v>
      </c>
      <c r="H98" s="19">
        <v>3</v>
      </c>
      <c r="I98" s="19">
        <v>3</v>
      </c>
      <c r="J98" s="19">
        <v>61</v>
      </c>
      <c r="K98" s="19">
        <v>121</v>
      </c>
      <c r="L98" s="19">
        <v>99</v>
      </c>
      <c r="M98" s="19">
        <v>134</v>
      </c>
      <c r="N98" s="19">
        <v>0</v>
      </c>
      <c r="O98" s="19">
        <v>0</v>
      </c>
      <c r="P98" s="19">
        <v>1</v>
      </c>
      <c r="Q98" s="19">
        <v>3</v>
      </c>
      <c r="R98" s="19">
        <v>0</v>
      </c>
      <c r="S98" s="19">
        <v>0</v>
      </c>
      <c r="T98" s="19">
        <f t="shared" si="28"/>
        <v>251</v>
      </c>
      <c r="U98" s="19">
        <f t="shared" si="28"/>
        <v>478</v>
      </c>
      <c r="V98" s="19">
        <f t="shared" si="29"/>
        <v>729</v>
      </c>
      <c r="W98" s="8"/>
      <c r="X98" s="8"/>
      <c r="Y98" s="19">
        <v>35</v>
      </c>
      <c r="Z98" s="19">
        <v>91</v>
      </c>
      <c r="AA98" s="19">
        <v>0</v>
      </c>
      <c r="AB98" s="19">
        <v>2</v>
      </c>
      <c r="AC98" s="19">
        <v>61</v>
      </c>
      <c r="AD98" s="19">
        <v>121</v>
      </c>
      <c r="AE98" s="19">
        <v>0</v>
      </c>
      <c r="AF98" s="19">
        <v>0</v>
      </c>
      <c r="AG98" s="22">
        <f t="shared" ref="AG98:AG104" si="30">SUM(Y98:AF98)</f>
        <v>310</v>
      </c>
      <c r="AH98" s="19">
        <v>729</v>
      </c>
      <c r="AI98" s="23">
        <f t="shared" ref="AI98:AI104" si="31">(AG98/AH98)*100</f>
        <v>42.524005486968456</v>
      </c>
    </row>
    <row r="99" spans="1:35" ht="12.75" customHeight="1">
      <c r="A99" s="21" t="str">
        <f>'Master sheet'!B7</f>
        <v>MON</v>
      </c>
      <c r="B99" s="19">
        <v>10</v>
      </c>
      <c r="C99" s="19">
        <v>15</v>
      </c>
      <c r="D99" s="19">
        <v>7</v>
      </c>
      <c r="E99" s="19">
        <v>7</v>
      </c>
      <c r="F99" s="20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f t="shared" si="28"/>
        <v>17</v>
      </c>
      <c r="U99" s="19">
        <f t="shared" si="28"/>
        <v>22</v>
      </c>
      <c r="V99" s="19">
        <f t="shared" si="29"/>
        <v>39</v>
      </c>
      <c r="W99" s="8"/>
      <c r="X99" s="8"/>
      <c r="Y99" s="19">
        <v>10</v>
      </c>
      <c r="Z99" s="19">
        <v>15</v>
      </c>
      <c r="AA99" s="20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22">
        <f t="shared" si="30"/>
        <v>25</v>
      </c>
      <c r="AH99" s="19">
        <v>39</v>
      </c>
      <c r="AI99" s="23">
        <f t="shared" si="31"/>
        <v>64.102564102564102</v>
      </c>
    </row>
    <row r="100" spans="1:35" ht="12.75" customHeight="1">
      <c r="A100" s="21" t="str">
        <f>'Master sheet'!B8</f>
        <v>SKN</v>
      </c>
      <c r="B100" s="19">
        <v>19</v>
      </c>
      <c r="C100" s="19">
        <v>109</v>
      </c>
      <c r="D100" s="19">
        <v>37</v>
      </c>
      <c r="E100" s="19">
        <v>76</v>
      </c>
      <c r="F100" s="19">
        <v>10</v>
      </c>
      <c r="G100" s="19">
        <v>13</v>
      </c>
      <c r="H100" s="19">
        <v>3</v>
      </c>
      <c r="I100" s="19">
        <v>5</v>
      </c>
      <c r="J100" s="19">
        <v>34</v>
      </c>
      <c r="K100" s="19">
        <v>100</v>
      </c>
      <c r="L100" s="19">
        <v>40</v>
      </c>
      <c r="M100" s="19">
        <v>60</v>
      </c>
      <c r="N100" s="19">
        <v>3</v>
      </c>
      <c r="O100" s="19">
        <v>5</v>
      </c>
      <c r="P100" s="19">
        <v>1</v>
      </c>
      <c r="Q100" s="19">
        <v>2</v>
      </c>
      <c r="R100" s="19">
        <v>1</v>
      </c>
      <c r="S100" s="19">
        <v>14</v>
      </c>
      <c r="T100" s="19">
        <f t="shared" si="28"/>
        <v>148</v>
      </c>
      <c r="U100" s="19">
        <f t="shared" si="28"/>
        <v>384</v>
      </c>
      <c r="V100" s="19">
        <f t="shared" si="29"/>
        <v>532</v>
      </c>
      <c r="W100" s="8"/>
      <c r="X100" s="8"/>
      <c r="Y100" s="19">
        <v>19</v>
      </c>
      <c r="Z100" s="19">
        <v>109</v>
      </c>
      <c r="AA100" s="19">
        <v>10</v>
      </c>
      <c r="AB100" s="19">
        <v>13</v>
      </c>
      <c r="AC100" s="19">
        <v>34</v>
      </c>
      <c r="AD100" s="19">
        <v>100</v>
      </c>
      <c r="AE100" s="19">
        <v>3</v>
      </c>
      <c r="AF100" s="19">
        <v>5</v>
      </c>
      <c r="AG100" s="22">
        <f t="shared" si="30"/>
        <v>293</v>
      </c>
      <c r="AH100" s="19">
        <v>532</v>
      </c>
      <c r="AI100" s="23">
        <f t="shared" si="31"/>
        <v>55.075187969924812</v>
      </c>
    </row>
    <row r="101" spans="1:35" ht="12.75" customHeight="1">
      <c r="A101" s="21" t="str">
        <f>'Master sheet'!B9</f>
        <v>SLU</v>
      </c>
      <c r="B101" s="19">
        <v>117</v>
      </c>
      <c r="C101" s="19">
        <v>426</v>
      </c>
      <c r="D101" s="19">
        <v>52</v>
      </c>
      <c r="E101" s="19">
        <v>117</v>
      </c>
      <c r="F101" s="19">
        <v>3</v>
      </c>
      <c r="G101" s="19">
        <v>9</v>
      </c>
      <c r="H101" s="19">
        <v>3</v>
      </c>
      <c r="I101" s="19">
        <v>7</v>
      </c>
      <c r="J101" s="19">
        <v>66</v>
      </c>
      <c r="K101" s="19">
        <v>121</v>
      </c>
      <c r="L101" s="19">
        <v>55</v>
      </c>
      <c r="M101" s="19">
        <v>72</v>
      </c>
      <c r="N101" s="19">
        <v>0</v>
      </c>
      <c r="O101" s="19">
        <v>2</v>
      </c>
      <c r="P101" s="19">
        <v>1</v>
      </c>
      <c r="Q101" s="19">
        <v>5</v>
      </c>
      <c r="R101" s="19">
        <v>0</v>
      </c>
      <c r="S101" s="19">
        <v>0</v>
      </c>
      <c r="T101" s="19">
        <f t="shared" si="28"/>
        <v>297</v>
      </c>
      <c r="U101" s="19">
        <f t="shared" si="28"/>
        <v>759</v>
      </c>
      <c r="V101" s="19">
        <f t="shared" si="29"/>
        <v>1056</v>
      </c>
      <c r="W101" s="8"/>
      <c r="X101" s="8"/>
      <c r="Y101" s="19">
        <v>117</v>
      </c>
      <c r="Z101" s="19">
        <v>426</v>
      </c>
      <c r="AA101" s="19">
        <v>3</v>
      </c>
      <c r="AB101" s="19">
        <v>9</v>
      </c>
      <c r="AC101" s="19">
        <v>66</v>
      </c>
      <c r="AD101" s="19">
        <v>121</v>
      </c>
      <c r="AE101" s="19">
        <v>0</v>
      </c>
      <c r="AF101" s="19">
        <v>2</v>
      </c>
      <c r="AG101" s="22">
        <f t="shared" si="30"/>
        <v>744</v>
      </c>
      <c r="AH101" s="19">
        <v>1056</v>
      </c>
      <c r="AI101" s="23">
        <f t="shared" si="31"/>
        <v>70.454545454545453</v>
      </c>
    </row>
    <row r="102" spans="1:35" ht="12.75" customHeight="1">
      <c r="A102" s="21" t="str">
        <f>'Master sheet'!B10</f>
        <v>SVG</v>
      </c>
      <c r="B102" s="19">
        <v>56</v>
      </c>
      <c r="C102" s="19">
        <v>165</v>
      </c>
      <c r="D102" s="19">
        <v>40</v>
      </c>
      <c r="E102" s="19">
        <v>72</v>
      </c>
      <c r="F102" s="19">
        <v>14</v>
      </c>
      <c r="G102" s="19">
        <v>47</v>
      </c>
      <c r="H102" s="19">
        <v>20</v>
      </c>
      <c r="I102" s="19">
        <v>35</v>
      </c>
      <c r="J102" s="19">
        <v>61</v>
      </c>
      <c r="K102" s="19">
        <v>110</v>
      </c>
      <c r="L102" s="19">
        <v>45</v>
      </c>
      <c r="M102" s="19">
        <v>58</v>
      </c>
      <c r="N102" s="19">
        <v>3</v>
      </c>
      <c r="O102" s="19">
        <v>24</v>
      </c>
      <c r="P102" s="19">
        <v>15</v>
      </c>
      <c r="Q102" s="19">
        <v>34</v>
      </c>
      <c r="R102" s="19">
        <v>0</v>
      </c>
      <c r="S102" s="19">
        <v>0</v>
      </c>
      <c r="T102" s="19">
        <f t="shared" si="28"/>
        <v>254</v>
      </c>
      <c r="U102" s="19">
        <f t="shared" si="28"/>
        <v>545</v>
      </c>
      <c r="V102" s="19">
        <f t="shared" si="29"/>
        <v>799</v>
      </c>
      <c r="W102" s="8"/>
      <c r="X102" s="8"/>
      <c r="Y102" s="19">
        <v>56</v>
      </c>
      <c r="Z102" s="19">
        <v>165</v>
      </c>
      <c r="AA102" s="19">
        <v>14</v>
      </c>
      <c r="AB102" s="19">
        <v>47</v>
      </c>
      <c r="AC102" s="19">
        <v>61</v>
      </c>
      <c r="AD102" s="19">
        <v>110</v>
      </c>
      <c r="AE102" s="19">
        <v>3</v>
      </c>
      <c r="AF102" s="19">
        <v>24</v>
      </c>
      <c r="AG102" s="22">
        <f t="shared" si="30"/>
        <v>480</v>
      </c>
      <c r="AH102" s="19">
        <v>799</v>
      </c>
      <c r="AI102" s="23">
        <f t="shared" si="31"/>
        <v>60.075093867334175</v>
      </c>
    </row>
    <row r="103" spans="1:35" ht="12.75" customHeight="1">
      <c r="A103" s="21" t="str">
        <f>'Master sheet'!B11</f>
        <v>VI</v>
      </c>
      <c r="B103" s="19">
        <v>31</v>
      </c>
      <c r="C103" s="19">
        <v>87</v>
      </c>
      <c r="D103" s="19">
        <v>14</v>
      </c>
      <c r="E103" s="19">
        <v>26</v>
      </c>
      <c r="F103" s="19">
        <v>8</v>
      </c>
      <c r="G103" s="19">
        <v>8</v>
      </c>
      <c r="H103" s="19">
        <v>1</v>
      </c>
      <c r="I103" s="19">
        <v>5</v>
      </c>
      <c r="J103" s="19">
        <v>10</v>
      </c>
      <c r="K103" s="19">
        <v>10</v>
      </c>
      <c r="L103" s="19">
        <v>7</v>
      </c>
      <c r="M103" s="19">
        <v>6</v>
      </c>
      <c r="N103" s="19">
        <v>6</v>
      </c>
      <c r="O103" s="19">
        <v>15</v>
      </c>
      <c r="P103" s="19">
        <v>4</v>
      </c>
      <c r="Q103" s="19">
        <v>4</v>
      </c>
      <c r="R103" s="19">
        <v>0</v>
      </c>
      <c r="S103" s="19">
        <v>0</v>
      </c>
      <c r="T103" s="19">
        <f t="shared" si="28"/>
        <v>81</v>
      </c>
      <c r="U103" s="19">
        <f t="shared" si="28"/>
        <v>161</v>
      </c>
      <c r="V103" s="19">
        <f t="shared" si="29"/>
        <v>242</v>
      </c>
      <c r="W103" s="8"/>
      <c r="X103" s="8"/>
      <c r="Y103" s="19">
        <v>31</v>
      </c>
      <c r="Z103" s="19">
        <v>87</v>
      </c>
      <c r="AA103" s="19">
        <v>8</v>
      </c>
      <c r="AB103" s="19">
        <v>8</v>
      </c>
      <c r="AC103" s="19">
        <v>10</v>
      </c>
      <c r="AD103" s="19">
        <v>10</v>
      </c>
      <c r="AE103" s="19">
        <v>6</v>
      </c>
      <c r="AF103" s="19">
        <v>15</v>
      </c>
      <c r="AG103" s="22">
        <f t="shared" si="30"/>
        <v>175</v>
      </c>
      <c r="AH103" s="19">
        <v>242</v>
      </c>
      <c r="AI103" s="23">
        <f t="shared" si="31"/>
        <v>72.314049586776861</v>
      </c>
    </row>
    <row r="104" spans="1:35" ht="16.5" customHeight="1">
      <c r="A104" s="21" t="str">
        <f>'Master sheet'!B12</f>
        <v xml:space="preserve">OECS </v>
      </c>
      <c r="B104" s="19">
        <f t="shared" ref="B104:V104" si="32">SUM(B95:B103)</f>
        <v>288</v>
      </c>
      <c r="C104" s="19">
        <f t="shared" si="32"/>
        <v>955</v>
      </c>
      <c r="D104" s="19">
        <f t="shared" si="32"/>
        <v>209</v>
      </c>
      <c r="E104" s="19">
        <f t="shared" si="32"/>
        <v>456</v>
      </c>
      <c r="F104" s="19">
        <f t="shared" si="32"/>
        <v>54</v>
      </c>
      <c r="G104" s="19">
        <f t="shared" si="32"/>
        <v>152</v>
      </c>
      <c r="H104" s="19">
        <f t="shared" si="32"/>
        <v>72</v>
      </c>
      <c r="I104" s="19">
        <f t="shared" si="32"/>
        <v>138</v>
      </c>
      <c r="J104" s="19">
        <f t="shared" si="32"/>
        <v>236</v>
      </c>
      <c r="K104" s="19">
        <f t="shared" si="32"/>
        <v>498</v>
      </c>
      <c r="L104" s="19">
        <f t="shared" si="32"/>
        <v>253</v>
      </c>
      <c r="M104" s="19">
        <f t="shared" si="32"/>
        <v>356</v>
      </c>
      <c r="N104" s="19">
        <f t="shared" si="32"/>
        <v>18</v>
      </c>
      <c r="O104" s="19">
        <f t="shared" si="32"/>
        <v>57</v>
      </c>
      <c r="P104" s="19">
        <f t="shared" si="32"/>
        <v>51</v>
      </c>
      <c r="Q104" s="19">
        <f t="shared" si="32"/>
        <v>76</v>
      </c>
      <c r="R104" s="19">
        <f t="shared" si="32"/>
        <v>1</v>
      </c>
      <c r="S104" s="19">
        <f t="shared" si="32"/>
        <v>14</v>
      </c>
      <c r="T104" s="19">
        <f t="shared" si="32"/>
        <v>1182</v>
      </c>
      <c r="U104" s="19">
        <f t="shared" si="32"/>
        <v>2702</v>
      </c>
      <c r="V104" s="19">
        <f t="shared" si="32"/>
        <v>3884</v>
      </c>
      <c r="W104" s="8"/>
      <c r="X104" s="8"/>
      <c r="Y104" s="19">
        <f t="shared" ref="Y104:AF104" si="33">SUM(Y95:Y103)</f>
        <v>288</v>
      </c>
      <c r="Z104" s="19">
        <f t="shared" si="33"/>
        <v>955</v>
      </c>
      <c r="AA104" s="19">
        <f t="shared" si="33"/>
        <v>54</v>
      </c>
      <c r="AB104" s="19">
        <f t="shared" si="33"/>
        <v>152</v>
      </c>
      <c r="AC104" s="19">
        <f t="shared" si="33"/>
        <v>236</v>
      </c>
      <c r="AD104" s="19">
        <f t="shared" si="33"/>
        <v>498</v>
      </c>
      <c r="AE104" s="19">
        <f t="shared" si="33"/>
        <v>18</v>
      </c>
      <c r="AF104" s="19">
        <f t="shared" si="33"/>
        <v>57</v>
      </c>
      <c r="AG104" s="22">
        <f t="shared" si="30"/>
        <v>2258</v>
      </c>
      <c r="AH104" s="19">
        <v>3884</v>
      </c>
      <c r="AI104" s="23">
        <f t="shared" si="31"/>
        <v>58.135942327497425</v>
      </c>
    </row>
    <row r="105" spans="1:35" ht="12.75" customHeight="1">
      <c r="A105" s="463" t="s">
        <v>45</v>
      </c>
      <c r="B105" s="461"/>
      <c r="C105" s="461"/>
      <c r="D105" s="461"/>
      <c r="E105" s="461"/>
      <c r="F105" s="461"/>
      <c r="G105" s="461"/>
      <c r="H105" s="461"/>
      <c r="I105" s="461"/>
      <c r="J105" s="461"/>
      <c r="K105" s="461"/>
      <c r="L105" s="461"/>
      <c r="M105" s="461"/>
      <c r="N105" s="461"/>
      <c r="O105" s="461"/>
      <c r="P105" s="461"/>
      <c r="Q105" s="461"/>
      <c r="R105" s="461"/>
      <c r="S105" s="461"/>
      <c r="T105" s="461"/>
      <c r="U105" s="461"/>
      <c r="V105" s="461"/>
      <c r="W105" s="8"/>
      <c r="X105" s="8"/>
      <c r="Y105" s="8"/>
    </row>
    <row r="106" spans="1:35" ht="12.75" customHeight="1">
      <c r="A106" s="14"/>
      <c r="B106" s="462" t="s">
        <v>29</v>
      </c>
      <c r="C106" s="461"/>
      <c r="D106" s="461"/>
      <c r="E106" s="461"/>
      <c r="F106" s="461"/>
      <c r="G106" s="461"/>
      <c r="H106" s="461"/>
      <c r="I106" s="461"/>
      <c r="J106" s="462" t="s">
        <v>30</v>
      </c>
      <c r="K106" s="461"/>
      <c r="L106" s="461"/>
      <c r="M106" s="461"/>
      <c r="N106" s="461"/>
      <c r="O106" s="461"/>
      <c r="P106" s="461"/>
      <c r="Q106" s="461"/>
      <c r="R106" s="13"/>
      <c r="S106" s="13"/>
      <c r="T106" s="464"/>
      <c r="U106" s="461"/>
      <c r="V106" s="461"/>
      <c r="W106" s="8"/>
      <c r="X106" s="8"/>
      <c r="Y106" s="8"/>
    </row>
    <row r="107" spans="1:35" ht="12.75" customHeight="1">
      <c r="A107" s="14"/>
      <c r="B107" s="462" t="s">
        <v>1</v>
      </c>
      <c r="C107" s="461"/>
      <c r="D107" s="461"/>
      <c r="E107" s="461"/>
      <c r="F107" s="462" t="s">
        <v>17</v>
      </c>
      <c r="G107" s="461"/>
      <c r="H107" s="461"/>
      <c r="I107" s="461"/>
      <c r="J107" s="462" t="s">
        <v>1</v>
      </c>
      <c r="K107" s="461"/>
      <c r="L107" s="461"/>
      <c r="M107" s="461"/>
      <c r="N107" s="462" t="s">
        <v>17</v>
      </c>
      <c r="O107" s="461"/>
      <c r="P107" s="461"/>
      <c r="Q107" s="461"/>
      <c r="R107" s="15"/>
      <c r="S107" s="15"/>
      <c r="T107" s="462"/>
      <c r="U107" s="461"/>
      <c r="V107" s="461"/>
      <c r="W107" s="8"/>
      <c r="X107" s="8"/>
      <c r="Y107" s="8"/>
    </row>
    <row r="108" spans="1:35" ht="12.75" customHeight="1">
      <c r="A108" s="14" t="s">
        <v>31</v>
      </c>
      <c r="B108" s="462" t="s">
        <v>32</v>
      </c>
      <c r="C108" s="461"/>
      <c r="D108" s="462" t="s">
        <v>33</v>
      </c>
      <c r="E108" s="461"/>
      <c r="F108" s="462" t="s">
        <v>32</v>
      </c>
      <c r="G108" s="461"/>
      <c r="H108" s="462" t="s">
        <v>33</v>
      </c>
      <c r="I108" s="461"/>
      <c r="J108" s="462" t="s">
        <v>32</v>
      </c>
      <c r="K108" s="461"/>
      <c r="L108" s="462" t="s">
        <v>33</v>
      </c>
      <c r="M108" s="461"/>
      <c r="N108" s="462" t="s">
        <v>32</v>
      </c>
      <c r="O108" s="461"/>
      <c r="P108" s="462" t="s">
        <v>33</v>
      </c>
      <c r="Q108" s="461"/>
      <c r="R108" s="462" t="s">
        <v>34</v>
      </c>
      <c r="S108" s="461"/>
      <c r="T108" s="462" t="s">
        <v>3</v>
      </c>
      <c r="U108" s="461"/>
      <c r="V108" s="461"/>
      <c r="W108" s="8"/>
      <c r="X108" s="8"/>
      <c r="Y108" s="8"/>
    </row>
    <row r="109" spans="1:35" ht="12.75" customHeight="1">
      <c r="A109" s="12"/>
      <c r="B109" s="17" t="s">
        <v>36</v>
      </c>
      <c r="C109" s="17" t="s">
        <v>37</v>
      </c>
      <c r="D109" s="17" t="s">
        <v>36</v>
      </c>
      <c r="E109" s="17" t="s">
        <v>37</v>
      </c>
      <c r="F109" s="17" t="s">
        <v>36</v>
      </c>
      <c r="G109" s="17" t="s">
        <v>37</v>
      </c>
      <c r="H109" s="17" t="s">
        <v>36</v>
      </c>
      <c r="I109" s="17" t="s">
        <v>37</v>
      </c>
      <c r="J109" s="17" t="s">
        <v>36</v>
      </c>
      <c r="K109" s="17" t="s">
        <v>37</v>
      </c>
      <c r="L109" s="17" t="s">
        <v>36</v>
      </c>
      <c r="M109" s="17" t="s">
        <v>37</v>
      </c>
      <c r="N109" s="17" t="s">
        <v>36</v>
      </c>
      <c r="O109" s="17" t="s">
        <v>37</v>
      </c>
      <c r="P109" s="17" t="s">
        <v>36</v>
      </c>
      <c r="Q109" s="17" t="s">
        <v>37</v>
      </c>
      <c r="R109" s="17" t="s">
        <v>36</v>
      </c>
      <c r="S109" s="17" t="s">
        <v>37</v>
      </c>
      <c r="T109" s="17" t="s">
        <v>36</v>
      </c>
      <c r="U109" s="17" t="s">
        <v>37</v>
      </c>
      <c r="V109" s="17" t="s">
        <v>38</v>
      </c>
      <c r="W109" s="8"/>
      <c r="X109" s="8"/>
      <c r="Y109" s="8"/>
    </row>
    <row r="110" spans="1:35" ht="12.75" customHeight="1">
      <c r="A110" s="460" t="s">
        <v>41</v>
      </c>
      <c r="B110" s="461"/>
      <c r="C110" s="461"/>
      <c r="D110" s="461"/>
      <c r="E110" s="461"/>
      <c r="F110" s="461"/>
      <c r="G110" s="461"/>
      <c r="H110" s="461"/>
      <c r="I110" s="461"/>
      <c r="J110" s="461"/>
      <c r="K110" s="461"/>
      <c r="L110" s="461"/>
      <c r="M110" s="461"/>
      <c r="N110" s="461"/>
      <c r="O110" s="461"/>
      <c r="P110" s="461"/>
      <c r="Q110" s="461"/>
      <c r="R110" s="461"/>
      <c r="S110" s="461"/>
      <c r="T110" s="461"/>
      <c r="U110" s="461"/>
      <c r="V110" s="461"/>
      <c r="W110" s="8"/>
      <c r="X110" s="8"/>
      <c r="Y110" s="8"/>
    </row>
    <row r="111" spans="1:35" ht="12.75" customHeight="1">
      <c r="A111" s="21" t="s">
        <v>46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>
        <f t="shared" ref="T111:U119" si="34">SUM(B111+D111+F111+H111+J111+L111+N111+P111+R111)</f>
        <v>0</v>
      </c>
      <c r="U111" s="19">
        <f t="shared" si="34"/>
        <v>0</v>
      </c>
      <c r="V111" s="19">
        <f t="shared" ref="V111:V119" si="35">SUM(T111:U111)</f>
        <v>0</v>
      </c>
      <c r="W111" s="8"/>
      <c r="X111" s="8"/>
      <c r="Y111" s="8"/>
    </row>
    <row r="112" spans="1:35" ht="12.75" customHeight="1">
      <c r="A112" s="21" t="s">
        <v>47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>
        <f t="shared" si="34"/>
        <v>0</v>
      </c>
      <c r="U112" s="19">
        <f t="shared" si="34"/>
        <v>0</v>
      </c>
      <c r="V112" s="19">
        <f t="shared" si="35"/>
        <v>0</v>
      </c>
      <c r="W112" s="8"/>
      <c r="X112" s="8"/>
      <c r="Y112" s="8"/>
    </row>
    <row r="113" spans="1:25" ht="12.75" customHeight="1">
      <c r="A113" s="21" t="s">
        <v>48</v>
      </c>
      <c r="B113" s="19">
        <v>1</v>
      </c>
      <c r="C113" s="19">
        <v>0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1</v>
      </c>
      <c r="S113" s="19">
        <v>1</v>
      </c>
      <c r="T113" s="19">
        <f t="shared" si="34"/>
        <v>2</v>
      </c>
      <c r="U113" s="19">
        <f t="shared" si="34"/>
        <v>1</v>
      </c>
      <c r="V113" s="19">
        <f t="shared" si="35"/>
        <v>3</v>
      </c>
      <c r="W113" s="8"/>
      <c r="X113" s="8"/>
      <c r="Y113" s="8"/>
    </row>
    <row r="114" spans="1:25" ht="12.75" customHeight="1">
      <c r="A114" s="21" t="s">
        <v>24</v>
      </c>
      <c r="B114" s="19">
        <v>0</v>
      </c>
      <c r="C114" s="19">
        <v>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1</v>
      </c>
      <c r="S114" s="19">
        <v>0</v>
      </c>
      <c r="T114" s="19">
        <f t="shared" si="34"/>
        <v>1</v>
      </c>
      <c r="U114" s="19">
        <f t="shared" si="34"/>
        <v>0</v>
      </c>
      <c r="V114" s="19">
        <f t="shared" si="35"/>
        <v>1</v>
      </c>
      <c r="W114" s="8"/>
      <c r="X114" s="8"/>
      <c r="Y114" s="8"/>
    </row>
    <row r="115" spans="1:25" ht="12.75" customHeight="1">
      <c r="A115" s="21" t="s">
        <v>49</v>
      </c>
      <c r="B115" s="19">
        <v>0</v>
      </c>
      <c r="C115" s="19">
        <v>1</v>
      </c>
      <c r="D115" s="19">
        <v>0</v>
      </c>
      <c r="E115" s="19">
        <v>0</v>
      </c>
      <c r="F115" s="20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f t="shared" si="34"/>
        <v>0</v>
      </c>
      <c r="U115" s="19">
        <f t="shared" si="34"/>
        <v>1</v>
      </c>
      <c r="V115" s="19">
        <f t="shared" si="35"/>
        <v>1</v>
      </c>
      <c r="W115" s="8"/>
      <c r="X115" s="8"/>
      <c r="Y115" s="8"/>
    </row>
    <row r="116" spans="1:25" ht="12.75" customHeight="1">
      <c r="A116" s="21" t="s">
        <v>50</v>
      </c>
      <c r="B116" s="19">
        <v>0</v>
      </c>
      <c r="C116" s="19">
        <v>0</v>
      </c>
      <c r="D116" s="19">
        <v>0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f t="shared" si="34"/>
        <v>0</v>
      </c>
      <c r="U116" s="19">
        <f t="shared" si="34"/>
        <v>0</v>
      </c>
      <c r="V116" s="19">
        <f t="shared" si="35"/>
        <v>0</v>
      </c>
      <c r="W116" s="8"/>
      <c r="X116" s="8"/>
      <c r="Y116" s="8"/>
    </row>
    <row r="117" spans="1:25" ht="12.75" customHeight="1">
      <c r="A117" s="21" t="s">
        <v>51</v>
      </c>
      <c r="B117" s="19">
        <v>0</v>
      </c>
      <c r="C117" s="19">
        <v>1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f t="shared" si="34"/>
        <v>0</v>
      </c>
      <c r="U117" s="19">
        <f t="shared" si="34"/>
        <v>1</v>
      </c>
      <c r="V117" s="19">
        <f t="shared" si="35"/>
        <v>1</v>
      </c>
      <c r="W117" s="8"/>
      <c r="X117" s="8"/>
      <c r="Y117" s="8"/>
    </row>
    <row r="118" spans="1:25" ht="12.75" customHeight="1">
      <c r="A118" s="21" t="s">
        <v>52</v>
      </c>
      <c r="B118" s="19">
        <v>3</v>
      </c>
      <c r="C118" s="19">
        <v>2</v>
      </c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f t="shared" si="34"/>
        <v>3</v>
      </c>
      <c r="U118" s="19">
        <f t="shared" si="34"/>
        <v>2</v>
      </c>
      <c r="V118" s="19">
        <f t="shared" si="35"/>
        <v>5</v>
      </c>
      <c r="W118" s="8"/>
      <c r="X118" s="8"/>
      <c r="Y118" s="8"/>
    </row>
    <row r="119" spans="1:25" ht="12.75" customHeight="1">
      <c r="A119" s="21" t="s">
        <v>53</v>
      </c>
      <c r="B119" s="19">
        <v>1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f t="shared" si="34"/>
        <v>1</v>
      </c>
      <c r="U119" s="19">
        <f t="shared" si="34"/>
        <v>0</v>
      </c>
      <c r="V119" s="19">
        <f t="shared" si="35"/>
        <v>1</v>
      </c>
      <c r="W119" s="8"/>
      <c r="X119" s="8"/>
      <c r="Y119" s="8"/>
    </row>
    <row r="120" spans="1:25" ht="12.75" customHeight="1">
      <c r="A120" s="21" t="s">
        <v>26</v>
      </c>
      <c r="B120" s="19">
        <f t="shared" ref="B120:V120" si="36">SUM(B111:B119)</f>
        <v>5</v>
      </c>
      <c r="C120" s="19">
        <f t="shared" si="36"/>
        <v>4</v>
      </c>
      <c r="D120" s="19">
        <f t="shared" si="36"/>
        <v>0</v>
      </c>
      <c r="E120" s="19">
        <f t="shared" si="36"/>
        <v>0</v>
      </c>
      <c r="F120" s="19">
        <f t="shared" si="36"/>
        <v>0</v>
      </c>
      <c r="G120" s="19">
        <f t="shared" si="36"/>
        <v>0</v>
      </c>
      <c r="H120" s="19">
        <f t="shared" si="36"/>
        <v>0</v>
      </c>
      <c r="I120" s="19">
        <f t="shared" si="36"/>
        <v>0</v>
      </c>
      <c r="J120" s="19">
        <f t="shared" si="36"/>
        <v>0</v>
      </c>
      <c r="K120" s="19">
        <f t="shared" si="36"/>
        <v>0</v>
      </c>
      <c r="L120" s="19">
        <f t="shared" si="36"/>
        <v>0</v>
      </c>
      <c r="M120" s="19">
        <f t="shared" si="36"/>
        <v>0</v>
      </c>
      <c r="N120" s="19">
        <f t="shared" si="36"/>
        <v>0</v>
      </c>
      <c r="O120" s="19">
        <f t="shared" si="36"/>
        <v>0</v>
      </c>
      <c r="P120" s="19">
        <f t="shared" si="36"/>
        <v>0</v>
      </c>
      <c r="Q120" s="19">
        <f t="shared" si="36"/>
        <v>0</v>
      </c>
      <c r="R120" s="19">
        <f t="shared" si="36"/>
        <v>2</v>
      </c>
      <c r="S120" s="19">
        <f t="shared" si="36"/>
        <v>1</v>
      </c>
      <c r="T120" s="19">
        <f t="shared" si="36"/>
        <v>7</v>
      </c>
      <c r="U120" s="19">
        <f t="shared" si="36"/>
        <v>5</v>
      </c>
      <c r="V120" s="19">
        <f t="shared" si="36"/>
        <v>12</v>
      </c>
      <c r="W120" s="8"/>
      <c r="X120" s="8"/>
      <c r="Y120" s="8"/>
    </row>
    <row r="121" spans="1:25" ht="12.75" customHeight="1">
      <c r="A121" s="460" t="s">
        <v>42</v>
      </c>
      <c r="B121" s="461"/>
      <c r="C121" s="461"/>
      <c r="D121" s="461"/>
      <c r="E121" s="461"/>
      <c r="F121" s="461"/>
      <c r="G121" s="461"/>
      <c r="H121" s="461"/>
      <c r="I121" s="461"/>
      <c r="J121" s="461"/>
      <c r="K121" s="461"/>
      <c r="L121" s="461"/>
      <c r="M121" s="461"/>
      <c r="N121" s="461"/>
      <c r="O121" s="461"/>
      <c r="P121" s="461"/>
      <c r="Q121" s="461"/>
      <c r="R121" s="461"/>
      <c r="S121" s="461"/>
      <c r="T121" s="461"/>
      <c r="U121" s="461"/>
      <c r="V121" s="461"/>
      <c r="W121" s="8"/>
      <c r="X121" s="8"/>
      <c r="Y121" s="8"/>
    </row>
    <row r="122" spans="1:25" ht="12.75" customHeight="1">
      <c r="A122" s="21" t="s">
        <v>46</v>
      </c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>
        <f t="shared" ref="T122:U130" si="37">SUM(B122+D122+F122+H122+J122+L122+N122+P122+R122)</f>
        <v>0</v>
      </c>
      <c r="U122" s="19">
        <f t="shared" si="37"/>
        <v>0</v>
      </c>
      <c r="V122" s="19">
        <f t="shared" ref="V122:V130" si="38">SUM(T122:U122)</f>
        <v>0</v>
      </c>
      <c r="W122" s="8"/>
      <c r="X122" s="8"/>
      <c r="Y122" s="8"/>
    </row>
    <row r="123" spans="1:25" ht="12.75" customHeight="1">
      <c r="A123" s="21" t="s">
        <v>47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>
        <f t="shared" si="37"/>
        <v>0</v>
      </c>
      <c r="U123" s="19">
        <f t="shared" si="37"/>
        <v>0</v>
      </c>
      <c r="V123" s="19">
        <f t="shared" si="38"/>
        <v>0</v>
      </c>
      <c r="W123" s="8"/>
      <c r="X123" s="8"/>
      <c r="Y123" s="8"/>
    </row>
    <row r="124" spans="1:25" ht="12.75" customHeight="1">
      <c r="A124" s="21" t="s">
        <v>48</v>
      </c>
      <c r="B124" s="19">
        <v>0</v>
      </c>
      <c r="C124" s="19">
        <v>0</v>
      </c>
      <c r="D124" s="19">
        <v>0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f t="shared" si="37"/>
        <v>0</v>
      </c>
      <c r="U124" s="19">
        <f t="shared" si="37"/>
        <v>0</v>
      </c>
      <c r="V124" s="19">
        <f t="shared" si="38"/>
        <v>0</v>
      </c>
      <c r="W124" s="8"/>
      <c r="X124" s="8"/>
      <c r="Y124" s="8"/>
    </row>
    <row r="125" spans="1:25" ht="12.75" customHeight="1">
      <c r="A125" s="21" t="s">
        <v>24</v>
      </c>
      <c r="B125" s="19">
        <v>0</v>
      </c>
      <c r="C125" s="19">
        <v>0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1</v>
      </c>
      <c r="S125" s="19">
        <v>0</v>
      </c>
      <c r="T125" s="19">
        <f t="shared" si="37"/>
        <v>1</v>
      </c>
      <c r="U125" s="19">
        <f t="shared" si="37"/>
        <v>0</v>
      </c>
      <c r="V125" s="19">
        <f t="shared" si="38"/>
        <v>1</v>
      </c>
      <c r="W125" s="8"/>
      <c r="X125" s="8"/>
      <c r="Y125" s="8"/>
    </row>
    <row r="126" spans="1:25" ht="12.75" customHeight="1">
      <c r="A126" s="21" t="s">
        <v>49</v>
      </c>
      <c r="B126" s="19">
        <v>0</v>
      </c>
      <c r="C126" s="19">
        <v>0</v>
      </c>
      <c r="D126" s="19">
        <v>0</v>
      </c>
      <c r="E126" s="19">
        <v>0</v>
      </c>
      <c r="F126" s="20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f t="shared" si="37"/>
        <v>0</v>
      </c>
      <c r="U126" s="19">
        <f t="shared" si="37"/>
        <v>0</v>
      </c>
      <c r="V126" s="19">
        <f t="shared" si="38"/>
        <v>0</v>
      </c>
      <c r="W126" s="8"/>
      <c r="X126" s="8"/>
      <c r="Y126" s="8"/>
    </row>
    <row r="127" spans="1:25" ht="12.75" customHeight="1">
      <c r="A127" s="21" t="s">
        <v>50</v>
      </c>
      <c r="B127" s="19">
        <v>0</v>
      </c>
      <c r="C127" s="19">
        <v>0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f t="shared" si="37"/>
        <v>0</v>
      </c>
      <c r="U127" s="19">
        <f t="shared" si="37"/>
        <v>0</v>
      </c>
      <c r="V127" s="19">
        <f t="shared" si="38"/>
        <v>0</v>
      </c>
      <c r="W127" s="8"/>
      <c r="X127" s="8"/>
      <c r="Y127" s="8"/>
    </row>
    <row r="128" spans="1:25" ht="12.75" customHeight="1">
      <c r="A128" s="21" t="s">
        <v>51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f t="shared" si="37"/>
        <v>0</v>
      </c>
      <c r="U128" s="19">
        <f t="shared" si="37"/>
        <v>0</v>
      </c>
      <c r="V128" s="19">
        <f t="shared" si="38"/>
        <v>0</v>
      </c>
      <c r="W128" s="8"/>
      <c r="X128" s="8"/>
      <c r="Y128" s="8"/>
    </row>
    <row r="129" spans="1:25" ht="12.75" customHeight="1">
      <c r="A129" s="21" t="s">
        <v>52</v>
      </c>
      <c r="B129" s="19">
        <v>0</v>
      </c>
      <c r="C129" s="19">
        <v>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f t="shared" si="37"/>
        <v>0</v>
      </c>
      <c r="U129" s="19">
        <f t="shared" si="37"/>
        <v>0</v>
      </c>
      <c r="V129" s="19">
        <f t="shared" si="38"/>
        <v>0</v>
      </c>
      <c r="W129" s="8"/>
      <c r="X129" s="8"/>
      <c r="Y129" s="8"/>
    </row>
    <row r="130" spans="1:25" ht="12.75" customHeight="1">
      <c r="A130" s="21" t="s">
        <v>53</v>
      </c>
      <c r="B130" s="19">
        <v>0</v>
      </c>
      <c r="C130" s="19">
        <v>1</v>
      </c>
      <c r="D130" s="19">
        <v>0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f t="shared" si="37"/>
        <v>0</v>
      </c>
      <c r="U130" s="19">
        <f t="shared" si="37"/>
        <v>1</v>
      </c>
      <c r="V130" s="19">
        <f t="shared" si="38"/>
        <v>1</v>
      </c>
      <c r="W130" s="8"/>
      <c r="X130" s="8"/>
      <c r="Y130" s="8"/>
    </row>
    <row r="131" spans="1:25" ht="12.75" customHeight="1">
      <c r="A131" s="21" t="s">
        <v>26</v>
      </c>
      <c r="B131" s="19">
        <f t="shared" ref="B131:V131" si="39">SUM(B122:B130)</f>
        <v>0</v>
      </c>
      <c r="C131" s="19">
        <f t="shared" si="39"/>
        <v>1</v>
      </c>
      <c r="D131" s="19">
        <f t="shared" si="39"/>
        <v>0</v>
      </c>
      <c r="E131" s="19">
        <f t="shared" si="39"/>
        <v>0</v>
      </c>
      <c r="F131" s="19">
        <f t="shared" si="39"/>
        <v>0</v>
      </c>
      <c r="G131" s="19">
        <f t="shared" si="39"/>
        <v>0</v>
      </c>
      <c r="H131" s="19">
        <f t="shared" si="39"/>
        <v>0</v>
      </c>
      <c r="I131" s="19">
        <f t="shared" si="39"/>
        <v>0</v>
      </c>
      <c r="J131" s="19">
        <f t="shared" si="39"/>
        <v>0</v>
      </c>
      <c r="K131" s="19">
        <f t="shared" si="39"/>
        <v>0</v>
      </c>
      <c r="L131" s="19">
        <f t="shared" si="39"/>
        <v>0</v>
      </c>
      <c r="M131" s="19">
        <f t="shared" si="39"/>
        <v>0</v>
      </c>
      <c r="N131" s="19">
        <f t="shared" si="39"/>
        <v>0</v>
      </c>
      <c r="O131" s="19">
        <f t="shared" si="39"/>
        <v>0</v>
      </c>
      <c r="P131" s="19">
        <f t="shared" si="39"/>
        <v>0</v>
      </c>
      <c r="Q131" s="19">
        <f t="shared" si="39"/>
        <v>0</v>
      </c>
      <c r="R131" s="19">
        <f t="shared" si="39"/>
        <v>1</v>
      </c>
      <c r="S131" s="19">
        <f t="shared" si="39"/>
        <v>0</v>
      </c>
      <c r="T131" s="19">
        <f t="shared" si="39"/>
        <v>1</v>
      </c>
      <c r="U131" s="19">
        <f t="shared" si="39"/>
        <v>1</v>
      </c>
      <c r="V131" s="19">
        <f t="shared" si="39"/>
        <v>2</v>
      </c>
      <c r="W131" s="8"/>
      <c r="X131" s="8"/>
      <c r="Y131" s="8"/>
    </row>
    <row r="132" spans="1:25" ht="12.75" customHeight="1">
      <c r="A132" s="460" t="s">
        <v>43</v>
      </c>
      <c r="B132" s="461"/>
      <c r="C132" s="461"/>
      <c r="D132" s="461"/>
      <c r="E132" s="461"/>
      <c r="F132" s="461"/>
      <c r="G132" s="461"/>
      <c r="H132" s="461"/>
      <c r="I132" s="461"/>
      <c r="J132" s="461"/>
      <c r="K132" s="461"/>
      <c r="L132" s="461"/>
      <c r="M132" s="461"/>
      <c r="N132" s="461"/>
      <c r="O132" s="461"/>
      <c r="P132" s="461"/>
      <c r="Q132" s="461"/>
      <c r="R132" s="461"/>
      <c r="S132" s="461"/>
      <c r="T132" s="461"/>
      <c r="U132" s="461"/>
      <c r="V132" s="461"/>
      <c r="W132" s="8"/>
      <c r="X132" s="8"/>
      <c r="Y132" s="8"/>
    </row>
    <row r="133" spans="1:25" ht="12.75" customHeight="1">
      <c r="A133" s="21" t="s">
        <v>46</v>
      </c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>
        <f t="shared" ref="T133:U141" si="40">SUM(B133+D133+F133+H133+J133+L133+N133+P133+R133)</f>
        <v>0</v>
      </c>
      <c r="U133" s="19">
        <f t="shared" si="40"/>
        <v>0</v>
      </c>
      <c r="V133" s="19">
        <f t="shared" ref="V133:V141" si="41">SUM(T133:U133)</f>
        <v>0</v>
      </c>
      <c r="W133" s="8"/>
      <c r="X133" s="8"/>
      <c r="Y133" s="8"/>
    </row>
    <row r="134" spans="1:25" ht="12.75" customHeight="1">
      <c r="A134" s="21" t="s">
        <v>47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>
        <f t="shared" si="40"/>
        <v>0</v>
      </c>
      <c r="U134" s="19">
        <f t="shared" si="40"/>
        <v>0</v>
      </c>
      <c r="V134" s="19">
        <f t="shared" si="41"/>
        <v>0</v>
      </c>
      <c r="W134" s="8"/>
      <c r="X134" s="8"/>
      <c r="Y134" s="8"/>
    </row>
    <row r="135" spans="1:25" ht="12.75" customHeight="1">
      <c r="A135" s="21" t="s">
        <v>48</v>
      </c>
      <c r="B135" s="19">
        <v>52</v>
      </c>
      <c r="C135" s="19">
        <v>72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f t="shared" si="40"/>
        <v>52</v>
      </c>
      <c r="U135" s="19">
        <f t="shared" si="40"/>
        <v>72</v>
      </c>
      <c r="V135" s="19">
        <f t="shared" si="41"/>
        <v>124</v>
      </c>
      <c r="W135" s="8"/>
      <c r="X135" s="8"/>
      <c r="Y135" s="8"/>
    </row>
    <row r="136" spans="1:25" ht="12.75" customHeight="1">
      <c r="A136" s="21" t="s">
        <v>24</v>
      </c>
      <c r="B136" s="19">
        <v>45</v>
      </c>
      <c r="C136" s="19">
        <v>60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8</v>
      </c>
      <c r="K136" s="19">
        <v>7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f t="shared" si="40"/>
        <v>53</v>
      </c>
      <c r="U136" s="19">
        <f t="shared" si="40"/>
        <v>67</v>
      </c>
      <c r="V136" s="19">
        <f t="shared" si="41"/>
        <v>120</v>
      </c>
      <c r="W136" s="8"/>
      <c r="X136" s="8"/>
      <c r="Y136" s="8"/>
    </row>
    <row r="137" spans="1:25" ht="12.75" customHeight="1">
      <c r="A137" s="21" t="s">
        <v>49</v>
      </c>
      <c r="B137" s="19">
        <v>0</v>
      </c>
      <c r="C137" s="19">
        <v>0</v>
      </c>
      <c r="D137" s="19">
        <v>0</v>
      </c>
      <c r="E137" s="19">
        <v>0</v>
      </c>
      <c r="F137" s="20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f t="shared" si="40"/>
        <v>0</v>
      </c>
      <c r="U137" s="19">
        <f t="shared" si="40"/>
        <v>0</v>
      </c>
      <c r="V137" s="19">
        <f t="shared" si="41"/>
        <v>0</v>
      </c>
      <c r="W137" s="8"/>
      <c r="X137" s="8"/>
      <c r="Y137" s="8"/>
    </row>
    <row r="138" spans="1:25" ht="12.75" customHeight="1">
      <c r="A138" s="21" t="s">
        <v>50</v>
      </c>
      <c r="B138" s="19">
        <v>0</v>
      </c>
      <c r="C138" s="19">
        <v>0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f t="shared" si="40"/>
        <v>0</v>
      </c>
      <c r="U138" s="19">
        <f t="shared" si="40"/>
        <v>0</v>
      </c>
      <c r="V138" s="19">
        <f t="shared" si="41"/>
        <v>0</v>
      </c>
      <c r="W138" s="8"/>
      <c r="X138" s="8"/>
      <c r="Y138" s="8"/>
    </row>
    <row r="139" spans="1:25" ht="12.75" customHeight="1">
      <c r="A139" s="21" t="s">
        <v>51</v>
      </c>
      <c r="B139" s="19">
        <v>3</v>
      </c>
      <c r="C139" s="19">
        <v>8</v>
      </c>
      <c r="D139" s="19">
        <v>0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f t="shared" si="40"/>
        <v>3</v>
      </c>
      <c r="U139" s="19">
        <f t="shared" si="40"/>
        <v>8</v>
      </c>
      <c r="V139" s="19">
        <f t="shared" si="41"/>
        <v>11</v>
      </c>
      <c r="W139" s="8"/>
      <c r="X139" s="8"/>
      <c r="Y139" s="8"/>
    </row>
    <row r="140" spans="1:25" ht="12.75" customHeight="1">
      <c r="A140" s="21" t="s">
        <v>52</v>
      </c>
      <c r="B140" s="19">
        <v>0</v>
      </c>
      <c r="C140" s="19">
        <v>0</v>
      </c>
      <c r="D140" s="19">
        <v>0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f t="shared" si="40"/>
        <v>0</v>
      </c>
      <c r="U140" s="19">
        <f t="shared" si="40"/>
        <v>0</v>
      </c>
      <c r="V140" s="19">
        <f t="shared" si="41"/>
        <v>0</v>
      </c>
      <c r="W140" s="8"/>
      <c r="X140" s="8"/>
      <c r="Y140" s="8"/>
    </row>
    <row r="141" spans="1:25" ht="12.75" customHeight="1">
      <c r="A141" s="21" t="s">
        <v>53</v>
      </c>
      <c r="B141" s="19">
        <v>15</v>
      </c>
      <c r="C141" s="19">
        <v>30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1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f t="shared" si="40"/>
        <v>15</v>
      </c>
      <c r="U141" s="19">
        <f t="shared" si="40"/>
        <v>31</v>
      </c>
      <c r="V141" s="19">
        <f t="shared" si="41"/>
        <v>46</v>
      </c>
      <c r="W141" s="8"/>
      <c r="X141" s="8"/>
      <c r="Y141" s="8"/>
    </row>
    <row r="142" spans="1:25" ht="12.75" customHeight="1">
      <c r="A142" s="21" t="s">
        <v>26</v>
      </c>
      <c r="B142" s="19">
        <f t="shared" ref="B142:V142" si="42">SUM(B133:B141)</f>
        <v>115</v>
      </c>
      <c r="C142" s="19">
        <f t="shared" si="42"/>
        <v>170</v>
      </c>
      <c r="D142" s="19">
        <f t="shared" si="42"/>
        <v>0</v>
      </c>
      <c r="E142" s="19">
        <f t="shared" si="42"/>
        <v>0</v>
      </c>
      <c r="F142" s="19">
        <f t="shared" si="42"/>
        <v>0</v>
      </c>
      <c r="G142" s="19">
        <f t="shared" si="42"/>
        <v>0</v>
      </c>
      <c r="H142" s="19">
        <f t="shared" si="42"/>
        <v>0</v>
      </c>
      <c r="I142" s="19">
        <f t="shared" si="42"/>
        <v>0</v>
      </c>
      <c r="J142" s="19">
        <f t="shared" si="42"/>
        <v>8</v>
      </c>
      <c r="K142" s="19">
        <f t="shared" si="42"/>
        <v>8</v>
      </c>
      <c r="L142" s="19">
        <f t="shared" si="42"/>
        <v>0</v>
      </c>
      <c r="M142" s="19">
        <f t="shared" si="42"/>
        <v>0</v>
      </c>
      <c r="N142" s="19">
        <f t="shared" si="42"/>
        <v>0</v>
      </c>
      <c r="O142" s="19">
        <f t="shared" si="42"/>
        <v>0</v>
      </c>
      <c r="P142" s="19">
        <f t="shared" si="42"/>
        <v>0</v>
      </c>
      <c r="Q142" s="19">
        <f t="shared" si="42"/>
        <v>0</v>
      </c>
      <c r="R142" s="19">
        <f t="shared" si="42"/>
        <v>0</v>
      </c>
      <c r="S142" s="19">
        <f t="shared" si="42"/>
        <v>0</v>
      </c>
      <c r="T142" s="19">
        <f t="shared" si="42"/>
        <v>123</v>
      </c>
      <c r="U142" s="19">
        <f t="shared" si="42"/>
        <v>178</v>
      </c>
      <c r="V142" s="19">
        <f t="shared" si="42"/>
        <v>301</v>
      </c>
      <c r="W142" s="8"/>
      <c r="X142" s="8"/>
      <c r="Y142" s="8"/>
    </row>
    <row r="143" spans="1:25" ht="12.75" customHeight="1">
      <c r="A143" s="24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2.75" customHeight="1">
      <c r="A144" s="24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2.75" customHeight="1">
      <c r="A145" s="24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2.75" customHeight="1">
      <c r="A146" s="24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2.75" customHeight="1">
      <c r="A147" s="24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2.75" customHeight="1">
      <c r="A148" s="24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2.75" customHeight="1">
      <c r="A149" s="24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2.75" customHeight="1">
      <c r="A150" s="24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2.75" customHeight="1">
      <c r="A151" s="24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2.75" customHeight="1">
      <c r="A152" s="24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2.75" customHeight="1">
      <c r="A153" s="24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2.75" customHeight="1">
      <c r="A154" s="24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2.75" customHeight="1">
      <c r="A155" s="24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2.75" customHeight="1">
      <c r="A156" s="24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2.75" customHeight="1">
      <c r="A157" s="24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2.75" customHeight="1">
      <c r="A158" s="24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2.75" customHeight="1">
      <c r="A159" s="24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2.75" customHeight="1">
      <c r="A160" s="24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2.75" customHeight="1">
      <c r="A161" s="24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2.75" customHeight="1">
      <c r="A162" s="24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2.75" customHeight="1">
      <c r="A163" s="24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2.75" customHeight="1">
      <c r="A164" s="24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2.75" customHeight="1">
      <c r="A165" s="24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2.75" customHeight="1">
      <c r="A166" s="24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2.75" customHeight="1">
      <c r="A167" s="24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2.75" customHeight="1">
      <c r="A168" s="24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2.75" customHeight="1">
      <c r="A169" s="24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2.75" customHeight="1">
      <c r="A170" s="24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2.75" customHeight="1">
      <c r="A171" s="24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2.75" customHeight="1">
      <c r="A172" s="24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2.75" customHeight="1">
      <c r="A173" s="24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2.75" customHeight="1">
      <c r="A174" s="24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2.75" customHeight="1">
      <c r="A175" s="24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2.75" customHeight="1">
      <c r="A176" s="24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2.75" customHeight="1">
      <c r="A177" s="24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2.75" customHeight="1">
      <c r="A178" s="24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2.75" customHeight="1">
      <c r="A179" s="24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2.75" customHeight="1">
      <c r="A180" s="24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2.75" customHeight="1">
      <c r="A181" s="24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2.75" customHeight="1">
      <c r="A182" s="24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2.75" customHeight="1">
      <c r="A183" s="24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2.75" customHeight="1">
      <c r="A184" s="24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2.75" customHeight="1">
      <c r="A185" s="24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2.75" customHeight="1">
      <c r="A186" s="24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2.75" customHeight="1">
      <c r="A187" s="24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2.75" customHeight="1">
      <c r="A188" s="24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2.75" customHeight="1">
      <c r="A189" s="24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2.75" customHeight="1">
      <c r="A190" s="24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2.75" customHeight="1">
      <c r="A191" s="24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2.75" customHeight="1">
      <c r="A192" s="24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2.75" customHeight="1">
      <c r="A193" s="24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2.75" customHeight="1">
      <c r="A194" s="24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2.75" customHeight="1">
      <c r="A195" s="24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2.75" customHeight="1">
      <c r="A196" s="24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2.75" customHeight="1">
      <c r="A197" s="24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2.75" customHeight="1">
      <c r="A198" s="24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2.75" customHeight="1">
      <c r="A199" s="24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2.75" customHeight="1">
      <c r="A200" s="24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2.75" customHeight="1">
      <c r="A201" s="24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2.75" customHeight="1">
      <c r="A202" s="24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2.75" customHeight="1">
      <c r="A203" s="24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2.75" customHeight="1">
      <c r="A204" s="24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2.75" customHeight="1">
      <c r="A205" s="24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2.75" customHeight="1">
      <c r="A206" s="24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2.75" customHeight="1">
      <c r="A207" s="24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2.75" customHeight="1">
      <c r="A208" s="24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2.75" customHeight="1">
      <c r="A209" s="24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2.75" customHeight="1">
      <c r="A210" s="24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2.75" customHeight="1">
      <c r="A211" s="24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2.75" customHeight="1">
      <c r="A212" s="24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2.75" customHeight="1">
      <c r="A213" s="24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2.75" customHeight="1">
      <c r="A214" s="24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2.75" customHeight="1">
      <c r="A215" s="24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2.75" customHeight="1">
      <c r="A216" s="24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2.75" customHeight="1">
      <c r="A217" s="24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2.75" customHeight="1">
      <c r="A218" s="24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2.75" customHeight="1">
      <c r="A219" s="24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2.75" customHeight="1">
      <c r="A220" s="24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2.75" customHeight="1">
      <c r="A221" s="24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2.75" customHeight="1">
      <c r="A222" s="24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2.75" customHeight="1">
      <c r="A223" s="24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2.75" customHeight="1">
      <c r="A224" s="24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2.75" customHeight="1">
      <c r="A225" s="24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2.75" customHeight="1">
      <c r="A226" s="24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2.75" customHeight="1">
      <c r="A227" s="24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2.75" customHeight="1">
      <c r="A228" s="24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2.75" customHeight="1">
      <c r="A229" s="24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2.75" customHeight="1">
      <c r="A230" s="24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2.75" customHeight="1">
      <c r="A231" s="24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2.75" customHeight="1">
      <c r="A232" s="24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2.75" customHeight="1">
      <c r="A233" s="24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2.75" customHeight="1">
      <c r="A234" s="24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2.75" customHeight="1">
      <c r="A235" s="24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2.75" customHeight="1">
      <c r="A236" s="24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2.75" customHeight="1">
      <c r="A237" s="24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2.75" customHeight="1">
      <c r="A238" s="24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2.75" customHeight="1">
      <c r="A239" s="24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2.75" customHeight="1">
      <c r="A240" s="24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2.75" customHeight="1">
      <c r="A241" s="24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2.75" customHeight="1">
      <c r="A242" s="24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2.75" customHeight="1">
      <c r="A243" s="24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2.75" customHeight="1">
      <c r="A244" s="24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2.75" customHeight="1">
      <c r="A245" s="24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2.75" customHeight="1">
      <c r="A246" s="24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2.75" customHeight="1">
      <c r="A247" s="24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2.75" customHeight="1">
      <c r="A248" s="24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2.75" customHeight="1">
      <c r="A249" s="24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2.75" customHeight="1">
      <c r="A250" s="24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2.75" customHeight="1">
      <c r="A251" s="24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2.75" customHeight="1">
      <c r="A252" s="24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2.75" customHeight="1">
      <c r="A253" s="24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2.75" customHeight="1">
      <c r="A254" s="24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2.75" customHeight="1">
      <c r="A255" s="24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2.75" customHeight="1">
      <c r="A256" s="24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2.75" customHeight="1">
      <c r="A257" s="24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2.75" customHeight="1">
      <c r="A258" s="24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2.75" customHeight="1">
      <c r="A259" s="24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2.75" customHeight="1">
      <c r="A260" s="24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2.75" customHeight="1">
      <c r="A261" s="24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2.75" customHeight="1">
      <c r="A262" s="24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2.75" customHeight="1">
      <c r="A263" s="24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2.75" customHeight="1">
      <c r="A264" s="24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2.75" customHeight="1">
      <c r="A265" s="24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2.75" customHeight="1">
      <c r="A266" s="24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2.75" customHeight="1">
      <c r="A267" s="24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2.75" customHeight="1">
      <c r="A268" s="24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2.75" customHeight="1">
      <c r="A269" s="24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2.75" customHeight="1">
      <c r="A270" s="24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2.75" customHeight="1">
      <c r="A271" s="24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2.75" customHeight="1">
      <c r="A272" s="24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2.75" customHeight="1">
      <c r="A273" s="24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2.75" customHeight="1">
      <c r="A274" s="24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2.75" customHeight="1">
      <c r="A275" s="24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2.75" customHeight="1">
      <c r="A276" s="24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2.75" customHeight="1">
      <c r="A277" s="24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2.75" customHeight="1">
      <c r="A278" s="24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2.75" customHeight="1">
      <c r="A279" s="24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2.75" customHeight="1">
      <c r="A280" s="24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2.75" customHeight="1">
      <c r="A281" s="24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2.75" customHeight="1">
      <c r="A282" s="24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2.75" customHeight="1">
      <c r="A283" s="24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2.75" customHeight="1">
      <c r="A284" s="24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2.75" customHeight="1">
      <c r="A285" s="24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2.75" customHeight="1">
      <c r="A286" s="24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2.75" customHeight="1">
      <c r="A287" s="24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2.75" customHeight="1">
      <c r="A288" s="24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2.75" customHeight="1">
      <c r="A289" s="24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2.75" customHeight="1">
      <c r="A290" s="24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2.75" customHeight="1">
      <c r="A291" s="24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2.75" customHeight="1">
      <c r="A292" s="24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2.75" customHeight="1">
      <c r="A293" s="24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2.75" customHeight="1">
      <c r="A294" s="24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2.75" customHeight="1">
      <c r="A295" s="24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2.75" customHeight="1">
      <c r="A296" s="24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2.75" customHeight="1">
      <c r="A297" s="24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2.75" customHeight="1">
      <c r="A298" s="24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2.75" customHeight="1">
      <c r="A299" s="24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2.75" customHeight="1">
      <c r="A300" s="24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2.75" customHeight="1">
      <c r="A301" s="24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2.75" customHeight="1">
      <c r="A302" s="24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2.75" customHeight="1">
      <c r="A303" s="24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2.75" customHeight="1">
      <c r="A304" s="24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2.75" customHeight="1">
      <c r="A305" s="24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2.75" customHeight="1">
      <c r="A306" s="24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2.75" customHeight="1">
      <c r="A307" s="24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2.75" customHeight="1">
      <c r="A308" s="24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2.75" customHeight="1">
      <c r="A309" s="24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2.75" customHeight="1">
      <c r="A310" s="24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2.75" customHeight="1">
      <c r="A311" s="24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2.75" customHeight="1">
      <c r="A312" s="24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2.75" customHeight="1">
      <c r="A313" s="24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2.75" customHeight="1">
      <c r="A314" s="24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2.75" customHeight="1">
      <c r="A315" s="24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2.75" customHeight="1">
      <c r="A316" s="24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2.75" customHeight="1">
      <c r="A317" s="24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2.75" customHeight="1">
      <c r="A318" s="24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2.75" customHeight="1">
      <c r="A319" s="24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2.75" customHeight="1">
      <c r="A320" s="24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2.75" customHeight="1">
      <c r="A321" s="24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2.75" customHeight="1">
      <c r="A322" s="24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2.75" customHeight="1">
      <c r="A323" s="24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2.75" customHeight="1">
      <c r="A324" s="24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2.75" customHeight="1">
      <c r="A325" s="24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2.75" customHeight="1">
      <c r="A326" s="24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2.75" customHeight="1">
      <c r="A327" s="24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2.75" customHeight="1">
      <c r="A328" s="24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2.75" customHeight="1">
      <c r="A329" s="24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2.75" customHeight="1">
      <c r="A330" s="24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2.75" customHeight="1">
      <c r="A331" s="24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2.75" customHeight="1">
      <c r="A332" s="24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2.75" customHeight="1">
      <c r="A333" s="24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2.75" customHeight="1">
      <c r="A334" s="24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2.75" customHeight="1">
      <c r="A335" s="24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2.75" customHeight="1">
      <c r="A336" s="24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2.75" customHeight="1">
      <c r="A337" s="24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2.75" customHeight="1">
      <c r="A338" s="24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2.75" customHeight="1">
      <c r="A339" s="24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2.75" customHeight="1">
      <c r="A340" s="24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2.75" customHeight="1">
      <c r="A341" s="24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2.75" customHeight="1">
      <c r="A342" s="24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2.75" customHeight="1">
      <c r="A343" s="24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2.75" customHeight="1">
      <c r="A344" s="24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2.75" customHeight="1">
      <c r="A345" s="24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2.75" customHeight="1">
      <c r="A346" s="24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2.75" customHeight="1">
      <c r="A347" s="24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2.75" customHeight="1">
      <c r="A348" s="24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2.75" customHeight="1">
      <c r="A349" s="24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2.75" customHeight="1">
      <c r="A350" s="24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2.75" customHeight="1">
      <c r="A351" s="24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2.75" customHeight="1">
      <c r="A352" s="24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2.75" customHeight="1">
      <c r="A353" s="24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2.75" customHeight="1">
      <c r="A354" s="24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2.75" customHeight="1">
      <c r="A355" s="24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2.75" customHeight="1">
      <c r="A356" s="24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2.75" customHeight="1">
      <c r="A357" s="24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2.75" customHeight="1">
      <c r="A358" s="24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2.75" customHeight="1">
      <c r="A359" s="24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2.75" customHeight="1">
      <c r="A360" s="24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2.75" customHeight="1">
      <c r="A361" s="24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2.75" customHeight="1">
      <c r="A362" s="24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2.75" customHeight="1">
      <c r="A363" s="24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2.75" customHeight="1">
      <c r="A364" s="24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2.75" customHeight="1">
      <c r="A365" s="24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2.75" customHeight="1">
      <c r="A366" s="24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2.75" customHeight="1">
      <c r="A367" s="24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2.75" customHeight="1">
      <c r="A368" s="24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2.75" customHeight="1">
      <c r="A369" s="24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2.75" customHeight="1">
      <c r="A370" s="24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2.75" customHeight="1">
      <c r="A371" s="24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2.75" customHeight="1">
      <c r="A372" s="24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2.75" customHeight="1">
      <c r="A373" s="24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2.75" customHeight="1">
      <c r="A374" s="24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2.75" customHeight="1">
      <c r="A375" s="24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2.75" customHeight="1">
      <c r="A376" s="24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2.75" customHeight="1">
      <c r="A377" s="24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2.75" customHeight="1">
      <c r="A378" s="24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2.75" customHeight="1">
      <c r="A379" s="24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2.75" customHeight="1">
      <c r="A380" s="24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2.75" customHeight="1">
      <c r="A381" s="24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2.75" customHeight="1">
      <c r="A382" s="24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2.75" customHeight="1">
      <c r="A383" s="24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2.75" customHeight="1">
      <c r="A384" s="24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2.75" customHeight="1">
      <c r="A385" s="24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2.75" customHeight="1">
      <c r="A386" s="24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2.75" customHeight="1">
      <c r="A387" s="24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2.75" customHeight="1">
      <c r="A388" s="24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2.75" customHeight="1">
      <c r="A389" s="24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2.75" customHeight="1">
      <c r="A390" s="24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2.75" customHeight="1">
      <c r="A391" s="24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2.75" customHeight="1">
      <c r="A392" s="24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2.75" customHeight="1">
      <c r="A393" s="24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2.75" customHeight="1">
      <c r="A394" s="24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2.75" customHeight="1">
      <c r="A395" s="24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2.75" customHeight="1">
      <c r="A396" s="24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2.75" customHeight="1">
      <c r="A397" s="24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2.75" customHeight="1">
      <c r="A398" s="24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2.75" customHeight="1">
      <c r="A399" s="24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2.75" customHeight="1">
      <c r="A400" s="24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2.75" customHeight="1">
      <c r="A401" s="24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2.75" customHeight="1">
      <c r="A402" s="24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2.75" customHeight="1">
      <c r="A403" s="24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2.75" customHeight="1">
      <c r="A404" s="24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2.75" customHeight="1">
      <c r="A405" s="24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2.75" customHeight="1">
      <c r="A406" s="24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2.75" customHeight="1">
      <c r="A407" s="24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2.75" customHeight="1">
      <c r="A408" s="24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2.75" customHeight="1">
      <c r="A409" s="24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2.75" customHeight="1">
      <c r="A410" s="24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2.75" customHeight="1">
      <c r="A411" s="24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2.75" customHeight="1">
      <c r="A412" s="24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2.75" customHeight="1">
      <c r="A413" s="24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2.75" customHeight="1">
      <c r="A414" s="24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2.75" customHeight="1">
      <c r="A415" s="24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2.75" customHeight="1">
      <c r="A416" s="24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2.75" customHeight="1">
      <c r="A417" s="24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2.75" customHeight="1">
      <c r="A418" s="24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2.75" customHeight="1">
      <c r="A419" s="24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2.75" customHeight="1">
      <c r="A420" s="24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2.75" customHeight="1">
      <c r="A421" s="24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2.75" customHeight="1">
      <c r="A422" s="24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2.75" customHeight="1">
      <c r="A423" s="24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2.75" customHeight="1">
      <c r="A424" s="24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2.75" customHeight="1">
      <c r="A425" s="24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2.75" customHeight="1">
      <c r="A426" s="24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2.75" customHeight="1">
      <c r="A427" s="24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2.75" customHeight="1">
      <c r="A428" s="24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2.75" customHeight="1">
      <c r="A429" s="24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2.75" customHeight="1">
      <c r="A430" s="24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2.75" customHeight="1">
      <c r="A431" s="24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2.75" customHeight="1">
      <c r="A432" s="24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2.75" customHeight="1">
      <c r="A433" s="24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2.75" customHeight="1">
      <c r="A434" s="24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2.75" customHeight="1">
      <c r="A435" s="24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2.75" customHeight="1">
      <c r="A436" s="24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2.75" customHeight="1">
      <c r="A437" s="24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2.75" customHeight="1">
      <c r="A438" s="24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2.75" customHeight="1">
      <c r="A439" s="24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2.75" customHeight="1">
      <c r="A440" s="24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2.75" customHeight="1">
      <c r="A441" s="24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2.75" customHeight="1">
      <c r="A442" s="24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2.75" customHeight="1">
      <c r="A443" s="24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2.75" customHeight="1">
      <c r="A444" s="24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2.75" customHeight="1">
      <c r="A445" s="24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2.75" customHeight="1">
      <c r="A446" s="24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2.75" customHeight="1">
      <c r="A447" s="24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2.75" customHeight="1">
      <c r="A448" s="24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2.75" customHeight="1">
      <c r="A449" s="24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2.75" customHeight="1">
      <c r="A450" s="24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2.75" customHeight="1">
      <c r="A451" s="24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2.75" customHeight="1">
      <c r="A452" s="24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2.75" customHeight="1">
      <c r="A453" s="24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2.75" customHeight="1">
      <c r="A454" s="24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2.75" customHeight="1">
      <c r="A455" s="24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2.75" customHeight="1">
      <c r="A456" s="24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2.75" customHeight="1">
      <c r="A457" s="24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2.75" customHeight="1">
      <c r="A458" s="24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2.75" customHeight="1">
      <c r="A459" s="24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2.75" customHeight="1">
      <c r="A460" s="24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2.75" customHeight="1">
      <c r="A461" s="24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2.75" customHeight="1">
      <c r="A462" s="24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2.75" customHeight="1">
      <c r="A463" s="24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2.75" customHeight="1">
      <c r="A464" s="24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2.75" customHeight="1">
      <c r="A465" s="24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2.75" customHeight="1">
      <c r="A466" s="24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2.75" customHeight="1">
      <c r="A467" s="24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2.75" customHeight="1">
      <c r="A468" s="24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2.75" customHeight="1">
      <c r="A469" s="24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2.75" customHeight="1">
      <c r="A470" s="24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2.75" customHeight="1">
      <c r="A471" s="24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2.75" customHeight="1">
      <c r="A472" s="24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2.75" customHeight="1">
      <c r="A473" s="24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2.75" customHeight="1">
      <c r="A474" s="24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2.75" customHeight="1">
      <c r="A475" s="24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2.75" customHeight="1">
      <c r="A476" s="24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2.75" customHeight="1">
      <c r="A477" s="24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2.75" customHeight="1">
      <c r="A478" s="24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2.75" customHeight="1">
      <c r="A479" s="24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2.75" customHeight="1">
      <c r="A480" s="24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2.75" customHeight="1">
      <c r="A481" s="24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2.75" customHeight="1">
      <c r="A482" s="24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2.75" customHeight="1">
      <c r="A483" s="24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2.75" customHeight="1">
      <c r="A484" s="24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2.75" customHeight="1">
      <c r="A485" s="24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2.75" customHeight="1">
      <c r="A486" s="24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2.75" customHeight="1">
      <c r="A487" s="24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2.75" customHeight="1">
      <c r="A488" s="24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2.75" customHeight="1">
      <c r="A489" s="24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2.75" customHeight="1">
      <c r="A490" s="24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2.75" customHeight="1">
      <c r="A491" s="24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2.75" customHeight="1">
      <c r="A492" s="24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2.75" customHeight="1">
      <c r="A493" s="24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2.75" customHeight="1">
      <c r="A494" s="24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2.75" customHeight="1">
      <c r="A495" s="24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2.75" customHeight="1">
      <c r="A496" s="24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2.75" customHeight="1">
      <c r="A497" s="24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2.75" customHeight="1">
      <c r="A498" s="24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2.75" customHeight="1">
      <c r="A499" s="24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2.75" customHeight="1">
      <c r="A500" s="24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2.75" customHeight="1">
      <c r="A501" s="24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2.75" customHeight="1">
      <c r="A502" s="24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2.75" customHeight="1">
      <c r="A503" s="24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2.75" customHeight="1">
      <c r="A504" s="24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2.75" customHeight="1">
      <c r="A505" s="24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2.75" customHeight="1">
      <c r="A506" s="24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2.75" customHeight="1">
      <c r="A507" s="24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2.75" customHeight="1">
      <c r="A508" s="24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2.75" customHeight="1">
      <c r="A509" s="24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2.75" customHeight="1">
      <c r="A510" s="24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2.75" customHeight="1">
      <c r="A511" s="24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2.75" customHeight="1">
      <c r="A512" s="24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2.75" customHeight="1">
      <c r="A513" s="24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2.75" customHeight="1">
      <c r="A514" s="24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2.75" customHeight="1">
      <c r="A515" s="24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2.75" customHeight="1">
      <c r="A516" s="24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2.75" customHeight="1">
      <c r="A517" s="24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2.75" customHeight="1">
      <c r="A518" s="24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2.75" customHeight="1">
      <c r="A519" s="24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2.75" customHeight="1">
      <c r="A520" s="24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2.75" customHeight="1">
      <c r="A521" s="24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2.75" customHeight="1">
      <c r="A522" s="24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2.75" customHeight="1">
      <c r="A523" s="24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2.75" customHeight="1">
      <c r="A524" s="24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2.75" customHeight="1">
      <c r="A525" s="24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2.75" customHeight="1">
      <c r="A526" s="24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2.75" customHeight="1">
      <c r="A527" s="24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2.75" customHeight="1">
      <c r="A528" s="24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2.75" customHeight="1">
      <c r="A529" s="24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2.75" customHeight="1">
      <c r="A530" s="24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2.75" customHeight="1">
      <c r="A531" s="24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2.75" customHeight="1">
      <c r="A532" s="24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2.75" customHeight="1">
      <c r="A533" s="24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2.75" customHeight="1">
      <c r="A534" s="24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2.75" customHeight="1">
      <c r="A535" s="24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2.75" customHeight="1">
      <c r="A536" s="24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2.75" customHeight="1">
      <c r="A537" s="24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2.75" customHeight="1">
      <c r="A538" s="24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2.75" customHeight="1">
      <c r="A539" s="24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2.75" customHeight="1">
      <c r="A540" s="24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2.75" customHeight="1">
      <c r="A541" s="24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2.75" customHeight="1">
      <c r="A542" s="24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2.75" customHeight="1">
      <c r="A543" s="24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2.75" customHeight="1">
      <c r="A544" s="24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2.75" customHeight="1">
      <c r="A545" s="24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2.75" customHeight="1">
      <c r="A546" s="24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2.75" customHeight="1">
      <c r="A547" s="24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2.75" customHeight="1">
      <c r="A548" s="24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2.75" customHeight="1">
      <c r="A549" s="24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2.75" customHeight="1">
      <c r="A550" s="24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2.75" customHeight="1">
      <c r="A551" s="24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2.75" customHeight="1">
      <c r="A552" s="24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2.75" customHeight="1">
      <c r="A553" s="24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2.75" customHeight="1">
      <c r="A554" s="24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2.75" customHeight="1">
      <c r="A555" s="24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2.75" customHeight="1">
      <c r="A556" s="24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2.75" customHeight="1">
      <c r="A557" s="24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2.75" customHeight="1">
      <c r="A558" s="24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2.75" customHeight="1">
      <c r="A559" s="24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2.75" customHeight="1">
      <c r="A560" s="24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2.75" customHeight="1">
      <c r="A561" s="24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2.75" customHeight="1">
      <c r="A562" s="24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2.75" customHeight="1">
      <c r="A563" s="24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2.75" customHeight="1">
      <c r="A564" s="24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2.75" customHeight="1">
      <c r="A565" s="24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2.75" customHeight="1">
      <c r="A566" s="24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2.75" customHeight="1">
      <c r="A567" s="24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2.75" customHeight="1">
      <c r="A568" s="24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2.75" customHeight="1">
      <c r="A569" s="24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2.75" customHeight="1">
      <c r="A570" s="24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2.75" customHeight="1">
      <c r="A571" s="24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2.75" customHeight="1">
      <c r="A572" s="24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2.75" customHeight="1">
      <c r="A573" s="24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2.75" customHeight="1">
      <c r="A574" s="24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2.75" customHeight="1">
      <c r="A575" s="24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2.75" customHeight="1">
      <c r="A576" s="24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2.75" customHeight="1">
      <c r="A577" s="24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2.75" customHeight="1">
      <c r="A578" s="24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2.75" customHeight="1">
      <c r="A579" s="24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2.75" customHeight="1">
      <c r="A580" s="24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2.75" customHeight="1">
      <c r="A581" s="24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2.75" customHeight="1">
      <c r="A582" s="24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2.75" customHeight="1">
      <c r="A583" s="24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2.75" customHeight="1">
      <c r="A584" s="24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2.75" customHeight="1">
      <c r="A585" s="24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2.75" customHeight="1">
      <c r="A586" s="24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2.75" customHeight="1">
      <c r="A587" s="24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2.75" customHeight="1">
      <c r="A588" s="24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2.75" customHeight="1">
      <c r="A589" s="24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2.75" customHeight="1">
      <c r="A590" s="24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2.75" customHeight="1">
      <c r="A591" s="24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2.75" customHeight="1">
      <c r="A592" s="24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2.75" customHeight="1">
      <c r="A593" s="24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2.75" customHeight="1">
      <c r="A594" s="24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2.75" customHeight="1">
      <c r="A595" s="24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2.75" customHeight="1">
      <c r="A596" s="24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2.75" customHeight="1">
      <c r="A597" s="24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2.75" customHeight="1">
      <c r="A598" s="24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2.75" customHeight="1">
      <c r="A599" s="24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2.75" customHeight="1">
      <c r="A600" s="24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2.75" customHeight="1">
      <c r="A601" s="24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2.75" customHeight="1">
      <c r="A602" s="24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2.75" customHeight="1">
      <c r="A603" s="24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2.75" customHeight="1">
      <c r="A604" s="24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2.75" customHeight="1">
      <c r="A605" s="24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2.75" customHeight="1">
      <c r="A606" s="24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2.75" customHeight="1">
      <c r="A607" s="24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2.75" customHeight="1">
      <c r="A608" s="24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2.75" customHeight="1">
      <c r="A609" s="24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2.75" customHeight="1">
      <c r="A610" s="24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2.75" customHeight="1">
      <c r="A611" s="24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2.75" customHeight="1">
      <c r="A612" s="24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2.75" customHeight="1">
      <c r="A613" s="24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2.75" customHeight="1">
      <c r="A614" s="24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2.75" customHeight="1">
      <c r="A615" s="24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2.75" customHeight="1">
      <c r="A616" s="24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2.75" customHeight="1">
      <c r="A617" s="24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2.75" customHeight="1">
      <c r="A618" s="24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2.75" customHeight="1">
      <c r="A619" s="24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2.75" customHeight="1">
      <c r="A620" s="24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2.75" customHeight="1">
      <c r="A621" s="24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2.75" customHeight="1">
      <c r="A622" s="24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2.75" customHeight="1">
      <c r="A623" s="24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2.75" customHeight="1">
      <c r="A624" s="24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2.75" customHeight="1">
      <c r="A625" s="24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2.75" customHeight="1">
      <c r="A626" s="24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2.75" customHeight="1">
      <c r="A627" s="24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2.75" customHeight="1">
      <c r="A628" s="24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2.75" customHeight="1">
      <c r="A629" s="24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2.75" customHeight="1">
      <c r="A630" s="24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2.75" customHeight="1">
      <c r="A631" s="24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2.75" customHeight="1">
      <c r="A632" s="24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2.75" customHeight="1">
      <c r="A633" s="24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2.75" customHeight="1">
      <c r="A634" s="24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2.75" customHeight="1">
      <c r="A635" s="24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2.75" customHeight="1">
      <c r="A636" s="24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2.75" customHeight="1">
      <c r="A637" s="24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2.75" customHeight="1">
      <c r="A638" s="24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2.75" customHeight="1">
      <c r="A639" s="24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2.75" customHeight="1">
      <c r="A640" s="24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2.75" customHeight="1">
      <c r="A641" s="24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2.75" customHeight="1">
      <c r="A642" s="24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2.75" customHeight="1">
      <c r="A643" s="24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2.75" customHeight="1">
      <c r="A644" s="24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2.75" customHeight="1">
      <c r="A645" s="24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2.75" customHeight="1">
      <c r="A646" s="24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2.75" customHeight="1">
      <c r="A647" s="24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2.75" customHeight="1">
      <c r="A648" s="24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2.75" customHeight="1">
      <c r="A649" s="24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2.75" customHeight="1">
      <c r="A650" s="24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2.75" customHeight="1">
      <c r="A651" s="24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2.75" customHeight="1">
      <c r="A652" s="24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2.75" customHeight="1">
      <c r="A653" s="24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2.75" customHeight="1">
      <c r="A654" s="24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2.75" customHeight="1">
      <c r="A655" s="24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2.75" customHeight="1">
      <c r="A656" s="24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2.75" customHeight="1">
      <c r="A657" s="24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2.75" customHeight="1">
      <c r="A658" s="24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2.75" customHeight="1">
      <c r="A659" s="24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2.75" customHeight="1">
      <c r="A660" s="24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2.75" customHeight="1">
      <c r="A661" s="24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2.75" customHeight="1">
      <c r="A662" s="24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2.75" customHeight="1">
      <c r="A663" s="24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2.75" customHeight="1">
      <c r="A664" s="24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2.75" customHeight="1">
      <c r="A665" s="24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2.75" customHeight="1">
      <c r="A666" s="24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2.75" customHeight="1">
      <c r="A667" s="24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2.75" customHeight="1">
      <c r="A668" s="24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2.75" customHeight="1">
      <c r="A669" s="24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2.75" customHeight="1">
      <c r="A670" s="24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2.75" customHeight="1">
      <c r="A671" s="24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2.75" customHeight="1">
      <c r="A672" s="24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2.75" customHeight="1">
      <c r="A673" s="24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2.75" customHeight="1">
      <c r="A674" s="24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2.75" customHeight="1">
      <c r="A675" s="24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2.75" customHeight="1">
      <c r="A676" s="24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2.75" customHeight="1">
      <c r="A677" s="24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2.75" customHeight="1">
      <c r="A678" s="24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2.75" customHeight="1">
      <c r="A679" s="24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2.75" customHeight="1">
      <c r="A680" s="24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2.75" customHeight="1">
      <c r="A681" s="24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2.75" customHeight="1">
      <c r="A682" s="24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2.75" customHeight="1">
      <c r="A683" s="24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2.75" customHeight="1">
      <c r="A684" s="24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2.75" customHeight="1">
      <c r="A685" s="24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2.75" customHeight="1">
      <c r="A686" s="24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2.75" customHeight="1">
      <c r="A687" s="24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2.75" customHeight="1">
      <c r="A688" s="24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2.75" customHeight="1">
      <c r="A689" s="24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2.75" customHeight="1">
      <c r="A690" s="24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2.75" customHeight="1">
      <c r="A691" s="24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2.75" customHeight="1">
      <c r="A692" s="24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2.75" customHeight="1">
      <c r="A693" s="24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2.75" customHeight="1">
      <c r="A694" s="24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2.75" customHeight="1">
      <c r="A695" s="24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2.75" customHeight="1">
      <c r="A696" s="24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2.75" customHeight="1">
      <c r="A697" s="24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2.75" customHeight="1">
      <c r="A698" s="24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2.75" customHeight="1">
      <c r="A699" s="24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2.75" customHeight="1">
      <c r="A700" s="24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2.75" customHeight="1">
      <c r="A701" s="24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2.75" customHeight="1">
      <c r="A702" s="24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2.75" customHeight="1">
      <c r="A703" s="24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2.75" customHeight="1">
      <c r="A704" s="24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2.75" customHeight="1">
      <c r="A705" s="24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2.75" customHeight="1">
      <c r="A706" s="24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2.75" customHeight="1">
      <c r="A707" s="24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2.75" customHeight="1">
      <c r="A708" s="24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2.75" customHeight="1">
      <c r="A709" s="24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2.75" customHeight="1">
      <c r="A710" s="24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2.75" customHeight="1">
      <c r="A711" s="24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2.75" customHeight="1">
      <c r="A712" s="24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2.75" customHeight="1">
      <c r="A713" s="24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2.75" customHeight="1">
      <c r="A714" s="24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2.75" customHeight="1">
      <c r="A715" s="24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2.75" customHeight="1">
      <c r="A716" s="24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2.75" customHeight="1">
      <c r="A717" s="24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2.75" customHeight="1">
      <c r="A718" s="24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2.75" customHeight="1">
      <c r="A719" s="24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2.75" customHeight="1">
      <c r="A720" s="24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2.75" customHeight="1">
      <c r="A721" s="24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2.75" customHeight="1">
      <c r="A722" s="24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2.75" customHeight="1">
      <c r="A723" s="24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2.75" customHeight="1">
      <c r="A724" s="24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2.75" customHeight="1">
      <c r="A725" s="24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2.75" customHeight="1">
      <c r="A726" s="24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2.75" customHeight="1">
      <c r="A727" s="24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2.75" customHeight="1">
      <c r="A728" s="24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2.75" customHeight="1">
      <c r="A729" s="24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2.75" customHeight="1">
      <c r="A730" s="24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2.75" customHeight="1">
      <c r="A731" s="24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2.75" customHeight="1">
      <c r="A732" s="24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2.75" customHeight="1">
      <c r="A733" s="24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2.75" customHeight="1">
      <c r="A734" s="24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2.75" customHeight="1">
      <c r="A735" s="24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2.75" customHeight="1">
      <c r="A736" s="24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2.75" customHeight="1">
      <c r="A737" s="24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2.75" customHeight="1">
      <c r="A738" s="24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2.75" customHeight="1">
      <c r="A739" s="24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2.75" customHeight="1">
      <c r="A740" s="24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2.75" customHeight="1">
      <c r="A741" s="24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2.75" customHeight="1">
      <c r="A742" s="24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2.75" customHeight="1">
      <c r="A743" s="24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2.75" customHeight="1">
      <c r="A744" s="24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2.75" customHeight="1">
      <c r="A745" s="24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2.75" customHeight="1">
      <c r="A746" s="24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2.75" customHeight="1">
      <c r="A747" s="24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2.75" customHeight="1">
      <c r="A748" s="24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2.75" customHeight="1">
      <c r="A749" s="24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2.75" customHeight="1">
      <c r="A750" s="24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2.75" customHeight="1">
      <c r="A751" s="24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2.75" customHeight="1">
      <c r="A752" s="24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2.75" customHeight="1">
      <c r="A753" s="24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2.75" customHeight="1">
      <c r="A754" s="24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2.75" customHeight="1">
      <c r="A755" s="24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2.75" customHeight="1">
      <c r="A756" s="24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2.75" customHeight="1">
      <c r="A757" s="24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2.75" customHeight="1">
      <c r="A758" s="24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2.75" customHeight="1">
      <c r="A759" s="24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2.75" customHeight="1">
      <c r="A760" s="24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2.75" customHeight="1">
      <c r="A761" s="24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2.75" customHeight="1">
      <c r="A762" s="24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2.75" customHeight="1">
      <c r="A763" s="24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2.75" customHeight="1">
      <c r="A764" s="24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2.75" customHeight="1">
      <c r="A765" s="24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2.75" customHeight="1">
      <c r="A766" s="24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2.75" customHeight="1">
      <c r="A767" s="24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2.75" customHeight="1">
      <c r="A768" s="24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2.75" customHeight="1">
      <c r="A769" s="24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2.75" customHeight="1">
      <c r="A770" s="24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2.75" customHeight="1">
      <c r="A771" s="24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2.75" customHeight="1">
      <c r="A772" s="24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2.75" customHeight="1">
      <c r="A773" s="24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2.75" customHeight="1">
      <c r="A774" s="24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2.75" customHeight="1">
      <c r="A775" s="24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2.75" customHeight="1">
      <c r="A776" s="24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2.75" customHeight="1">
      <c r="A777" s="24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2.75" customHeight="1">
      <c r="A778" s="24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2.75" customHeight="1">
      <c r="A779" s="24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2.75" customHeight="1">
      <c r="A780" s="24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2.75" customHeight="1">
      <c r="A781" s="24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2.75" customHeight="1">
      <c r="A782" s="24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2.75" customHeight="1">
      <c r="A783" s="24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2.75" customHeight="1">
      <c r="A784" s="24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2.75" customHeight="1">
      <c r="A785" s="24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2.75" customHeight="1">
      <c r="A786" s="24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2.75" customHeight="1">
      <c r="A787" s="24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2.75" customHeight="1">
      <c r="A788" s="24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2.75" customHeight="1">
      <c r="A789" s="24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2.75" customHeight="1">
      <c r="A790" s="24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2.75" customHeight="1">
      <c r="A791" s="24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2.75" customHeight="1">
      <c r="A792" s="24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2.75" customHeight="1">
      <c r="A793" s="24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2.75" customHeight="1">
      <c r="A794" s="24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2.75" customHeight="1">
      <c r="A795" s="24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2.75" customHeight="1">
      <c r="A796" s="24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2.75" customHeight="1">
      <c r="A797" s="24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2.75" customHeight="1">
      <c r="A798" s="24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2.75" customHeight="1">
      <c r="A799" s="24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2.75" customHeight="1">
      <c r="A800" s="24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2.75" customHeight="1">
      <c r="A801" s="24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2.75" customHeight="1">
      <c r="A802" s="24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2.75" customHeight="1">
      <c r="A803" s="24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2.75" customHeight="1">
      <c r="A804" s="24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2.75" customHeight="1">
      <c r="A805" s="24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2.75" customHeight="1">
      <c r="A806" s="24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2.75" customHeight="1">
      <c r="A807" s="24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2.75" customHeight="1">
      <c r="A808" s="24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2.75" customHeight="1">
      <c r="A809" s="24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2.75" customHeight="1">
      <c r="A810" s="24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2.75" customHeight="1">
      <c r="A811" s="24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2.75" customHeight="1">
      <c r="A812" s="24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2.75" customHeight="1">
      <c r="A813" s="24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2.75" customHeight="1">
      <c r="A814" s="24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2.75" customHeight="1">
      <c r="A815" s="24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2.75" customHeight="1">
      <c r="A816" s="24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2.75" customHeight="1">
      <c r="A817" s="24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2.75" customHeight="1">
      <c r="A818" s="24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2.75" customHeight="1">
      <c r="A819" s="24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2.75" customHeight="1">
      <c r="A820" s="24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2.75" customHeight="1">
      <c r="A821" s="24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2.75" customHeight="1">
      <c r="A822" s="24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2.75" customHeight="1">
      <c r="A823" s="24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2.75" customHeight="1">
      <c r="A824" s="24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2.75" customHeight="1">
      <c r="A825" s="24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2.75" customHeight="1">
      <c r="A826" s="24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2.75" customHeight="1">
      <c r="A827" s="24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2.75" customHeight="1">
      <c r="A828" s="24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2.75" customHeight="1">
      <c r="A829" s="24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2.75" customHeight="1">
      <c r="A830" s="24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2.75" customHeight="1">
      <c r="A831" s="24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2.75" customHeight="1">
      <c r="A832" s="24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2.75" customHeight="1">
      <c r="A833" s="24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2.75" customHeight="1">
      <c r="A834" s="24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2.75" customHeight="1">
      <c r="A835" s="24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2.75" customHeight="1">
      <c r="A836" s="24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2.75" customHeight="1">
      <c r="A837" s="24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2.75" customHeight="1">
      <c r="A838" s="24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2.75" customHeight="1">
      <c r="A839" s="24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2.75" customHeight="1">
      <c r="A840" s="24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2.75" customHeight="1">
      <c r="A841" s="24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2.75" customHeight="1">
      <c r="A842" s="24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2.75" customHeight="1">
      <c r="A843" s="24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2.75" customHeight="1">
      <c r="A844" s="24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2.75" customHeight="1">
      <c r="A845" s="24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2.75" customHeight="1">
      <c r="A846" s="24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2.75" customHeight="1">
      <c r="A847" s="24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2.75" customHeight="1">
      <c r="A848" s="24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2.75" customHeight="1">
      <c r="A849" s="24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2.75" customHeight="1">
      <c r="A850" s="24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2.75" customHeight="1">
      <c r="A851" s="24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2.75" customHeight="1">
      <c r="A852" s="24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2.75" customHeight="1">
      <c r="A853" s="24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2.75" customHeight="1">
      <c r="A854" s="24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2.75" customHeight="1">
      <c r="A855" s="24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2.75" customHeight="1">
      <c r="A856" s="24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2.75" customHeight="1">
      <c r="A857" s="24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2.75" customHeight="1">
      <c r="A858" s="24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2.75" customHeight="1">
      <c r="A859" s="24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2.75" customHeight="1">
      <c r="A860" s="24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2.75" customHeight="1">
      <c r="A861" s="24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2.75" customHeight="1">
      <c r="A862" s="24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2.75" customHeight="1">
      <c r="A863" s="24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2.75" customHeight="1">
      <c r="A864" s="24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2.75" customHeight="1">
      <c r="A865" s="24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2.75" customHeight="1">
      <c r="A866" s="24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2.75" customHeight="1">
      <c r="A867" s="24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2.75" customHeight="1">
      <c r="A868" s="24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2.75" customHeight="1">
      <c r="A869" s="24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2.75" customHeight="1">
      <c r="A870" s="24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2.75" customHeight="1">
      <c r="A871" s="24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2.75" customHeight="1">
      <c r="A872" s="24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2.75" customHeight="1">
      <c r="A873" s="24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2.75" customHeight="1">
      <c r="A874" s="24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2.75" customHeight="1">
      <c r="A875" s="24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2.75" customHeight="1">
      <c r="A876" s="24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2.75" customHeight="1">
      <c r="A877" s="24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2.75" customHeight="1">
      <c r="A878" s="24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2.75" customHeight="1">
      <c r="A879" s="24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2.75" customHeight="1">
      <c r="A880" s="24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2.75" customHeight="1">
      <c r="A881" s="24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2.75" customHeight="1">
      <c r="A882" s="24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2.75" customHeight="1">
      <c r="A883" s="24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2.75" customHeight="1">
      <c r="A884" s="24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2.75" customHeight="1">
      <c r="A885" s="24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2.75" customHeight="1">
      <c r="A886" s="24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2.75" customHeight="1">
      <c r="A887" s="24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2.75" customHeight="1">
      <c r="A888" s="24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2.75" customHeight="1">
      <c r="A889" s="24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2.75" customHeight="1">
      <c r="A890" s="24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2.75" customHeight="1">
      <c r="A891" s="24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2.75" customHeight="1">
      <c r="A892" s="24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2.75" customHeight="1">
      <c r="A893" s="24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2.75" customHeight="1">
      <c r="A894" s="24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2.75" customHeight="1">
      <c r="A895" s="24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2.75" customHeight="1">
      <c r="A896" s="24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2.75" customHeight="1">
      <c r="A897" s="24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2.75" customHeight="1">
      <c r="A898" s="24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2.75" customHeight="1">
      <c r="A899" s="24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2.75" customHeight="1">
      <c r="A900" s="24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2.75" customHeight="1">
      <c r="A901" s="24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2.75" customHeight="1">
      <c r="A902" s="24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2.75" customHeight="1">
      <c r="A903" s="24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2.75" customHeight="1">
      <c r="A904" s="24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2.75" customHeight="1">
      <c r="A905" s="24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2.75" customHeight="1">
      <c r="A906" s="24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2.75" customHeight="1">
      <c r="A907" s="24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2.75" customHeight="1">
      <c r="A908" s="24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2.75" customHeight="1">
      <c r="A909" s="24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2.75" customHeight="1">
      <c r="A910" s="24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2.75" customHeight="1">
      <c r="A911" s="24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2.75" customHeight="1">
      <c r="A912" s="24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2.75" customHeight="1">
      <c r="A913" s="24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2.75" customHeight="1">
      <c r="A914" s="24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2.75" customHeight="1">
      <c r="A915" s="24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2.75" customHeight="1">
      <c r="A916" s="24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2.75" customHeight="1">
      <c r="A917" s="24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2.75" customHeight="1">
      <c r="A918" s="24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12.75" customHeight="1">
      <c r="A919" s="24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12.75" customHeight="1">
      <c r="A920" s="24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12.75" customHeight="1">
      <c r="A921" s="24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12.75" customHeight="1">
      <c r="A922" s="24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12.75" customHeight="1">
      <c r="A923" s="24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12.75" customHeight="1">
      <c r="A924" s="24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12.75" customHeight="1">
      <c r="A925" s="24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12.75" customHeight="1">
      <c r="A926" s="24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12.75" customHeight="1">
      <c r="A927" s="24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12.75" customHeight="1">
      <c r="A928" s="24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12.75" customHeight="1">
      <c r="A929" s="24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12.75" customHeight="1">
      <c r="A930" s="24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12.75" customHeight="1">
      <c r="A931" s="24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12.75" customHeight="1">
      <c r="A932" s="24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12.75" customHeight="1">
      <c r="A933" s="24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12.75" customHeight="1">
      <c r="A934" s="24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12.75" customHeight="1">
      <c r="A935" s="24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12.75" customHeight="1">
      <c r="A936" s="24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12.75" customHeight="1">
      <c r="A937" s="24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12.75" customHeight="1">
      <c r="A938" s="24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12.75" customHeight="1">
      <c r="A939" s="24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12.75" customHeight="1">
      <c r="A940" s="24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12.75" customHeight="1">
      <c r="A941" s="24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12.75" customHeight="1">
      <c r="A942" s="24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12.75" customHeight="1">
      <c r="A943" s="24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12.75" customHeight="1">
      <c r="A944" s="24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12.75" customHeight="1">
      <c r="A945" s="24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1:25" ht="12.75" customHeight="1">
      <c r="A946" s="24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1:25" ht="12.75" customHeight="1">
      <c r="A947" s="24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1:25" ht="12.75" customHeight="1">
      <c r="A948" s="24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1:25" ht="12.75" customHeight="1">
      <c r="A949" s="24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1:25" ht="12.75" customHeight="1">
      <c r="A950" s="24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1:25" ht="12.75" customHeight="1">
      <c r="A951" s="24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1:25" ht="12.75" customHeight="1">
      <c r="A952" s="24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1:25" ht="12.75" customHeight="1">
      <c r="A953" s="24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1:25" ht="12.75" customHeight="1">
      <c r="A954" s="24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1:25" ht="12.75" customHeight="1">
      <c r="A955" s="24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1:25" ht="12.75" customHeight="1">
      <c r="A956" s="24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1:25" ht="12.75" customHeight="1">
      <c r="A957" s="24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1:25" ht="12.75" customHeight="1">
      <c r="A958" s="24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 spans="1:25" ht="12.75" customHeight="1">
      <c r="A959" s="24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 spans="1:25" ht="12.75" customHeight="1">
      <c r="A960" s="24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 spans="1:25" ht="12.75" customHeight="1">
      <c r="A961" s="24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 spans="1:25" ht="12.75" customHeight="1">
      <c r="A962" s="24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 spans="1:25" ht="12.75" customHeight="1">
      <c r="A963" s="24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 spans="1:25" ht="12.75" customHeight="1">
      <c r="A964" s="24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 spans="1:25" ht="12.75" customHeight="1">
      <c r="A965" s="24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 spans="1:25" ht="12.75" customHeight="1">
      <c r="A966" s="24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 spans="1:25" ht="12.75" customHeight="1">
      <c r="A967" s="24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 spans="1:25" ht="12.75" customHeight="1">
      <c r="A968" s="24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 spans="1:25" ht="12.75" customHeight="1">
      <c r="A969" s="24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 spans="1:25" ht="12.75" customHeight="1">
      <c r="A970" s="24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 spans="1:25" ht="12.75" customHeight="1">
      <c r="A971" s="24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 spans="1:25" ht="12.75" customHeight="1">
      <c r="A972" s="24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 spans="1:25" ht="12.75" customHeight="1">
      <c r="A973" s="24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 spans="1:25" ht="12.75" customHeight="1">
      <c r="A974" s="24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 spans="1:25" ht="12.75" customHeight="1">
      <c r="A975" s="24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 spans="1:25" ht="12.75" customHeight="1">
      <c r="A976" s="24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 spans="1:25" ht="12.75" customHeight="1">
      <c r="A977" s="24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 spans="1:25" ht="12.75" customHeight="1">
      <c r="A978" s="24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 spans="1:25" ht="12.75" customHeight="1">
      <c r="A979" s="24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 spans="1:25" ht="12.75" customHeight="1">
      <c r="A980" s="24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 spans="1:25" ht="12.75" customHeight="1">
      <c r="A981" s="24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 spans="1:25" ht="12.75" customHeight="1">
      <c r="A982" s="24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 spans="1:25" ht="12.75" customHeight="1">
      <c r="A983" s="24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 spans="1:25" ht="12.75" customHeight="1">
      <c r="A984" s="24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 spans="1:25" ht="12.75" customHeight="1">
      <c r="A985" s="24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 spans="1:25" ht="12.75" customHeight="1">
      <c r="A986" s="24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 spans="1:25" ht="12.75" customHeight="1">
      <c r="A987" s="24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 spans="1:25" ht="12.75" customHeight="1">
      <c r="A988" s="24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 spans="1:25" ht="12.75" customHeight="1">
      <c r="A989" s="24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 spans="1:25" ht="12.75" customHeight="1">
      <c r="A990" s="24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</row>
    <row r="991" spans="1:25" ht="12.75" customHeight="1">
      <c r="A991" s="24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</row>
    <row r="992" spans="1:25" ht="12.75" customHeight="1">
      <c r="A992" s="24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</row>
    <row r="993" spans="1:25" ht="12.75" customHeight="1">
      <c r="A993" s="24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</row>
    <row r="994" spans="1:25" ht="12.75" customHeight="1">
      <c r="A994" s="24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  <row r="995" spans="1:25" ht="12.75" customHeight="1">
      <c r="A995" s="24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</row>
    <row r="996" spans="1:25" ht="12.75" customHeight="1">
      <c r="A996" s="24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</row>
  </sheetData>
  <mergeCells count="88">
    <mergeCell ref="B4:E4"/>
    <mergeCell ref="F4:I4"/>
    <mergeCell ref="J4:M4"/>
    <mergeCell ref="N4:Q4"/>
    <mergeCell ref="T4:V4"/>
    <mergeCell ref="A1:V1"/>
    <mergeCell ref="A2:V2"/>
    <mergeCell ref="B3:I3"/>
    <mergeCell ref="J3:Q3"/>
    <mergeCell ref="T3:V3"/>
    <mergeCell ref="A18:V18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V5"/>
    <mergeCell ref="A7:V7"/>
    <mergeCell ref="A29:V29"/>
    <mergeCell ref="B30:I30"/>
    <mergeCell ref="J30:Q30"/>
    <mergeCell ref="T30:V30"/>
    <mergeCell ref="B31:E31"/>
    <mergeCell ref="F31:I31"/>
    <mergeCell ref="J31:M31"/>
    <mergeCell ref="N31:Q31"/>
    <mergeCell ref="T31:V31"/>
    <mergeCell ref="A45:V45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V32"/>
    <mergeCell ref="A34:V34"/>
    <mergeCell ref="B69:E69"/>
    <mergeCell ref="F69:I69"/>
    <mergeCell ref="J69:M69"/>
    <mergeCell ref="N69:Q69"/>
    <mergeCell ref="T69:V69"/>
    <mergeCell ref="A56:V56"/>
    <mergeCell ref="A67:V67"/>
    <mergeCell ref="B68:I68"/>
    <mergeCell ref="J68:Q68"/>
    <mergeCell ref="T68:V68"/>
    <mergeCell ref="A83:V83"/>
    <mergeCell ref="B70:C70"/>
    <mergeCell ref="D70:E70"/>
    <mergeCell ref="F70:G70"/>
    <mergeCell ref="H70:I70"/>
    <mergeCell ref="J70:K70"/>
    <mergeCell ref="L70:M70"/>
    <mergeCell ref="N70:O70"/>
    <mergeCell ref="P70:Q70"/>
    <mergeCell ref="R70:S70"/>
    <mergeCell ref="T70:V70"/>
    <mergeCell ref="A72:V72"/>
    <mergeCell ref="B107:E107"/>
    <mergeCell ref="F107:I107"/>
    <mergeCell ref="J107:M107"/>
    <mergeCell ref="N107:Q107"/>
    <mergeCell ref="T107:V107"/>
    <mergeCell ref="A94:V94"/>
    <mergeCell ref="A105:V105"/>
    <mergeCell ref="B106:I106"/>
    <mergeCell ref="J106:Q106"/>
    <mergeCell ref="T106:V106"/>
    <mergeCell ref="A132:V132"/>
    <mergeCell ref="N108:O108"/>
    <mergeCell ref="P108:Q108"/>
    <mergeCell ref="R108:S108"/>
    <mergeCell ref="T108:V108"/>
    <mergeCell ref="A110:V110"/>
    <mergeCell ref="A121:V121"/>
    <mergeCell ref="B108:C108"/>
    <mergeCell ref="D108:E108"/>
    <mergeCell ref="F108:G108"/>
    <mergeCell ref="H108:I108"/>
    <mergeCell ref="J108:K108"/>
    <mergeCell ref="L108:M108"/>
  </mergeCells>
  <pageMargins left="0.7" right="0.7" top="0.75" bottom="0.75" header="0.3" footer="0.3"/>
  <pageSetup scale="95" fitToWidth="0" fitToHeight="0" orientation="landscape" r:id="rId1"/>
  <rowBreaks count="3" manualBreakCount="3">
    <brk id="28" max="16383" man="1"/>
    <brk id="66" max="16383" man="1"/>
    <brk id="10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view="pageBreakPreview" zoomScale="60" zoomScaleNormal="100" workbookViewId="0">
      <selection sqref="A1:O33"/>
    </sheetView>
  </sheetViews>
  <sheetFormatPr defaultColWidth="14.4609375" defaultRowHeight="15" customHeight="1"/>
  <cols>
    <col min="1" max="1" width="9.07421875" style="9" customWidth="1"/>
    <col min="2" max="13" width="7.3046875" style="9" customWidth="1"/>
    <col min="14" max="25" width="8.69140625" style="9" customWidth="1"/>
    <col min="26" max="16384" width="14.4609375" style="9"/>
  </cols>
  <sheetData>
    <row r="1" spans="1:25" ht="14.6">
      <c r="A1" s="473" t="s">
        <v>54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14.6">
      <c r="A2" s="470" t="s">
        <v>55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 spans="1:25" ht="14.6">
      <c r="A3" s="471" t="s">
        <v>0</v>
      </c>
      <c r="B3" s="472" t="s">
        <v>56</v>
      </c>
      <c r="C3" s="461"/>
      <c r="D3" s="461"/>
      <c r="E3" s="472" t="s">
        <v>15</v>
      </c>
      <c r="F3" s="461"/>
      <c r="G3" s="461"/>
      <c r="H3" s="472" t="s">
        <v>16</v>
      </c>
      <c r="I3" s="461"/>
      <c r="J3" s="461"/>
      <c r="K3" s="472" t="s">
        <v>57</v>
      </c>
      <c r="L3" s="461"/>
      <c r="M3" s="461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</row>
    <row r="4" spans="1:25" ht="14.6">
      <c r="A4" s="461"/>
      <c r="B4" s="26" t="s">
        <v>36</v>
      </c>
      <c r="C4" s="26" t="s">
        <v>37</v>
      </c>
      <c r="D4" s="26" t="s">
        <v>38</v>
      </c>
      <c r="E4" s="26" t="s">
        <v>36</v>
      </c>
      <c r="F4" s="26" t="s">
        <v>37</v>
      </c>
      <c r="G4" s="26" t="s">
        <v>38</v>
      </c>
      <c r="H4" s="26" t="s">
        <v>36</v>
      </c>
      <c r="I4" s="26" t="s">
        <v>37</v>
      </c>
      <c r="J4" s="26" t="s">
        <v>38</v>
      </c>
      <c r="K4" s="26" t="s">
        <v>36</v>
      </c>
      <c r="L4" s="26" t="s">
        <v>37</v>
      </c>
      <c r="M4" s="26" t="s">
        <v>38</v>
      </c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</row>
    <row r="5" spans="1:25" ht="14.6">
      <c r="A5" s="27" t="str">
        <f>'Master sheet'!B4</f>
        <v>A&amp;B</v>
      </c>
      <c r="B5" s="26"/>
      <c r="C5" s="26"/>
      <c r="D5" s="26">
        <f t="shared" ref="D5:D12" si="0">SUM(B5:C5)</f>
        <v>0</v>
      </c>
      <c r="E5" s="26"/>
      <c r="F5" s="26"/>
      <c r="G5" s="26">
        <f t="shared" ref="G5:G12" si="1">SUM(E5:F5)</f>
        <v>0</v>
      </c>
      <c r="H5" s="26"/>
      <c r="I5" s="26"/>
      <c r="J5" s="26">
        <f t="shared" ref="J5:J12" si="2">SUM(H5:I5)</f>
        <v>0</v>
      </c>
      <c r="K5" s="26"/>
      <c r="L5" s="26"/>
      <c r="M5" s="26">
        <f t="shared" ref="M5:M12" si="3">SUM(K5:L5)</f>
        <v>0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</row>
    <row r="6" spans="1:25" ht="14.6">
      <c r="A6" s="27" t="str">
        <f>'Master sheet'!B5</f>
        <v>DOM</v>
      </c>
      <c r="B6" s="26">
        <v>0</v>
      </c>
      <c r="C6" s="26">
        <v>68</v>
      </c>
      <c r="D6" s="26">
        <f t="shared" si="0"/>
        <v>68</v>
      </c>
      <c r="E6" s="26">
        <v>17</v>
      </c>
      <c r="F6" s="26">
        <v>169</v>
      </c>
      <c r="G6" s="26">
        <f t="shared" si="1"/>
        <v>186</v>
      </c>
      <c r="H6" s="26">
        <v>8</v>
      </c>
      <c r="I6" s="26">
        <v>4</v>
      </c>
      <c r="J6" s="26">
        <f t="shared" si="2"/>
        <v>12</v>
      </c>
      <c r="K6" s="26">
        <v>0</v>
      </c>
      <c r="L6" s="26">
        <v>0</v>
      </c>
      <c r="M6" s="26">
        <f t="shared" si="3"/>
        <v>0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 spans="1:25" ht="14.6">
      <c r="A7" s="27" t="str">
        <f>'Master sheet'!B6</f>
        <v>GRD</v>
      </c>
      <c r="B7" s="26">
        <v>0</v>
      </c>
      <c r="C7" s="26">
        <v>0</v>
      </c>
      <c r="D7" s="26">
        <f t="shared" si="0"/>
        <v>0</v>
      </c>
      <c r="E7" s="26">
        <v>14</v>
      </c>
      <c r="F7" s="26">
        <v>39</v>
      </c>
      <c r="G7" s="26">
        <f t="shared" si="1"/>
        <v>53</v>
      </c>
      <c r="H7" s="26">
        <v>6</v>
      </c>
      <c r="I7" s="26">
        <v>8</v>
      </c>
      <c r="J7" s="26">
        <f t="shared" si="2"/>
        <v>14</v>
      </c>
      <c r="K7" s="26">
        <v>0</v>
      </c>
      <c r="L7" s="26">
        <v>0</v>
      </c>
      <c r="M7" s="26">
        <f t="shared" si="3"/>
        <v>0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 spans="1:25" ht="14.6">
      <c r="A8" s="27" t="str">
        <f>'Master sheet'!B7</f>
        <v>MON</v>
      </c>
      <c r="B8" s="26">
        <v>0</v>
      </c>
      <c r="C8" s="26">
        <v>5</v>
      </c>
      <c r="D8" s="26">
        <f t="shared" si="0"/>
        <v>5</v>
      </c>
      <c r="E8" s="26">
        <v>0</v>
      </c>
      <c r="F8" s="26">
        <v>5</v>
      </c>
      <c r="G8" s="26">
        <f t="shared" si="1"/>
        <v>5</v>
      </c>
      <c r="H8" s="26">
        <v>1</v>
      </c>
      <c r="I8" s="26">
        <v>0</v>
      </c>
      <c r="J8" s="26">
        <f t="shared" si="2"/>
        <v>1</v>
      </c>
      <c r="K8" s="26">
        <v>0</v>
      </c>
      <c r="L8" s="26">
        <v>0</v>
      </c>
      <c r="M8" s="26">
        <f t="shared" si="3"/>
        <v>0</v>
      </c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 spans="1:25" ht="14.6">
      <c r="A9" s="27" t="str">
        <f>'Master sheet'!B8</f>
        <v>SKN</v>
      </c>
      <c r="B9" s="26">
        <v>0</v>
      </c>
      <c r="C9" s="26">
        <v>0</v>
      </c>
      <c r="D9" s="26">
        <f t="shared" si="0"/>
        <v>0</v>
      </c>
      <c r="E9" s="26">
        <v>4</v>
      </c>
      <c r="F9" s="26">
        <v>46</v>
      </c>
      <c r="G9" s="26">
        <f t="shared" si="1"/>
        <v>50</v>
      </c>
      <c r="H9" s="26">
        <v>8</v>
      </c>
      <c r="I9" s="26">
        <v>11</v>
      </c>
      <c r="J9" s="26">
        <f t="shared" si="2"/>
        <v>19</v>
      </c>
      <c r="K9" s="26" t="s">
        <v>58</v>
      </c>
      <c r="L9" s="26" t="s">
        <v>58</v>
      </c>
      <c r="M9" s="26">
        <f t="shared" si="3"/>
        <v>0</v>
      </c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spans="1:25" ht="14.6">
      <c r="A10" s="27" t="str">
        <f>'Master sheet'!B9</f>
        <v>SLU</v>
      </c>
      <c r="B10" s="26">
        <v>0</v>
      </c>
      <c r="C10" s="26">
        <v>0</v>
      </c>
      <c r="D10" s="26">
        <f t="shared" si="0"/>
        <v>0</v>
      </c>
      <c r="E10" s="26">
        <v>16</v>
      </c>
      <c r="F10" s="26">
        <v>22</v>
      </c>
      <c r="G10" s="26">
        <f t="shared" si="1"/>
        <v>38</v>
      </c>
      <c r="H10" s="26">
        <v>1</v>
      </c>
      <c r="I10" s="26">
        <v>0</v>
      </c>
      <c r="J10" s="26">
        <f t="shared" si="2"/>
        <v>1</v>
      </c>
      <c r="K10" s="26">
        <v>0</v>
      </c>
      <c r="L10" s="26">
        <v>0</v>
      </c>
      <c r="M10" s="26">
        <f t="shared" si="3"/>
        <v>0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27" t="str">
        <f>'Master sheet'!B10</f>
        <v>SVG</v>
      </c>
      <c r="B11" s="26">
        <v>0</v>
      </c>
      <c r="C11" s="26">
        <v>0</v>
      </c>
      <c r="D11" s="26">
        <f t="shared" si="0"/>
        <v>0</v>
      </c>
      <c r="E11" s="26">
        <v>23</v>
      </c>
      <c r="F11" s="26">
        <v>119</v>
      </c>
      <c r="G11" s="26">
        <f t="shared" si="1"/>
        <v>142</v>
      </c>
      <c r="H11" s="26">
        <v>60</v>
      </c>
      <c r="I11" s="26">
        <v>92</v>
      </c>
      <c r="J11" s="26">
        <f t="shared" si="2"/>
        <v>152</v>
      </c>
      <c r="K11" s="26">
        <v>0</v>
      </c>
      <c r="L11" s="26">
        <v>0</v>
      </c>
      <c r="M11" s="26">
        <f t="shared" si="3"/>
        <v>0</v>
      </c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27" t="str">
        <f>'Master sheet'!B11</f>
        <v>VI</v>
      </c>
      <c r="B12" s="26">
        <v>1</v>
      </c>
      <c r="C12" s="26">
        <v>56</v>
      </c>
      <c r="D12" s="26">
        <f t="shared" si="0"/>
        <v>57</v>
      </c>
      <c r="E12" s="26">
        <v>1</v>
      </c>
      <c r="F12" s="20">
        <v>16</v>
      </c>
      <c r="G12" s="26">
        <f t="shared" si="1"/>
        <v>17</v>
      </c>
      <c r="H12" s="26">
        <v>0</v>
      </c>
      <c r="I12" s="26">
        <v>4</v>
      </c>
      <c r="J12" s="26">
        <f t="shared" si="2"/>
        <v>4</v>
      </c>
      <c r="K12" s="26">
        <v>0</v>
      </c>
      <c r="L12" s="26">
        <v>0</v>
      </c>
      <c r="M12" s="26">
        <f t="shared" si="3"/>
        <v>0</v>
      </c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27" t="s">
        <v>13</v>
      </c>
      <c r="B13" s="26">
        <f t="shared" ref="B13:M13" si="4">SUM(B5:B12)</f>
        <v>1</v>
      </c>
      <c r="C13" s="26">
        <f t="shared" si="4"/>
        <v>129</v>
      </c>
      <c r="D13" s="26">
        <f t="shared" si="4"/>
        <v>130</v>
      </c>
      <c r="E13" s="26">
        <f t="shared" si="4"/>
        <v>75</v>
      </c>
      <c r="F13" s="26">
        <f t="shared" si="4"/>
        <v>416</v>
      </c>
      <c r="G13" s="26">
        <f t="shared" si="4"/>
        <v>491</v>
      </c>
      <c r="H13" s="26">
        <f t="shared" si="4"/>
        <v>84</v>
      </c>
      <c r="I13" s="26">
        <f t="shared" si="4"/>
        <v>119</v>
      </c>
      <c r="J13" s="26">
        <f t="shared" si="4"/>
        <v>203</v>
      </c>
      <c r="K13" s="26">
        <f t="shared" si="4"/>
        <v>0</v>
      </c>
      <c r="L13" s="26">
        <f t="shared" si="4"/>
        <v>0</v>
      </c>
      <c r="M13" s="26">
        <f t="shared" si="4"/>
        <v>0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</row>
    <row r="14" spans="1:25" ht="14.6">
      <c r="A14" s="470" t="s">
        <v>59</v>
      </c>
      <c r="B14" s="461"/>
      <c r="C14" s="461"/>
      <c r="D14" s="461"/>
      <c r="E14" s="461"/>
      <c r="F14" s="461"/>
      <c r="G14" s="461"/>
      <c r="H14" s="461"/>
      <c r="I14" s="461"/>
      <c r="J14" s="461"/>
      <c r="K14" s="461"/>
      <c r="L14" s="461"/>
      <c r="M14" s="461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</row>
    <row r="15" spans="1:25" ht="14.6">
      <c r="A15" s="471" t="s">
        <v>0</v>
      </c>
      <c r="B15" s="472" t="s">
        <v>56</v>
      </c>
      <c r="C15" s="461"/>
      <c r="D15" s="461"/>
      <c r="E15" s="472" t="s">
        <v>15</v>
      </c>
      <c r="F15" s="461"/>
      <c r="G15" s="461"/>
      <c r="H15" s="472" t="s">
        <v>16</v>
      </c>
      <c r="I15" s="461"/>
      <c r="J15" s="461"/>
      <c r="K15" s="472" t="s">
        <v>57</v>
      </c>
      <c r="L15" s="461"/>
      <c r="M15" s="46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61"/>
      <c r="B16" s="26" t="s">
        <v>36</v>
      </c>
      <c r="C16" s="26" t="s">
        <v>37</v>
      </c>
      <c r="D16" s="26" t="s">
        <v>38</v>
      </c>
      <c r="E16" s="26" t="s">
        <v>36</v>
      </c>
      <c r="F16" s="26" t="s">
        <v>37</v>
      </c>
      <c r="G16" s="26" t="s">
        <v>38</v>
      </c>
      <c r="H16" s="26" t="s">
        <v>36</v>
      </c>
      <c r="I16" s="26" t="s">
        <v>37</v>
      </c>
      <c r="J16" s="26" t="s">
        <v>38</v>
      </c>
      <c r="K16" s="26" t="s">
        <v>36</v>
      </c>
      <c r="L16" s="26" t="s">
        <v>37</v>
      </c>
      <c r="M16" s="26" t="s">
        <v>38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27" t="str">
        <f t="shared" ref="A17:A25" si="5">A5</f>
        <v>A&amp;B</v>
      </c>
      <c r="B17" s="26"/>
      <c r="C17" s="26"/>
      <c r="D17" s="26">
        <f t="shared" ref="D17:D24" si="6">SUM(B17:C17)</f>
        <v>0</v>
      </c>
      <c r="E17" s="26"/>
      <c r="F17" s="26"/>
      <c r="G17" s="26">
        <f t="shared" ref="G17:G24" si="7">SUM(E17:F17)</f>
        <v>0</v>
      </c>
      <c r="H17" s="26"/>
      <c r="I17" s="26"/>
      <c r="J17" s="26">
        <f t="shared" ref="J17:J24" si="8">SUM(H17:I17)</f>
        <v>0</v>
      </c>
      <c r="K17" s="26"/>
      <c r="L17" s="26"/>
      <c r="M17" s="26">
        <f t="shared" ref="M17:M24" si="9">SUM(K17:L17)</f>
        <v>0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27" t="str">
        <f t="shared" si="5"/>
        <v>DOM</v>
      </c>
      <c r="B18" s="26">
        <v>0</v>
      </c>
      <c r="C18" s="26">
        <v>63</v>
      </c>
      <c r="D18" s="26">
        <f t="shared" si="6"/>
        <v>63</v>
      </c>
      <c r="E18" s="26">
        <v>32</v>
      </c>
      <c r="F18" s="26">
        <v>270</v>
      </c>
      <c r="G18" s="26">
        <f t="shared" si="7"/>
        <v>302</v>
      </c>
      <c r="H18" s="26">
        <v>95</v>
      </c>
      <c r="I18" s="26">
        <v>171</v>
      </c>
      <c r="J18" s="26">
        <f t="shared" si="8"/>
        <v>266</v>
      </c>
      <c r="K18" s="26">
        <v>0</v>
      </c>
      <c r="L18" s="26">
        <v>0</v>
      </c>
      <c r="M18" s="26">
        <f t="shared" si="9"/>
        <v>0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27" t="str">
        <f t="shared" si="5"/>
        <v>GRD</v>
      </c>
      <c r="B19" s="26">
        <v>0</v>
      </c>
      <c r="C19" s="26">
        <v>0</v>
      </c>
      <c r="D19" s="26">
        <f t="shared" si="6"/>
        <v>0</v>
      </c>
      <c r="E19" s="26">
        <v>6</v>
      </c>
      <c r="F19" s="26">
        <v>13</v>
      </c>
      <c r="G19" s="26">
        <f t="shared" si="7"/>
        <v>19</v>
      </c>
      <c r="H19" s="26">
        <v>20</v>
      </c>
      <c r="I19" s="26">
        <v>27</v>
      </c>
      <c r="J19" s="26">
        <f t="shared" si="8"/>
        <v>47</v>
      </c>
      <c r="K19" s="26">
        <v>0</v>
      </c>
      <c r="L19" s="26">
        <v>0</v>
      </c>
      <c r="M19" s="26">
        <f t="shared" si="9"/>
        <v>0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27" t="str">
        <f t="shared" si="5"/>
        <v>MON</v>
      </c>
      <c r="B20" s="26">
        <v>0</v>
      </c>
      <c r="C20" s="26">
        <v>9</v>
      </c>
      <c r="D20" s="26">
        <f t="shared" si="6"/>
        <v>9</v>
      </c>
      <c r="E20" s="26">
        <v>0</v>
      </c>
      <c r="F20" s="26">
        <v>7</v>
      </c>
      <c r="G20" s="26">
        <f t="shared" si="7"/>
        <v>7</v>
      </c>
      <c r="H20" s="26">
        <v>1</v>
      </c>
      <c r="I20" s="26">
        <v>4</v>
      </c>
      <c r="J20" s="26">
        <f t="shared" si="8"/>
        <v>5</v>
      </c>
      <c r="K20" s="26">
        <v>0</v>
      </c>
      <c r="L20" s="26">
        <v>0</v>
      </c>
      <c r="M20" s="26">
        <f t="shared" si="9"/>
        <v>0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27" t="str">
        <f t="shared" si="5"/>
        <v>SKN</v>
      </c>
      <c r="B21" s="26">
        <v>0</v>
      </c>
      <c r="C21" s="26">
        <v>0</v>
      </c>
      <c r="D21" s="26">
        <f t="shared" si="6"/>
        <v>0</v>
      </c>
      <c r="E21" s="26">
        <v>5</v>
      </c>
      <c r="F21" s="26">
        <v>51</v>
      </c>
      <c r="G21" s="26">
        <f t="shared" si="7"/>
        <v>56</v>
      </c>
      <c r="H21" s="26">
        <v>64</v>
      </c>
      <c r="I21" s="26">
        <v>157</v>
      </c>
      <c r="J21" s="26">
        <f t="shared" si="8"/>
        <v>221</v>
      </c>
      <c r="K21" s="26">
        <v>0</v>
      </c>
      <c r="L21" s="26">
        <v>0</v>
      </c>
      <c r="M21" s="26">
        <f t="shared" si="9"/>
        <v>0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27" t="str">
        <f t="shared" si="5"/>
        <v>SLU</v>
      </c>
      <c r="B22" s="26">
        <v>0</v>
      </c>
      <c r="C22" s="26">
        <v>0</v>
      </c>
      <c r="D22" s="26">
        <f t="shared" si="6"/>
        <v>0</v>
      </c>
      <c r="E22" s="26">
        <v>54</v>
      </c>
      <c r="F22" s="26">
        <v>303</v>
      </c>
      <c r="G22" s="26">
        <f t="shared" si="7"/>
        <v>357</v>
      </c>
      <c r="H22" s="26">
        <v>92</v>
      </c>
      <c r="I22" s="26">
        <v>159</v>
      </c>
      <c r="J22" s="26">
        <f t="shared" si="8"/>
        <v>251</v>
      </c>
      <c r="K22" s="26">
        <v>0</v>
      </c>
      <c r="L22" s="26">
        <v>0</v>
      </c>
      <c r="M22" s="26">
        <f t="shared" si="9"/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27" t="str">
        <f t="shared" si="5"/>
        <v>SVG</v>
      </c>
      <c r="B23" s="26">
        <v>0</v>
      </c>
      <c r="C23" s="26">
        <v>0</v>
      </c>
      <c r="D23" s="26">
        <f t="shared" si="6"/>
        <v>0</v>
      </c>
      <c r="E23" s="26">
        <v>72</v>
      </c>
      <c r="F23" s="26">
        <v>540</v>
      </c>
      <c r="G23" s="26">
        <f t="shared" si="7"/>
        <v>612</v>
      </c>
      <c r="H23" s="26">
        <v>64</v>
      </c>
      <c r="I23" s="26">
        <v>134</v>
      </c>
      <c r="J23" s="26">
        <f t="shared" si="8"/>
        <v>198</v>
      </c>
      <c r="K23" s="26">
        <v>0</v>
      </c>
      <c r="L23" s="26">
        <v>0</v>
      </c>
      <c r="M23" s="26">
        <f t="shared" si="9"/>
        <v>0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27" t="str">
        <f t="shared" si="5"/>
        <v>VI</v>
      </c>
      <c r="B24" s="26">
        <v>1</v>
      </c>
      <c r="C24" s="26">
        <v>45</v>
      </c>
      <c r="D24" s="26">
        <f t="shared" si="6"/>
        <v>46</v>
      </c>
      <c r="E24" s="26">
        <v>7</v>
      </c>
      <c r="F24" s="26">
        <v>86</v>
      </c>
      <c r="G24" s="26">
        <f t="shared" si="7"/>
        <v>93</v>
      </c>
      <c r="H24" s="26">
        <v>22</v>
      </c>
      <c r="I24" s="26">
        <v>25</v>
      </c>
      <c r="J24" s="26">
        <f t="shared" si="8"/>
        <v>47</v>
      </c>
      <c r="K24" s="26">
        <v>1</v>
      </c>
      <c r="L24" s="26">
        <v>0</v>
      </c>
      <c r="M24" s="26">
        <f t="shared" si="9"/>
        <v>1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27" t="str">
        <f t="shared" si="5"/>
        <v>OECS</v>
      </c>
      <c r="B25" s="26">
        <f t="shared" ref="B25:M25" si="10">SUM(B17:B24)</f>
        <v>1</v>
      </c>
      <c r="C25" s="26">
        <f t="shared" si="10"/>
        <v>117</v>
      </c>
      <c r="D25" s="26">
        <f t="shared" si="10"/>
        <v>118</v>
      </c>
      <c r="E25" s="26">
        <f t="shared" si="10"/>
        <v>176</v>
      </c>
      <c r="F25" s="26">
        <f t="shared" si="10"/>
        <v>1270</v>
      </c>
      <c r="G25" s="26">
        <f t="shared" si="10"/>
        <v>1446</v>
      </c>
      <c r="H25" s="26">
        <f t="shared" si="10"/>
        <v>358</v>
      </c>
      <c r="I25" s="26">
        <f t="shared" si="10"/>
        <v>677</v>
      </c>
      <c r="J25" s="26">
        <f t="shared" si="10"/>
        <v>1035</v>
      </c>
      <c r="K25" s="26">
        <f t="shared" si="10"/>
        <v>1</v>
      </c>
      <c r="L25" s="26">
        <f t="shared" si="10"/>
        <v>0</v>
      </c>
      <c r="M25" s="26">
        <f t="shared" si="10"/>
        <v>1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470" t="s">
        <v>60</v>
      </c>
      <c r="B26" s="461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471" t="s">
        <v>0</v>
      </c>
      <c r="B27" s="472" t="s">
        <v>56</v>
      </c>
      <c r="C27" s="461"/>
      <c r="D27" s="461"/>
      <c r="E27" s="472" t="s">
        <v>15</v>
      </c>
      <c r="F27" s="461"/>
      <c r="G27" s="461"/>
      <c r="H27" s="472" t="s">
        <v>16</v>
      </c>
      <c r="I27" s="461"/>
      <c r="J27" s="461"/>
      <c r="K27" s="472" t="s">
        <v>57</v>
      </c>
      <c r="L27" s="461"/>
      <c r="M27" s="46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461"/>
      <c r="B28" s="26" t="s">
        <v>36</v>
      </c>
      <c r="C28" s="26" t="s">
        <v>37</v>
      </c>
      <c r="D28" s="26" t="s">
        <v>38</v>
      </c>
      <c r="E28" s="26" t="s">
        <v>36</v>
      </c>
      <c r="F28" s="26" t="s">
        <v>37</v>
      </c>
      <c r="G28" s="26" t="s">
        <v>38</v>
      </c>
      <c r="H28" s="26" t="s">
        <v>36</v>
      </c>
      <c r="I28" s="26" t="s">
        <v>37</v>
      </c>
      <c r="J28" s="26" t="s">
        <v>38</v>
      </c>
      <c r="K28" s="26" t="s">
        <v>36</v>
      </c>
      <c r="L28" s="26" t="s">
        <v>37</v>
      </c>
      <c r="M28" s="26" t="s">
        <v>38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27" t="str">
        <f t="shared" ref="A29:A37" si="11">A17</f>
        <v>A&amp;B</v>
      </c>
      <c r="B29" s="26"/>
      <c r="C29" s="26"/>
      <c r="D29" s="26">
        <f t="shared" ref="D29:D36" si="12">SUM(B29:C29)</f>
        <v>0</v>
      </c>
      <c r="E29" s="26"/>
      <c r="F29" s="26"/>
      <c r="G29" s="26">
        <f t="shared" ref="G29:G36" si="13">SUM(E29:F29)</f>
        <v>0</v>
      </c>
      <c r="H29" s="26"/>
      <c r="I29" s="26"/>
      <c r="J29" s="26">
        <f t="shared" ref="J29:J36" si="14">SUM(H29:I29)</f>
        <v>0</v>
      </c>
      <c r="K29" s="26"/>
      <c r="L29" s="26"/>
      <c r="M29" s="26">
        <f t="shared" ref="M29:M36" si="15">SUM(K29:L29)</f>
        <v>0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27" t="str">
        <f t="shared" si="11"/>
        <v>DOM</v>
      </c>
      <c r="B30" s="26">
        <v>0</v>
      </c>
      <c r="C30" s="26">
        <v>0</v>
      </c>
      <c r="D30" s="26">
        <f t="shared" si="12"/>
        <v>0</v>
      </c>
      <c r="E30" s="26">
        <v>3</v>
      </c>
      <c r="F30" s="26">
        <v>41</v>
      </c>
      <c r="G30" s="26">
        <f t="shared" si="13"/>
        <v>44</v>
      </c>
      <c r="H30" s="26">
        <v>16</v>
      </c>
      <c r="I30" s="26">
        <v>125</v>
      </c>
      <c r="J30" s="26">
        <f t="shared" si="14"/>
        <v>141</v>
      </c>
      <c r="K30" s="26"/>
      <c r="L30" s="26"/>
      <c r="M30" s="26">
        <f t="shared" si="15"/>
        <v>0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</row>
    <row r="31" spans="1:25" ht="15.75" customHeight="1">
      <c r="A31" s="27" t="str">
        <f t="shared" si="11"/>
        <v>GRD</v>
      </c>
      <c r="B31" s="26">
        <v>0</v>
      </c>
      <c r="C31" s="26">
        <v>0</v>
      </c>
      <c r="D31" s="26">
        <f t="shared" si="12"/>
        <v>0</v>
      </c>
      <c r="E31" s="26">
        <v>7</v>
      </c>
      <c r="F31" s="26">
        <v>78</v>
      </c>
      <c r="G31" s="26">
        <f t="shared" si="13"/>
        <v>85</v>
      </c>
      <c r="H31" s="26">
        <v>77</v>
      </c>
      <c r="I31" s="26">
        <v>178</v>
      </c>
      <c r="J31" s="26">
        <f t="shared" si="14"/>
        <v>255</v>
      </c>
      <c r="K31" s="26">
        <v>24</v>
      </c>
      <c r="L31" s="26">
        <v>31</v>
      </c>
      <c r="M31" s="26">
        <f t="shared" si="15"/>
        <v>55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27" t="str">
        <f t="shared" si="11"/>
        <v>MON</v>
      </c>
      <c r="B32" s="26">
        <v>0</v>
      </c>
      <c r="C32" s="26">
        <v>0</v>
      </c>
      <c r="D32" s="26">
        <f t="shared" si="12"/>
        <v>0</v>
      </c>
      <c r="E32" s="26">
        <v>0</v>
      </c>
      <c r="F32" s="26">
        <v>9</v>
      </c>
      <c r="G32" s="26">
        <f t="shared" si="13"/>
        <v>9</v>
      </c>
      <c r="H32" s="26">
        <v>12</v>
      </c>
      <c r="I32" s="26">
        <v>14</v>
      </c>
      <c r="J32" s="26">
        <f t="shared" si="14"/>
        <v>26</v>
      </c>
      <c r="K32" s="26">
        <v>0</v>
      </c>
      <c r="L32" s="26">
        <v>0</v>
      </c>
      <c r="M32" s="26">
        <f t="shared" si="15"/>
        <v>0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27" t="str">
        <f t="shared" si="11"/>
        <v>SKN</v>
      </c>
      <c r="B33" s="26">
        <v>0</v>
      </c>
      <c r="C33" s="26">
        <v>0</v>
      </c>
      <c r="D33" s="26">
        <f t="shared" si="12"/>
        <v>0</v>
      </c>
      <c r="E33" s="26">
        <v>8</v>
      </c>
      <c r="F33" s="26">
        <v>71</v>
      </c>
      <c r="G33" s="26">
        <f t="shared" si="13"/>
        <v>79</v>
      </c>
      <c r="H33" s="26">
        <v>52</v>
      </c>
      <c r="I33" s="26">
        <v>140</v>
      </c>
      <c r="J33" s="26">
        <f t="shared" si="14"/>
        <v>192</v>
      </c>
      <c r="K33" s="26">
        <v>0</v>
      </c>
      <c r="L33" s="26">
        <v>0</v>
      </c>
      <c r="M33" s="26">
        <f t="shared" si="15"/>
        <v>0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7" t="str">
        <f t="shared" si="11"/>
        <v>SLU</v>
      </c>
      <c r="B34" s="26">
        <v>0</v>
      </c>
      <c r="C34" s="26">
        <v>0</v>
      </c>
      <c r="D34" s="26">
        <f t="shared" si="12"/>
        <v>0</v>
      </c>
      <c r="E34" s="26">
        <v>33</v>
      </c>
      <c r="F34" s="26">
        <v>355</v>
      </c>
      <c r="G34" s="26">
        <f t="shared" si="13"/>
        <v>388</v>
      </c>
      <c r="H34" s="26">
        <v>136</v>
      </c>
      <c r="I34" s="26">
        <v>410</v>
      </c>
      <c r="J34" s="26">
        <f t="shared" si="14"/>
        <v>546</v>
      </c>
      <c r="K34" s="26">
        <v>1</v>
      </c>
      <c r="L34" s="26">
        <v>1</v>
      </c>
      <c r="M34" s="26">
        <f t="shared" si="15"/>
        <v>2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7" t="str">
        <f t="shared" si="11"/>
        <v>SVG</v>
      </c>
      <c r="B35" s="26">
        <v>0</v>
      </c>
      <c r="C35" s="26">
        <v>0</v>
      </c>
      <c r="D35" s="26">
        <f t="shared" si="12"/>
        <v>0</v>
      </c>
      <c r="E35" s="26">
        <v>27</v>
      </c>
      <c r="F35" s="26">
        <v>171</v>
      </c>
      <c r="G35" s="26">
        <f t="shared" si="13"/>
        <v>198</v>
      </c>
      <c r="H35" s="26">
        <v>130</v>
      </c>
      <c r="I35" s="26">
        <v>319</v>
      </c>
      <c r="J35" s="26">
        <f t="shared" si="14"/>
        <v>449</v>
      </c>
      <c r="K35" s="26">
        <v>0</v>
      </c>
      <c r="L35" s="26">
        <v>0</v>
      </c>
      <c r="M35" s="26">
        <f t="shared" si="15"/>
        <v>0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7" t="str">
        <f t="shared" si="11"/>
        <v>VI</v>
      </c>
      <c r="B36" s="26">
        <v>1</v>
      </c>
      <c r="C36" s="26">
        <v>19</v>
      </c>
      <c r="D36" s="26">
        <f t="shared" si="12"/>
        <v>20</v>
      </c>
      <c r="E36" s="26">
        <v>12</v>
      </c>
      <c r="F36" s="26">
        <v>110</v>
      </c>
      <c r="G36" s="26">
        <f t="shared" si="13"/>
        <v>122</v>
      </c>
      <c r="H36" s="26">
        <v>46</v>
      </c>
      <c r="I36" s="26">
        <v>90</v>
      </c>
      <c r="J36" s="26">
        <f t="shared" si="14"/>
        <v>136</v>
      </c>
      <c r="K36" s="26">
        <v>5</v>
      </c>
      <c r="L36" s="26">
        <v>8</v>
      </c>
      <c r="M36" s="26">
        <f t="shared" si="15"/>
        <v>13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7" t="str">
        <f t="shared" si="11"/>
        <v>OECS</v>
      </c>
      <c r="B37" s="26">
        <f t="shared" ref="B37:M37" si="16">SUM(B29:B36)</f>
        <v>1</v>
      </c>
      <c r="C37" s="26">
        <f t="shared" si="16"/>
        <v>19</v>
      </c>
      <c r="D37" s="26">
        <f t="shared" si="16"/>
        <v>20</v>
      </c>
      <c r="E37" s="26">
        <f t="shared" si="16"/>
        <v>90</v>
      </c>
      <c r="F37" s="26">
        <f t="shared" si="16"/>
        <v>835</v>
      </c>
      <c r="G37" s="26">
        <f t="shared" si="16"/>
        <v>925</v>
      </c>
      <c r="H37" s="26">
        <f t="shared" si="16"/>
        <v>469</v>
      </c>
      <c r="I37" s="26">
        <f t="shared" si="16"/>
        <v>1276</v>
      </c>
      <c r="J37" s="26">
        <f t="shared" si="16"/>
        <v>1745</v>
      </c>
      <c r="K37" s="26">
        <f t="shared" si="16"/>
        <v>30</v>
      </c>
      <c r="L37" s="26">
        <f t="shared" si="16"/>
        <v>40</v>
      </c>
      <c r="M37" s="26">
        <f t="shared" si="16"/>
        <v>70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470" t="s">
        <v>61</v>
      </c>
      <c r="B39" s="461"/>
      <c r="C39" s="461"/>
      <c r="D39" s="461"/>
      <c r="E39" s="461"/>
      <c r="F39" s="461"/>
      <c r="G39" s="461"/>
      <c r="H39" s="461"/>
      <c r="I39" s="461"/>
      <c r="J39" s="461"/>
      <c r="K39" s="461"/>
      <c r="L39" s="461"/>
      <c r="M39" s="461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471" t="s">
        <v>0</v>
      </c>
      <c r="B40" s="472" t="s">
        <v>56</v>
      </c>
      <c r="C40" s="461"/>
      <c r="D40" s="461"/>
      <c r="E40" s="472" t="s">
        <v>15</v>
      </c>
      <c r="F40" s="461"/>
      <c r="G40" s="461"/>
      <c r="H40" s="472" t="s">
        <v>16</v>
      </c>
      <c r="I40" s="461"/>
      <c r="J40" s="461"/>
      <c r="K40" s="472" t="s">
        <v>57</v>
      </c>
      <c r="L40" s="461"/>
      <c r="M40" s="461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461"/>
      <c r="B41" s="26" t="s">
        <v>36</v>
      </c>
      <c r="C41" s="26" t="s">
        <v>37</v>
      </c>
      <c r="D41" s="26" t="s">
        <v>38</v>
      </c>
      <c r="E41" s="26" t="s">
        <v>36</v>
      </c>
      <c r="F41" s="26" t="s">
        <v>37</v>
      </c>
      <c r="G41" s="26" t="s">
        <v>38</v>
      </c>
      <c r="H41" s="26" t="s">
        <v>36</v>
      </c>
      <c r="I41" s="26" t="s">
        <v>37</v>
      </c>
      <c r="J41" s="26" t="s">
        <v>38</v>
      </c>
      <c r="K41" s="26" t="s">
        <v>36</v>
      </c>
      <c r="L41" s="26" t="s">
        <v>37</v>
      </c>
      <c r="M41" s="26" t="s">
        <v>38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7" t="str">
        <f t="shared" ref="A42:A50" si="17">A17</f>
        <v>A&amp;B</v>
      </c>
      <c r="B42" s="26"/>
      <c r="C42" s="26"/>
      <c r="D42" s="26">
        <f t="shared" ref="D42:D49" si="18">SUM(B42:C42)</f>
        <v>0</v>
      </c>
      <c r="E42" s="26"/>
      <c r="F42" s="26"/>
      <c r="G42" s="26">
        <f t="shared" ref="G42:G49" si="19">SUM(E42:F42)</f>
        <v>0</v>
      </c>
      <c r="H42" s="26"/>
      <c r="I42" s="26"/>
      <c r="J42" s="26">
        <f t="shared" ref="J42:J49" si="20">SUM(H42:I42)</f>
        <v>0</v>
      </c>
      <c r="K42" s="26"/>
      <c r="L42" s="26"/>
      <c r="M42" s="26">
        <f t="shared" ref="M42:M49" si="21">SUM(K42:L42)</f>
        <v>0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7" t="str">
        <f t="shared" si="17"/>
        <v>DOM</v>
      </c>
      <c r="B43" s="26">
        <v>0</v>
      </c>
      <c r="C43" s="26">
        <v>0</v>
      </c>
      <c r="D43" s="26">
        <f t="shared" si="18"/>
        <v>0</v>
      </c>
      <c r="E43" s="26">
        <v>0</v>
      </c>
      <c r="F43" s="26">
        <v>3</v>
      </c>
      <c r="G43" s="26">
        <f t="shared" si="19"/>
        <v>3</v>
      </c>
      <c r="H43" s="26">
        <v>15</v>
      </c>
      <c r="I43" s="26">
        <v>53</v>
      </c>
      <c r="J43" s="26">
        <f t="shared" si="20"/>
        <v>68</v>
      </c>
      <c r="K43" s="26">
        <v>52</v>
      </c>
      <c r="L43" s="26">
        <v>72</v>
      </c>
      <c r="M43" s="26">
        <f t="shared" si="21"/>
        <v>124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7" t="str">
        <f t="shared" si="17"/>
        <v>GRD</v>
      </c>
      <c r="B44" s="26">
        <v>0</v>
      </c>
      <c r="C44" s="26">
        <v>0</v>
      </c>
      <c r="D44" s="26">
        <f t="shared" si="18"/>
        <v>0</v>
      </c>
      <c r="E44" s="26">
        <v>2</v>
      </c>
      <c r="F44" s="26">
        <v>11</v>
      </c>
      <c r="G44" s="26">
        <f t="shared" si="19"/>
        <v>13</v>
      </c>
      <c r="H44" s="26">
        <v>17</v>
      </c>
      <c r="I44" s="26">
        <v>50</v>
      </c>
      <c r="J44" s="26">
        <f t="shared" si="20"/>
        <v>67</v>
      </c>
      <c r="K44" s="26">
        <v>27</v>
      </c>
      <c r="L44" s="26">
        <v>32</v>
      </c>
      <c r="M44" s="26">
        <f t="shared" si="21"/>
        <v>59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7" t="str">
        <f t="shared" si="17"/>
        <v>MON</v>
      </c>
      <c r="B45" s="26">
        <v>0</v>
      </c>
      <c r="C45" s="26">
        <v>0</v>
      </c>
      <c r="D45" s="26">
        <f t="shared" si="18"/>
        <v>0</v>
      </c>
      <c r="E45" s="26">
        <v>0</v>
      </c>
      <c r="F45" s="26">
        <v>0</v>
      </c>
      <c r="G45" s="26">
        <f t="shared" si="19"/>
        <v>0</v>
      </c>
      <c r="H45" s="26">
        <v>0</v>
      </c>
      <c r="I45" s="26">
        <v>4</v>
      </c>
      <c r="J45" s="26">
        <f t="shared" si="20"/>
        <v>4</v>
      </c>
      <c r="K45" s="26">
        <v>0</v>
      </c>
      <c r="L45" s="26">
        <v>0</v>
      </c>
      <c r="M45" s="26">
        <f t="shared" si="21"/>
        <v>0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7" t="str">
        <f t="shared" si="17"/>
        <v>SKN</v>
      </c>
      <c r="B46" s="26">
        <v>0</v>
      </c>
      <c r="C46" s="26">
        <v>0</v>
      </c>
      <c r="D46" s="26">
        <f t="shared" si="18"/>
        <v>0</v>
      </c>
      <c r="E46" s="26">
        <v>3</v>
      </c>
      <c r="F46" s="26">
        <v>4</v>
      </c>
      <c r="G46" s="26">
        <f t="shared" si="19"/>
        <v>7</v>
      </c>
      <c r="H46" s="26">
        <v>13</v>
      </c>
      <c r="I46" s="26">
        <v>54</v>
      </c>
      <c r="J46" s="26">
        <f t="shared" si="20"/>
        <v>67</v>
      </c>
      <c r="K46" s="26">
        <v>0</v>
      </c>
      <c r="L46" s="26">
        <v>0</v>
      </c>
      <c r="M46" s="26">
        <f t="shared" si="21"/>
        <v>0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7" t="str">
        <f t="shared" si="17"/>
        <v>SLU</v>
      </c>
      <c r="B47" s="26">
        <v>0</v>
      </c>
      <c r="C47" s="26">
        <v>0</v>
      </c>
      <c r="D47" s="26">
        <f t="shared" si="18"/>
        <v>0</v>
      </c>
      <c r="E47" s="26">
        <v>5</v>
      </c>
      <c r="F47" s="26">
        <v>97</v>
      </c>
      <c r="G47" s="26">
        <f t="shared" si="19"/>
        <v>102</v>
      </c>
      <c r="H47" s="26">
        <v>28</v>
      </c>
      <c r="I47" s="26">
        <v>136</v>
      </c>
      <c r="J47" s="26">
        <f t="shared" si="20"/>
        <v>164</v>
      </c>
      <c r="K47" s="26">
        <v>1</v>
      </c>
      <c r="L47" s="26">
        <v>7</v>
      </c>
      <c r="M47" s="26">
        <f t="shared" si="21"/>
        <v>8</v>
      </c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7" t="str">
        <f t="shared" si="17"/>
        <v>SVG</v>
      </c>
      <c r="B48" s="26">
        <v>0</v>
      </c>
      <c r="C48" s="26">
        <v>0</v>
      </c>
      <c r="D48" s="26">
        <f t="shared" si="18"/>
        <v>0</v>
      </c>
      <c r="E48" s="26">
        <v>0</v>
      </c>
      <c r="F48" s="26">
        <v>0</v>
      </c>
      <c r="G48" s="26">
        <f t="shared" si="19"/>
        <v>0</v>
      </c>
      <c r="H48" s="26">
        <v>0</v>
      </c>
      <c r="I48" s="26">
        <v>0</v>
      </c>
      <c r="J48" s="26">
        <f t="shared" si="20"/>
        <v>0</v>
      </c>
      <c r="K48" s="26">
        <v>0</v>
      </c>
      <c r="L48" s="26">
        <v>0</v>
      </c>
      <c r="M48" s="26">
        <f t="shared" si="21"/>
        <v>0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7" t="str">
        <f t="shared" si="17"/>
        <v>VI</v>
      </c>
      <c r="B49" s="26">
        <v>1</v>
      </c>
      <c r="C49" s="26">
        <v>5</v>
      </c>
      <c r="D49" s="26">
        <f t="shared" si="18"/>
        <v>6</v>
      </c>
      <c r="E49" s="26">
        <v>4</v>
      </c>
      <c r="F49" s="26">
        <v>48</v>
      </c>
      <c r="G49" s="26">
        <f t="shared" si="19"/>
        <v>52</v>
      </c>
      <c r="H49" s="26">
        <v>19</v>
      </c>
      <c r="I49" s="26">
        <v>41</v>
      </c>
      <c r="J49" s="26">
        <f t="shared" si="20"/>
        <v>60</v>
      </c>
      <c r="K49" s="26">
        <v>9</v>
      </c>
      <c r="L49" s="26">
        <v>25</v>
      </c>
      <c r="M49" s="26">
        <f t="shared" si="21"/>
        <v>34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7" t="str">
        <f t="shared" si="17"/>
        <v>OECS</v>
      </c>
      <c r="B50" s="26">
        <f t="shared" ref="B50:M50" si="22">SUM(B42:B49)</f>
        <v>1</v>
      </c>
      <c r="C50" s="26">
        <f t="shared" si="22"/>
        <v>5</v>
      </c>
      <c r="D50" s="26">
        <f t="shared" si="22"/>
        <v>6</v>
      </c>
      <c r="E50" s="26">
        <f t="shared" si="22"/>
        <v>14</v>
      </c>
      <c r="F50" s="26">
        <f t="shared" si="22"/>
        <v>163</v>
      </c>
      <c r="G50" s="26">
        <f t="shared" si="22"/>
        <v>177</v>
      </c>
      <c r="H50" s="26">
        <f t="shared" si="22"/>
        <v>92</v>
      </c>
      <c r="I50" s="26">
        <f t="shared" si="22"/>
        <v>338</v>
      </c>
      <c r="J50" s="26">
        <f t="shared" si="22"/>
        <v>430</v>
      </c>
      <c r="K50" s="26">
        <f t="shared" si="22"/>
        <v>89</v>
      </c>
      <c r="L50" s="26">
        <f t="shared" si="22"/>
        <v>136</v>
      </c>
      <c r="M50" s="26">
        <f t="shared" si="22"/>
        <v>225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470" t="s">
        <v>62</v>
      </c>
      <c r="B51" s="461"/>
      <c r="C51" s="461"/>
      <c r="D51" s="461"/>
      <c r="E51" s="461"/>
      <c r="F51" s="461"/>
      <c r="G51" s="461"/>
      <c r="H51" s="461"/>
      <c r="I51" s="461"/>
      <c r="J51" s="461"/>
      <c r="K51" s="461"/>
      <c r="L51" s="461"/>
      <c r="M51" s="461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471" t="s">
        <v>0</v>
      </c>
      <c r="B52" s="472" t="s">
        <v>56</v>
      </c>
      <c r="C52" s="461"/>
      <c r="D52" s="461"/>
      <c r="E52" s="472" t="s">
        <v>15</v>
      </c>
      <c r="F52" s="461"/>
      <c r="G52" s="461"/>
      <c r="H52" s="472" t="s">
        <v>16</v>
      </c>
      <c r="I52" s="461"/>
      <c r="J52" s="461"/>
      <c r="K52" s="472" t="s">
        <v>57</v>
      </c>
      <c r="L52" s="461"/>
      <c r="M52" s="461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461"/>
      <c r="B53" s="26" t="s">
        <v>36</v>
      </c>
      <c r="C53" s="26" t="s">
        <v>37</v>
      </c>
      <c r="D53" s="26" t="s">
        <v>38</v>
      </c>
      <c r="E53" s="26" t="s">
        <v>36</v>
      </c>
      <c r="F53" s="26" t="s">
        <v>37</v>
      </c>
      <c r="G53" s="26" t="s">
        <v>38</v>
      </c>
      <c r="H53" s="26" t="s">
        <v>36</v>
      </c>
      <c r="I53" s="26" t="s">
        <v>37</v>
      </c>
      <c r="J53" s="26" t="s">
        <v>38</v>
      </c>
      <c r="K53" s="26" t="s">
        <v>36</v>
      </c>
      <c r="L53" s="26" t="s">
        <v>37</v>
      </c>
      <c r="M53" s="26" t="s">
        <v>38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7" t="str">
        <f t="shared" ref="A54:A62" si="23">A17</f>
        <v>A&amp;B</v>
      </c>
      <c r="B54" s="26"/>
      <c r="C54" s="26"/>
      <c r="D54" s="26">
        <f t="shared" ref="D54:D61" si="24">SUM(B54:C54)</f>
        <v>0</v>
      </c>
      <c r="E54" s="26"/>
      <c r="F54" s="26"/>
      <c r="G54" s="26">
        <f t="shared" ref="G54:G61" si="25">SUM(E54:F54)</f>
        <v>0</v>
      </c>
      <c r="H54" s="26"/>
      <c r="I54" s="26"/>
      <c r="J54" s="26">
        <f t="shared" ref="J54:J61" si="26">SUM(H54:I54)</f>
        <v>0</v>
      </c>
      <c r="K54" s="26"/>
      <c r="L54" s="26"/>
      <c r="M54" s="26">
        <f t="shared" ref="M54:M61" si="27">SUM(K54:L54)</f>
        <v>0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7" t="str">
        <f t="shared" si="23"/>
        <v>DOM</v>
      </c>
      <c r="B55" s="26">
        <v>0</v>
      </c>
      <c r="C55" s="26">
        <v>0</v>
      </c>
      <c r="D55" s="26">
        <f t="shared" si="24"/>
        <v>0</v>
      </c>
      <c r="E55" s="26">
        <v>0</v>
      </c>
      <c r="F55" s="26">
        <v>0</v>
      </c>
      <c r="G55" s="26">
        <f t="shared" si="25"/>
        <v>0</v>
      </c>
      <c r="H55" s="26">
        <v>0</v>
      </c>
      <c r="I55" s="26">
        <v>0</v>
      </c>
      <c r="J55" s="26">
        <f t="shared" si="26"/>
        <v>0</v>
      </c>
      <c r="K55" s="26" t="s">
        <v>58</v>
      </c>
      <c r="L55" s="26" t="s">
        <v>58</v>
      </c>
      <c r="M55" s="26">
        <f t="shared" si="27"/>
        <v>0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7" t="str">
        <f t="shared" si="23"/>
        <v>GRD</v>
      </c>
      <c r="B56" s="26">
        <v>6</v>
      </c>
      <c r="C56" s="26">
        <v>425</v>
      </c>
      <c r="D56" s="26">
        <f t="shared" si="24"/>
        <v>431</v>
      </c>
      <c r="E56" s="26">
        <v>80</v>
      </c>
      <c r="F56" s="26">
        <v>297</v>
      </c>
      <c r="G56" s="26">
        <f t="shared" si="25"/>
        <v>377</v>
      </c>
      <c r="H56" s="26">
        <v>133</v>
      </c>
      <c r="I56" s="26">
        <v>212</v>
      </c>
      <c r="J56" s="26">
        <f t="shared" si="26"/>
        <v>345</v>
      </c>
      <c r="K56" s="26">
        <v>7</v>
      </c>
      <c r="L56" s="26">
        <v>5</v>
      </c>
      <c r="M56" s="26">
        <f t="shared" si="27"/>
        <v>12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7" t="str">
        <f t="shared" si="23"/>
        <v>MON</v>
      </c>
      <c r="B57" s="26">
        <v>0</v>
      </c>
      <c r="C57" s="26">
        <v>4</v>
      </c>
      <c r="D57" s="26">
        <f t="shared" si="24"/>
        <v>4</v>
      </c>
      <c r="E57" s="26">
        <v>0</v>
      </c>
      <c r="F57" s="26">
        <v>0</v>
      </c>
      <c r="G57" s="26">
        <f t="shared" si="25"/>
        <v>0</v>
      </c>
      <c r="H57" s="26">
        <v>3</v>
      </c>
      <c r="I57" s="26">
        <v>0</v>
      </c>
      <c r="J57" s="26">
        <f t="shared" si="26"/>
        <v>3</v>
      </c>
      <c r="K57" s="26">
        <v>0</v>
      </c>
      <c r="L57" s="26">
        <v>0</v>
      </c>
      <c r="M57" s="26">
        <f t="shared" si="27"/>
        <v>0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7" t="str">
        <f t="shared" si="23"/>
        <v>SKN</v>
      </c>
      <c r="B58" s="26">
        <v>0</v>
      </c>
      <c r="C58" s="26">
        <v>101</v>
      </c>
      <c r="D58" s="26">
        <f t="shared" si="24"/>
        <v>101</v>
      </c>
      <c r="E58" s="26">
        <v>2</v>
      </c>
      <c r="F58" s="26">
        <v>4</v>
      </c>
      <c r="G58" s="26">
        <f t="shared" si="25"/>
        <v>6</v>
      </c>
      <c r="H58" s="26">
        <v>8</v>
      </c>
      <c r="I58" s="26">
        <v>17</v>
      </c>
      <c r="J58" s="26">
        <f t="shared" si="26"/>
        <v>25</v>
      </c>
      <c r="K58" s="26">
        <v>0</v>
      </c>
      <c r="L58" s="26">
        <v>0</v>
      </c>
      <c r="M58" s="26">
        <f t="shared" si="27"/>
        <v>0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7" t="str">
        <f t="shared" si="23"/>
        <v>SLU</v>
      </c>
      <c r="B59" s="26">
        <v>0</v>
      </c>
      <c r="C59" s="26">
        <v>0</v>
      </c>
      <c r="D59" s="26">
        <f t="shared" si="24"/>
        <v>0</v>
      </c>
      <c r="E59" s="26">
        <v>2</v>
      </c>
      <c r="F59" s="26">
        <v>31</v>
      </c>
      <c r="G59" s="26">
        <f t="shared" si="25"/>
        <v>33</v>
      </c>
      <c r="H59" s="26">
        <v>39</v>
      </c>
      <c r="I59" s="26">
        <v>50</v>
      </c>
      <c r="J59" s="26">
        <f t="shared" si="26"/>
        <v>89</v>
      </c>
      <c r="K59" s="26">
        <v>0</v>
      </c>
      <c r="L59" s="26">
        <v>0</v>
      </c>
      <c r="M59" s="26">
        <f t="shared" si="27"/>
        <v>0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7" t="str">
        <f t="shared" si="23"/>
        <v>SVG</v>
      </c>
      <c r="B60" s="26">
        <v>1</v>
      </c>
      <c r="C60" s="26">
        <v>367</v>
      </c>
      <c r="D60" s="26">
        <f t="shared" si="24"/>
        <v>368</v>
      </c>
      <c r="E60" s="26">
        <v>0</v>
      </c>
      <c r="F60" s="26">
        <v>0</v>
      </c>
      <c r="G60" s="26">
        <f t="shared" si="25"/>
        <v>0</v>
      </c>
      <c r="H60" s="26">
        <v>0</v>
      </c>
      <c r="I60" s="26">
        <v>0</v>
      </c>
      <c r="J60" s="26">
        <f t="shared" si="26"/>
        <v>0</v>
      </c>
      <c r="K60" s="26">
        <v>0</v>
      </c>
      <c r="L60" s="26">
        <v>0</v>
      </c>
      <c r="M60" s="26">
        <f t="shared" si="27"/>
        <v>0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7" t="str">
        <f t="shared" si="23"/>
        <v>VI</v>
      </c>
      <c r="B61" s="26">
        <v>0</v>
      </c>
      <c r="C61" s="26">
        <v>19</v>
      </c>
      <c r="D61" s="26">
        <f t="shared" si="24"/>
        <v>19</v>
      </c>
      <c r="E61" s="26">
        <v>3</v>
      </c>
      <c r="F61" s="26">
        <v>12</v>
      </c>
      <c r="G61" s="26">
        <f t="shared" si="25"/>
        <v>15</v>
      </c>
      <c r="H61" s="26">
        <v>1</v>
      </c>
      <c r="I61" s="26">
        <v>8</v>
      </c>
      <c r="J61" s="26">
        <f t="shared" si="26"/>
        <v>9</v>
      </c>
      <c r="K61" s="26">
        <v>0</v>
      </c>
      <c r="L61" s="26">
        <v>0</v>
      </c>
      <c r="M61" s="26">
        <f t="shared" si="27"/>
        <v>0</v>
      </c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9" t="str">
        <f t="shared" si="23"/>
        <v>OECS</v>
      </c>
      <c r="B62" s="26">
        <f t="shared" ref="B62:M62" si="28">SUM(B54:B61)</f>
        <v>7</v>
      </c>
      <c r="C62" s="26">
        <f t="shared" si="28"/>
        <v>916</v>
      </c>
      <c r="D62" s="26">
        <f t="shared" si="28"/>
        <v>923</v>
      </c>
      <c r="E62" s="26">
        <f t="shared" si="28"/>
        <v>87</v>
      </c>
      <c r="F62" s="26">
        <f t="shared" si="28"/>
        <v>344</v>
      </c>
      <c r="G62" s="26">
        <f t="shared" si="28"/>
        <v>431</v>
      </c>
      <c r="H62" s="26">
        <f t="shared" si="28"/>
        <v>184</v>
      </c>
      <c r="I62" s="26">
        <f t="shared" si="28"/>
        <v>287</v>
      </c>
      <c r="J62" s="26">
        <f t="shared" si="28"/>
        <v>471</v>
      </c>
      <c r="K62" s="26">
        <f t="shared" si="28"/>
        <v>7</v>
      </c>
      <c r="L62" s="26">
        <f t="shared" si="28"/>
        <v>5</v>
      </c>
      <c r="M62" s="26">
        <f t="shared" si="28"/>
        <v>12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31">
    <mergeCell ref="A1:M1"/>
    <mergeCell ref="A2:M2"/>
    <mergeCell ref="A3:A4"/>
    <mergeCell ref="B3:D3"/>
    <mergeCell ref="E3:G3"/>
    <mergeCell ref="H3:J3"/>
    <mergeCell ref="K3:M3"/>
    <mergeCell ref="A14:M14"/>
    <mergeCell ref="A15:A16"/>
    <mergeCell ref="B15:D15"/>
    <mergeCell ref="E15:G15"/>
    <mergeCell ref="H15:J15"/>
    <mergeCell ref="K15:M15"/>
    <mergeCell ref="A26:M26"/>
    <mergeCell ref="A27:A28"/>
    <mergeCell ref="B27:D27"/>
    <mergeCell ref="E27:G27"/>
    <mergeCell ref="H27:J27"/>
    <mergeCell ref="K27:M27"/>
    <mergeCell ref="A39:M39"/>
    <mergeCell ref="A40:A41"/>
    <mergeCell ref="B40:D40"/>
    <mergeCell ref="E40:G40"/>
    <mergeCell ref="H40:J40"/>
    <mergeCell ref="K40:M40"/>
    <mergeCell ref="A51:M51"/>
    <mergeCell ref="A52:A53"/>
    <mergeCell ref="B52:D52"/>
    <mergeCell ref="E52:G52"/>
    <mergeCell ref="H52:J52"/>
    <mergeCell ref="K52:M52"/>
  </mergeCells>
  <pageMargins left="0.7" right="0.7" top="0.75" bottom="0.75" header="0.3" footer="0.3"/>
  <pageSetup scale="93" orientation="portrait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V3" sqref="V3"/>
    </sheetView>
  </sheetViews>
  <sheetFormatPr defaultColWidth="14.4609375" defaultRowHeight="15" customHeight="1"/>
  <cols>
    <col min="1" max="1" width="10.84375" style="9" customWidth="1"/>
    <col min="2" max="4" width="4.69140625" style="9" customWidth="1"/>
    <col min="5" max="5" width="5.4609375" style="9" customWidth="1"/>
    <col min="6" max="6" width="4.69140625" style="9" customWidth="1"/>
    <col min="7" max="7" width="6.07421875" style="9" customWidth="1"/>
    <col min="8" max="8" width="4.69140625" style="9" customWidth="1"/>
    <col min="9" max="9" width="5.3046875" style="9" customWidth="1"/>
    <col min="10" max="10" width="5.84375" style="9" customWidth="1"/>
    <col min="11" max="11" width="5.4609375" style="9" customWidth="1"/>
    <col min="12" max="12" width="4.69140625" style="9" customWidth="1"/>
    <col min="13" max="13" width="5" style="9" customWidth="1"/>
    <col min="14" max="17" width="4.69140625" style="9" customWidth="1"/>
    <col min="18" max="18" width="9.07421875" style="9" customWidth="1"/>
    <col min="19" max="25" width="8.69140625" style="9" customWidth="1"/>
    <col min="26" max="16384" width="14.4609375" style="9"/>
  </cols>
  <sheetData>
    <row r="1" spans="1:25" ht="14.6">
      <c r="A1" s="479" t="s">
        <v>63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77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5.75" customHeight="1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8.75" customHeight="1">
      <c r="A12" s="31" t="s">
        <v>34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76" t="s">
        <v>3</v>
      </c>
      <c r="B13" s="20">
        <f t="shared" ref="B13:Q13" si="0">SUM(B6:B12)</f>
        <v>0</v>
      </c>
      <c r="C13" s="20">
        <f t="shared" si="0"/>
        <v>0</v>
      </c>
      <c r="D13" s="20">
        <f t="shared" si="0"/>
        <v>0</v>
      </c>
      <c r="E13" s="20">
        <f t="shared" si="0"/>
        <v>0</v>
      </c>
      <c r="F13" s="20">
        <f t="shared" si="0"/>
        <v>0</v>
      </c>
      <c r="G13" s="20">
        <f t="shared" si="0"/>
        <v>0</v>
      </c>
      <c r="H13" s="20">
        <f t="shared" si="0"/>
        <v>0</v>
      </c>
      <c r="I13" s="20">
        <f t="shared" si="0"/>
        <v>0</v>
      </c>
      <c r="J13" s="20">
        <f t="shared" si="0"/>
        <v>0</v>
      </c>
      <c r="K13" s="20">
        <f t="shared" si="0"/>
        <v>0</v>
      </c>
      <c r="L13" s="20">
        <f t="shared" si="0"/>
        <v>0</v>
      </c>
      <c r="M13" s="20">
        <f t="shared" si="0"/>
        <v>0</v>
      </c>
      <c r="N13" s="20">
        <f t="shared" si="0"/>
        <v>0</v>
      </c>
      <c r="O13" s="20">
        <f t="shared" si="0"/>
        <v>0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5.75" customHeight="1">
      <c r="A14" s="461"/>
      <c r="B14" s="475">
        <f>SUM(B13+C13)</f>
        <v>0</v>
      </c>
      <c r="C14" s="461"/>
      <c r="D14" s="475">
        <f>SUM(D13+E13)</f>
        <v>0</v>
      </c>
      <c r="E14" s="461"/>
      <c r="F14" s="475">
        <f>SUM(F13+G13)</f>
        <v>0</v>
      </c>
      <c r="G14" s="461"/>
      <c r="H14" s="475">
        <f>SUM(H13+I13)</f>
        <v>0</v>
      </c>
      <c r="I14" s="461"/>
      <c r="J14" s="475">
        <f>SUM(J13+K13)</f>
        <v>0</v>
      </c>
      <c r="K14" s="461"/>
      <c r="L14" s="475">
        <f>SUM(L13+M13)</f>
        <v>0</v>
      </c>
      <c r="M14" s="461"/>
      <c r="N14" s="475">
        <f>SUM(N13+O13)</f>
        <v>0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477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5.75" customHeight="1">
      <c r="A18" s="461"/>
      <c r="B18" s="33" t="s">
        <v>36</v>
      </c>
      <c r="C18" s="33" t="s">
        <v>37</v>
      </c>
      <c r="D18" s="33" t="s">
        <v>36</v>
      </c>
      <c r="E18" s="33" t="s">
        <v>37</v>
      </c>
      <c r="F18" s="33" t="s">
        <v>36</v>
      </c>
      <c r="G18" s="33" t="s">
        <v>37</v>
      </c>
      <c r="H18" s="33" t="s">
        <v>36</v>
      </c>
      <c r="I18" s="33" t="s">
        <v>37</v>
      </c>
      <c r="J18" s="33" t="s">
        <v>36</v>
      </c>
      <c r="K18" s="33" t="s">
        <v>37</v>
      </c>
      <c r="L18" s="33" t="s">
        <v>36</v>
      </c>
      <c r="M18" s="33" t="s">
        <v>37</v>
      </c>
      <c r="N18" s="33" t="s">
        <v>36</v>
      </c>
      <c r="O18" s="33" t="s">
        <v>37</v>
      </c>
      <c r="P18" s="33" t="s">
        <v>36</v>
      </c>
      <c r="Q18" s="33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1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f>J29</f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1" t="s">
        <v>69</v>
      </c>
      <c r="B20" s="20">
        <v>0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1" t="s">
        <v>70</v>
      </c>
      <c r="B21" s="20">
        <v>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1" t="s">
        <v>71</v>
      </c>
      <c r="B22" s="20">
        <v>0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1" t="s">
        <v>72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1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22.5" customHeight="1">
      <c r="A25" s="31" t="s">
        <v>34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76" t="s">
        <v>3</v>
      </c>
      <c r="B26" s="20">
        <f t="shared" ref="B26:Q26" si="1">SUM(B19:B25)</f>
        <v>0</v>
      </c>
      <c r="C26" s="20">
        <f t="shared" si="1"/>
        <v>0</v>
      </c>
      <c r="D26" s="20">
        <f t="shared" si="1"/>
        <v>0</v>
      </c>
      <c r="E26" s="20">
        <f>SUM(E19:E25)</f>
        <v>0</v>
      </c>
      <c r="F26" s="20">
        <f t="shared" si="1"/>
        <v>0</v>
      </c>
      <c r="G26" s="20">
        <f t="shared" si="1"/>
        <v>0</v>
      </c>
      <c r="H26" s="20">
        <f t="shared" si="1"/>
        <v>0</v>
      </c>
      <c r="I26" s="20">
        <f t="shared" si="1"/>
        <v>0</v>
      </c>
      <c r="J26" s="20">
        <f t="shared" si="1"/>
        <v>0</v>
      </c>
      <c r="K26" s="20">
        <f t="shared" si="1"/>
        <v>0</v>
      </c>
      <c r="L26" s="20">
        <f t="shared" si="1"/>
        <v>0</v>
      </c>
      <c r="M26" s="20">
        <f t="shared" si="1"/>
        <v>0</v>
      </c>
      <c r="N26" s="20">
        <f t="shared" si="1"/>
        <v>0</v>
      </c>
      <c r="O26" s="20">
        <f t="shared" si="1"/>
        <v>0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0</v>
      </c>
      <c r="C27" s="461"/>
      <c r="D27" s="475">
        <f>SUM(D26+E26)</f>
        <v>0</v>
      </c>
      <c r="E27" s="461"/>
      <c r="F27" s="475">
        <f>SUM(F26+G26)</f>
        <v>0</v>
      </c>
      <c r="G27" s="461"/>
      <c r="H27" s="475">
        <f>SUM(H26+I26)</f>
        <v>0</v>
      </c>
      <c r="I27" s="461"/>
      <c r="J27" s="475">
        <f>SUM(J26+K26)</f>
        <v>0</v>
      </c>
      <c r="K27" s="461"/>
      <c r="L27" s="475">
        <f>SUM(L26+M26)</f>
        <v>0</v>
      </c>
      <c r="M27" s="461"/>
      <c r="N27" s="475">
        <f>SUM(N26+O26)</f>
        <v>0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4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99" orientation="portrait" r:id="rId1"/>
  <colBreaks count="1" manualBreakCount="1">
    <brk id="17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zoomScaleNormal="100" workbookViewId="0">
      <selection activeCell="A2" sqref="A2:Q14"/>
    </sheetView>
  </sheetViews>
  <sheetFormatPr defaultColWidth="14.4609375" defaultRowHeight="15" customHeight="1"/>
  <cols>
    <col min="1" max="1" width="10.84375" style="9" customWidth="1"/>
    <col min="2" max="4" width="4.69140625" style="9" customWidth="1"/>
    <col min="5" max="5" width="5.4609375" style="9" customWidth="1"/>
    <col min="6" max="6" width="4.69140625" style="9" customWidth="1"/>
    <col min="7" max="7" width="6.07421875" style="9" customWidth="1"/>
    <col min="8" max="8" width="4.69140625" style="9" customWidth="1"/>
    <col min="9" max="9" width="5.3046875" style="9" customWidth="1"/>
    <col min="10" max="10" width="5.84375" style="9" customWidth="1"/>
    <col min="11" max="11" width="5.4609375" style="9" customWidth="1"/>
    <col min="12" max="12" width="4.69140625" style="9" customWidth="1"/>
    <col min="13" max="13" width="5" style="9" customWidth="1"/>
    <col min="14" max="17" width="4.69140625" style="9" customWidth="1"/>
    <col min="18" max="18" width="9.07421875" style="9" customWidth="1"/>
    <col min="19" max="19" width="8.69140625" style="9" customWidth="1"/>
    <col min="20" max="20" width="7.4609375" style="9" customWidth="1"/>
    <col min="21" max="21" width="25.23046875" style="9" customWidth="1"/>
    <col min="22" max="22" width="13.69140625" style="9" customWidth="1"/>
    <col min="23" max="23" width="12.15234375" style="9" customWidth="1"/>
    <col min="24" max="24" width="5" style="9" customWidth="1"/>
    <col min="25" max="25" width="10.23046875" style="9" customWidth="1"/>
    <col min="26" max="26" width="13.69140625" style="9" customWidth="1"/>
    <col min="27" max="27" width="12.15234375" style="9" customWidth="1"/>
    <col min="28" max="28" width="5" style="9" customWidth="1"/>
    <col min="29" max="16384" width="14.4609375" style="9"/>
  </cols>
  <sheetData>
    <row r="1" spans="1:28" ht="14.6">
      <c r="A1" s="722" t="s">
        <v>75</v>
      </c>
      <c r="B1" s="723"/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30"/>
      <c r="S1" s="30"/>
      <c r="T1" s="30"/>
      <c r="U1" s="30"/>
      <c r="V1" s="30"/>
      <c r="W1" s="30"/>
      <c r="X1" s="30"/>
      <c r="Y1" s="30"/>
    </row>
    <row r="2" spans="1:28" ht="14.6" customHeight="1">
      <c r="A2" s="724" t="s">
        <v>64</v>
      </c>
      <c r="B2" s="724" t="s">
        <v>64</v>
      </c>
      <c r="C2" s="724" t="s">
        <v>64</v>
      </c>
      <c r="D2" s="724" t="s">
        <v>64</v>
      </c>
      <c r="E2" s="724" t="s">
        <v>64</v>
      </c>
      <c r="F2" s="724" t="s">
        <v>64</v>
      </c>
      <c r="G2" s="724" t="s">
        <v>64</v>
      </c>
      <c r="H2" s="724" t="s">
        <v>64</v>
      </c>
      <c r="I2" s="724" t="s">
        <v>64</v>
      </c>
      <c r="J2" s="724" t="s">
        <v>64</v>
      </c>
      <c r="K2" s="724" t="s">
        <v>64</v>
      </c>
      <c r="L2" s="724" t="s">
        <v>64</v>
      </c>
      <c r="M2" s="724" t="s">
        <v>64</v>
      </c>
      <c r="N2" s="724" t="s">
        <v>64</v>
      </c>
      <c r="O2" s="724" t="s">
        <v>64</v>
      </c>
      <c r="P2" s="724" t="s">
        <v>64</v>
      </c>
      <c r="Q2" s="724" t="s">
        <v>64</v>
      </c>
      <c r="R2" s="30"/>
      <c r="S2" s="30"/>
      <c r="T2" s="30"/>
      <c r="U2" s="30"/>
      <c r="V2" s="30"/>
      <c r="W2" s="30"/>
      <c r="X2" s="30"/>
      <c r="Y2" s="30"/>
    </row>
    <row r="3" spans="1:28" ht="14.6" customHeight="1">
      <c r="A3" s="725" t="s">
        <v>65</v>
      </c>
      <c r="B3" s="726" t="s">
        <v>66</v>
      </c>
      <c r="C3" s="726" t="s">
        <v>66</v>
      </c>
      <c r="D3" s="726" t="s">
        <v>66</v>
      </c>
      <c r="E3" s="726" t="s">
        <v>66</v>
      </c>
      <c r="F3" s="726" t="s">
        <v>15</v>
      </c>
      <c r="G3" s="726" t="s">
        <v>15</v>
      </c>
      <c r="H3" s="726" t="s">
        <v>15</v>
      </c>
      <c r="I3" s="726" t="s">
        <v>15</v>
      </c>
      <c r="J3" s="726" t="s">
        <v>16</v>
      </c>
      <c r="K3" s="726" t="s">
        <v>16</v>
      </c>
      <c r="L3" s="726" t="s">
        <v>16</v>
      </c>
      <c r="M3" s="726" t="s">
        <v>16</v>
      </c>
      <c r="N3" s="726" t="s">
        <v>67</v>
      </c>
      <c r="O3" s="726" t="s">
        <v>67</v>
      </c>
      <c r="P3" s="726" t="s">
        <v>67</v>
      </c>
      <c r="Q3" s="726" t="s">
        <v>67</v>
      </c>
      <c r="R3" s="30"/>
      <c r="S3" s="30"/>
      <c r="T3" s="30"/>
      <c r="U3" s="30"/>
      <c r="V3" s="30"/>
      <c r="W3" s="30"/>
      <c r="X3" s="30"/>
      <c r="Y3" s="30"/>
    </row>
    <row r="4" spans="1:28" ht="14.6" customHeight="1">
      <c r="A4" s="718"/>
      <c r="B4" s="726" t="s">
        <v>1</v>
      </c>
      <c r="C4" s="726" t="s">
        <v>1</v>
      </c>
      <c r="D4" s="726" t="s">
        <v>17</v>
      </c>
      <c r="E4" s="726" t="s">
        <v>17</v>
      </c>
      <c r="F4" s="726" t="s">
        <v>1</v>
      </c>
      <c r="G4" s="726" t="s">
        <v>1</v>
      </c>
      <c r="H4" s="726" t="s">
        <v>17</v>
      </c>
      <c r="I4" s="726" t="s">
        <v>17</v>
      </c>
      <c r="J4" s="726" t="s">
        <v>1</v>
      </c>
      <c r="K4" s="726" t="s">
        <v>1</v>
      </c>
      <c r="L4" s="726" t="s">
        <v>17</v>
      </c>
      <c r="M4" s="726" t="s">
        <v>17</v>
      </c>
      <c r="N4" s="726" t="s">
        <v>1</v>
      </c>
      <c r="O4" s="726" t="s">
        <v>1</v>
      </c>
      <c r="P4" s="726" t="s">
        <v>17</v>
      </c>
      <c r="Q4" s="726" t="s">
        <v>17</v>
      </c>
      <c r="R4" s="30"/>
      <c r="S4" s="30"/>
      <c r="T4" s="30"/>
      <c r="U4" s="30"/>
      <c r="V4" s="30"/>
      <c r="W4" s="30"/>
      <c r="X4" s="30"/>
      <c r="Y4" s="30"/>
    </row>
    <row r="5" spans="1:28" ht="15.75" customHeight="1">
      <c r="A5" s="718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8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8" ht="14.6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  <c r="Z7" s="449"/>
      <c r="AA7" s="449"/>
      <c r="AB7" s="449"/>
    </row>
    <row r="8" spans="1:28" ht="14.6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1</v>
      </c>
      <c r="G8" s="20">
        <v>5</v>
      </c>
      <c r="H8" s="20">
        <v>0</v>
      </c>
      <c r="I8" s="20">
        <v>1</v>
      </c>
      <c r="J8" s="20">
        <v>1</v>
      </c>
      <c r="K8" s="20">
        <v>4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  <c r="Z8" s="449"/>
      <c r="AA8" s="449"/>
      <c r="AB8" s="449"/>
    </row>
    <row r="9" spans="1:28" ht="14.6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5</v>
      </c>
      <c r="G9" s="20">
        <v>13</v>
      </c>
      <c r="H9" s="20">
        <v>0</v>
      </c>
      <c r="I9" s="20">
        <v>2</v>
      </c>
      <c r="J9" s="20">
        <v>4</v>
      </c>
      <c r="K9" s="20">
        <v>4</v>
      </c>
      <c r="L9" s="20">
        <v>1</v>
      </c>
      <c r="M9" s="20">
        <v>1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  <c r="Z9" s="449"/>
      <c r="AA9" s="449"/>
      <c r="AB9" s="449"/>
    </row>
    <row r="10" spans="1:28" ht="14.6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6</v>
      </c>
      <c r="G10" s="20">
        <v>14</v>
      </c>
      <c r="H10" s="20">
        <v>0</v>
      </c>
      <c r="I10" s="20">
        <v>7</v>
      </c>
      <c r="J10" s="20">
        <v>3</v>
      </c>
      <c r="K10" s="20">
        <v>6</v>
      </c>
      <c r="L10" s="20">
        <v>1</v>
      </c>
      <c r="M10" s="20">
        <v>4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  <c r="Z10" s="449"/>
      <c r="AA10" s="449"/>
      <c r="AB10" s="449"/>
    </row>
    <row r="11" spans="1:28" ht="14.6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1</v>
      </c>
      <c r="I11" s="20">
        <v>1</v>
      </c>
      <c r="J11" s="20">
        <v>0</v>
      </c>
      <c r="K11" s="20">
        <v>0</v>
      </c>
      <c r="L11" s="20">
        <v>1</v>
      </c>
      <c r="M11" s="20">
        <v>4</v>
      </c>
      <c r="N11" s="20">
        <v>1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  <c r="Z11" s="449"/>
      <c r="AA11" s="449"/>
      <c r="AB11" s="449"/>
    </row>
    <row r="12" spans="1:28" ht="14.6">
      <c r="A12" s="31" t="s">
        <v>34</v>
      </c>
      <c r="B12" s="20">
        <v>0</v>
      </c>
      <c r="C12" s="20">
        <v>25</v>
      </c>
      <c r="D12" s="20">
        <v>0</v>
      </c>
      <c r="E12" s="20">
        <v>47</v>
      </c>
      <c r="F12" s="20">
        <v>0</v>
      </c>
      <c r="G12" s="20">
        <v>5</v>
      </c>
      <c r="H12" s="20">
        <v>0</v>
      </c>
      <c r="I12" s="20">
        <v>3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1</v>
      </c>
      <c r="Q12" s="20">
        <v>1</v>
      </c>
      <c r="R12" s="30"/>
      <c r="S12" s="30"/>
      <c r="T12" s="30"/>
      <c r="U12" s="30"/>
      <c r="V12" s="30"/>
      <c r="W12" s="30"/>
      <c r="X12" s="30"/>
      <c r="Y12" s="30"/>
      <c r="Z12" s="449"/>
      <c r="AA12" s="449"/>
      <c r="AB12" s="449"/>
    </row>
    <row r="13" spans="1:28" ht="14.6">
      <c r="A13" s="476" t="s">
        <v>3</v>
      </c>
      <c r="B13" s="20">
        <f t="shared" ref="B13:Q13" si="0">SUM(B6:B12)</f>
        <v>0</v>
      </c>
      <c r="C13" s="20">
        <f t="shared" si="0"/>
        <v>25</v>
      </c>
      <c r="D13" s="20">
        <f t="shared" si="0"/>
        <v>0</v>
      </c>
      <c r="E13" s="20">
        <f t="shared" si="0"/>
        <v>47</v>
      </c>
      <c r="F13" s="20">
        <f t="shared" si="0"/>
        <v>12</v>
      </c>
      <c r="G13" s="20">
        <f t="shared" si="0"/>
        <v>37</v>
      </c>
      <c r="H13" s="20">
        <f t="shared" si="0"/>
        <v>1</v>
      </c>
      <c r="I13" s="20">
        <f t="shared" si="0"/>
        <v>14</v>
      </c>
      <c r="J13" s="20">
        <f t="shared" si="0"/>
        <v>8</v>
      </c>
      <c r="K13" s="20">
        <f t="shared" si="0"/>
        <v>14</v>
      </c>
      <c r="L13" s="20">
        <f t="shared" si="0"/>
        <v>3</v>
      </c>
      <c r="M13" s="20">
        <f t="shared" si="0"/>
        <v>9</v>
      </c>
      <c r="N13" s="20">
        <f t="shared" si="0"/>
        <v>1</v>
      </c>
      <c r="O13" s="20">
        <f t="shared" si="0"/>
        <v>0</v>
      </c>
      <c r="P13" s="20">
        <f t="shared" si="0"/>
        <v>1</v>
      </c>
      <c r="Q13" s="20">
        <f t="shared" si="0"/>
        <v>1</v>
      </c>
      <c r="R13" s="30"/>
      <c r="S13" s="30"/>
      <c r="T13" s="30"/>
      <c r="U13" s="30"/>
      <c r="V13" s="30"/>
      <c r="W13" s="30"/>
      <c r="X13" s="30"/>
      <c r="Y13" s="30"/>
      <c r="Z13" s="449"/>
      <c r="AA13" s="449"/>
      <c r="AB13" s="449"/>
    </row>
    <row r="14" spans="1:28" ht="14.6">
      <c r="A14" s="461"/>
      <c r="B14" s="475">
        <f>SUM(B13+C13)</f>
        <v>25</v>
      </c>
      <c r="C14" s="461"/>
      <c r="D14" s="475">
        <f>SUM(D13+E13)</f>
        <v>47</v>
      </c>
      <c r="E14" s="461"/>
      <c r="F14" s="475">
        <f>SUM(F13+G13)</f>
        <v>49</v>
      </c>
      <c r="G14" s="461"/>
      <c r="H14" s="475">
        <f>SUM(H13+I13)</f>
        <v>15</v>
      </c>
      <c r="I14" s="461"/>
      <c r="J14" s="475">
        <f>SUM(J13+K13)</f>
        <v>22</v>
      </c>
      <c r="K14" s="461"/>
      <c r="L14" s="475">
        <f>SUM(L13+M13)</f>
        <v>12</v>
      </c>
      <c r="M14" s="461"/>
      <c r="N14" s="475">
        <f>SUM(N13+O13)</f>
        <v>1</v>
      </c>
      <c r="O14" s="461"/>
      <c r="P14" s="475">
        <f>SUM(P13+Q13)</f>
        <v>2</v>
      </c>
      <c r="Q14" s="461"/>
      <c r="R14" s="30"/>
      <c r="S14" s="30"/>
      <c r="T14" s="30"/>
      <c r="U14" s="30"/>
      <c r="V14" s="30"/>
      <c r="W14" s="30"/>
      <c r="X14" s="30"/>
      <c r="Y14" s="30"/>
      <c r="Z14" s="449"/>
      <c r="AA14" s="449"/>
      <c r="AB14" s="449"/>
    </row>
    <row r="15" spans="1:28" ht="14.6">
      <c r="A15" s="477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  <c r="Z15" s="449"/>
      <c r="AA15" s="449"/>
      <c r="AB15" s="449"/>
    </row>
    <row r="16" spans="1:28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  <c r="Z16" s="449"/>
      <c r="AA16" s="449"/>
      <c r="AB16" s="449"/>
    </row>
    <row r="17" spans="1:28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  <c r="Z17" s="449"/>
      <c r="AA17" s="449"/>
      <c r="AB17" s="449"/>
    </row>
    <row r="18" spans="1:28" ht="14.6">
      <c r="A18" s="461"/>
      <c r="B18" s="33" t="s">
        <v>36</v>
      </c>
      <c r="C18" s="33" t="s">
        <v>37</v>
      </c>
      <c r="D18" s="33" t="s">
        <v>36</v>
      </c>
      <c r="E18" s="33" t="s">
        <v>37</v>
      </c>
      <c r="F18" s="33" t="s">
        <v>36</v>
      </c>
      <c r="G18" s="33" t="s">
        <v>37</v>
      </c>
      <c r="H18" s="33" t="s">
        <v>36</v>
      </c>
      <c r="I18" s="33" t="s">
        <v>37</v>
      </c>
      <c r="J18" s="33" t="s">
        <v>36</v>
      </c>
      <c r="K18" s="33" t="s">
        <v>37</v>
      </c>
      <c r="L18" s="33" t="s">
        <v>36</v>
      </c>
      <c r="M18" s="33" t="s">
        <v>37</v>
      </c>
      <c r="N18" s="33" t="s">
        <v>36</v>
      </c>
      <c r="O18" s="33" t="s">
        <v>37</v>
      </c>
      <c r="P18" s="33" t="s">
        <v>36</v>
      </c>
      <c r="Q18" s="33" t="s">
        <v>37</v>
      </c>
      <c r="R18" s="30"/>
      <c r="S18" s="30"/>
      <c r="T18" s="30"/>
      <c r="U18" s="30"/>
      <c r="V18" s="30"/>
      <c r="W18" s="30"/>
      <c r="X18" s="30"/>
      <c r="Y18" s="30"/>
      <c r="Z18" s="449"/>
      <c r="AA18" s="449"/>
      <c r="AB18" s="449"/>
    </row>
    <row r="19" spans="1:28" ht="14.6">
      <c r="A19" s="31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1</v>
      </c>
      <c r="J19" s="20">
        <v>0</v>
      </c>
      <c r="K19" s="20">
        <v>1</v>
      </c>
      <c r="L19" s="20">
        <v>1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  <c r="Z19" s="449"/>
      <c r="AA19" s="449"/>
      <c r="AB19" s="449"/>
    </row>
    <row r="20" spans="1:28" ht="15.75" customHeight="1">
      <c r="A20" s="31" t="s">
        <v>69</v>
      </c>
      <c r="B20" s="20">
        <v>0</v>
      </c>
      <c r="C20" s="20">
        <v>0</v>
      </c>
      <c r="D20" s="20">
        <v>0</v>
      </c>
      <c r="E20" s="20">
        <v>0</v>
      </c>
      <c r="F20" s="20">
        <v>7</v>
      </c>
      <c r="G20" s="20">
        <v>76</v>
      </c>
      <c r="H20" s="20">
        <v>3</v>
      </c>
      <c r="I20" s="20">
        <v>30</v>
      </c>
      <c r="J20" s="20">
        <v>20</v>
      </c>
      <c r="K20" s="20">
        <v>59</v>
      </c>
      <c r="L20" s="20">
        <v>14</v>
      </c>
      <c r="M20" s="20">
        <v>18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8" ht="15.75" customHeight="1">
      <c r="A21" s="31" t="s">
        <v>70</v>
      </c>
      <c r="B21" s="20">
        <v>0</v>
      </c>
      <c r="C21" s="20">
        <v>0</v>
      </c>
      <c r="D21" s="20">
        <v>0</v>
      </c>
      <c r="E21" s="20">
        <v>0</v>
      </c>
      <c r="F21" s="20">
        <v>13</v>
      </c>
      <c r="G21" s="20">
        <v>111</v>
      </c>
      <c r="H21" s="20">
        <v>4</v>
      </c>
      <c r="I21" s="20">
        <v>50</v>
      </c>
      <c r="J21" s="20">
        <v>21</v>
      </c>
      <c r="K21" s="20">
        <v>91</v>
      </c>
      <c r="L21" s="20">
        <v>12</v>
      </c>
      <c r="M21" s="20">
        <v>47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8" ht="15.75" customHeight="1">
      <c r="A22" s="31" t="s">
        <v>71</v>
      </c>
      <c r="B22" s="20">
        <v>0</v>
      </c>
      <c r="C22" s="20">
        <v>0</v>
      </c>
      <c r="D22" s="20">
        <v>0</v>
      </c>
      <c r="E22" s="20">
        <v>0</v>
      </c>
      <c r="F22" s="20">
        <v>8</v>
      </c>
      <c r="G22" s="20">
        <v>56</v>
      </c>
      <c r="H22" s="20">
        <v>1</v>
      </c>
      <c r="I22" s="20">
        <v>20</v>
      </c>
      <c r="J22" s="20">
        <v>26</v>
      </c>
      <c r="K22" s="20">
        <v>69</v>
      </c>
      <c r="L22" s="20">
        <v>5</v>
      </c>
      <c r="M22" s="20">
        <v>19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8" ht="15.75" customHeight="1">
      <c r="A23" s="31" t="s">
        <v>72</v>
      </c>
      <c r="B23" s="20">
        <v>0</v>
      </c>
      <c r="C23" s="20">
        <v>0</v>
      </c>
      <c r="D23" s="20">
        <v>0</v>
      </c>
      <c r="E23" s="20">
        <v>0</v>
      </c>
      <c r="F23" s="20">
        <v>5</v>
      </c>
      <c r="G23" s="20">
        <v>30</v>
      </c>
      <c r="H23" s="20">
        <v>2</v>
      </c>
      <c r="I23" s="20">
        <v>18</v>
      </c>
      <c r="J23" s="20">
        <v>15</v>
      </c>
      <c r="K23" s="20">
        <v>20</v>
      </c>
      <c r="L23" s="20">
        <v>7</v>
      </c>
      <c r="M23" s="20">
        <v>10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8" ht="15.75" customHeight="1">
      <c r="A24" s="31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1</v>
      </c>
      <c r="H24" s="20">
        <v>0</v>
      </c>
      <c r="I24" s="20">
        <v>2</v>
      </c>
      <c r="J24" s="20">
        <v>0</v>
      </c>
      <c r="K24" s="20">
        <v>0</v>
      </c>
      <c r="L24" s="20">
        <v>2</v>
      </c>
      <c r="M24" s="20">
        <v>5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8" ht="22.5" customHeight="1">
      <c r="A25" s="31" t="s">
        <v>34</v>
      </c>
      <c r="B25" s="20">
        <v>0</v>
      </c>
      <c r="C25" s="20">
        <v>32</v>
      </c>
      <c r="D25" s="20">
        <v>0</v>
      </c>
      <c r="E25" s="20">
        <v>99</v>
      </c>
      <c r="F25" s="20">
        <v>2</v>
      </c>
      <c r="G25" s="20">
        <v>62</v>
      </c>
      <c r="H25" s="20">
        <v>4</v>
      </c>
      <c r="I25" s="20">
        <v>26</v>
      </c>
      <c r="J25" s="20">
        <v>6</v>
      </c>
      <c r="K25" s="20">
        <v>12</v>
      </c>
      <c r="L25" s="20">
        <v>5</v>
      </c>
      <c r="M25" s="20">
        <v>2</v>
      </c>
      <c r="N25" s="20">
        <v>296</v>
      </c>
      <c r="O25" s="20">
        <v>538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8" ht="15.75" customHeight="1">
      <c r="A26" s="476" t="s">
        <v>3</v>
      </c>
      <c r="B26" s="20">
        <f t="shared" ref="B26:Q26" si="1">SUM(B19:B25)</f>
        <v>0</v>
      </c>
      <c r="C26" s="20">
        <f t="shared" si="1"/>
        <v>32</v>
      </c>
      <c r="D26" s="20">
        <f t="shared" si="1"/>
        <v>0</v>
      </c>
      <c r="E26" s="20">
        <f t="shared" si="1"/>
        <v>99</v>
      </c>
      <c r="F26" s="20">
        <f t="shared" si="1"/>
        <v>35</v>
      </c>
      <c r="G26" s="20">
        <f t="shared" si="1"/>
        <v>336</v>
      </c>
      <c r="H26" s="20">
        <f t="shared" si="1"/>
        <v>14</v>
      </c>
      <c r="I26" s="20">
        <f t="shared" si="1"/>
        <v>147</v>
      </c>
      <c r="J26" s="20">
        <f t="shared" si="1"/>
        <v>88</v>
      </c>
      <c r="K26" s="20">
        <f t="shared" si="1"/>
        <v>252</v>
      </c>
      <c r="L26" s="20">
        <f t="shared" si="1"/>
        <v>46</v>
      </c>
      <c r="M26" s="20">
        <f t="shared" si="1"/>
        <v>101</v>
      </c>
      <c r="N26" s="20">
        <f t="shared" si="1"/>
        <v>296</v>
      </c>
      <c r="O26" s="20">
        <f t="shared" si="1"/>
        <v>538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8" ht="15.75" customHeight="1">
      <c r="A27" s="461"/>
      <c r="B27" s="475">
        <f>SUM(B26+C26)</f>
        <v>32</v>
      </c>
      <c r="C27" s="461"/>
      <c r="D27" s="475">
        <f>SUM(D26+E26)</f>
        <v>99</v>
      </c>
      <c r="E27" s="461"/>
      <c r="F27" s="475">
        <f>SUM(F26+G26)</f>
        <v>371</v>
      </c>
      <c r="G27" s="461"/>
      <c r="H27" s="475">
        <f>SUM(H26+I26)</f>
        <v>161</v>
      </c>
      <c r="I27" s="461"/>
      <c r="J27" s="475">
        <f>SUM(J26+K26)</f>
        <v>340</v>
      </c>
      <c r="K27" s="461"/>
      <c r="L27" s="475">
        <f>SUM(L26+M26)</f>
        <v>147</v>
      </c>
      <c r="M27" s="461"/>
      <c r="N27" s="475">
        <f>SUM(N26+O26)</f>
        <v>834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8" ht="15.75" customHeight="1">
      <c r="A28" s="34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8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8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8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8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32"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99" orientation="portrait" r:id="rId1"/>
  <colBreaks count="1" manualBreakCount="1">
    <brk id="17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Q33"/>
    </sheetView>
  </sheetViews>
  <sheetFormatPr defaultColWidth="14.4609375" defaultRowHeight="15" customHeight="1"/>
  <cols>
    <col min="1" max="1" width="11" style="9" customWidth="1"/>
    <col min="2" max="2" width="4.69140625" style="9" customWidth="1"/>
    <col min="3" max="3" width="4.84375" style="9" customWidth="1"/>
    <col min="4" max="4" width="4.69140625" style="9" customWidth="1"/>
    <col min="5" max="5" width="5.69140625" style="9" customWidth="1"/>
    <col min="6" max="6" width="4.69140625" style="9" customWidth="1"/>
    <col min="7" max="8" width="5.4609375" style="9" customWidth="1"/>
    <col min="9" max="9" width="5" style="9" customWidth="1"/>
    <col min="10" max="10" width="4.69140625" style="9" customWidth="1"/>
    <col min="11" max="11" width="5" style="9" customWidth="1"/>
    <col min="12" max="12" width="5.84375" style="9" customWidth="1"/>
    <col min="13" max="13" width="5.69140625" style="9" customWidth="1"/>
    <col min="14" max="14" width="4.4609375" style="9" customWidth="1"/>
    <col min="15" max="15" width="4.07421875" style="9" customWidth="1"/>
    <col min="16" max="16" width="4.3046875" style="9" customWidth="1"/>
    <col min="17" max="17" width="4" style="9" customWidth="1"/>
    <col min="18" max="18" width="9.07421875" style="9" customWidth="1"/>
    <col min="19" max="25" width="8.69140625" style="9" customWidth="1"/>
    <col min="26" max="16384" width="14.4609375" style="9"/>
  </cols>
  <sheetData>
    <row r="1" spans="1:25" ht="14.6">
      <c r="A1" s="479" t="s">
        <v>76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77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5.75" customHeight="1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 t="s">
        <v>58</v>
      </c>
      <c r="O6" s="20" t="s">
        <v>58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1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 t="s">
        <v>58</v>
      </c>
      <c r="O7" s="20" t="s">
        <v>58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6</v>
      </c>
      <c r="G8" s="20">
        <v>4</v>
      </c>
      <c r="H8" s="20">
        <v>0</v>
      </c>
      <c r="I8" s="20">
        <v>0</v>
      </c>
      <c r="J8" s="20">
        <v>4</v>
      </c>
      <c r="K8" s="20">
        <v>3</v>
      </c>
      <c r="L8" s="20">
        <v>0</v>
      </c>
      <c r="M8" s="20">
        <v>1</v>
      </c>
      <c r="N8" s="20" t="s">
        <v>58</v>
      </c>
      <c r="O8" s="20" t="s">
        <v>58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8</v>
      </c>
      <c r="G9" s="20">
        <v>20</v>
      </c>
      <c r="H9" s="20">
        <v>2</v>
      </c>
      <c r="I9" s="20">
        <v>2</v>
      </c>
      <c r="J9" s="20">
        <v>1</v>
      </c>
      <c r="K9" s="20">
        <v>3</v>
      </c>
      <c r="L9" s="20">
        <v>0</v>
      </c>
      <c r="M9" s="20">
        <v>0</v>
      </c>
      <c r="N9" s="20" t="s">
        <v>58</v>
      </c>
      <c r="O9" s="20" t="s">
        <v>58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9</v>
      </c>
      <c r="G10" s="20">
        <v>28</v>
      </c>
      <c r="H10" s="20">
        <v>0</v>
      </c>
      <c r="I10" s="20">
        <v>1</v>
      </c>
      <c r="J10" s="20">
        <v>3</v>
      </c>
      <c r="K10" s="20">
        <v>3</v>
      </c>
      <c r="L10" s="20">
        <v>0</v>
      </c>
      <c r="M10" s="20">
        <v>1</v>
      </c>
      <c r="N10" s="20" t="s">
        <v>58</v>
      </c>
      <c r="O10" s="20" t="s">
        <v>58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1</v>
      </c>
      <c r="J11" s="20">
        <v>0</v>
      </c>
      <c r="K11" s="20">
        <v>0</v>
      </c>
      <c r="L11" s="20">
        <v>0</v>
      </c>
      <c r="M11" s="20">
        <v>0</v>
      </c>
      <c r="N11" s="20" t="s">
        <v>58</v>
      </c>
      <c r="O11" s="20" t="s">
        <v>58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1" t="s">
        <v>34</v>
      </c>
      <c r="B12" s="20">
        <v>0</v>
      </c>
      <c r="C12" s="20">
        <v>0</v>
      </c>
      <c r="D12" s="20">
        <v>0</v>
      </c>
      <c r="E12" s="20">
        <v>0</v>
      </c>
      <c r="F12" s="20">
        <v>6</v>
      </c>
      <c r="G12" s="20">
        <v>11</v>
      </c>
      <c r="H12" s="20">
        <v>4</v>
      </c>
      <c r="I12" s="20">
        <v>1</v>
      </c>
      <c r="J12" s="20">
        <v>5</v>
      </c>
      <c r="K12" s="20">
        <v>9</v>
      </c>
      <c r="L12" s="20">
        <v>1</v>
      </c>
      <c r="M12" s="20">
        <v>0</v>
      </c>
      <c r="N12" s="20">
        <v>2</v>
      </c>
      <c r="O12" s="20" t="s">
        <v>58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76" t="s">
        <v>3</v>
      </c>
      <c r="B13" s="20">
        <f t="shared" ref="B13:Q13" si="0">SUM(B6:B12)</f>
        <v>0</v>
      </c>
      <c r="C13" s="20">
        <f t="shared" si="0"/>
        <v>0</v>
      </c>
      <c r="D13" s="20">
        <f t="shared" si="0"/>
        <v>0</v>
      </c>
      <c r="E13" s="20">
        <f t="shared" si="0"/>
        <v>0</v>
      </c>
      <c r="F13" s="20">
        <f t="shared" si="0"/>
        <v>29</v>
      </c>
      <c r="G13" s="20">
        <f t="shared" si="0"/>
        <v>63</v>
      </c>
      <c r="H13" s="20">
        <f t="shared" si="0"/>
        <v>7</v>
      </c>
      <c r="I13" s="20">
        <f t="shared" si="0"/>
        <v>5</v>
      </c>
      <c r="J13" s="20">
        <f t="shared" si="0"/>
        <v>13</v>
      </c>
      <c r="K13" s="20">
        <f t="shared" si="0"/>
        <v>18</v>
      </c>
      <c r="L13" s="20">
        <f t="shared" si="0"/>
        <v>1</v>
      </c>
      <c r="M13" s="20">
        <f t="shared" si="0"/>
        <v>2</v>
      </c>
      <c r="N13" s="20">
        <f t="shared" si="0"/>
        <v>2</v>
      </c>
      <c r="O13" s="20">
        <f t="shared" si="0"/>
        <v>0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461"/>
      <c r="B14" s="475">
        <f>SUM(B13+C13)</f>
        <v>0</v>
      </c>
      <c r="C14" s="461"/>
      <c r="D14" s="475">
        <f>SUM(D13+E13)</f>
        <v>0</v>
      </c>
      <c r="E14" s="461"/>
      <c r="F14" s="475">
        <f>SUM(F13+G13)</f>
        <v>92</v>
      </c>
      <c r="G14" s="461"/>
      <c r="H14" s="475">
        <f>SUM(H13+I13)</f>
        <v>12</v>
      </c>
      <c r="I14" s="461"/>
      <c r="J14" s="475">
        <f>SUM(J13+K13)</f>
        <v>31</v>
      </c>
      <c r="K14" s="461"/>
      <c r="L14" s="475">
        <f>SUM(L13+M13)</f>
        <v>3</v>
      </c>
      <c r="M14" s="461"/>
      <c r="N14" s="475">
        <f>SUM(N13+O13)</f>
        <v>2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477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8.75" customHeight="1">
      <c r="A18" s="461"/>
      <c r="B18" s="33" t="s">
        <v>36</v>
      </c>
      <c r="C18" s="33" t="s">
        <v>37</v>
      </c>
      <c r="D18" s="33" t="s">
        <v>36</v>
      </c>
      <c r="E18" s="33" t="s">
        <v>37</v>
      </c>
      <c r="F18" s="33" t="s">
        <v>36</v>
      </c>
      <c r="G18" s="33" t="s">
        <v>37</v>
      </c>
      <c r="H18" s="33" t="s">
        <v>36</v>
      </c>
      <c r="I18" s="33" t="s">
        <v>37</v>
      </c>
      <c r="J18" s="33" t="s">
        <v>36</v>
      </c>
      <c r="K18" s="33" t="s">
        <v>37</v>
      </c>
      <c r="L18" s="33" t="s">
        <v>36</v>
      </c>
      <c r="M18" s="33" t="s">
        <v>37</v>
      </c>
      <c r="N18" s="33" t="s">
        <v>36</v>
      </c>
      <c r="O18" s="33" t="s">
        <v>37</v>
      </c>
      <c r="P18" s="32" t="s">
        <v>36</v>
      </c>
      <c r="Q18" s="32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1" t="s">
        <v>68</v>
      </c>
      <c r="B19" s="20">
        <v>0</v>
      </c>
      <c r="C19" s="20">
        <v>0</v>
      </c>
      <c r="D19" s="20">
        <v>0</v>
      </c>
      <c r="E19" s="20">
        <v>1</v>
      </c>
      <c r="F19" s="20">
        <v>0</v>
      </c>
      <c r="G19" s="20">
        <v>1</v>
      </c>
      <c r="H19" s="20">
        <v>0</v>
      </c>
      <c r="I19" s="20">
        <v>0</v>
      </c>
      <c r="J19" s="20">
        <v>1</v>
      </c>
      <c r="K19" s="20">
        <v>1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1" t="s">
        <v>69</v>
      </c>
      <c r="B20" s="20">
        <v>1</v>
      </c>
      <c r="C20" s="20">
        <v>33</v>
      </c>
      <c r="D20" s="20">
        <v>0</v>
      </c>
      <c r="E20" s="20">
        <v>17</v>
      </c>
      <c r="F20" s="20">
        <v>20</v>
      </c>
      <c r="G20" s="20">
        <v>70</v>
      </c>
      <c r="H20" s="20">
        <v>1</v>
      </c>
      <c r="I20" s="20">
        <v>9</v>
      </c>
      <c r="J20" s="20">
        <v>50</v>
      </c>
      <c r="K20" s="20">
        <v>87</v>
      </c>
      <c r="L20" s="20">
        <v>1</v>
      </c>
      <c r="M20" s="20">
        <v>0</v>
      </c>
      <c r="N20" s="20">
        <v>2</v>
      </c>
      <c r="O20" s="20">
        <v>2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1" t="s">
        <v>70</v>
      </c>
      <c r="B21" s="20">
        <v>0</v>
      </c>
      <c r="C21" s="20">
        <v>78</v>
      </c>
      <c r="D21" s="20">
        <v>0</v>
      </c>
      <c r="E21" s="20">
        <v>21</v>
      </c>
      <c r="F21" s="20">
        <v>36</v>
      </c>
      <c r="G21" s="20">
        <v>151</v>
      </c>
      <c r="H21" s="20">
        <v>0</v>
      </c>
      <c r="I21" s="20">
        <v>4</v>
      </c>
      <c r="J21" s="20">
        <v>77</v>
      </c>
      <c r="K21" s="20">
        <v>160</v>
      </c>
      <c r="L21" s="20">
        <v>0</v>
      </c>
      <c r="M21" s="20">
        <v>0</v>
      </c>
      <c r="N21" s="20">
        <v>13</v>
      </c>
      <c r="O21" s="20">
        <v>20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1" t="s">
        <v>71</v>
      </c>
      <c r="B22" s="20">
        <v>0</v>
      </c>
      <c r="C22" s="20">
        <v>27</v>
      </c>
      <c r="D22" s="20">
        <v>0</v>
      </c>
      <c r="E22" s="20">
        <v>12</v>
      </c>
      <c r="F22" s="20">
        <v>27</v>
      </c>
      <c r="G22" s="20">
        <v>121</v>
      </c>
      <c r="H22" s="20">
        <v>1</v>
      </c>
      <c r="I22" s="20">
        <v>7</v>
      </c>
      <c r="J22" s="20">
        <v>40</v>
      </c>
      <c r="K22" s="20">
        <v>67</v>
      </c>
      <c r="L22" s="20">
        <v>0</v>
      </c>
      <c r="M22" s="20">
        <v>0</v>
      </c>
      <c r="N22" s="20">
        <v>11</v>
      </c>
      <c r="O22" s="20">
        <v>25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1" t="s">
        <v>72</v>
      </c>
      <c r="B23" s="20">
        <v>0</v>
      </c>
      <c r="C23" s="20">
        <v>72</v>
      </c>
      <c r="D23" s="20">
        <v>0</v>
      </c>
      <c r="E23" s="20">
        <v>7</v>
      </c>
      <c r="F23" s="20">
        <v>29</v>
      </c>
      <c r="G23" s="20">
        <v>121</v>
      </c>
      <c r="H23" s="20">
        <v>2</v>
      </c>
      <c r="I23" s="20">
        <v>4</v>
      </c>
      <c r="J23" s="20">
        <v>25</v>
      </c>
      <c r="K23" s="20">
        <v>42</v>
      </c>
      <c r="L23" s="20">
        <v>0</v>
      </c>
      <c r="M23" s="20">
        <v>1</v>
      </c>
      <c r="N23" s="20">
        <v>21</v>
      </c>
      <c r="O23" s="20">
        <v>12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1" t="s">
        <v>73</v>
      </c>
      <c r="B24" s="20">
        <v>0</v>
      </c>
      <c r="C24" s="20">
        <v>1</v>
      </c>
      <c r="D24" s="20">
        <v>0</v>
      </c>
      <c r="E24" s="20">
        <v>1</v>
      </c>
      <c r="F24" s="20">
        <v>0</v>
      </c>
      <c r="G24" s="20">
        <v>0</v>
      </c>
      <c r="H24" s="20">
        <v>0</v>
      </c>
      <c r="I24" s="20">
        <v>1</v>
      </c>
      <c r="J24" s="20">
        <v>5</v>
      </c>
      <c r="K24" s="20">
        <v>13</v>
      </c>
      <c r="L24" s="20">
        <v>0</v>
      </c>
      <c r="M24" s="20">
        <v>0</v>
      </c>
      <c r="N24" s="20">
        <v>5</v>
      </c>
      <c r="O24" s="20">
        <v>6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1" t="s">
        <v>34</v>
      </c>
      <c r="B25" s="20">
        <v>0</v>
      </c>
      <c r="C25" s="20">
        <v>14</v>
      </c>
      <c r="D25" s="20">
        <v>0</v>
      </c>
      <c r="E25" s="20">
        <v>12</v>
      </c>
      <c r="F25" s="20">
        <v>33</v>
      </c>
      <c r="G25" s="20">
        <v>76</v>
      </c>
      <c r="H25" s="20">
        <v>4</v>
      </c>
      <c r="I25" s="20">
        <v>30</v>
      </c>
      <c r="J25" s="20">
        <v>48</v>
      </c>
      <c r="K25" s="20">
        <v>99</v>
      </c>
      <c r="L25" s="20">
        <v>3</v>
      </c>
      <c r="M25" s="20">
        <v>9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76" t="s">
        <v>3</v>
      </c>
      <c r="B26" s="20">
        <f t="shared" ref="B26:Q26" si="1">SUM(B19:B25)</f>
        <v>1</v>
      </c>
      <c r="C26" s="20">
        <f t="shared" si="1"/>
        <v>225</v>
      </c>
      <c r="D26" s="20">
        <f t="shared" si="1"/>
        <v>0</v>
      </c>
      <c r="E26" s="20">
        <f t="shared" si="1"/>
        <v>71</v>
      </c>
      <c r="F26" s="20">
        <f t="shared" si="1"/>
        <v>145</v>
      </c>
      <c r="G26" s="20">
        <f t="shared" si="1"/>
        <v>540</v>
      </c>
      <c r="H26" s="20">
        <f t="shared" si="1"/>
        <v>8</v>
      </c>
      <c r="I26" s="20">
        <f t="shared" si="1"/>
        <v>55</v>
      </c>
      <c r="J26" s="20">
        <f t="shared" si="1"/>
        <v>246</v>
      </c>
      <c r="K26" s="20">
        <f t="shared" si="1"/>
        <v>469</v>
      </c>
      <c r="L26" s="20">
        <f t="shared" si="1"/>
        <v>4</v>
      </c>
      <c r="M26" s="20">
        <f t="shared" si="1"/>
        <v>10</v>
      </c>
      <c r="N26" s="20">
        <f t="shared" si="1"/>
        <v>52</v>
      </c>
      <c r="O26" s="20">
        <f t="shared" si="1"/>
        <v>65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226</v>
      </c>
      <c r="C27" s="461"/>
      <c r="D27" s="475">
        <f>SUM(D26+E26)</f>
        <v>71</v>
      </c>
      <c r="E27" s="461"/>
      <c r="F27" s="475">
        <f>SUM(F26+G26)</f>
        <v>685</v>
      </c>
      <c r="G27" s="461"/>
      <c r="H27" s="475">
        <f>SUM(H26+I26)</f>
        <v>63</v>
      </c>
      <c r="I27" s="461"/>
      <c r="J27" s="475">
        <f>SUM(J26+K26)</f>
        <v>715</v>
      </c>
      <c r="K27" s="461"/>
      <c r="L27" s="475">
        <f>SUM(L26+M26)</f>
        <v>14</v>
      </c>
      <c r="M27" s="461"/>
      <c r="N27" s="475">
        <f>SUM(N26+O26)</f>
        <v>117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4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R29" sqref="R29"/>
    </sheetView>
  </sheetViews>
  <sheetFormatPr defaultColWidth="14.4609375" defaultRowHeight="15" customHeight="1"/>
  <cols>
    <col min="1" max="1" width="10.69140625" style="9" customWidth="1"/>
    <col min="2" max="6" width="4.69140625" style="9" customWidth="1"/>
    <col min="7" max="7" width="5.84375" style="9" customWidth="1"/>
    <col min="8" max="8" width="4.69140625" style="9" customWidth="1"/>
    <col min="9" max="10" width="5.4609375" style="9" customWidth="1"/>
    <col min="11" max="11" width="5.53515625" style="9" customWidth="1"/>
    <col min="12" max="12" width="4.69140625" style="9" customWidth="1"/>
    <col min="13" max="13" width="5.4609375" style="9" customWidth="1"/>
    <col min="14" max="17" width="4.69140625" style="9" customWidth="1"/>
    <col min="18" max="25" width="8.69140625" style="9" customWidth="1"/>
    <col min="26" max="16384" width="14.4609375" style="9"/>
  </cols>
  <sheetData>
    <row r="1" spans="1:25" ht="14.6">
      <c r="A1" s="479" t="s">
        <v>77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5.75" customHeight="1">
      <c r="A2" s="477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6.5" customHeight="1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8.75" customHeight="1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5" customHeight="1">
      <c r="A5" s="461"/>
      <c r="B5" s="20" t="s">
        <v>36</v>
      </c>
      <c r="C5" s="20" t="s">
        <v>37</v>
      </c>
      <c r="D5" s="20" t="s">
        <v>36</v>
      </c>
      <c r="E5" s="20" t="s">
        <v>37</v>
      </c>
      <c r="F5" s="20" t="s">
        <v>36</v>
      </c>
      <c r="G5" s="20" t="s">
        <v>37</v>
      </c>
      <c r="H5" s="20" t="s">
        <v>36</v>
      </c>
      <c r="I5" s="20" t="s">
        <v>37</v>
      </c>
      <c r="J5" s="20" t="s">
        <v>36</v>
      </c>
      <c r="K5" s="20" t="s">
        <v>37</v>
      </c>
      <c r="L5" s="20" t="s">
        <v>36</v>
      </c>
      <c r="M5" s="20" t="s">
        <v>37</v>
      </c>
      <c r="N5" s="20" t="s">
        <v>36</v>
      </c>
      <c r="O5" s="20" t="s">
        <v>37</v>
      </c>
      <c r="P5" s="20" t="s">
        <v>36</v>
      </c>
      <c r="Q5" s="20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5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5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5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5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1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5" t="s">
        <v>72</v>
      </c>
      <c r="B10" s="20">
        <v>0</v>
      </c>
      <c r="C10" s="20">
        <v>3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1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5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20.25" customHeight="1">
      <c r="A12" s="35" t="s">
        <v>34</v>
      </c>
      <c r="B12" s="20"/>
      <c r="C12" s="20">
        <v>3</v>
      </c>
      <c r="D12" s="20">
        <v>0</v>
      </c>
      <c r="E12" s="20">
        <v>3</v>
      </c>
      <c r="F12" s="20">
        <v>0</v>
      </c>
      <c r="G12" s="20">
        <v>3</v>
      </c>
      <c r="H12" s="20">
        <v>0</v>
      </c>
      <c r="I12" s="20">
        <v>1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1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80" t="s">
        <v>3</v>
      </c>
      <c r="B13" s="20">
        <f t="shared" ref="B13:Q13" si="0">SUM(B6:B12)</f>
        <v>0</v>
      </c>
      <c r="C13" s="20">
        <f t="shared" si="0"/>
        <v>6</v>
      </c>
      <c r="D13" s="20">
        <f t="shared" si="0"/>
        <v>0</v>
      </c>
      <c r="E13" s="20">
        <f t="shared" si="0"/>
        <v>3</v>
      </c>
      <c r="F13" s="20">
        <f t="shared" si="0"/>
        <v>0</v>
      </c>
      <c r="G13" s="20">
        <f t="shared" si="0"/>
        <v>3</v>
      </c>
      <c r="H13" s="20">
        <f t="shared" si="0"/>
        <v>0</v>
      </c>
      <c r="I13" s="20">
        <f t="shared" si="0"/>
        <v>1</v>
      </c>
      <c r="J13" s="20">
        <f t="shared" si="0"/>
        <v>0</v>
      </c>
      <c r="K13" s="20">
        <f t="shared" si="0"/>
        <v>2</v>
      </c>
      <c r="L13" s="20">
        <f t="shared" si="0"/>
        <v>0</v>
      </c>
      <c r="M13" s="20">
        <f t="shared" si="0"/>
        <v>0</v>
      </c>
      <c r="N13" s="20">
        <f t="shared" si="0"/>
        <v>0</v>
      </c>
      <c r="O13" s="20">
        <f t="shared" si="0"/>
        <v>1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8" customHeight="1">
      <c r="A14" s="461"/>
      <c r="B14" s="475">
        <f>SUM(B13+C13)</f>
        <v>6</v>
      </c>
      <c r="C14" s="461"/>
      <c r="D14" s="475">
        <f>SUM(D13+E13)</f>
        <v>3</v>
      </c>
      <c r="E14" s="461"/>
      <c r="F14" s="475">
        <f>SUM(F13+G13)</f>
        <v>3</v>
      </c>
      <c r="G14" s="461"/>
      <c r="H14" s="475">
        <f>SUM(H13+I13)</f>
        <v>1</v>
      </c>
      <c r="I14" s="461"/>
      <c r="J14" s="475">
        <f>SUM(J13+K13)</f>
        <v>2</v>
      </c>
      <c r="K14" s="461"/>
      <c r="L14" s="475">
        <f>SUM(L13+M13)</f>
        <v>0</v>
      </c>
      <c r="M14" s="461"/>
      <c r="N14" s="475">
        <f>SUM(N13+O13)</f>
        <v>1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5.75" customHeight="1">
      <c r="A15" s="481"/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5.75" customHeight="1">
      <c r="A16" s="482" t="s">
        <v>65</v>
      </c>
      <c r="B16" s="480" t="s">
        <v>66</v>
      </c>
      <c r="C16" s="461"/>
      <c r="D16" s="461"/>
      <c r="E16" s="461"/>
      <c r="F16" s="480" t="s">
        <v>15</v>
      </c>
      <c r="G16" s="461"/>
      <c r="H16" s="461"/>
      <c r="I16" s="461"/>
      <c r="J16" s="480" t="s">
        <v>16</v>
      </c>
      <c r="K16" s="461"/>
      <c r="L16" s="461"/>
      <c r="M16" s="461"/>
      <c r="N16" s="480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80" t="s">
        <v>1</v>
      </c>
      <c r="C17" s="461"/>
      <c r="D17" s="480" t="s">
        <v>17</v>
      </c>
      <c r="E17" s="461"/>
      <c r="F17" s="480" t="s">
        <v>1</v>
      </c>
      <c r="G17" s="461"/>
      <c r="H17" s="480" t="s">
        <v>17</v>
      </c>
      <c r="I17" s="461"/>
      <c r="J17" s="480" t="s">
        <v>1</v>
      </c>
      <c r="K17" s="461"/>
      <c r="L17" s="480" t="s">
        <v>17</v>
      </c>
      <c r="M17" s="461"/>
      <c r="N17" s="480" t="s">
        <v>1</v>
      </c>
      <c r="O17" s="461"/>
      <c r="P17" s="480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5" customHeight="1">
      <c r="A18" s="461"/>
      <c r="B18" s="20" t="s">
        <v>36</v>
      </c>
      <c r="C18" s="20" t="s">
        <v>37</v>
      </c>
      <c r="D18" s="20" t="s">
        <v>36</v>
      </c>
      <c r="E18" s="20" t="s">
        <v>37</v>
      </c>
      <c r="F18" s="20" t="s">
        <v>36</v>
      </c>
      <c r="G18" s="20" t="s">
        <v>37</v>
      </c>
      <c r="H18" s="20" t="s">
        <v>36</v>
      </c>
      <c r="I18" s="20" t="s">
        <v>37</v>
      </c>
      <c r="J18" s="20" t="s">
        <v>36</v>
      </c>
      <c r="K18" s="20" t="s">
        <v>37</v>
      </c>
      <c r="L18" s="20" t="s">
        <v>36</v>
      </c>
      <c r="M18" s="20" t="s">
        <v>37</v>
      </c>
      <c r="N18" s="20" t="s">
        <v>36</v>
      </c>
      <c r="O18" s="20" t="s">
        <v>37</v>
      </c>
      <c r="P18" s="20" t="s">
        <v>36</v>
      </c>
      <c r="Q18" s="20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5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5" t="s">
        <v>69</v>
      </c>
      <c r="B20" s="20">
        <v>0</v>
      </c>
      <c r="C20" s="20">
        <v>5</v>
      </c>
      <c r="D20" s="20">
        <v>0</v>
      </c>
      <c r="E20" s="20">
        <v>0</v>
      </c>
      <c r="F20" s="20">
        <v>0</v>
      </c>
      <c r="G20" s="20">
        <v>2</v>
      </c>
      <c r="H20" s="20">
        <v>0</v>
      </c>
      <c r="I20" s="20">
        <v>0</v>
      </c>
      <c r="J20" s="20">
        <v>0</v>
      </c>
      <c r="K20" s="20">
        <v>1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5" t="s">
        <v>70</v>
      </c>
      <c r="B21" s="20">
        <v>0</v>
      </c>
      <c r="C21" s="20">
        <v>2</v>
      </c>
      <c r="D21" s="20">
        <v>0</v>
      </c>
      <c r="E21" s="20">
        <v>0</v>
      </c>
      <c r="F21" s="20">
        <v>0</v>
      </c>
      <c r="G21" s="20">
        <v>4</v>
      </c>
      <c r="H21" s="20">
        <v>0</v>
      </c>
      <c r="I21" s="20">
        <v>0</v>
      </c>
      <c r="J21" s="20">
        <v>0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5" t="s">
        <v>71</v>
      </c>
      <c r="B22" s="20">
        <v>0</v>
      </c>
      <c r="C22" s="20">
        <v>2</v>
      </c>
      <c r="D22" s="20">
        <v>0</v>
      </c>
      <c r="E22" s="20">
        <v>0</v>
      </c>
      <c r="F22" s="20">
        <v>0</v>
      </c>
      <c r="G22" s="20">
        <v>2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5" t="s">
        <v>72</v>
      </c>
      <c r="B23" s="20">
        <v>0</v>
      </c>
      <c r="C23" s="20">
        <v>4</v>
      </c>
      <c r="D23" s="20">
        <v>0</v>
      </c>
      <c r="E23" s="20">
        <v>0</v>
      </c>
      <c r="F23" s="20">
        <v>0</v>
      </c>
      <c r="G23" s="20">
        <v>2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5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7.25" customHeight="1">
      <c r="A25" s="35" t="s">
        <v>34</v>
      </c>
      <c r="B25" s="20">
        <v>0</v>
      </c>
      <c r="C25" s="20">
        <v>5</v>
      </c>
      <c r="D25" s="20">
        <v>0</v>
      </c>
      <c r="E25" s="20">
        <v>0</v>
      </c>
      <c r="F25" s="20">
        <v>0</v>
      </c>
      <c r="G25" s="20">
        <v>11</v>
      </c>
      <c r="H25" s="20">
        <v>0</v>
      </c>
      <c r="I25" s="20">
        <v>0</v>
      </c>
      <c r="J25" s="20">
        <v>12</v>
      </c>
      <c r="K25" s="20">
        <v>25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80" t="s">
        <v>3</v>
      </c>
      <c r="B26" s="20">
        <f t="shared" ref="B26:Q26" si="1">SUM(B19:B25)</f>
        <v>0</v>
      </c>
      <c r="C26" s="20">
        <f t="shared" si="1"/>
        <v>18</v>
      </c>
      <c r="D26" s="20">
        <f t="shared" si="1"/>
        <v>0</v>
      </c>
      <c r="E26" s="20">
        <f t="shared" si="1"/>
        <v>0</v>
      </c>
      <c r="F26" s="20">
        <f t="shared" si="1"/>
        <v>0</v>
      </c>
      <c r="G26" s="20">
        <f t="shared" si="1"/>
        <v>21</v>
      </c>
      <c r="H26" s="20">
        <f t="shared" si="1"/>
        <v>0</v>
      </c>
      <c r="I26" s="20">
        <f t="shared" si="1"/>
        <v>0</v>
      </c>
      <c r="J26" s="20">
        <f t="shared" si="1"/>
        <v>12</v>
      </c>
      <c r="K26" s="20">
        <f t="shared" si="1"/>
        <v>27</v>
      </c>
      <c r="L26" s="20">
        <f t="shared" si="1"/>
        <v>0</v>
      </c>
      <c r="M26" s="20">
        <f t="shared" si="1"/>
        <v>0</v>
      </c>
      <c r="N26" s="20">
        <f t="shared" si="1"/>
        <v>0</v>
      </c>
      <c r="O26" s="20">
        <f t="shared" si="1"/>
        <v>0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18</v>
      </c>
      <c r="C27" s="461"/>
      <c r="D27" s="475">
        <f>SUM(D26+E26)</f>
        <v>0</v>
      </c>
      <c r="E27" s="461"/>
      <c r="F27" s="475">
        <f>SUM(F26+G26)</f>
        <v>21</v>
      </c>
      <c r="G27" s="461"/>
      <c r="H27" s="475">
        <f>SUM(H26+I26)</f>
        <v>0</v>
      </c>
      <c r="I27" s="461"/>
      <c r="J27" s="475">
        <f>SUM(J26+K26)</f>
        <v>39</v>
      </c>
      <c r="K27" s="461"/>
      <c r="L27" s="475">
        <f>SUM(L26+M26)</f>
        <v>0</v>
      </c>
      <c r="M27" s="461"/>
      <c r="N27" s="475">
        <f>SUM(N26+O26)</f>
        <v>0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Q33"/>
    </sheetView>
  </sheetViews>
  <sheetFormatPr defaultColWidth="14.4609375" defaultRowHeight="15" customHeight="1"/>
  <cols>
    <col min="1" max="1" width="12.07421875" style="9" customWidth="1"/>
    <col min="2" max="6" width="4.69140625" style="9" customWidth="1"/>
    <col min="7" max="7" width="5.53515625" style="9" customWidth="1"/>
    <col min="8" max="9" width="4.69140625" style="9" customWidth="1"/>
    <col min="10" max="10" width="6.3046875" style="9" customWidth="1"/>
    <col min="11" max="11" width="6" style="9" customWidth="1"/>
    <col min="12" max="17" width="4.69140625" style="9" customWidth="1"/>
    <col min="18" max="25" width="8.69140625" style="9" customWidth="1"/>
    <col min="26" max="16384" width="14.4609375" style="9"/>
  </cols>
  <sheetData>
    <row r="1" spans="1:25" ht="14.6">
      <c r="A1" s="479" t="s">
        <v>79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77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8.75" customHeight="1">
      <c r="A5" s="461"/>
      <c r="B5" s="33" t="s">
        <v>36</v>
      </c>
      <c r="C5" s="33" t="s">
        <v>37</v>
      </c>
      <c r="D5" s="33" t="s">
        <v>36</v>
      </c>
      <c r="E5" s="33" t="s">
        <v>37</v>
      </c>
      <c r="F5" s="33" t="s">
        <v>36</v>
      </c>
      <c r="G5" s="33" t="s">
        <v>37</v>
      </c>
      <c r="H5" s="33" t="s">
        <v>36</v>
      </c>
      <c r="I5" s="33" t="s">
        <v>37</v>
      </c>
      <c r="J5" s="33" t="s">
        <v>36</v>
      </c>
      <c r="K5" s="33" t="s">
        <v>37</v>
      </c>
      <c r="L5" s="33" t="s">
        <v>36</v>
      </c>
      <c r="M5" s="33" t="s">
        <v>37</v>
      </c>
      <c r="N5" s="33" t="s">
        <v>36</v>
      </c>
      <c r="O5" s="33" t="s">
        <v>37</v>
      </c>
      <c r="P5" s="33" t="s">
        <v>36</v>
      </c>
      <c r="Q5" s="33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1</v>
      </c>
      <c r="I7" s="20">
        <v>17</v>
      </c>
      <c r="J7" s="20">
        <v>1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2</v>
      </c>
      <c r="G8" s="20">
        <v>15</v>
      </c>
      <c r="H8" s="20">
        <v>2</v>
      </c>
      <c r="I8" s="20">
        <v>15</v>
      </c>
      <c r="J8" s="20">
        <v>3</v>
      </c>
      <c r="K8" s="20">
        <v>3</v>
      </c>
      <c r="L8" s="20">
        <v>0</v>
      </c>
      <c r="M8" s="20">
        <v>1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2</v>
      </c>
      <c r="G9" s="20">
        <v>17</v>
      </c>
      <c r="H9" s="20">
        <v>2</v>
      </c>
      <c r="I9" s="20">
        <v>24</v>
      </c>
      <c r="J9" s="20">
        <v>3</v>
      </c>
      <c r="K9" s="20">
        <v>2</v>
      </c>
      <c r="L9" s="20">
        <v>0</v>
      </c>
      <c r="M9" s="20">
        <v>1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4</v>
      </c>
      <c r="G10" s="20">
        <v>9</v>
      </c>
      <c r="H10" s="20">
        <v>1</v>
      </c>
      <c r="I10" s="20">
        <v>11</v>
      </c>
      <c r="J10" s="20">
        <v>2</v>
      </c>
      <c r="K10" s="20">
        <v>2</v>
      </c>
      <c r="L10" s="20">
        <v>0</v>
      </c>
      <c r="M10" s="20">
        <v>3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6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7.25" customHeight="1">
      <c r="A12" s="31" t="s">
        <v>34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2</v>
      </c>
      <c r="I12" s="20">
        <v>8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76" t="s">
        <v>3</v>
      </c>
      <c r="B13" s="20">
        <f t="shared" ref="B13:Q13" si="0">SUM(B6:B12)</f>
        <v>0</v>
      </c>
      <c r="C13" s="20">
        <f t="shared" si="0"/>
        <v>0</v>
      </c>
      <c r="D13" s="20">
        <f t="shared" si="0"/>
        <v>0</v>
      </c>
      <c r="E13" s="20">
        <f t="shared" si="0"/>
        <v>0</v>
      </c>
      <c r="F13" s="20">
        <f t="shared" si="0"/>
        <v>8</v>
      </c>
      <c r="G13" s="20">
        <f t="shared" si="0"/>
        <v>41</v>
      </c>
      <c r="H13" s="20">
        <f t="shared" si="0"/>
        <v>8</v>
      </c>
      <c r="I13" s="20">
        <f t="shared" si="0"/>
        <v>81</v>
      </c>
      <c r="J13" s="20">
        <f t="shared" si="0"/>
        <v>9</v>
      </c>
      <c r="K13" s="20">
        <f t="shared" si="0"/>
        <v>7</v>
      </c>
      <c r="L13" s="20">
        <f t="shared" si="0"/>
        <v>0</v>
      </c>
      <c r="M13" s="20">
        <f t="shared" si="0"/>
        <v>5</v>
      </c>
      <c r="N13" s="20">
        <f t="shared" si="0"/>
        <v>0</v>
      </c>
      <c r="O13" s="20">
        <f t="shared" si="0"/>
        <v>0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461"/>
      <c r="B14" s="475">
        <f>SUM(B13+C13)</f>
        <v>0</v>
      </c>
      <c r="C14" s="461"/>
      <c r="D14" s="475">
        <f>SUM(D13+E13)</f>
        <v>0</v>
      </c>
      <c r="E14" s="461"/>
      <c r="F14" s="475">
        <f>SUM(F13+G13)</f>
        <v>49</v>
      </c>
      <c r="G14" s="461"/>
      <c r="H14" s="475">
        <f>SUM(H13+I13)</f>
        <v>89</v>
      </c>
      <c r="I14" s="461"/>
      <c r="J14" s="475">
        <f>SUM(J13+K13)</f>
        <v>16</v>
      </c>
      <c r="K14" s="461"/>
      <c r="L14" s="475">
        <f>SUM(L13+M13)</f>
        <v>5</v>
      </c>
      <c r="M14" s="461"/>
      <c r="N14" s="475">
        <f>SUM(N13+O13)</f>
        <v>0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477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57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21" customHeight="1">
      <c r="A18" s="461"/>
      <c r="B18" s="33" t="s">
        <v>36</v>
      </c>
      <c r="C18" s="33" t="s">
        <v>37</v>
      </c>
      <c r="D18" s="33" t="s">
        <v>36</v>
      </c>
      <c r="E18" s="33" t="s">
        <v>37</v>
      </c>
      <c r="F18" s="33" t="s">
        <v>36</v>
      </c>
      <c r="G18" s="33" t="s">
        <v>37</v>
      </c>
      <c r="H18" s="33" t="s">
        <v>36</v>
      </c>
      <c r="I18" s="33" t="s">
        <v>37</v>
      </c>
      <c r="J18" s="33" t="s">
        <v>36</v>
      </c>
      <c r="K18" s="33" t="s">
        <v>37</v>
      </c>
      <c r="L18" s="33" t="s">
        <v>36</v>
      </c>
      <c r="M18" s="33" t="s">
        <v>37</v>
      </c>
      <c r="N18" s="33" t="s">
        <v>36</v>
      </c>
      <c r="O18" s="33" t="s">
        <v>37</v>
      </c>
      <c r="P18" s="33" t="s">
        <v>36</v>
      </c>
      <c r="Q18" s="33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1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1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1" t="s">
        <v>69</v>
      </c>
      <c r="B20" s="20">
        <v>0</v>
      </c>
      <c r="C20" s="20">
        <v>0</v>
      </c>
      <c r="D20" s="20">
        <v>0</v>
      </c>
      <c r="E20" s="20">
        <v>0</v>
      </c>
      <c r="F20" s="20">
        <v>9</v>
      </c>
      <c r="G20" s="20">
        <v>67</v>
      </c>
      <c r="H20" s="20">
        <v>1</v>
      </c>
      <c r="I20" s="20">
        <v>17</v>
      </c>
      <c r="J20" s="20">
        <v>40</v>
      </c>
      <c r="K20" s="20">
        <v>89</v>
      </c>
      <c r="L20" s="20">
        <v>3</v>
      </c>
      <c r="M20" s="20">
        <v>2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1" t="s">
        <v>70</v>
      </c>
      <c r="B21" s="20">
        <v>0</v>
      </c>
      <c r="C21" s="20">
        <v>0</v>
      </c>
      <c r="D21" s="20">
        <v>0</v>
      </c>
      <c r="E21" s="20">
        <v>0</v>
      </c>
      <c r="F21" s="20">
        <v>6</v>
      </c>
      <c r="G21" s="20">
        <v>121</v>
      </c>
      <c r="H21" s="20">
        <v>2</v>
      </c>
      <c r="I21" s="20">
        <v>15</v>
      </c>
      <c r="J21" s="20">
        <v>42</v>
      </c>
      <c r="K21" s="20">
        <v>137</v>
      </c>
      <c r="L21" s="20">
        <v>5</v>
      </c>
      <c r="M21" s="20">
        <v>6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1" t="s">
        <v>71</v>
      </c>
      <c r="B22" s="20">
        <v>0</v>
      </c>
      <c r="C22" s="20">
        <v>0</v>
      </c>
      <c r="D22" s="20">
        <v>0</v>
      </c>
      <c r="E22" s="20">
        <v>0</v>
      </c>
      <c r="F22" s="20">
        <v>6</v>
      </c>
      <c r="G22" s="20">
        <v>78</v>
      </c>
      <c r="H22" s="20">
        <v>3</v>
      </c>
      <c r="I22" s="20">
        <v>19</v>
      </c>
      <c r="J22" s="20">
        <v>30</v>
      </c>
      <c r="K22" s="20">
        <v>91</v>
      </c>
      <c r="L22" s="20">
        <v>1</v>
      </c>
      <c r="M22" s="20">
        <v>5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1" t="s">
        <v>72</v>
      </c>
      <c r="B23" s="20">
        <v>0</v>
      </c>
      <c r="C23" s="20">
        <v>0</v>
      </c>
      <c r="D23" s="20">
        <v>0</v>
      </c>
      <c r="E23" s="20">
        <v>0</v>
      </c>
      <c r="F23" s="20">
        <v>1</v>
      </c>
      <c r="G23" s="20">
        <v>20</v>
      </c>
      <c r="H23" s="20">
        <v>1</v>
      </c>
      <c r="I23" s="20">
        <v>16</v>
      </c>
      <c r="J23" s="20">
        <v>15</v>
      </c>
      <c r="K23" s="20">
        <v>33</v>
      </c>
      <c r="L23" s="20">
        <v>5</v>
      </c>
      <c r="M23" s="20">
        <v>7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1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8</v>
      </c>
      <c r="J24" s="20">
        <v>3</v>
      </c>
      <c r="K24" s="20">
        <v>2</v>
      </c>
      <c r="L24" s="20">
        <v>0</v>
      </c>
      <c r="M24" s="20">
        <v>3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21" customHeight="1">
      <c r="A25" s="31" t="s">
        <v>34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2</v>
      </c>
      <c r="H25" s="20">
        <v>2</v>
      </c>
      <c r="I25" s="20">
        <v>9</v>
      </c>
      <c r="J25" s="20">
        <v>1</v>
      </c>
      <c r="K25" s="20">
        <v>3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76" t="s">
        <v>3</v>
      </c>
      <c r="B26" s="20">
        <f t="shared" ref="B26:Q26" si="1">SUM(B19:B25)</f>
        <v>0</v>
      </c>
      <c r="C26" s="20">
        <f t="shared" si="1"/>
        <v>0</v>
      </c>
      <c r="D26" s="20">
        <f t="shared" si="1"/>
        <v>0</v>
      </c>
      <c r="E26" s="20">
        <f t="shared" si="1"/>
        <v>0</v>
      </c>
      <c r="F26" s="20">
        <f t="shared" si="1"/>
        <v>22</v>
      </c>
      <c r="G26" s="20">
        <f t="shared" si="1"/>
        <v>288</v>
      </c>
      <c r="H26" s="20">
        <f t="shared" si="1"/>
        <v>9</v>
      </c>
      <c r="I26" s="20">
        <f t="shared" si="1"/>
        <v>84</v>
      </c>
      <c r="J26" s="20">
        <f t="shared" si="1"/>
        <v>131</v>
      </c>
      <c r="K26" s="20">
        <f t="shared" si="1"/>
        <v>356</v>
      </c>
      <c r="L26" s="20">
        <f t="shared" si="1"/>
        <v>14</v>
      </c>
      <c r="M26" s="20">
        <f t="shared" si="1"/>
        <v>23</v>
      </c>
      <c r="N26" s="20">
        <f t="shared" si="1"/>
        <v>0</v>
      </c>
      <c r="O26" s="20">
        <f t="shared" si="1"/>
        <v>0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0</v>
      </c>
      <c r="C27" s="461"/>
      <c r="D27" s="475">
        <f>SUM(D26+E26)</f>
        <v>0</v>
      </c>
      <c r="E27" s="461"/>
      <c r="F27" s="475">
        <f>SUM(F26+G26)</f>
        <v>310</v>
      </c>
      <c r="G27" s="461"/>
      <c r="H27" s="475">
        <f>SUM(H26+I26)</f>
        <v>93</v>
      </c>
      <c r="I27" s="461"/>
      <c r="J27" s="475">
        <f>SUM(J26+K26)</f>
        <v>487</v>
      </c>
      <c r="K27" s="461"/>
      <c r="L27" s="475">
        <f>SUM(L26+M26)</f>
        <v>37</v>
      </c>
      <c r="M27" s="461"/>
      <c r="N27" s="475">
        <f>SUM(N26+O26)</f>
        <v>0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4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9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X28" sqref="X28"/>
    </sheetView>
  </sheetViews>
  <sheetFormatPr defaultColWidth="14.4609375" defaultRowHeight="15" customHeight="1"/>
  <cols>
    <col min="1" max="1" width="12" style="9" customWidth="1"/>
    <col min="2" max="4" width="4.69140625" style="9" customWidth="1"/>
    <col min="5" max="5" width="6.07421875" style="9" customWidth="1"/>
    <col min="6" max="6" width="6" style="9" customWidth="1"/>
    <col min="7" max="7" width="6.53515625" style="9" customWidth="1"/>
    <col min="8" max="9" width="4.69140625" style="9" customWidth="1"/>
    <col min="10" max="11" width="5.4609375" style="9" customWidth="1"/>
    <col min="12" max="14" width="4.69140625" style="9" customWidth="1"/>
    <col min="15" max="15" width="6.4609375" style="9" customWidth="1"/>
    <col min="16" max="17" width="4.69140625" style="9" customWidth="1"/>
    <col min="18" max="25" width="8.69140625" style="9" customWidth="1"/>
    <col min="26" max="16384" width="14.4609375" style="9"/>
  </cols>
  <sheetData>
    <row r="1" spans="1:25" ht="15" customHeight="1">
      <c r="A1" s="479" t="s">
        <v>80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5" customHeight="1">
      <c r="A2" s="477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5" customHeight="1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5" customHeight="1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5" customHeight="1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5" customHeight="1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5" customHeight="1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5" customHeight="1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3</v>
      </c>
      <c r="G8" s="20">
        <v>4</v>
      </c>
      <c r="H8" s="20">
        <v>0</v>
      </c>
      <c r="I8" s="20">
        <v>0</v>
      </c>
      <c r="J8" s="20">
        <v>1</v>
      </c>
      <c r="K8" s="20">
        <v>3</v>
      </c>
      <c r="L8" s="20">
        <v>1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5" customHeight="1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6</v>
      </c>
      <c r="G9" s="20">
        <v>31</v>
      </c>
      <c r="H9" s="20">
        <v>0</v>
      </c>
      <c r="I9" s="20">
        <v>3</v>
      </c>
      <c r="J9" s="20">
        <v>6</v>
      </c>
      <c r="K9" s="20">
        <v>9</v>
      </c>
      <c r="L9" s="20">
        <v>0</v>
      </c>
      <c r="M9" s="20">
        <v>0</v>
      </c>
      <c r="N9" s="20">
        <v>0</v>
      </c>
      <c r="O9" s="20">
        <v>1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5" customHeight="1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3</v>
      </c>
      <c r="G10" s="20">
        <v>28</v>
      </c>
      <c r="H10" s="20">
        <v>0</v>
      </c>
      <c r="I10" s="20">
        <v>6</v>
      </c>
      <c r="J10" s="20">
        <v>9</v>
      </c>
      <c r="K10" s="20">
        <v>16</v>
      </c>
      <c r="L10" s="20">
        <v>1</v>
      </c>
      <c r="M10" s="20">
        <v>1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5" customHeight="1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5" customHeight="1">
      <c r="A12" s="31" t="s">
        <v>34</v>
      </c>
      <c r="B12" s="20">
        <v>0</v>
      </c>
      <c r="C12" s="20">
        <v>0</v>
      </c>
      <c r="D12" s="20">
        <v>1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5" customHeight="1">
      <c r="A13" s="476" t="s">
        <v>3</v>
      </c>
      <c r="B13" s="20">
        <f t="shared" ref="B13:Q13" si="0">SUM(B6:B12)</f>
        <v>0</v>
      </c>
      <c r="C13" s="20">
        <f t="shared" si="0"/>
        <v>0</v>
      </c>
      <c r="D13" s="20">
        <f t="shared" si="0"/>
        <v>1</v>
      </c>
      <c r="E13" s="20">
        <f t="shared" si="0"/>
        <v>0</v>
      </c>
      <c r="F13" s="20">
        <f t="shared" si="0"/>
        <v>12</v>
      </c>
      <c r="G13" s="20">
        <f t="shared" si="0"/>
        <v>63</v>
      </c>
      <c r="H13" s="20">
        <f t="shared" si="0"/>
        <v>0</v>
      </c>
      <c r="I13" s="20">
        <f t="shared" si="0"/>
        <v>9</v>
      </c>
      <c r="J13" s="20">
        <f t="shared" si="0"/>
        <v>16</v>
      </c>
      <c r="K13" s="20">
        <f t="shared" si="0"/>
        <v>28</v>
      </c>
      <c r="L13" s="20">
        <f t="shared" si="0"/>
        <v>2</v>
      </c>
      <c r="M13" s="20">
        <f t="shared" si="0"/>
        <v>1</v>
      </c>
      <c r="N13" s="20">
        <f t="shared" si="0"/>
        <v>0</v>
      </c>
      <c r="O13" s="20">
        <f t="shared" si="0"/>
        <v>1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5" customHeight="1">
      <c r="A14" s="461"/>
      <c r="B14" s="475">
        <f>SUM(B13+C13)</f>
        <v>0</v>
      </c>
      <c r="C14" s="461"/>
      <c r="D14" s="475">
        <f>SUM(D13+E13)</f>
        <v>1</v>
      </c>
      <c r="E14" s="461"/>
      <c r="F14" s="475">
        <f>SUM(F13+G13)</f>
        <v>75</v>
      </c>
      <c r="G14" s="461"/>
      <c r="H14" s="475">
        <f>SUM(H13+I13)</f>
        <v>9</v>
      </c>
      <c r="I14" s="461"/>
      <c r="J14" s="475">
        <f>SUM(J13+K13)</f>
        <v>44</v>
      </c>
      <c r="K14" s="461"/>
      <c r="L14" s="475">
        <f>SUM(L13+M13)</f>
        <v>3</v>
      </c>
      <c r="M14" s="461"/>
      <c r="N14" s="475">
        <f>SUM(N13+O13)</f>
        <v>1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5" customHeight="1">
      <c r="A15" s="477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5" customHeight="1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5" customHeight="1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5" customHeight="1">
      <c r="A18" s="461"/>
      <c r="B18" s="32" t="s">
        <v>36</v>
      </c>
      <c r="C18" s="32" t="s">
        <v>37</v>
      </c>
      <c r="D18" s="32" t="s">
        <v>36</v>
      </c>
      <c r="E18" s="32" t="s">
        <v>37</v>
      </c>
      <c r="F18" s="32" t="s">
        <v>36</v>
      </c>
      <c r="G18" s="32" t="s">
        <v>37</v>
      </c>
      <c r="H18" s="32" t="s">
        <v>36</v>
      </c>
      <c r="I18" s="32" t="s">
        <v>37</v>
      </c>
      <c r="J18" s="32" t="s">
        <v>36</v>
      </c>
      <c r="K18" s="32" t="s">
        <v>37</v>
      </c>
      <c r="L18" s="32" t="s">
        <v>36</v>
      </c>
      <c r="M18" s="32" t="s">
        <v>37</v>
      </c>
      <c r="N18" s="32" t="s">
        <v>36</v>
      </c>
      <c r="O18" s="32" t="s">
        <v>37</v>
      </c>
      <c r="P18" s="32" t="s">
        <v>36</v>
      </c>
      <c r="Q18" s="32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5" customHeight="1">
      <c r="A19" s="31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1</v>
      </c>
      <c r="H19" s="20">
        <v>0</v>
      </c>
      <c r="I19" s="20">
        <v>0</v>
      </c>
      <c r="J19" s="20">
        <v>1</v>
      </c>
      <c r="K19" s="20">
        <v>2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" customHeight="1">
      <c r="A20" s="31" t="s">
        <v>69</v>
      </c>
      <c r="B20" s="20">
        <v>0</v>
      </c>
      <c r="C20" s="20">
        <v>0</v>
      </c>
      <c r="D20" s="20">
        <v>0</v>
      </c>
      <c r="E20" s="20">
        <v>0</v>
      </c>
      <c r="F20" s="20">
        <v>50</v>
      </c>
      <c r="G20" s="20">
        <v>165</v>
      </c>
      <c r="H20" s="20">
        <v>3</v>
      </c>
      <c r="I20" s="20">
        <v>18</v>
      </c>
      <c r="J20" s="20">
        <v>57</v>
      </c>
      <c r="K20" s="20">
        <v>126</v>
      </c>
      <c r="L20" s="20">
        <v>2</v>
      </c>
      <c r="M20" s="20">
        <v>10</v>
      </c>
      <c r="N20" s="20">
        <v>1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" customHeight="1">
      <c r="A21" s="31" t="s">
        <v>70</v>
      </c>
      <c r="B21" s="20">
        <v>0</v>
      </c>
      <c r="C21" s="20">
        <v>0</v>
      </c>
      <c r="D21" s="20">
        <v>0</v>
      </c>
      <c r="E21" s="20">
        <v>0</v>
      </c>
      <c r="F21" s="20">
        <v>39</v>
      </c>
      <c r="G21" s="20">
        <v>271</v>
      </c>
      <c r="H21" s="20">
        <v>1</v>
      </c>
      <c r="I21" s="20">
        <v>15</v>
      </c>
      <c r="J21" s="20">
        <v>96</v>
      </c>
      <c r="K21" s="35">
        <v>255</v>
      </c>
      <c r="L21" s="20">
        <v>3</v>
      </c>
      <c r="M21" s="20">
        <v>2</v>
      </c>
      <c r="N21" s="20">
        <v>1</v>
      </c>
      <c r="O21" s="20">
        <v>1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" customHeight="1">
      <c r="A22" s="31" t="s">
        <v>71</v>
      </c>
      <c r="B22" s="20">
        <v>0</v>
      </c>
      <c r="C22" s="20">
        <v>0</v>
      </c>
      <c r="D22" s="20">
        <v>0</v>
      </c>
      <c r="E22" s="20">
        <v>0</v>
      </c>
      <c r="F22" s="20">
        <v>33</v>
      </c>
      <c r="G22" s="20">
        <v>293</v>
      </c>
      <c r="H22" s="20">
        <v>1</v>
      </c>
      <c r="I22" s="20">
        <v>16</v>
      </c>
      <c r="J22" s="20">
        <v>73</v>
      </c>
      <c r="K22" s="20">
        <v>202</v>
      </c>
      <c r="L22" s="20">
        <v>0</v>
      </c>
      <c r="M22" s="20">
        <v>4</v>
      </c>
      <c r="N22" s="20">
        <v>1</v>
      </c>
      <c r="O22" s="20">
        <v>4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" customHeight="1">
      <c r="A23" s="31" t="s">
        <v>72</v>
      </c>
      <c r="B23" s="20">
        <v>0</v>
      </c>
      <c r="C23" s="20">
        <v>0</v>
      </c>
      <c r="D23" s="20">
        <v>0</v>
      </c>
      <c r="E23" s="20">
        <v>0</v>
      </c>
      <c r="F23" s="20">
        <v>15</v>
      </c>
      <c r="G23" s="20">
        <v>122</v>
      </c>
      <c r="H23" s="20">
        <v>0</v>
      </c>
      <c r="I23" s="20">
        <v>13</v>
      </c>
      <c r="J23" s="20">
        <v>35</v>
      </c>
      <c r="K23" s="20">
        <v>107</v>
      </c>
      <c r="L23" s="20">
        <v>2</v>
      </c>
      <c r="M23" s="20">
        <v>6</v>
      </c>
      <c r="N23" s="20">
        <v>1</v>
      </c>
      <c r="O23" s="20">
        <v>2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" customHeight="1">
      <c r="A24" s="31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2</v>
      </c>
      <c r="H24" s="20">
        <v>0</v>
      </c>
      <c r="I24" s="20">
        <v>0</v>
      </c>
      <c r="J24" s="20">
        <v>4</v>
      </c>
      <c r="K24" s="20">
        <v>4</v>
      </c>
      <c r="L24" s="20">
        <v>0</v>
      </c>
      <c r="M24" s="20">
        <v>1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" customHeight="1">
      <c r="A25" s="31" t="s">
        <v>34</v>
      </c>
      <c r="B25" s="20">
        <v>0</v>
      </c>
      <c r="C25" s="20">
        <v>0</v>
      </c>
      <c r="D25" s="20">
        <v>0</v>
      </c>
      <c r="E25" s="20">
        <v>0</v>
      </c>
      <c r="F25" s="20">
        <v>10</v>
      </c>
      <c r="G25" s="20">
        <v>18</v>
      </c>
      <c r="H25" s="20">
        <v>0</v>
      </c>
      <c r="I25" s="20">
        <v>3</v>
      </c>
      <c r="J25" s="20">
        <v>24</v>
      </c>
      <c r="K25" s="20">
        <v>38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" customHeight="1">
      <c r="A26" s="476" t="s">
        <v>3</v>
      </c>
      <c r="B26" s="20">
        <f t="shared" ref="B26:Q26" si="1">SUM(B19:B25)</f>
        <v>0</v>
      </c>
      <c r="C26" s="20">
        <f t="shared" si="1"/>
        <v>0</v>
      </c>
      <c r="D26" s="20">
        <f t="shared" si="1"/>
        <v>0</v>
      </c>
      <c r="E26" s="20">
        <f t="shared" si="1"/>
        <v>0</v>
      </c>
      <c r="F26" s="20">
        <f t="shared" si="1"/>
        <v>147</v>
      </c>
      <c r="G26" s="20">
        <f t="shared" si="1"/>
        <v>872</v>
      </c>
      <c r="H26" s="20">
        <f t="shared" si="1"/>
        <v>5</v>
      </c>
      <c r="I26" s="20">
        <f t="shared" si="1"/>
        <v>65</v>
      </c>
      <c r="J26" s="20">
        <f t="shared" si="1"/>
        <v>290</v>
      </c>
      <c r="K26" s="20">
        <f t="shared" si="1"/>
        <v>734</v>
      </c>
      <c r="L26" s="20">
        <f t="shared" si="1"/>
        <v>7</v>
      </c>
      <c r="M26" s="20">
        <f t="shared" si="1"/>
        <v>23</v>
      </c>
      <c r="N26" s="20">
        <f t="shared" si="1"/>
        <v>4</v>
      </c>
      <c r="O26" s="20">
        <f t="shared" si="1"/>
        <v>7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" customHeight="1">
      <c r="A27" s="461"/>
      <c r="B27" s="475">
        <f>SUM(B26+C26)</f>
        <v>0</v>
      </c>
      <c r="C27" s="461"/>
      <c r="D27" s="475">
        <f>SUM(D26+E26)</f>
        <v>0</v>
      </c>
      <c r="E27" s="461"/>
      <c r="F27" s="475">
        <f>SUM(F26+G26)</f>
        <v>1019</v>
      </c>
      <c r="G27" s="461"/>
      <c r="H27" s="475">
        <f>SUM(H26+I26)</f>
        <v>70</v>
      </c>
      <c r="I27" s="461"/>
      <c r="J27" s="475">
        <f>SUM(J26+K26)</f>
        <v>1024</v>
      </c>
      <c r="K27" s="461"/>
      <c r="L27" s="475">
        <f>SUM(L26+M26)</f>
        <v>30</v>
      </c>
      <c r="M27" s="461"/>
      <c r="N27" s="475">
        <f>SUM(N26+O26)</f>
        <v>11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87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L5" sqref="L5"/>
    </sheetView>
  </sheetViews>
  <sheetFormatPr defaultColWidth="14.4609375" defaultRowHeight="15" customHeight="1"/>
  <cols>
    <col min="1" max="1" width="10.69140625" style="9" customWidth="1"/>
    <col min="2" max="4" width="4.69140625" style="9" customWidth="1"/>
    <col min="5" max="5" width="5.69140625" style="9" customWidth="1"/>
    <col min="6" max="6" width="5.07421875" style="9" customWidth="1"/>
    <col min="7" max="7" width="6" style="9" customWidth="1"/>
    <col min="8" max="9" width="4.69140625" style="9" customWidth="1"/>
    <col min="10" max="10" width="7" style="9" customWidth="1"/>
    <col min="11" max="11" width="6.3046875" style="9" customWidth="1"/>
    <col min="12" max="12" width="4.69140625" style="9" customWidth="1"/>
    <col min="13" max="13" width="5.4609375" style="9" customWidth="1"/>
    <col min="14" max="17" width="4.69140625" style="9" customWidth="1"/>
    <col min="18" max="25" width="8.69140625" style="9" customWidth="1"/>
    <col min="26" max="16384" width="14.4609375" style="9"/>
  </cols>
  <sheetData>
    <row r="1" spans="1:25" ht="14.6">
      <c r="A1" s="479" t="s">
        <v>81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1" t="s">
        <v>69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1" t="s">
        <v>70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1</v>
      </c>
      <c r="H8" s="20">
        <v>0</v>
      </c>
      <c r="I8" s="20">
        <v>3</v>
      </c>
      <c r="J8" s="20">
        <v>0</v>
      </c>
      <c r="K8" s="20">
        <v>0</v>
      </c>
      <c r="L8" s="20">
        <v>1</v>
      </c>
      <c r="M8" s="20">
        <v>1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1" t="s">
        <v>71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9</v>
      </c>
      <c r="H9" s="20">
        <v>0</v>
      </c>
      <c r="I9" s="20">
        <v>0</v>
      </c>
      <c r="J9" s="20">
        <v>0</v>
      </c>
      <c r="K9" s="20">
        <v>3</v>
      </c>
      <c r="L9" s="20">
        <v>1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1" t="s">
        <v>72</v>
      </c>
      <c r="B10" s="20">
        <v>0</v>
      </c>
      <c r="C10" s="20">
        <v>0</v>
      </c>
      <c r="D10" s="20">
        <v>0</v>
      </c>
      <c r="E10" s="20">
        <v>0</v>
      </c>
      <c r="F10" s="20">
        <v>7</v>
      </c>
      <c r="G10" s="20">
        <v>40</v>
      </c>
      <c r="H10" s="20">
        <v>1</v>
      </c>
      <c r="I10" s="20">
        <v>4</v>
      </c>
      <c r="J10" s="20">
        <v>10</v>
      </c>
      <c r="K10" s="20">
        <v>6</v>
      </c>
      <c r="L10" s="20">
        <v>0</v>
      </c>
      <c r="M10" s="20">
        <v>1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1" t="s">
        <v>73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1</v>
      </c>
      <c r="J11" s="20">
        <v>0</v>
      </c>
      <c r="K11" s="20">
        <v>0</v>
      </c>
      <c r="L11" s="20">
        <v>1</v>
      </c>
      <c r="M11" s="20">
        <v>2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1" t="s">
        <v>34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2</v>
      </c>
      <c r="J12" s="20">
        <v>0</v>
      </c>
      <c r="K12" s="20">
        <v>2</v>
      </c>
      <c r="L12" s="20">
        <v>1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83" t="s">
        <v>3</v>
      </c>
      <c r="B13" s="20">
        <f t="shared" ref="B13:Q13" si="0">SUM(B6:B12)</f>
        <v>0</v>
      </c>
      <c r="C13" s="20">
        <f t="shared" si="0"/>
        <v>0</v>
      </c>
      <c r="D13" s="20">
        <f t="shared" si="0"/>
        <v>0</v>
      </c>
      <c r="E13" s="20">
        <f t="shared" si="0"/>
        <v>0</v>
      </c>
      <c r="F13" s="20">
        <f t="shared" si="0"/>
        <v>7</v>
      </c>
      <c r="G13" s="20">
        <f t="shared" si="0"/>
        <v>50</v>
      </c>
      <c r="H13" s="20">
        <f t="shared" si="0"/>
        <v>1</v>
      </c>
      <c r="I13" s="20">
        <f t="shared" si="0"/>
        <v>10</v>
      </c>
      <c r="J13" s="20">
        <f t="shared" si="0"/>
        <v>10</v>
      </c>
      <c r="K13" s="20">
        <f t="shared" si="0"/>
        <v>11</v>
      </c>
      <c r="L13" s="20">
        <f t="shared" si="0"/>
        <v>4</v>
      </c>
      <c r="M13" s="20">
        <f t="shared" si="0"/>
        <v>4</v>
      </c>
      <c r="N13" s="20">
        <f t="shared" si="0"/>
        <v>0</v>
      </c>
      <c r="O13" s="20">
        <f t="shared" si="0"/>
        <v>0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5.75" customHeight="1">
      <c r="A14" s="461"/>
      <c r="B14" s="475">
        <f>SUM(B13+C13)</f>
        <v>0</v>
      </c>
      <c r="C14" s="461"/>
      <c r="D14" s="475">
        <f>SUM(D13+E13)</f>
        <v>0</v>
      </c>
      <c r="E14" s="461"/>
      <c r="F14" s="475">
        <f>SUM(F13+G13)</f>
        <v>57</v>
      </c>
      <c r="G14" s="461"/>
      <c r="H14" s="475">
        <f>SUM(H13+I13)</f>
        <v>11</v>
      </c>
      <c r="I14" s="461"/>
      <c r="J14" s="475">
        <f>SUM(J13+K13)</f>
        <v>21</v>
      </c>
      <c r="K14" s="461"/>
      <c r="L14" s="475">
        <f>SUM(L13+M13)</f>
        <v>8</v>
      </c>
      <c r="M14" s="461"/>
      <c r="N14" s="475">
        <f>SUM(N13+O13)</f>
        <v>0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484" t="s">
        <v>74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61"/>
      <c r="B18" s="32" t="s">
        <v>36</v>
      </c>
      <c r="C18" s="32" t="s">
        <v>37</v>
      </c>
      <c r="D18" s="32" t="s">
        <v>36</v>
      </c>
      <c r="E18" s="32" t="s">
        <v>37</v>
      </c>
      <c r="F18" s="32" t="s">
        <v>36</v>
      </c>
      <c r="G18" s="32" t="s">
        <v>37</v>
      </c>
      <c r="H18" s="32" t="s">
        <v>36</v>
      </c>
      <c r="I18" s="32" t="s">
        <v>37</v>
      </c>
      <c r="J18" s="32" t="s">
        <v>36</v>
      </c>
      <c r="K18" s="32" t="s">
        <v>37</v>
      </c>
      <c r="L18" s="32" t="s">
        <v>36</v>
      </c>
      <c r="M18" s="32" t="s">
        <v>37</v>
      </c>
      <c r="N18" s="32" t="s">
        <v>36</v>
      </c>
      <c r="O18" s="32" t="s">
        <v>37</v>
      </c>
      <c r="P18" s="32" t="s">
        <v>36</v>
      </c>
      <c r="Q18" s="32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1" t="s">
        <v>68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1</v>
      </c>
      <c r="H19" s="20">
        <v>0</v>
      </c>
      <c r="I19" s="20">
        <v>0</v>
      </c>
      <c r="J19" s="20">
        <v>1</v>
      </c>
      <c r="K19" s="20">
        <v>2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1" t="s">
        <v>69</v>
      </c>
      <c r="B20" s="20">
        <v>0</v>
      </c>
      <c r="C20" s="20">
        <v>0</v>
      </c>
      <c r="D20" s="20">
        <v>0</v>
      </c>
      <c r="E20" s="20">
        <v>0</v>
      </c>
      <c r="F20" s="20">
        <v>19</v>
      </c>
      <c r="G20" s="20">
        <v>140</v>
      </c>
      <c r="H20" s="20">
        <v>0</v>
      </c>
      <c r="I20" s="20">
        <v>0</v>
      </c>
      <c r="J20" s="20">
        <v>40</v>
      </c>
      <c r="K20" s="20">
        <v>94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1" t="s">
        <v>70</v>
      </c>
      <c r="B21" s="20">
        <v>0</v>
      </c>
      <c r="C21" s="20">
        <v>0</v>
      </c>
      <c r="D21" s="20">
        <v>0</v>
      </c>
      <c r="E21" s="20">
        <v>0</v>
      </c>
      <c r="F21" s="20">
        <v>38</v>
      </c>
      <c r="G21" s="20">
        <v>226</v>
      </c>
      <c r="H21" s="20">
        <v>0</v>
      </c>
      <c r="I21" s="20">
        <v>0</v>
      </c>
      <c r="J21" s="20">
        <v>70</v>
      </c>
      <c r="K21" s="20">
        <v>180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1" t="s">
        <v>71</v>
      </c>
      <c r="B22" s="20">
        <v>0</v>
      </c>
      <c r="C22" s="20">
        <v>0</v>
      </c>
      <c r="D22" s="20">
        <v>0</v>
      </c>
      <c r="E22" s="20">
        <v>0</v>
      </c>
      <c r="F22" s="20">
        <v>18</v>
      </c>
      <c r="G22" s="20">
        <v>152</v>
      </c>
      <c r="H22" s="20">
        <v>0</v>
      </c>
      <c r="I22" s="20">
        <v>0</v>
      </c>
      <c r="J22" s="20">
        <v>41</v>
      </c>
      <c r="K22" s="20">
        <v>75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1" t="s">
        <v>72</v>
      </c>
      <c r="B23" s="20">
        <v>0</v>
      </c>
      <c r="C23" s="20">
        <v>0</v>
      </c>
      <c r="D23" s="20">
        <v>0</v>
      </c>
      <c r="E23" s="20">
        <v>0</v>
      </c>
      <c r="F23" s="20">
        <v>34</v>
      </c>
      <c r="G23" s="20">
        <v>193</v>
      </c>
      <c r="H23" s="20">
        <v>0</v>
      </c>
      <c r="I23" s="20">
        <v>0</v>
      </c>
      <c r="J23" s="20">
        <v>26</v>
      </c>
      <c r="K23" s="20">
        <v>35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1" t="s">
        <v>73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2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2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1" t="s">
        <v>34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27</v>
      </c>
      <c r="H25" s="20">
        <v>13</v>
      </c>
      <c r="I25" s="20">
        <v>89</v>
      </c>
      <c r="J25" s="20">
        <v>24</v>
      </c>
      <c r="K25" s="20">
        <v>19</v>
      </c>
      <c r="L25" s="20">
        <v>52</v>
      </c>
      <c r="M25" s="20">
        <v>140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83" t="s">
        <v>3</v>
      </c>
      <c r="B26" s="20">
        <f t="shared" ref="B26:Q26" si="1">SUM(B19:B25)</f>
        <v>0</v>
      </c>
      <c r="C26" s="20">
        <f t="shared" si="1"/>
        <v>0</v>
      </c>
      <c r="D26" s="20">
        <f t="shared" si="1"/>
        <v>0</v>
      </c>
      <c r="E26" s="20">
        <f t="shared" si="1"/>
        <v>0</v>
      </c>
      <c r="F26" s="20">
        <f t="shared" si="1"/>
        <v>109</v>
      </c>
      <c r="G26" s="20">
        <f t="shared" si="1"/>
        <v>741</v>
      </c>
      <c r="H26" s="20">
        <f t="shared" si="1"/>
        <v>13</v>
      </c>
      <c r="I26" s="20">
        <f t="shared" si="1"/>
        <v>89</v>
      </c>
      <c r="J26" s="20">
        <f t="shared" si="1"/>
        <v>202</v>
      </c>
      <c r="K26" s="20">
        <f t="shared" si="1"/>
        <v>405</v>
      </c>
      <c r="L26" s="20">
        <f t="shared" si="1"/>
        <v>52</v>
      </c>
      <c r="M26" s="20">
        <f t="shared" si="1"/>
        <v>142</v>
      </c>
      <c r="N26" s="20">
        <f t="shared" si="1"/>
        <v>0</v>
      </c>
      <c r="O26" s="20">
        <f t="shared" si="1"/>
        <v>0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0</v>
      </c>
      <c r="C27" s="461"/>
      <c r="D27" s="475">
        <f>SUM(D26+E26)</f>
        <v>0</v>
      </c>
      <c r="E27" s="461"/>
      <c r="F27" s="475">
        <f>SUM(F26+G26)</f>
        <v>850</v>
      </c>
      <c r="G27" s="461"/>
      <c r="H27" s="475">
        <f>SUM(H26+I26)</f>
        <v>102</v>
      </c>
      <c r="I27" s="461"/>
      <c r="J27" s="475">
        <f>SUM(J26+K26)</f>
        <v>607</v>
      </c>
      <c r="K27" s="461"/>
      <c r="L27" s="475">
        <f>SUM(L26+M26)</f>
        <v>194</v>
      </c>
      <c r="M27" s="461"/>
      <c r="N27" s="475">
        <f>SUM(N26+O26)</f>
        <v>0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96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Z14" sqref="Z14"/>
    </sheetView>
  </sheetViews>
  <sheetFormatPr defaultColWidth="14.4609375" defaultRowHeight="15" customHeight="1"/>
  <cols>
    <col min="1" max="1" width="10.84375" style="9" customWidth="1"/>
    <col min="2" max="4" width="4.69140625" style="9" customWidth="1"/>
    <col min="5" max="5" width="5.3046875" style="9" customWidth="1"/>
    <col min="6" max="6" width="7" style="9" customWidth="1"/>
    <col min="7" max="7" width="7.07421875" style="9" customWidth="1"/>
    <col min="8" max="8" width="4.69140625" style="9" customWidth="1"/>
    <col min="9" max="9" width="5.69140625" style="9" customWidth="1"/>
    <col min="10" max="10" width="7" style="9" customWidth="1"/>
    <col min="11" max="11" width="6.3046875" style="9" customWidth="1"/>
    <col min="12" max="12" width="4.69140625" style="9" customWidth="1"/>
    <col min="13" max="13" width="6.69140625" style="9" customWidth="1"/>
    <col min="14" max="17" width="4.69140625" style="9" customWidth="1"/>
    <col min="18" max="25" width="8.69140625" style="9" customWidth="1"/>
    <col min="26" max="16384" width="14.4609375" style="9"/>
  </cols>
  <sheetData>
    <row r="1" spans="1:25" ht="14.6">
      <c r="A1" s="479" t="s">
        <v>82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65</v>
      </c>
      <c r="B3" s="476" t="s">
        <v>66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1" t="s">
        <v>68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1" t="s">
        <v>69</v>
      </c>
      <c r="B7" s="20">
        <v>0</v>
      </c>
      <c r="C7" s="20">
        <v>0</v>
      </c>
      <c r="D7" s="20">
        <v>0</v>
      </c>
      <c r="E7" s="20">
        <v>2</v>
      </c>
      <c r="F7" s="20">
        <v>1</v>
      </c>
      <c r="G7" s="20">
        <v>0</v>
      </c>
      <c r="H7" s="20">
        <v>0</v>
      </c>
      <c r="I7" s="20">
        <v>1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1" t="s">
        <v>70</v>
      </c>
      <c r="B8" s="20">
        <v>0</v>
      </c>
      <c r="C8" s="20">
        <v>0</v>
      </c>
      <c r="D8" s="20">
        <v>0</v>
      </c>
      <c r="E8" s="20">
        <v>3</v>
      </c>
      <c r="F8" s="20">
        <v>0</v>
      </c>
      <c r="G8" s="20">
        <v>1</v>
      </c>
      <c r="H8" s="20">
        <v>0</v>
      </c>
      <c r="I8" s="20">
        <v>3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1" t="s">
        <v>71</v>
      </c>
      <c r="B9" s="20">
        <v>0</v>
      </c>
      <c r="C9" s="20">
        <v>0</v>
      </c>
      <c r="D9" s="20">
        <v>1</v>
      </c>
      <c r="E9" s="20">
        <v>2</v>
      </c>
      <c r="F9" s="20">
        <v>0</v>
      </c>
      <c r="G9" s="20">
        <v>5</v>
      </c>
      <c r="H9" s="20">
        <v>1</v>
      </c>
      <c r="I9" s="20">
        <v>2</v>
      </c>
      <c r="J9" s="20">
        <v>1</v>
      </c>
      <c r="K9" s="20">
        <v>1</v>
      </c>
      <c r="L9" s="20">
        <v>0</v>
      </c>
      <c r="M9" s="20">
        <v>1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1" t="s">
        <v>72</v>
      </c>
      <c r="B10" s="20">
        <v>0</v>
      </c>
      <c r="C10" s="20">
        <v>0</v>
      </c>
      <c r="D10" s="20">
        <v>0</v>
      </c>
      <c r="E10" s="20">
        <v>3</v>
      </c>
      <c r="F10" s="20">
        <v>0</v>
      </c>
      <c r="G10" s="20">
        <v>6</v>
      </c>
      <c r="H10" s="20">
        <v>0</v>
      </c>
      <c r="I10" s="20">
        <v>2</v>
      </c>
      <c r="J10" s="20">
        <v>1</v>
      </c>
      <c r="K10" s="20">
        <v>2</v>
      </c>
      <c r="L10" s="20">
        <v>0</v>
      </c>
      <c r="M10" s="20">
        <v>1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1" t="s">
        <v>73</v>
      </c>
      <c r="B11" s="20">
        <v>0</v>
      </c>
      <c r="C11" s="20">
        <v>1</v>
      </c>
      <c r="D11" s="20">
        <v>0</v>
      </c>
      <c r="E11" s="20">
        <v>12</v>
      </c>
      <c r="F11" s="20">
        <v>0</v>
      </c>
      <c r="G11" s="20">
        <v>3</v>
      </c>
      <c r="H11" s="20">
        <v>0</v>
      </c>
      <c r="I11" s="20">
        <v>2</v>
      </c>
      <c r="J11" s="20">
        <v>2</v>
      </c>
      <c r="K11" s="20">
        <v>1</v>
      </c>
      <c r="L11" s="20">
        <v>2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1" t="s">
        <v>34</v>
      </c>
      <c r="B12" s="20">
        <v>0</v>
      </c>
      <c r="C12" s="20">
        <v>0</v>
      </c>
      <c r="D12" s="20">
        <v>0</v>
      </c>
      <c r="E12" s="20">
        <v>3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/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483" t="s">
        <v>3</v>
      </c>
      <c r="B13" s="20">
        <f t="shared" ref="B13:Q13" si="0">SUM(B6:B12)</f>
        <v>0</v>
      </c>
      <c r="C13" s="20">
        <f t="shared" si="0"/>
        <v>1</v>
      </c>
      <c r="D13" s="20">
        <f t="shared" si="0"/>
        <v>1</v>
      </c>
      <c r="E13" s="20">
        <f t="shared" si="0"/>
        <v>25</v>
      </c>
      <c r="F13" s="20">
        <f t="shared" si="0"/>
        <v>1</v>
      </c>
      <c r="G13" s="20">
        <f t="shared" si="0"/>
        <v>15</v>
      </c>
      <c r="H13" s="20">
        <f t="shared" si="0"/>
        <v>1</v>
      </c>
      <c r="I13" s="20">
        <f t="shared" si="0"/>
        <v>10</v>
      </c>
      <c r="J13" s="20">
        <f t="shared" si="0"/>
        <v>4</v>
      </c>
      <c r="K13" s="20">
        <f t="shared" si="0"/>
        <v>4</v>
      </c>
      <c r="L13" s="20">
        <f t="shared" si="0"/>
        <v>2</v>
      </c>
      <c r="M13" s="20">
        <f t="shared" si="0"/>
        <v>2</v>
      </c>
      <c r="N13" s="20">
        <f t="shared" si="0"/>
        <v>0</v>
      </c>
      <c r="O13" s="20">
        <f t="shared" si="0"/>
        <v>0</v>
      </c>
      <c r="P13" s="20">
        <f t="shared" si="0"/>
        <v>0</v>
      </c>
      <c r="Q13" s="20">
        <f t="shared" si="0"/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461"/>
      <c r="B14" s="475">
        <f>SUM(B13+C13)</f>
        <v>1</v>
      </c>
      <c r="C14" s="461"/>
      <c r="D14" s="475">
        <f>SUM(D13+E13)</f>
        <v>26</v>
      </c>
      <c r="E14" s="461"/>
      <c r="F14" s="475">
        <f>SUM(F13+G13)</f>
        <v>16</v>
      </c>
      <c r="G14" s="461"/>
      <c r="H14" s="475">
        <f>SUM(H13+I13)</f>
        <v>11</v>
      </c>
      <c r="I14" s="461"/>
      <c r="J14" s="475">
        <f>SUM(J13+K13)</f>
        <v>8</v>
      </c>
      <c r="K14" s="461"/>
      <c r="L14" s="475">
        <f>SUM(L13+M13)</f>
        <v>4</v>
      </c>
      <c r="M14" s="461"/>
      <c r="N14" s="475">
        <f>SUM(N13+O13)</f>
        <v>0</v>
      </c>
      <c r="O14" s="461"/>
      <c r="P14" s="475">
        <f>SUM(P13+Q13)</f>
        <v>0</v>
      </c>
      <c r="Q14" s="461"/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484" t="s">
        <v>43</v>
      </c>
      <c r="B15" s="461"/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1"/>
      <c r="Q15" s="461"/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78" t="s">
        <v>65</v>
      </c>
      <c r="B16" s="476" t="s">
        <v>66</v>
      </c>
      <c r="C16" s="461"/>
      <c r="D16" s="461"/>
      <c r="E16" s="461"/>
      <c r="F16" s="476" t="s">
        <v>15</v>
      </c>
      <c r="G16" s="461"/>
      <c r="H16" s="461"/>
      <c r="I16" s="461"/>
      <c r="J16" s="476" t="s">
        <v>16</v>
      </c>
      <c r="K16" s="461"/>
      <c r="L16" s="461"/>
      <c r="M16" s="461"/>
      <c r="N16" s="476" t="s">
        <v>67</v>
      </c>
      <c r="O16" s="461"/>
      <c r="P16" s="461"/>
      <c r="Q16" s="461"/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6" t="s">
        <v>1</v>
      </c>
      <c r="C17" s="461"/>
      <c r="D17" s="476" t="s">
        <v>17</v>
      </c>
      <c r="E17" s="461"/>
      <c r="F17" s="476" t="s">
        <v>1</v>
      </c>
      <c r="G17" s="461"/>
      <c r="H17" s="476" t="s">
        <v>17</v>
      </c>
      <c r="I17" s="461"/>
      <c r="J17" s="476" t="s">
        <v>1</v>
      </c>
      <c r="K17" s="461"/>
      <c r="L17" s="476" t="s">
        <v>17</v>
      </c>
      <c r="M17" s="461"/>
      <c r="N17" s="476" t="s">
        <v>1</v>
      </c>
      <c r="O17" s="461"/>
      <c r="P17" s="476" t="s">
        <v>17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61"/>
      <c r="B18" s="32" t="s">
        <v>36</v>
      </c>
      <c r="C18" s="32" t="s">
        <v>37</v>
      </c>
      <c r="D18" s="32" t="s">
        <v>36</v>
      </c>
      <c r="E18" s="32" t="s">
        <v>37</v>
      </c>
      <c r="F18" s="32" t="s">
        <v>36</v>
      </c>
      <c r="G18" s="32" t="s">
        <v>37</v>
      </c>
      <c r="H18" s="32" t="s">
        <v>36</v>
      </c>
      <c r="I18" s="32" t="s">
        <v>37</v>
      </c>
      <c r="J18" s="32" t="s">
        <v>36</v>
      </c>
      <c r="K18" s="32" t="s">
        <v>37</v>
      </c>
      <c r="L18" s="32" t="s">
        <v>36</v>
      </c>
      <c r="M18" s="32" t="s">
        <v>37</v>
      </c>
      <c r="N18" s="32" t="s">
        <v>36</v>
      </c>
      <c r="O18" s="32" t="s">
        <v>37</v>
      </c>
      <c r="P18" s="32" t="s">
        <v>36</v>
      </c>
      <c r="Q18" s="32" t="s">
        <v>37</v>
      </c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31" t="s">
        <v>68</v>
      </c>
      <c r="B19" s="20">
        <v>0</v>
      </c>
      <c r="C19" s="20">
        <v>0</v>
      </c>
      <c r="D19" s="20">
        <v>0</v>
      </c>
      <c r="E19" s="20">
        <v>8</v>
      </c>
      <c r="F19" s="20">
        <v>0</v>
      </c>
      <c r="G19" s="20">
        <v>0</v>
      </c>
      <c r="H19" s="20">
        <v>0</v>
      </c>
      <c r="I19" s="20">
        <v>1</v>
      </c>
      <c r="J19" s="20">
        <v>2</v>
      </c>
      <c r="K19" s="20">
        <v>5</v>
      </c>
      <c r="L19" s="20">
        <v>1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31" t="s">
        <v>69</v>
      </c>
      <c r="B20" s="20">
        <v>0</v>
      </c>
      <c r="C20" s="20">
        <v>0</v>
      </c>
      <c r="D20" s="20">
        <v>0</v>
      </c>
      <c r="E20" s="20">
        <v>7</v>
      </c>
      <c r="F20" s="20">
        <v>2</v>
      </c>
      <c r="G20" s="20">
        <v>33</v>
      </c>
      <c r="H20" s="20">
        <v>1</v>
      </c>
      <c r="I20" s="20">
        <v>20</v>
      </c>
      <c r="J20" s="20">
        <v>3</v>
      </c>
      <c r="K20" s="20">
        <v>14</v>
      </c>
      <c r="L20" s="20">
        <v>2</v>
      </c>
      <c r="M20" s="20">
        <v>6</v>
      </c>
      <c r="N20" s="20">
        <v>0</v>
      </c>
      <c r="O20" s="20">
        <v>0</v>
      </c>
      <c r="P20" s="20">
        <v>0</v>
      </c>
      <c r="Q20" s="20">
        <v>0</v>
      </c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31" t="s">
        <v>70</v>
      </c>
      <c r="B21" s="20">
        <v>0</v>
      </c>
      <c r="C21" s="20">
        <v>0</v>
      </c>
      <c r="D21" s="20">
        <v>0</v>
      </c>
      <c r="E21" s="20">
        <v>11</v>
      </c>
      <c r="F21" s="20">
        <v>5</v>
      </c>
      <c r="G21" s="20">
        <v>55</v>
      </c>
      <c r="H21" s="20">
        <v>2</v>
      </c>
      <c r="I21" s="20">
        <v>20</v>
      </c>
      <c r="J21" s="20">
        <v>12</v>
      </c>
      <c r="K21" s="20">
        <v>19</v>
      </c>
      <c r="L21" s="20">
        <v>5</v>
      </c>
      <c r="M21" s="20">
        <v>8</v>
      </c>
      <c r="N21" s="20">
        <v>0</v>
      </c>
      <c r="O21" s="20">
        <v>0</v>
      </c>
      <c r="P21" s="20">
        <v>0</v>
      </c>
      <c r="Q21" s="20">
        <v>0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1" t="s">
        <v>71</v>
      </c>
      <c r="B22" s="20">
        <v>0</v>
      </c>
      <c r="C22" s="20">
        <v>0</v>
      </c>
      <c r="D22" s="20">
        <v>0</v>
      </c>
      <c r="E22" s="20">
        <v>10</v>
      </c>
      <c r="F22" s="20">
        <v>4</v>
      </c>
      <c r="G22" s="20">
        <v>45</v>
      </c>
      <c r="H22" s="20">
        <v>1</v>
      </c>
      <c r="I22" s="20">
        <v>21</v>
      </c>
      <c r="J22" s="20">
        <v>16</v>
      </c>
      <c r="K22" s="20">
        <v>26</v>
      </c>
      <c r="L22" s="20">
        <v>7</v>
      </c>
      <c r="M22" s="20">
        <v>4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1" t="s">
        <v>72</v>
      </c>
      <c r="B23" s="20">
        <v>0</v>
      </c>
      <c r="C23" s="20">
        <v>1</v>
      </c>
      <c r="D23" s="20">
        <v>2</v>
      </c>
      <c r="E23" s="20">
        <v>31</v>
      </c>
      <c r="F23" s="20">
        <v>0</v>
      </c>
      <c r="G23" s="20">
        <v>16</v>
      </c>
      <c r="H23" s="20">
        <v>1</v>
      </c>
      <c r="I23" s="20">
        <v>10</v>
      </c>
      <c r="J23" s="20">
        <v>9</v>
      </c>
      <c r="K23" s="20">
        <v>27</v>
      </c>
      <c r="L23" s="20">
        <v>1</v>
      </c>
      <c r="M23" s="20">
        <v>2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1" t="s">
        <v>73</v>
      </c>
      <c r="B24" s="20">
        <v>0</v>
      </c>
      <c r="C24" s="20">
        <v>0</v>
      </c>
      <c r="D24" s="20">
        <v>0</v>
      </c>
      <c r="E24" s="20">
        <v>29</v>
      </c>
      <c r="F24" s="20">
        <v>0</v>
      </c>
      <c r="G24" s="20">
        <v>8</v>
      </c>
      <c r="H24" s="20">
        <v>2</v>
      </c>
      <c r="I24" s="20">
        <v>6</v>
      </c>
      <c r="J24" s="20">
        <v>20</v>
      </c>
      <c r="K24" s="20">
        <v>32</v>
      </c>
      <c r="L24" s="20">
        <v>4</v>
      </c>
      <c r="M24" s="20">
        <v>11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1" t="s">
        <v>34</v>
      </c>
      <c r="B25" s="20">
        <v>0</v>
      </c>
      <c r="C25" s="20">
        <v>1</v>
      </c>
      <c r="D25" s="20">
        <v>1</v>
      </c>
      <c r="E25" s="20">
        <v>20</v>
      </c>
      <c r="F25" s="20">
        <v>9</v>
      </c>
      <c r="G25" s="20">
        <v>10</v>
      </c>
      <c r="H25" s="20">
        <v>1</v>
      </c>
      <c r="I25" s="20">
        <v>1</v>
      </c>
      <c r="J25" s="20">
        <v>0</v>
      </c>
      <c r="K25" s="20">
        <v>6</v>
      </c>
      <c r="L25" s="20">
        <v>0</v>
      </c>
      <c r="M25" s="20">
        <v>2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483" t="s">
        <v>3</v>
      </c>
      <c r="B26" s="20">
        <f t="shared" ref="B26:Q26" si="1">SUM(B19:B25)</f>
        <v>0</v>
      </c>
      <c r="C26" s="20">
        <f t="shared" si="1"/>
        <v>2</v>
      </c>
      <c r="D26" s="20">
        <f t="shared" si="1"/>
        <v>3</v>
      </c>
      <c r="E26" s="20">
        <f t="shared" si="1"/>
        <v>116</v>
      </c>
      <c r="F26" s="20">
        <f t="shared" si="1"/>
        <v>20</v>
      </c>
      <c r="G26" s="20">
        <f t="shared" si="1"/>
        <v>167</v>
      </c>
      <c r="H26" s="20">
        <f t="shared" si="1"/>
        <v>8</v>
      </c>
      <c r="I26" s="20">
        <f t="shared" si="1"/>
        <v>79</v>
      </c>
      <c r="J26" s="20">
        <f t="shared" si="1"/>
        <v>62</v>
      </c>
      <c r="K26" s="20">
        <f t="shared" si="1"/>
        <v>129</v>
      </c>
      <c r="L26" s="20">
        <f t="shared" si="1"/>
        <v>20</v>
      </c>
      <c r="M26" s="20">
        <f t="shared" si="1"/>
        <v>33</v>
      </c>
      <c r="N26" s="20">
        <f t="shared" si="1"/>
        <v>0</v>
      </c>
      <c r="O26" s="20">
        <f t="shared" si="1"/>
        <v>0</v>
      </c>
      <c r="P26" s="20">
        <f t="shared" si="1"/>
        <v>0</v>
      </c>
      <c r="Q26" s="20">
        <f t="shared" si="1"/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461"/>
      <c r="B27" s="475">
        <f>SUM(B26+C26)</f>
        <v>2</v>
      </c>
      <c r="C27" s="461"/>
      <c r="D27" s="475">
        <f>SUM(D26+E26)</f>
        <v>119</v>
      </c>
      <c r="E27" s="461"/>
      <c r="F27" s="475">
        <f>SUM(F26+G26)</f>
        <v>187</v>
      </c>
      <c r="G27" s="461"/>
      <c r="H27" s="475">
        <f>SUM(H26+I26)</f>
        <v>87</v>
      </c>
      <c r="I27" s="461"/>
      <c r="J27" s="475">
        <f>SUM(J26+K26)</f>
        <v>191</v>
      </c>
      <c r="K27" s="461"/>
      <c r="L27" s="475">
        <f>SUM(L26+M26)</f>
        <v>53</v>
      </c>
      <c r="M27" s="461"/>
      <c r="N27" s="475">
        <f>SUM(N26+O26)</f>
        <v>0</v>
      </c>
      <c r="O27" s="461"/>
      <c r="P27" s="475">
        <f>SUM(P26+Q26)</f>
        <v>0</v>
      </c>
      <c r="Q27" s="461"/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17:M17"/>
    <mergeCell ref="J14:K14"/>
    <mergeCell ref="L14:M14"/>
    <mergeCell ref="N14:O14"/>
    <mergeCell ref="P14:Q14"/>
    <mergeCell ref="A15:Q15"/>
    <mergeCell ref="A16:A18"/>
    <mergeCell ref="B16:E16"/>
    <mergeCell ref="F16:I16"/>
    <mergeCell ref="J16:M16"/>
    <mergeCell ref="N16:Q16"/>
    <mergeCell ref="A13:A14"/>
    <mergeCell ref="B14:C14"/>
    <mergeCell ref="D14:E14"/>
    <mergeCell ref="F14:G14"/>
    <mergeCell ref="H14:I14"/>
    <mergeCell ref="P27:Q27"/>
    <mergeCell ref="N17:O17"/>
    <mergeCell ref="P17:Q17"/>
    <mergeCell ref="A26:A27"/>
    <mergeCell ref="B27:C27"/>
    <mergeCell ref="D27:E27"/>
    <mergeCell ref="F27:G27"/>
    <mergeCell ref="H27:I27"/>
    <mergeCell ref="J27:K27"/>
    <mergeCell ref="L27:M27"/>
    <mergeCell ref="N27:O27"/>
    <mergeCell ref="B17:C17"/>
    <mergeCell ref="D17:E17"/>
    <mergeCell ref="F17:G17"/>
    <mergeCell ref="H17:I17"/>
    <mergeCell ref="J17:K17"/>
  </mergeCells>
  <pageMargins left="0.7" right="0.7" top="0.75" bottom="0.75" header="0.3" footer="0.3"/>
  <pageSetup scale="91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Q33"/>
    </sheetView>
  </sheetViews>
  <sheetFormatPr defaultColWidth="14.4609375" defaultRowHeight="15" customHeight="1"/>
  <cols>
    <col min="1" max="1" width="12" style="9" customWidth="1"/>
    <col min="2" max="4" width="4.69140625" style="9" customWidth="1"/>
    <col min="5" max="5" width="6.3046875" style="9" customWidth="1"/>
    <col min="6" max="6" width="4.69140625" style="9" customWidth="1"/>
    <col min="7" max="7" width="5.3046875" style="9" customWidth="1"/>
    <col min="8" max="8" width="4.69140625" style="9" customWidth="1"/>
    <col min="9" max="9" width="6.07421875" style="9" customWidth="1"/>
    <col min="10" max="10" width="6.84375" style="9" customWidth="1"/>
    <col min="11" max="11" width="6.69140625" style="9" customWidth="1"/>
    <col min="12" max="12" width="4.69140625" style="9" customWidth="1"/>
    <col min="13" max="13" width="5.84375" style="9" customWidth="1"/>
    <col min="14" max="18" width="4.69140625" style="9" customWidth="1"/>
    <col min="19" max="25" width="8.69140625" style="9" customWidth="1"/>
    <col min="26" max="16384" width="14.4609375" style="9"/>
  </cols>
  <sheetData>
    <row r="1" spans="1:25" ht="14.6">
      <c r="A1" s="479" t="s">
        <v>83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84</v>
      </c>
      <c r="B3" s="476" t="s">
        <v>56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5.75" customHeight="1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21" customHeight="1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36" t="s">
        <v>34</v>
      </c>
      <c r="B15" s="20">
        <v>0</v>
      </c>
      <c r="C15" s="20">
        <v>0</v>
      </c>
      <c r="D15" s="20"/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0</v>
      </c>
      <c r="D16" s="20">
        <f t="shared" si="0"/>
        <v>0</v>
      </c>
      <c r="E16" s="20">
        <f t="shared" si="0"/>
        <v>0</v>
      </c>
      <c r="F16" s="20">
        <f t="shared" si="0"/>
        <v>0</v>
      </c>
      <c r="G16" s="20">
        <f t="shared" si="0"/>
        <v>0</v>
      </c>
      <c r="H16" s="20">
        <f t="shared" si="0"/>
        <v>0</v>
      </c>
      <c r="I16" s="20">
        <f t="shared" si="0"/>
        <v>0</v>
      </c>
      <c r="J16" s="20">
        <f t="shared" si="0"/>
        <v>0</v>
      </c>
      <c r="K16" s="20">
        <f t="shared" si="0"/>
        <v>0</v>
      </c>
      <c r="L16" s="20">
        <f t="shared" si="0"/>
        <v>0</v>
      </c>
      <c r="M16" s="20">
        <f t="shared" si="0"/>
        <v>0</v>
      </c>
      <c r="N16" s="20">
        <f t="shared" si="0"/>
        <v>0</v>
      </c>
      <c r="O16" s="20">
        <f t="shared" si="0"/>
        <v>0</v>
      </c>
      <c r="P16" s="20">
        <f t="shared" si="0"/>
        <v>0</v>
      </c>
      <c r="Q16" s="20">
        <f t="shared" si="0"/>
        <v>0</v>
      </c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5">
        <f>SUM(B16+C16)</f>
        <v>0</v>
      </c>
      <c r="C17" s="461"/>
      <c r="D17" s="475">
        <f>SUM(D16+E16)</f>
        <v>0</v>
      </c>
      <c r="E17" s="461"/>
      <c r="F17" s="475">
        <f>SUM(F16+G16)</f>
        <v>0</v>
      </c>
      <c r="G17" s="461"/>
      <c r="H17" s="475">
        <f>SUM(H16+I16)</f>
        <v>0</v>
      </c>
      <c r="I17" s="461"/>
      <c r="J17" s="475">
        <f>SUM(J16+K16)</f>
        <v>0</v>
      </c>
      <c r="K17" s="461"/>
      <c r="L17" s="475">
        <f>SUM(L16+M16)</f>
        <v>0</v>
      </c>
      <c r="M17" s="461"/>
      <c r="N17" s="475">
        <f>SUM(N16+O16)</f>
        <v>0</v>
      </c>
      <c r="O17" s="461"/>
      <c r="P17" s="475">
        <f>SUM(P16+Q16)</f>
        <v>0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84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478" t="s">
        <v>84</v>
      </c>
      <c r="B19" s="476" t="s">
        <v>56</v>
      </c>
      <c r="C19" s="461"/>
      <c r="D19" s="461"/>
      <c r="E19" s="461"/>
      <c r="F19" s="476" t="s">
        <v>15</v>
      </c>
      <c r="G19" s="461"/>
      <c r="H19" s="461"/>
      <c r="I19" s="461"/>
      <c r="J19" s="476" t="s">
        <v>16</v>
      </c>
      <c r="K19" s="461"/>
      <c r="L19" s="461"/>
      <c r="M19" s="461"/>
      <c r="N19" s="476" t="s">
        <v>67</v>
      </c>
      <c r="O19" s="461"/>
      <c r="P19" s="461"/>
      <c r="Q19" s="461"/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461"/>
      <c r="B20" s="476" t="s">
        <v>1</v>
      </c>
      <c r="C20" s="461"/>
      <c r="D20" s="476" t="s">
        <v>17</v>
      </c>
      <c r="E20" s="461"/>
      <c r="F20" s="476" t="s">
        <v>1</v>
      </c>
      <c r="G20" s="461"/>
      <c r="H20" s="476" t="s">
        <v>17</v>
      </c>
      <c r="I20" s="461"/>
      <c r="J20" s="476" t="s">
        <v>1</v>
      </c>
      <c r="K20" s="461"/>
      <c r="L20" s="476" t="s">
        <v>17</v>
      </c>
      <c r="M20" s="461"/>
      <c r="N20" s="476" t="s">
        <v>1</v>
      </c>
      <c r="O20" s="461"/>
      <c r="P20" s="476" t="s">
        <v>17</v>
      </c>
      <c r="Q20" s="461"/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461"/>
      <c r="B21" s="32" t="s">
        <v>36</v>
      </c>
      <c r="C21" s="32" t="s">
        <v>37</v>
      </c>
      <c r="D21" s="32" t="s">
        <v>36</v>
      </c>
      <c r="E21" s="32" t="s">
        <v>37</v>
      </c>
      <c r="F21" s="32" t="s">
        <v>36</v>
      </c>
      <c r="G21" s="32" t="s">
        <v>37</v>
      </c>
      <c r="H21" s="32" t="s">
        <v>36</v>
      </c>
      <c r="I21" s="32" t="s">
        <v>37</v>
      </c>
      <c r="J21" s="32" t="s">
        <v>36</v>
      </c>
      <c r="K21" s="32" t="s">
        <v>37</v>
      </c>
      <c r="L21" s="32" t="s">
        <v>36</v>
      </c>
      <c r="M21" s="32" t="s">
        <v>37</v>
      </c>
      <c r="N21" s="32" t="s">
        <v>36</v>
      </c>
      <c r="O21" s="32" t="s">
        <v>37</v>
      </c>
      <c r="P21" s="32" t="s">
        <v>36</v>
      </c>
      <c r="Q21" s="32" t="s">
        <v>37</v>
      </c>
      <c r="R21" s="37"/>
      <c r="S21" s="30"/>
      <c r="T21" s="30"/>
      <c r="U21" s="30"/>
      <c r="V21" s="30"/>
      <c r="W21" s="30"/>
      <c r="X21" s="30"/>
      <c r="Y21" s="30"/>
    </row>
    <row r="22" spans="1:25" ht="15.75" customHeight="1">
      <c r="A22" s="36" t="str">
        <f t="shared" ref="A22:A31" si="1">A6</f>
        <v>&lt;1</v>
      </c>
      <c r="B22" s="20"/>
      <c r="C22" s="20"/>
      <c r="D22" s="20"/>
      <c r="E22" s="20"/>
      <c r="F22" s="20">
        <v>0</v>
      </c>
      <c r="G22" s="20">
        <v>2</v>
      </c>
      <c r="H22" s="20">
        <v>0</v>
      </c>
      <c r="I22" s="20">
        <v>2</v>
      </c>
      <c r="J22" s="20">
        <v>0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6" t="str">
        <f t="shared" si="1"/>
        <v>1 – 5</v>
      </c>
      <c r="B23" s="20"/>
      <c r="C23" s="20"/>
      <c r="D23" s="20"/>
      <c r="E23" s="20"/>
      <c r="F23" s="20">
        <v>6</v>
      </c>
      <c r="G23" s="20">
        <v>64</v>
      </c>
      <c r="H23" s="20">
        <v>2</v>
      </c>
      <c r="I23" s="20">
        <v>25</v>
      </c>
      <c r="J23" s="20">
        <v>20</v>
      </c>
      <c r="K23" s="20">
        <v>49</v>
      </c>
      <c r="L23" s="20">
        <v>7</v>
      </c>
      <c r="M23" s="20">
        <v>17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6" t="str">
        <f t="shared" si="1"/>
        <v>6 – 10</v>
      </c>
      <c r="B24" s="20"/>
      <c r="C24" s="20"/>
      <c r="D24" s="20"/>
      <c r="E24" s="20"/>
      <c r="F24" s="20">
        <v>6</v>
      </c>
      <c r="G24" s="20">
        <v>55</v>
      </c>
      <c r="H24" s="20">
        <v>2</v>
      </c>
      <c r="I24" s="20">
        <v>20</v>
      </c>
      <c r="J24" s="20">
        <v>12</v>
      </c>
      <c r="K24" s="20">
        <v>26</v>
      </c>
      <c r="L24" s="20">
        <v>6</v>
      </c>
      <c r="M24" s="20">
        <v>18</v>
      </c>
      <c r="N24" s="20">
        <v>0</v>
      </c>
      <c r="O24" s="20"/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8" t="str">
        <f t="shared" si="1"/>
        <v>11 – 15</v>
      </c>
      <c r="B25" s="20"/>
      <c r="C25" s="20"/>
      <c r="D25" s="20"/>
      <c r="E25" s="20"/>
      <c r="F25" s="20">
        <v>8</v>
      </c>
      <c r="G25" s="20">
        <v>44</v>
      </c>
      <c r="H25" s="20">
        <v>3</v>
      </c>
      <c r="I25" s="20">
        <v>23</v>
      </c>
      <c r="J25" s="20">
        <v>10</v>
      </c>
      <c r="K25" s="20">
        <v>44</v>
      </c>
      <c r="L25" s="20">
        <v>4</v>
      </c>
      <c r="M25" s="20">
        <v>21</v>
      </c>
      <c r="N25" s="20">
        <v>0</v>
      </c>
      <c r="O25" s="20"/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36" t="str">
        <f t="shared" si="1"/>
        <v>16 – 20</v>
      </c>
      <c r="B26" s="20"/>
      <c r="C26" s="20"/>
      <c r="D26" s="20"/>
      <c r="E26" s="20"/>
      <c r="F26" s="20">
        <v>4</v>
      </c>
      <c r="G26" s="20">
        <v>23</v>
      </c>
      <c r="H26" s="20">
        <v>1</v>
      </c>
      <c r="I26" s="20">
        <v>16</v>
      </c>
      <c r="J26" s="20">
        <v>11</v>
      </c>
      <c r="K26" s="20">
        <v>43</v>
      </c>
      <c r="L26" s="20">
        <v>6</v>
      </c>
      <c r="M26" s="20">
        <v>11</v>
      </c>
      <c r="N26" s="20">
        <v>0</v>
      </c>
      <c r="O26" s="20"/>
      <c r="P26" s="20">
        <v>0</v>
      </c>
      <c r="Q26" s="20"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36" t="str">
        <f t="shared" si="1"/>
        <v>21 – 25</v>
      </c>
      <c r="B27" s="20"/>
      <c r="C27" s="20"/>
      <c r="D27" s="20"/>
      <c r="E27" s="20"/>
      <c r="F27" s="20">
        <v>2</v>
      </c>
      <c r="G27" s="20">
        <v>26</v>
      </c>
      <c r="H27" s="20">
        <v>0</v>
      </c>
      <c r="I27" s="20">
        <v>8</v>
      </c>
      <c r="J27" s="20">
        <v>7</v>
      </c>
      <c r="K27" s="20">
        <v>22</v>
      </c>
      <c r="L27" s="20">
        <v>5</v>
      </c>
      <c r="M27" s="20">
        <v>11</v>
      </c>
      <c r="N27" s="20">
        <v>0</v>
      </c>
      <c r="O27" s="20"/>
      <c r="P27" s="20">
        <v>0</v>
      </c>
      <c r="Q27" s="20">
        <v>0</v>
      </c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6" t="str">
        <f t="shared" si="1"/>
        <v>26 – 30</v>
      </c>
      <c r="B28" s="20"/>
      <c r="C28" s="20"/>
      <c r="D28" s="20"/>
      <c r="E28" s="20"/>
      <c r="F28" s="20">
        <v>3</v>
      </c>
      <c r="G28" s="20">
        <v>14</v>
      </c>
      <c r="H28" s="20">
        <v>0</v>
      </c>
      <c r="I28" s="20">
        <v>10</v>
      </c>
      <c r="J28" s="20">
        <v>6</v>
      </c>
      <c r="K28" s="20">
        <v>11</v>
      </c>
      <c r="L28" s="20">
        <v>1</v>
      </c>
      <c r="M28" s="20">
        <v>5</v>
      </c>
      <c r="N28" s="20">
        <v>0</v>
      </c>
      <c r="O28" s="20"/>
      <c r="P28" s="20">
        <v>0</v>
      </c>
      <c r="Q28" s="20">
        <v>0</v>
      </c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6" t="str">
        <f t="shared" si="1"/>
        <v>31 – 35</v>
      </c>
      <c r="B29" s="20"/>
      <c r="C29" s="20"/>
      <c r="D29" s="20"/>
      <c r="E29" s="20"/>
      <c r="F29" s="20">
        <v>1</v>
      </c>
      <c r="G29" s="20">
        <v>11</v>
      </c>
      <c r="H29" s="20">
        <v>1</v>
      </c>
      <c r="I29" s="20">
        <v>9</v>
      </c>
      <c r="J29" s="20">
        <v>7</v>
      </c>
      <c r="K29" s="20">
        <v>8</v>
      </c>
      <c r="L29" s="20">
        <v>2</v>
      </c>
      <c r="M29" s="20">
        <v>6</v>
      </c>
      <c r="N29" s="20">
        <v>0</v>
      </c>
      <c r="O29" s="20"/>
      <c r="P29" s="20">
        <v>0</v>
      </c>
      <c r="Q29" s="20">
        <v>0</v>
      </c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6" t="str">
        <f t="shared" si="1"/>
        <v>35+</v>
      </c>
      <c r="B30" s="20"/>
      <c r="C30" s="20"/>
      <c r="D30" s="20"/>
      <c r="E30" s="20"/>
      <c r="F30" s="20">
        <v>2</v>
      </c>
      <c r="G30" s="20">
        <v>8</v>
      </c>
      <c r="H30" s="20">
        <v>1</v>
      </c>
      <c r="I30" s="20">
        <v>4</v>
      </c>
      <c r="J30" s="20">
        <v>2</v>
      </c>
      <c r="K30" s="20">
        <v>4</v>
      </c>
      <c r="L30" s="20">
        <v>1</v>
      </c>
      <c r="M30" s="20">
        <v>3</v>
      </c>
      <c r="N30" s="20">
        <v>0</v>
      </c>
      <c r="O30" s="20">
        <v>0</v>
      </c>
      <c r="P30" s="20">
        <v>0</v>
      </c>
      <c r="Q30" s="20">
        <v>0</v>
      </c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5" t="str">
        <f t="shared" si="1"/>
        <v>Unknown</v>
      </c>
      <c r="B31" s="20"/>
      <c r="C31" s="20">
        <v>32</v>
      </c>
      <c r="D31" s="20"/>
      <c r="E31" s="20">
        <v>99</v>
      </c>
      <c r="F31" s="20">
        <v>6</v>
      </c>
      <c r="G31" s="20">
        <v>89</v>
      </c>
      <c r="H31" s="20">
        <v>4</v>
      </c>
      <c r="I31" s="20">
        <v>30</v>
      </c>
      <c r="J31" s="20">
        <v>13</v>
      </c>
      <c r="K31" s="20">
        <v>44</v>
      </c>
      <c r="L31" s="20">
        <v>14</v>
      </c>
      <c r="M31" s="20">
        <v>9</v>
      </c>
      <c r="N31" s="20">
        <v>296</v>
      </c>
      <c r="O31" s="20">
        <v>538</v>
      </c>
      <c r="P31" s="20">
        <v>0</v>
      </c>
      <c r="Q31" s="20">
        <v>0</v>
      </c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480" t="s">
        <v>3</v>
      </c>
      <c r="B32" s="20">
        <f t="shared" ref="B32:Q32" si="2">SUM(B25:B31)</f>
        <v>0</v>
      </c>
      <c r="C32" s="20">
        <f t="shared" si="2"/>
        <v>32</v>
      </c>
      <c r="D32" s="20">
        <f t="shared" si="2"/>
        <v>0</v>
      </c>
      <c r="E32" s="20">
        <f t="shared" si="2"/>
        <v>99</v>
      </c>
      <c r="F32" s="20">
        <f t="shared" si="2"/>
        <v>26</v>
      </c>
      <c r="G32" s="20">
        <f t="shared" si="2"/>
        <v>215</v>
      </c>
      <c r="H32" s="20">
        <f t="shared" si="2"/>
        <v>10</v>
      </c>
      <c r="I32" s="20">
        <f t="shared" si="2"/>
        <v>100</v>
      </c>
      <c r="J32" s="20">
        <f t="shared" si="2"/>
        <v>56</v>
      </c>
      <c r="K32" s="20">
        <f t="shared" si="2"/>
        <v>176</v>
      </c>
      <c r="L32" s="20">
        <f t="shared" si="2"/>
        <v>33</v>
      </c>
      <c r="M32" s="20">
        <f t="shared" si="2"/>
        <v>66</v>
      </c>
      <c r="N32" s="20">
        <f t="shared" si="2"/>
        <v>296</v>
      </c>
      <c r="O32" s="20">
        <f t="shared" si="2"/>
        <v>538</v>
      </c>
      <c r="P32" s="20">
        <f t="shared" si="2"/>
        <v>0</v>
      </c>
      <c r="Q32" s="20">
        <f t="shared" si="2"/>
        <v>0</v>
      </c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461"/>
      <c r="B33" s="475">
        <f>SUM(B32+C32)</f>
        <v>32</v>
      </c>
      <c r="C33" s="461"/>
      <c r="D33" s="475">
        <f>SUM(D32+E32)</f>
        <v>99</v>
      </c>
      <c r="E33" s="461"/>
      <c r="F33" s="475">
        <f>SUM(F32+G32)</f>
        <v>241</v>
      </c>
      <c r="G33" s="461"/>
      <c r="H33" s="475">
        <f>SUM(H32+I32)</f>
        <v>110</v>
      </c>
      <c r="I33" s="461"/>
      <c r="J33" s="475">
        <f>SUM(J32+K32)</f>
        <v>232</v>
      </c>
      <c r="K33" s="461"/>
      <c r="L33" s="475">
        <f>SUM(L32+M32)</f>
        <v>99</v>
      </c>
      <c r="M33" s="461"/>
      <c r="N33" s="475">
        <f>SUM(N32+O32)</f>
        <v>834</v>
      </c>
      <c r="O33" s="461"/>
      <c r="P33" s="475">
        <f>SUM(P32+Q32)</f>
        <v>0</v>
      </c>
      <c r="Q33" s="461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93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W7" sqref="W7"/>
    </sheetView>
  </sheetViews>
  <sheetFormatPr defaultColWidth="14.4609375" defaultRowHeight="15" customHeight="1"/>
  <cols>
    <col min="1" max="1" width="12" style="9" customWidth="1"/>
    <col min="2" max="4" width="4.69140625" style="9" customWidth="1"/>
    <col min="5" max="5" width="6.3046875" style="9" customWidth="1"/>
    <col min="6" max="6" width="4.69140625" style="9" customWidth="1"/>
    <col min="7" max="7" width="5.3046875" style="9" customWidth="1"/>
    <col min="8" max="8" width="4.69140625" style="9" customWidth="1"/>
    <col min="9" max="9" width="6.07421875" style="9" customWidth="1"/>
    <col min="10" max="10" width="6.84375" style="9" customWidth="1"/>
    <col min="11" max="11" width="6.69140625" style="9" customWidth="1"/>
    <col min="12" max="12" width="4.69140625" style="9" customWidth="1"/>
    <col min="13" max="13" width="5.84375" style="9" customWidth="1"/>
    <col min="14" max="18" width="4.69140625" style="9" customWidth="1"/>
    <col min="19" max="25" width="8.69140625" style="9" customWidth="1"/>
    <col min="26" max="16384" width="14.4609375" style="9"/>
  </cols>
  <sheetData>
    <row r="1" spans="1:25" ht="14.6">
      <c r="A1" s="479" t="s">
        <v>94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84</v>
      </c>
      <c r="B3" s="476" t="s">
        <v>56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1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3</v>
      </c>
      <c r="G7" s="20">
        <v>15</v>
      </c>
      <c r="H7" s="20">
        <v>0</v>
      </c>
      <c r="I7" s="20">
        <v>4</v>
      </c>
      <c r="J7" s="20">
        <v>3</v>
      </c>
      <c r="K7" s="20">
        <v>6</v>
      </c>
      <c r="L7" s="20">
        <v>3</v>
      </c>
      <c r="M7" s="20">
        <v>3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5.75" customHeight="1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2</v>
      </c>
      <c r="G8" s="20">
        <v>6</v>
      </c>
      <c r="H8" s="20">
        <v>0</v>
      </c>
      <c r="I8" s="20">
        <v>0</v>
      </c>
      <c r="J8" s="20">
        <v>3</v>
      </c>
      <c r="K8" s="20">
        <v>1</v>
      </c>
      <c r="L8" s="20">
        <v>0</v>
      </c>
      <c r="M8" s="20">
        <v>2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21" customHeight="1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1</v>
      </c>
      <c r="G9" s="20">
        <v>0</v>
      </c>
      <c r="H9" s="20">
        <v>0</v>
      </c>
      <c r="I9" s="20">
        <v>1</v>
      </c>
      <c r="J9" s="20">
        <v>1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1</v>
      </c>
      <c r="H10" s="20">
        <v>0</v>
      </c>
      <c r="I10" s="20">
        <v>1</v>
      </c>
      <c r="J10" s="20">
        <v>0</v>
      </c>
      <c r="K10" s="20">
        <v>2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3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2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1</v>
      </c>
      <c r="H12" s="20">
        <v>0</v>
      </c>
      <c r="I12" s="20">
        <v>1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1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1</v>
      </c>
      <c r="I14" s="20">
        <v>0</v>
      </c>
      <c r="J14" s="20">
        <v>0</v>
      </c>
      <c r="K14" s="20">
        <v>0</v>
      </c>
      <c r="L14" s="20">
        <v>0</v>
      </c>
      <c r="M14" s="20">
        <v>1</v>
      </c>
      <c r="N14" s="20">
        <v>0</v>
      </c>
      <c r="O14" s="20">
        <v>0</v>
      </c>
      <c r="P14" s="20">
        <v>0</v>
      </c>
      <c r="Q14" s="20">
        <v>0</v>
      </c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36" t="s">
        <v>34</v>
      </c>
      <c r="B15" s="20">
        <v>0</v>
      </c>
      <c r="C15" s="20">
        <v>25</v>
      </c>
      <c r="D15" s="20"/>
      <c r="E15" s="20">
        <v>47</v>
      </c>
      <c r="F15" s="20">
        <v>4</v>
      </c>
      <c r="G15" s="20">
        <v>11</v>
      </c>
      <c r="H15" s="20">
        <v>0</v>
      </c>
      <c r="I15" s="20">
        <v>6</v>
      </c>
      <c r="J15" s="20">
        <v>1</v>
      </c>
      <c r="K15" s="20">
        <v>4</v>
      </c>
      <c r="L15" s="20">
        <v>0</v>
      </c>
      <c r="M15" s="20">
        <v>2</v>
      </c>
      <c r="N15" s="20">
        <v>1</v>
      </c>
      <c r="O15" s="20">
        <v>0</v>
      </c>
      <c r="P15" s="20">
        <v>1</v>
      </c>
      <c r="Q15" s="20">
        <v>1</v>
      </c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25</v>
      </c>
      <c r="D16" s="20">
        <f t="shared" si="0"/>
        <v>0</v>
      </c>
      <c r="E16" s="20">
        <f t="shared" si="0"/>
        <v>47</v>
      </c>
      <c r="F16" s="20">
        <f t="shared" si="0"/>
        <v>5</v>
      </c>
      <c r="G16" s="20">
        <f t="shared" si="0"/>
        <v>16</v>
      </c>
      <c r="H16" s="20">
        <f t="shared" si="0"/>
        <v>1</v>
      </c>
      <c r="I16" s="20">
        <f t="shared" si="0"/>
        <v>10</v>
      </c>
      <c r="J16" s="20">
        <f t="shared" si="0"/>
        <v>2</v>
      </c>
      <c r="K16" s="20">
        <f t="shared" si="0"/>
        <v>6</v>
      </c>
      <c r="L16" s="20">
        <f t="shared" si="0"/>
        <v>0</v>
      </c>
      <c r="M16" s="20">
        <f t="shared" si="0"/>
        <v>5</v>
      </c>
      <c r="N16" s="20">
        <f t="shared" si="0"/>
        <v>1</v>
      </c>
      <c r="O16" s="20">
        <f t="shared" si="0"/>
        <v>0</v>
      </c>
      <c r="P16" s="20">
        <f t="shared" si="0"/>
        <v>1</v>
      </c>
      <c r="Q16" s="20">
        <f t="shared" si="0"/>
        <v>1</v>
      </c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5">
        <f>SUM(B16+C16)</f>
        <v>25</v>
      </c>
      <c r="C17" s="461"/>
      <c r="D17" s="475">
        <f>SUM(D16+E16)</f>
        <v>47</v>
      </c>
      <c r="E17" s="461"/>
      <c r="F17" s="475">
        <f>SUM(F16+G16)</f>
        <v>21</v>
      </c>
      <c r="G17" s="461"/>
      <c r="H17" s="475">
        <f>SUM(H16+I16)</f>
        <v>11</v>
      </c>
      <c r="I17" s="461"/>
      <c r="J17" s="475">
        <f>SUM(J16+K16)</f>
        <v>8</v>
      </c>
      <c r="K17" s="461"/>
      <c r="L17" s="475">
        <f>SUM(L16+M16)</f>
        <v>5</v>
      </c>
      <c r="M17" s="461"/>
      <c r="N17" s="475">
        <f>SUM(N16+O16)</f>
        <v>1</v>
      </c>
      <c r="O17" s="461"/>
      <c r="P17" s="475">
        <f>SUM(P16+Q16)</f>
        <v>2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84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478" t="s">
        <v>84</v>
      </c>
      <c r="B19" s="476" t="s">
        <v>56</v>
      </c>
      <c r="C19" s="461"/>
      <c r="D19" s="461"/>
      <c r="E19" s="461"/>
      <c r="F19" s="476" t="s">
        <v>15</v>
      </c>
      <c r="G19" s="461"/>
      <c r="H19" s="461"/>
      <c r="I19" s="461"/>
      <c r="J19" s="476" t="s">
        <v>16</v>
      </c>
      <c r="K19" s="461"/>
      <c r="L19" s="461"/>
      <c r="M19" s="461"/>
      <c r="N19" s="476" t="s">
        <v>67</v>
      </c>
      <c r="O19" s="461"/>
      <c r="P19" s="461"/>
      <c r="Q19" s="461"/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461"/>
      <c r="B20" s="476" t="s">
        <v>1</v>
      </c>
      <c r="C20" s="461"/>
      <c r="D20" s="476" t="s">
        <v>17</v>
      </c>
      <c r="E20" s="461"/>
      <c r="F20" s="476" t="s">
        <v>1</v>
      </c>
      <c r="G20" s="461"/>
      <c r="H20" s="476" t="s">
        <v>17</v>
      </c>
      <c r="I20" s="461"/>
      <c r="J20" s="476" t="s">
        <v>1</v>
      </c>
      <c r="K20" s="461"/>
      <c r="L20" s="476" t="s">
        <v>17</v>
      </c>
      <c r="M20" s="461"/>
      <c r="N20" s="476" t="s">
        <v>1</v>
      </c>
      <c r="O20" s="461"/>
      <c r="P20" s="476" t="s">
        <v>17</v>
      </c>
      <c r="Q20" s="461"/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461"/>
      <c r="B21" s="32" t="s">
        <v>36</v>
      </c>
      <c r="C21" s="32" t="s">
        <v>37</v>
      </c>
      <c r="D21" s="32" t="s">
        <v>36</v>
      </c>
      <c r="E21" s="32" t="s">
        <v>37</v>
      </c>
      <c r="F21" s="32" t="s">
        <v>36</v>
      </c>
      <c r="G21" s="32" t="s">
        <v>37</v>
      </c>
      <c r="H21" s="32" t="s">
        <v>36</v>
      </c>
      <c r="I21" s="32" t="s">
        <v>37</v>
      </c>
      <c r="J21" s="32" t="s">
        <v>36</v>
      </c>
      <c r="K21" s="32" t="s">
        <v>37</v>
      </c>
      <c r="L21" s="32" t="s">
        <v>36</v>
      </c>
      <c r="M21" s="32" t="s">
        <v>37</v>
      </c>
      <c r="N21" s="32" t="s">
        <v>36</v>
      </c>
      <c r="O21" s="32" t="s">
        <v>37</v>
      </c>
      <c r="P21" s="32" t="s">
        <v>36</v>
      </c>
      <c r="Q21" s="32" t="s">
        <v>37</v>
      </c>
      <c r="R21" s="37"/>
      <c r="S21" s="30"/>
      <c r="T21" s="30"/>
      <c r="U21" s="30"/>
      <c r="V21" s="30"/>
      <c r="W21" s="30"/>
      <c r="X21" s="30"/>
      <c r="Y21" s="30"/>
    </row>
    <row r="22" spans="1:25" ht="15.75" customHeight="1">
      <c r="A22" s="36" t="str">
        <f t="shared" ref="A22:A31" si="1">A6</f>
        <v>&lt;1</v>
      </c>
      <c r="B22" s="20"/>
      <c r="C22" s="20"/>
      <c r="D22" s="20"/>
      <c r="E22" s="20"/>
      <c r="F22" s="20">
        <v>0</v>
      </c>
      <c r="G22" s="20">
        <v>2</v>
      </c>
      <c r="H22" s="20">
        <v>0</v>
      </c>
      <c r="I22" s="20">
        <v>2</v>
      </c>
      <c r="J22" s="20">
        <v>0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6" t="str">
        <f t="shared" si="1"/>
        <v>1 – 5</v>
      </c>
      <c r="B23" s="20"/>
      <c r="C23" s="20"/>
      <c r="D23" s="20"/>
      <c r="E23" s="20"/>
      <c r="F23" s="20">
        <v>6</v>
      </c>
      <c r="G23" s="20">
        <v>64</v>
      </c>
      <c r="H23" s="20">
        <v>2</v>
      </c>
      <c r="I23" s="20">
        <v>25</v>
      </c>
      <c r="J23" s="20">
        <v>20</v>
      </c>
      <c r="K23" s="20">
        <v>49</v>
      </c>
      <c r="L23" s="20">
        <v>7</v>
      </c>
      <c r="M23" s="20">
        <v>17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6" t="str">
        <f t="shared" si="1"/>
        <v>6 – 10</v>
      </c>
      <c r="B24" s="20"/>
      <c r="C24" s="20"/>
      <c r="D24" s="20"/>
      <c r="E24" s="20"/>
      <c r="F24" s="20">
        <v>6</v>
      </c>
      <c r="G24" s="20">
        <v>55</v>
      </c>
      <c r="H24" s="20">
        <v>2</v>
      </c>
      <c r="I24" s="20">
        <v>20</v>
      </c>
      <c r="J24" s="20">
        <v>12</v>
      </c>
      <c r="K24" s="20">
        <v>26</v>
      </c>
      <c r="L24" s="20">
        <v>6</v>
      </c>
      <c r="M24" s="20">
        <v>18</v>
      </c>
      <c r="N24" s="20">
        <v>0</v>
      </c>
      <c r="O24" s="20"/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8" t="str">
        <f t="shared" si="1"/>
        <v>11 – 15</v>
      </c>
      <c r="B25" s="20"/>
      <c r="C25" s="20"/>
      <c r="D25" s="20"/>
      <c r="E25" s="20"/>
      <c r="F25" s="20">
        <v>8</v>
      </c>
      <c r="G25" s="20">
        <v>44</v>
      </c>
      <c r="H25" s="20">
        <v>3</v>
      </c>
      <c r="I25" s="20">
        <v>23</v>
      </c>
      <c r="J25" s="20">
        <v>10</v>
      </c>
      <c r="K25" s="20">
        <v>44</v>
      </c>
      <c r="L25" s="20">
        <v>4</v>
      </c>
      <c r="M25" s="20">
        <v>21</v>
      </c>
      <c r="N25" s="20">
        <v>0</v>
      </c>
      <c r="O25" s="20"/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36" t="str">
        <f t="shared" si="1"/>
        <v>16 – 20</v>
      </c>
      <c r="B26" s="20"/>
      <c r="C26" s="20"/>
      <c r="D26" s="20"/>
      <c r="E26" s="20"/>
      <c r="F26" s="20">
        <v>4</v>
      </c>
      <c r="G26" s="20">
        <v>23</v>
      </c>
      <c r="H26" s="20">
        <v>1</v>
      </c>
      <c r="I26" s="20">
        <v>16</v>
      </c>
      <c r="J26" s="20">
        <v>11</v>
      </c>
      <c r="K26" s="20">
        <v>43</v>
      </c>
      <c r="L26" s="20">
        <v>6</v>
      </c>
      <c r="M26" s="20">
        <v>11</v>
      </c>
      <c r="N26" s="20">
        <v>0</v>
      </c>
      <c r="O26" s="20"/>
      <c r="P26" s="20">
        <v>0</v>
      </c>
      <c r="Q26" s="20"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36" t="str">
        <f t="shared" si="1"/>
        <v>21 – 25</v>
      </c>
      <c r="B27" s="20"/>
      <c r="C27" s="20"/>
      <c r="D27" s="20"/>
      <c r="E27" s="20"/>
      <c r="F27" s="20">
        <v>2</v>
      </c>
      <c r="G27" s="20">
        <v>26</v>
      </c>
      <c r="H27" s="20">
        <v>0</v>
      </c>
      <c r="I27" s="20">
        <v>8</v>
      </c>
      <c r="J27" s="20">
        <v>7</v>
      </c>
      <c r="K27" s="20">
        <v>22</v>
      </c>
      <c r="L27" s="20">
        <v>5</v>
      </c>
      <c r="M27" s="20">
        <v>11</v>
      </c>
      <c r="N27" s="20">
        <v>0</v>
      </c>
      <c r="O27" s="20"/>
      <c r="P27" s="20">
        <v>0</v>
      </c>
      <c r="Q27" s="20">
        <v>0</v>
      </c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6" t="str">
        <f t="shared" si="1"/>
        <v>26 – 30</v>
      </c>
      <c r="B28" s="20"/>
      <c r="C28" s="20"/>
      <c r="D28" s="20"/>
      <c r="E28" s="20"/>
      <c r="F28" s="20">
        <v>3</v>
      </c>
      <c r="G28" s="20">
        <v>14</v>
      </c>
      <c r="H28" s="20">
        <v>0</v>
      </c>
      <c r="I28" s="20">
        <v>10</v>
      </c>
      <c r="J28" s="20">
        <v>6</v>
      </c>
      <c r="K28" s="20">
        <v>11</v>
      </c>
      <c r="L28" s="20">
        <v>1</v>
      </c>
      <c r="M28" s="20">
        <v>5</v>
      </c>
      <c r="N28" s="20">
        <v>0</v>
      </c>
      <c r="O28" s="20"/>
      <c r="P28" s="20">
        <v>0</v>
      </c>
      <c r="Q28" s="20">
        <v>0</v>
      </c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6" t="str">
        <f t="shared" si="1"/>
        <v>31 – 35</v>
      </c>
      <c r="B29" s="20"/>
      <c r="C29" s="20"/>
      <c r="D29" s="20"/>
      <c r="E29" s="20"/>
      <c r="F29" s="20">
        <v>1</v>
      </c>
      <c r="G29" s="20">
        <v>11</v>
      </c>
      <c r="H29" s="20">
        <v>1</v>
      </c>
      <c r="I29" s="20">
        <v>9</v>
      </c>
      <c r="J29" s="20">
        <v>7</v>
      </c>
      <c r="K29" s="20">
        <v>8</v>
      </c>
      <c r="L29" s="20">
        <v>2</v>
      </c>
      <c r="M29" s="20">
        <v>6</v>
      </c>
      <c r="N29" s="20">
        <v>0</v>
      </c>
      <c r="O29" s="20"/>
      <c r="P29" s="20">
        <v>0</v>
      </c>
      <c r="Q29" s="20">
        <v>0</v>
      </c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6" t="str">
        <f t="shared" si="1"/>
        <v>35+</v>
      </c>
      <c r="B30" s="20"/>
      <c r="C30" s="20"/>
      <c r="D30" s="20"/>
      <c r="E30" s="20"/>
      <c r="F30" s="20">
        <v>2</v>
      </c>
      <c r="G30" s="20">
        <v>8</v>
      </c>
      <c r="H30" s="20">
        <v>1</v>
      </c>
      <c r="I30" s="20">
        <v>4</v>
      </c>
      <c r="J30" s="20">
        <v>2</v>
      </c>
      <c r="K30" s="20">
        <v>4</v>
      </c>
      <c r="L30" s="20">
        <v>1</v>
      </c>
      <c r="M30" s="20">
        <v>3</v>
      </c>
      <c r="N30" s="20">
        <v>0</v>
      </c>
      <c r="O30" s="20">
        <v>0</v>
      </c>
      <c r="P30" s="20">
        <v>0</v>
      </c>
      <c r="Q30" s="20">
        <v>0</v>
      </c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5" t="str">
        <f t="shared" si="1"/>
        <v>Unknown</v>
      </c>
      <c r="B31" s="20"/>
      <c r="C31" s="20">
        <v>32</v>
      </c>
      <c r="D31" s="20"/>
      <c r="E31" s="20">
        <v>99</v>
      </c>
      <c r="F31" s="20">
        <v>6</v>
      </c>
      <c r="G31" s="20">
        <v>89</v>
      </c>
      <c r="H31" s="20">
        <v>4</v>
      </c>
      <c r="I31" s="20">
        <v>30</v>
      </c>
      <c r="J31" s="20">
        <v>13</v>
      </c>
      <c r="K31" s="20">
        <v>44</v>
      </c>
      <c r="L31" s="20">
        <v>14</v>
      </c>
      <c r="M31" s="20">
        <v>9</v>
      </c>
      <c r="N31" s="20">
        <v>296</v>
      </c>
      <c r="O31" s="20">
        <v>538</v>
      </c>
      <c r="P31" s="20">
        <v>0</v>
      </c>
      <c r="Q31" s="20">
        <v>0</v>
      </c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480" t="s">
        <v>3</v>
      </c>
      <c r="B32" s="20">
        <f t="shared" ref="B32:Q32" si="2">SUM(B25:B31)</f>
        <v>0</v>
      </c>
      <c r="C32" s="20">
        <f t="shared" si="2"/>
        <v>32</v>
      </c>
      <c r="D32" s="20">
        <f t="shared" si="2"/>
        <v>0</v>
      </c>
      <c r="E32" s="20">
        <f t="shared" si="2"/>
        <v>99</v>
      </c>
      <c r="F32" s="20">
        <f t="shared" si="2"/>
        <v>26</v>
      </c>
      <c r="G32" s="20">
        <f t="shared" si="2"/>
        <v>215</v>
      </c>
      <c r="H32" s="20">
        <f t="shared" si="2"/>
        <v>10</v>
      </c>
      <c r="I32" s="20">
        <f t="shared" si="2"/>
        <v>100</v>
      </c>
      <c r="J32" s="20">
        <f t="shared" si="2"/>
        <v>56</v>
      </c>
      <c r="K32" s="20">
        <f t="shared" si="2"/>
        <v>176</v>
      </c>
      <c r="L32" s="20">
        <f t="shared" si="2"/>
        <v>33</v>
      </c>
      <c r="M32" s="20">
        <f t="shared" si="2"/>
        <v>66</v>
      </c>
      <c r="N32" s="20">
        <f t="shared" si="2"/>
        <v>296</v>
      </c>
      <c r="O32" s="20">
        <f t="shared" si="2"/>
        <v>538</v>
      </c>
      <c r="P32" s="20">
        <f t="shared" si="2"/>
        <v>0</v>
      </c>
      <c r="Q32" s="20">
        <f t="shared" si="2"/>
        <v>0</v>
      </c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461"/>
      <c r="B33" s="475">
        <f>SUM(B32+C32)</f>
        <v>32</v>
      </c>
      <c r="C33" s="461"/>
      <c r="D33" s="475">
        <f>SUM(D32+E32)</f>
        <v>99</v>
      </c>
      <c r="E33" s="461"/>
      <c r="F33" s="475">
        <f>SUM(F32+G32)</f>
        <v>241</v>
      </c>
      <c r="G33" s="461"/>
      <c r="H33" s="475">
        <f>SUM(H32+I32)</f>
        <v>110</v>
      </c>
      <c r="I33" s="461"/>
      <c r="J33" s="475">
        <f>SUM(J32+K32)</f>
        <v>232</v>
      </c>
      <c r="K33" s="461"/>
      <c r="L33" s="475">
        <f>SUM(L32+M32)</f>
        <v>99</v>
      </c>
      <c r="M33" s="461"/>
      <c r="N33" s="475">
        <f>SUM(N32+O32)</f>
        <v>834</v>
      </c>
      <c r="O33" s="461"/>
      <c r="P33" s="475">
        <f>SUM(P32+Q32)</f>
        <v>0</v>
      </c>
      <c r="Q33" s="461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94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V23" sqref="V23"/>
    </sheetView>
  </sheetViews>
  <sheetFormatPr defaultColWidth="14.4609375" defaultRowHeight="15" customHeight="1"/>
  <cols>
    <col min="1" max="1" width="12" style="9" customWidth="1"/>
    <col min="2" max="2" width="4.69140625" style="9" customWidth="1"/>
    <col min="3" max="3" width="5.69140625" style="9" customWidth="1"/>
    <col min="4" max="4" width="4.69140625" style="9" customWidth="1"/>
    <col min="5" max="5" width="5.53515625" style="9" customWidth="1"/>
    <col min="6" max="6" width="4.69140625" style="9" customWidth="1"/>
    <col min="7" max="7" width="6.69140625" style="9" customWidth="1"/>
    <col min="8" max="8" width="5.53515625" style="9" customWidth="1"/>
    <col min="9" max="9" width="6.4609375" style="9" customWidth="1"/>
    <col min="10" max="10" width="6.84375" style="9" customWidth="1"/>
    <col min="11" max="11" width="6.69140625" style="9" customWidth="1"/>
    <col min="12" max="12" width="5.3046875" style="9" customWidth="1"/>
    <col min="13" max="13" width="6.53515625" style="9" customWidth="1"/>
    <col min="14" max="15" width="4.69140625" style="9" customWidth="1"/>
    <col min="16" max="16" width="5.3046875" style="9" customWidth="1"/>
    <col min="17" max="17" width="5.4609375" style="9" customWidth="1"/>
    <col min="18" max="18" width="4.69140625" style="9" customWidth="1"/>
    <col min="19" max="25" width="8.69140625" style="9" customWidth="1"/>
    <col min="26" max="16384" width="14.4609375" style="9"/>
  </cols>
  <sheetData>
    <row r="1" spans="1:25" ht="14.6">
      <c r="A1" s="479" t="s">
        <v>95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84</v>
      </c>
      <c r="B3" s="476" t="s">
        <v>56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/>
      <c r="I6" s="20"/>
      <c r="J6" s="20">
        <v>1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1</v>
      </c>
      <c r="I7" s="20"/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5.75" customHeight="1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/>
      <c r="I8" s="20"/>
      <c r="J8" s="20">
        <v>2</v>
      </c>
      <c r="K8" s="20">
        <v>1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21" customHeight="1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6</v>
      </c>
      <c r="G9" s="20">
        <v>2</v>
      </c>
      <c r="H9" s="20">
        <v>1</v>
      </c>
      <c r="I9" s="20"/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5</v>
      </c>
      <c r="H10" s="20"/>
      <c r="I10" s="20">
        <v>1</v>
      </c>
      <c r="J10" s="20">
        <v>2</v>
      </c>
      <c r="K10" s="20">
        <v>3</v>
      </c>
      <c r="L10" s="20">
        <v>0</v>
      </c>
      <c r="M10" s="20">
        <v>1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4</v>
      </c>
      <c r="G11" s="20">
        <v>9</v>
      </c>
      <c r="H11" s="20">
        <v>1</v>
      </c>
      <c r="I11" s="20"/>
      <c r="J11" s="20">
        <v>0</v>
      </c>
      <c r="K11" s="20">
        <v>1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7</v>
      </c>
      <c r="G12" s="20">
        <v>14</v>
      </c>
      <c r="H12" s="20">
        <v>1</v>
      </c>
      <c r="I12" s="20">
        <v>1</v>
      </c>
      <c r="J12" s="20">
        <v>1</v>
      </c>
      <c r="K12" s="20">
        <v>3</v>
      </c>
      <c r="L12" s="20">
        <v>0</v>
      </c>
      <c r="M12" s="20">
        <v>1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6</v>
      </c>
      <c r="G13" s="20">
        <v>18</v>
      </c>
      <c r="H13" s="20"/>
      <c r="I13" s="20">
        <v>1</v>
      </c>
      <c r="J13" s="20">
        <v>1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6</v>
      </c>
      <c r="H14" s="20"/>
      <c r="I14" s="20"/>
      <c r="J14" s="20">
        <v>1</v>
      </c>
      <c r="K14" s="20">
        <v>2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36" t="s">
        <v>34</v>
      </c>
      <c r="B15" s="20">
        <v>0</v>
      </c>
      <c r="C15" s="20">
        <v>0</v>
      </c>
      <c r="D15" s="20">
        <v>0</v>
      </c>
      <c r="E15" s="20">
        <v>0</v>
      </c>
      <c r="F15" s="20">
        <v>6</v>
      </c>
      <c r="G15" s="20">
        <v>9</v>
      </c>
      <c r="H15" s="20">
        <v>4</v>
      </c>
      <c r="I15" s="20"/>
      <c r="J15" s="20">
        <v>5</v>
      </c>
      <c r="K15" s="20">
        <v>8</v>
      </c>
      <c r="L15" s="20">
        <v>1</v>
      </c>
      <c r="M15" s="20">
        <v>0</v>
      </c>
      <c r="N15" s="20">
        <v>2</v>
      </c>
      <c r="O15" s="20">
        <v>0</v>
      </c>
      <c r="P15" s="20">
        <v>0</v>
      </c>
      <c r="Q15" s="20">
        <v>0</v>
      </c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0</v>
      </c>
      <c r="D16" s="20">
        <f t="shared" si="0"/>
        <v>0</v>
      </c>
      <c r="E16" s="20">
        <f t="shared" si="0"/>
        <v>0</v>
      </c>
      <c r="F16" s="20">
        <f t="shared" si="0"/>
        <v>29</v>
      </c>
      <c r="G16" s="20">
        <f t="shared" si="0"/>
        <v>63</v>
      </c>
      <c r="H16" s="20">
        <f t="shared" si="0"/>
        <v>7</v>
      </c>
      <c r="I16" s="20">
        <f t="shared" si="0"/>
        <v>3</v>
      </c>
      <c r="J16" s="20">
        <f t="shared" si="0"/>
        <v>10</v>
      </c>
      <c r="K16" s="20">
        <f t="shared" si="0"/>
        <v>17</v>
      </c>
      <c r="L16" s="20">
        <f t="shared" si="0"/>
        <v>1</v>
      </c>
      <c r="M16" s="20">
        <f t="shared" si="0"/>
        <v>2</v>
      </c>
      <c r="N16" s="20">
        <f t="shared" si="0"/>
        <v>2</v>
      </c>
      <c r="O16" s="20">
        <f t="shared" si="0"/>
        <v>0</v>
      </c>
      <c r="P16" s="20">
        <f t="shared" si="0"/>
        <v>0</v>
      </c>
      <c r="Q16" s="20">
        <f t="shared" si="0"/>
        <v>0</v>
      </c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5">
        <f>SUM(B16+C16)</f>
        <v>0</v>
      </c>
      <c r="C17" s="461"/>
      <c r="D17" s="475">
        <f>SUM(D16+E16)</f>
        <v>0</v>
      </c>
      <c r="E17" s="461"/>
      <c r="F17" s="475">
        <f>SUM(F16+G16)</f>
        <v>92</v>
      </c>
      <c r="G17" s="461"/>
      <c r="H17" s="475">
        <f>SUM(H16+I16)</f>
        <v>10</v>
      </c>
      <c r="I17" s="461"/>
      <c r="J17" s="475">
        <f>SUM(J16+K16)</f>
        <v>27</v>
      </c>
      <c r="K17" s="461"/>
      <c r="L17" s="475">
        <f>SUM(L16+M16)</f>
        <v>3</v>
      </c>
      <c r="M17" s="461"/>
      <c r="N17" s="475">
        <f>SUM(N16+O16)</f>
        <v>2</v>
      </c>
      <c r="O17" s="461"/>
      <c r="P17" s="475">
        <f>SUM(P16+Q16)</f>
        <v>0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84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478" t="s">
        <v>84</v>
      </c>
      <c r="B19" s="476" t="s">
        <v>56</v>
      </c>
      <c r="C19" s="461"/>
      <c r="D19" s="461"/>
      <c r="E19" s="461"/>
      <c r="F19" s="476" t="s">
        <v>15</v>
      </c>
      <c r="G19" s="461"/>
      <c r="H19" s="461"/>
      <c r="I19" s="461"/>
      <c r="J19" s="476" t="s">
        <v>16</v>
      </c>
      <c r="K19" s="461"/>
      <c r="L19" s="461"/>
      <c r="M19" s="461"/>
      <c r="N19" s="476" t="s">
        <v>67</v>
      </c>
      <c r="O19" s="461"/>
      <c r="P19" s="461"/>
      <c r="Q19" s="461"/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461"/>
      <c r="B20" s="476" t="s">
        <v>1</v>
      </c>
      <c r="C20" s="461"/>
      <c r="D20" s="476" t="s">
        <v>17</v>
      </c>
      <c r="E20" s="461"/>
      <c r="F20" s="476" t="s">
        <v>1</v>
      </c>
      <c r="G20" s="461"/>
      <c r="H20" s="476" t="s">
        <v>17</v>
      </c>
      <c r="I20" s="461"/>
      <c r="J20" s="476" t="s">
        <v>1</v>
      </c>
      <c r="K20" s="461"/>
      <c r="L20" s="476" t="s">
        <v>17</v>
      </c>
      <c r="M20" s="461"/>
      <c r="N20" s="476" t="s">
        <v>1</v>
      </c>
      <c r="O20" s="461"/>
      <c r="P20" s="476" t="s">
        <v>17</v>
      </c>
      <c r="Q20" s="461"/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461"/>
      <c r="B21" s="31" t="s">
        <v>36</v>
      </c>
      <c r="C21" s="31" t="s">
        <v>37</v>
      </c>
      <c r="D21" s="31" t="s">
        <v>36</v>
      </c>
      <c r="E21" s="31" t="s">
        <v>37</v>
      </c>
      <c r="F21" s="31" t="s">
        <v>36</v>
      </c>
      <c r="G21" s="31" t="s">
        <v>37</v>
      </c>
      <c r="H21" s="31" t="s">
        <v>36</v>
      </c>
      <c r="I21" s="31" t="s">
        <v>37</v>
      </c>
      <c r="J21" s="31" t="s">
        <v>36</v>
      </c>
      <c r="K21" s="31" t="s">
        <v>37</v>
      </c>
      <c r="L21" s="31" t="s">
        <v>36</v>
      </c>
      <c r="M21" s="31" t="s">
        <v>37</v>
      </c>
      <c r="N21" s="31" t="s">
        <v>36</v>
      </c>
      <c r="O21" s="31" t="s">
        <v>37</v>
      </c>
      <c r="P21" s="31" t="s">
        <v>36</v>
      </c>
      <c r="Q21" s="31" t="s">
        <v>37</v>
      </c>
      <c r="R21" s="37"/>
      <c r="S21" s="30"/>
      <c r="T21" s="30"/>
      <c r="U21" s="30"/>
      <c r="V21" s="30"/>
      <c r="W21" s="30"/>
      <c r="X21" s="30"/>
      <c r="Y21" s="30"/>
    </row>
    <row r="22" spans="1:25" ht="15.75" customHeight="1">
      <c r="A22" s="36" t="str">
        <f t="shared" ref="A22:A31" si="1">A6</f>
        <v>&lt;1</v>
      </c>
      <c r="B22" s="20">
        <v>0</v>
      </c>
      <c r="C22" s="20">
        <v>0</v>
      </c>
      <c r="D22" s="20">
        <v>0</v>
      </c>
      <c r="E22" s="20">
        <v>0</v>
      </c>
      <c r="F22" s="20">
        <v>0</v>
      </c>
      <c r="G22" s="20">
        <v>1</v>
      </c>
      <c r="H22" s="20">
        <v>1</v>
      </c>
      <c r="I22" s="20">
        <v>6</v>
      </c>
      <c r="J22" s="20">
        <v>2</v>
      </c>
      <c r="K22" s="20">
        <v>5</v>
      </c>
      <c r="L22" s="20">
        <v>0</v>
      </c>
      <c r="M22" s="20">
        <v>3</v>
      </c>
      <c r="N22" s="20">
        <v>1</v>
      </c>
      <c r="O22" s="20">
        <v>4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6" t="str">
        <f t="shared" si="1"/>
        <v>1 – 5</v>
      </c>
      <c r="B23" s="20">
        <v>0</v>
      </c>
      <c r="C23" s="20">
        <v>35</v>
      </c>
      <c r="D23" s="20">
        <v>0</v>
      </c>
      <c r="E23" s="20">
        <v>29</v>
      </c>
      <c r="F23" s="20">
        <v>15</v>
      </c>
      <c r="G23" s="20">
        <v>72</v>
      </c>
      <c r="H23" s="20">
        <v>3</v>
      </c>
      <c r="I23" s="20">
        <v>18</v>
      </c>
      <c r="J23" s="20">
        <v>42</v>
      </c>
      <c r="K23" s="20">
        <v>77</v>
      </c>
      <c r="L23" s="20">
        <v>4</v>
      </c>
      <c r="M23" s="20">
        <v>1</v>
      </c>
      <c r="N23" s="20">
        <v>9</v>
      </c>
      <c r="O23" s="20">
        <v>13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6" t="str">
        <f t="shared" si="1"/>
        <v>6 – 10</v>
      </c>
      <c r="B24" s="20">
        <v>1</v>
      </c>
      <c r="C24" s="20">
        <v>34</v>
      </c>
      <c r="D24" s="20">
        <v>0</v>
      </c>
      <c r="E24" s="20">
        <v>8</v>
      </c>
      <c r="F24" s="20">
        <v>20</v>
      </c>
      <c r="G24" s="20">
        <v>44</v>
      </c>
      <c r="H24" s="20">
        <v>1</v>
      </c>
      <c r="I24" s="20">
        <v>8</v>
      </c>
      <c r="J24" s="20">
        <v>36</v>
      </c>
      <c r="K24" s="20">
        <v>69</v>
      </c>
      <c r="L24" s="20">
        <v>0</v>
      </c>
      <c r="M24" s="20">
        <v>2</v>
      </c>
      <c r="N24" s="20">
        <v>12</v>
      </c>
      <c r="O24" s="20">
        <v>8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8" t="str">
        <f t="shared" si="1"/>
        <v>11 – 15</v>
      </c>
      <c r="B25" s="20">
        <v>0</v>
      </c>
      <c r="C25" s="20">
        <v>39</v>
      </c>
      <c r="D25" s="20">
        <v>0</v>
      </c>
      <c r="E25" s="20">
        <v>6</v>
      </c>
      <c r="F25" s="20">
        <v>18</v>
      </c>
      <c r="G25" s="20">
        <v>86</v>
      </c>
      <c r="H25" s="20">
        <v>0</v>
      </c>
      <c r="I25" s="20">
        <v>8</v>
      </c>
      <c r="J25" s="20">
        <v>40</v>
      </c>
      <c r="K25" s="20">
        <v>92</v>
      </c>
      <c r="L25" s="20">
        <v>0</v>
      </c>
      <c r="M25" s="20">
        <v>0</v>
      </c>
      <c r="N25" s="20">
        <v>18</v>
      </c>
      <c r="O25" s="20">
        <v>23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36" t="str">
        <f t="shared" si="1"/>
        <v>16 – 20</v>
      </c>
      <c r="B26" s="20">
        <v>0</v>
      </c>
      <c r="C26" s="20">
        <v>8</v>
      </c>
      <c r="D26" s="20">
        <v>0</v>
      </c>
      <c r="E26" s="20">
        <v>4</v>
      </c>
      <c r="F26" s="20">
        <v>5</v>
      </c>
      <c r="G26" s="20">
        <v>37</v>
      </c>
      <c r="H26" s="20">
        <v>0</v>
      </c>
      <c r="I26" s="20">
        <v>5</v>
      </c>
      <c r="J26" s="20">
        <v>33</v>
      </c>
      <c r="K26" s="20">
        <v>80</v>
      </c>
      <c r="L26" s="20">
        <v>0</v>
      </c>
      <c r="M26" s="20">
        <v>0</v>
      </c>
      <c r="N26" s="20">
        <v>7</v>
      </c>
      <c r="O26" s="20">
        <v>13</v>
      </c>
      <c r="P26" s="20">
        <v>0</v>
      </c>
      <c r="Q26" s="20"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36" t="str">
        <f t="shared" si="1"/>
        <v>21 – 25</v>
      </c>
      <c r="B27" s="20">
        <v>0</v>
      </c>
      <c r="C27" s="20">
        <v>9</v>
      </c>
      <c r="D27" s="20">
        <v>0</v>
      </c>
      <c r="E27" s="20">
        <v>4</v>
      </c>
      <c r="F27" s="20">
        <v>7</v>
      </c>
      <c r="G27" s="20">
        <v>41</v>
      </c>
      <c r="H27" s="20">
        <v>2</v>
      </c>
      <c r="I27" s="20">
        <v>1</v>
      </c>
      <c r="J27" s="20">
        <v>19</v>
      </c>
      <c r="K27" s="20">
        <v>26</v>
      </c>
      <c r="L27" s="20">
        <v>0</v>
      </c>
      <c r="M27" s="20">
        <v>0</v>
      </c>
      <c r="N27" s="20">
        <v>2</v>
      </c>
      <c r="O27" s="20">
        <v>3</v>
      </c>
      <c r="P27" s="20">
        <v>0</v>
      </c>
      <c r="Q27" s="20">
        <v>0</v>
      </c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6" t="str">
        <f t="shared" si="1"/>
        <v>26 – 30</v>
      </c>
      <c r="B28" s="20">
        <v>0</v>
      </c>
      <c r="C28" s="20">
        <v>29</v>
      </c>
      <c r="D28" s="20">
        <v>0</v>
      </c>
      <c r="E28" s="20">
        <v>6</v>
      </c>
      <c r="F28" s="20">
        <v>19</v>
      </c>
      <c r="G28" s="20">
        <v>63</v>
      </c>
      <c r="H28" s="20">
        <v>0</v>
      </c>
      <c r="I28" s="20">
        <v>3</v>
      </c>
      <c r="J28" s="20">
        <v>15</v>
      </c>
      <c r="K28" s="20">
        <v>18</v>
      </c>
      <c r="L28" s="20">
        <v>0</v>
      </c>
      <c r="M28" s="20">
        <v>0</v>
      </c>
      <c r="N28" s="20">
        <v>3</v>
      </c>
      <c r="O28" s="20">
        <v>0</v>
      </c>
      <c r="P28" s="20">
        <v>0</v>
      </c>
      <c r="Q28" s="20">
        <v>0</v>
      </c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6" t="str">
        <f t="shared" si="1"/>
        <v>31 – 35</v>
      </c>
      <c r="B29" s="20">
        <v>0</v>
      </c>
      <c r="C29" s="20">
        <v>25</v>
      </c>
      <c r="D29" s="20">
        <v>0</v>
      </c>
      <c r="E29" s="20">
        <v>2</v>
      </c>
      <c r="F29" s="20">
        <v>13</v>
      </c>
      <c r="G29" s="20">
        <v>66</v>
      </c>
      <c r="H29" s="20">
        <v>0</v>
      </c>
      <c r="I29" s="20">
        <v>0</v>
      </c>
      <c r="J29" s="20">
        <v>6</v>
      </c>
      <c r="K29" s="20">
        <v>18</v>
      </c>
      <c r="L29" s="20">
        <v>0</v>
      </c>
      <c r="M29" s="20">
        <v>1</v>
      </c>
      <c r="N29" s="20">
        <v>0</v>
      </c>
      <c r="O29" s="20">
        <v>1</v>
      </c>
      <c r="P29" s="20">
        <v>0</v>
      </c>
      <c r="Q29" s="20">
        <v>0</v>
      </c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6" t="str">
        <f t="shared" si="1"/>
        <v>35+</v>
      </c>
      <c r="B30" s="20">
        <v>0</v>
      </c>
      <c r="C30" s="20">
        <v>13</v>
      </c>
      <c r="D30" s="20">
        <v>0</v>
      </c>
      <c r="E30" s="20">
        <v>1</v>
      </c>
      <c r="F30" s="20">
        <v>8</v>
      </c>
      <c r="G30" s="20">
        <v>26</v>
      </c>
      <c r="H30" s="20">
        <v>0</v>
      </c>
      <c r="I30" s="20">
        <v>0</v>
      </c>
      <c r="J30" s="20">
        <v>5</v>
      </c>
      <c r="K30" s="20">
        <v>14</v>
      </c>
      <c r="L30" s="20">
        <v>0</v>
      </c>
      <c r="M30" s="20">
        <v>1</v>
      </c>
      <c r="N30" s="20">
        <v>0</v>
      </c>
      <c r="O30" s="20">
        <v>0</v>
      </c>
      <c r="P30" s="20">
        <v>0</v>
      </c>
      <c r="Q30" s="20">
        <v>0</v>
      </c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5" t="str">
        <f t="shared" si="1"/>
        <v>Unknown</v>
      </c>
      <c r="B31" s="20">
        <v>0</v>
      </c>
      <c r="C31" s="20">
        <v>25</v>
      </c>
      <c r="D31" s="20">
        <v>0</v>
      </c>
      <c r="E31" s="20">
        <v>11</v>
      </c>
      <c r="F31" s="20">
        <v>29</v>
      </c>
      <c r="G31" s="20">
        <v>76</v>
      </c>
      <c r="H31" s="20">
        <v>1</v>
      </c>
      <c r="I31" s="20">
        <v>3</v>
      </c>
      <c r="J31" s="20">
        <v>49</v>
      </c>
      <c r="K31" s="20">
        <v>70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480" t="s">
        <v>3</v>
      </c>
      <c r="B32" s="20">
        <f t="shared" ref="B32:Q32" si="2">SUM(B25:B31)</f>
        <v>0</v>
      </c>
      <c r="C32" s="20">
        <f t="shared" si="2"/>
        <v>148</v>
      </c>
      <c r="D32" s="20">
        <f t="shared" si="2"/>
        <v>0</v>
      </c>
      <c r="E32" s="20">
        <f t="shared" si="2"/>
        <v>34</v>
      </c>
      <c r="F32" s="20">
        <f t="shared" si="2"/>
        <v>99</v>
      </c>
      <c r="G32" s="20">
        <f t="shared" si="2"/>
        <v>395</v>
      </c>
      <c r="H32" s="20">
        <f t="shared" si="2"/>
        <v>3</v>
      </c>
      <c r="I32" s="20">
        <f t="shared" si="2"/>
        <v>20</v>
      </c>
      <c r="J32" s="20">
        <f t="shared" si="2"/>
        <v>167</v>
      </c>
      <c r="K32" s="20">
        <f t="shared" si="2"/>
        <v>318</v>
      </c>
      <c r="L32" s="20">
        <f t="shared" si="2"/>
        <v>0</v>
      </c>
      <c r="M32" s="20">
        <f t="shared" si="2"/>
        <v>2</v>
      </c>
      <c r="N32" s="20">
        <f t="shared" si="2"/>
        <v>30</v>
      </c>
      <c r="O32" s="20">
        <f t="shared" si="2"/>
        <v>40</v>
      </c>
      <c r="P32" s="20">
        <f t="shared" si="2"/>
        <v>0</v>
      </c>
      <c r="Q32" s="20">
        <f t="shared" si="2"/>
        <v>0</v>
      </c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461"/>
      <c r="B33" s="475">
        <f>SUM(B32+C32)</f>
        <v>148</v>
      </c>
      <c r="C33" s="461"/>
      <c r="D33" s="475">
        <f>SUM(D32+E32)</f>
        <v>34</v>
      </c>
      <c r="E33" s="461"/>
      <c r="F33" s="475">
        <f>SUM(F32+G32)</f>
        <v>494</v>
      </c>
      <c r="G33" s="461"/>
      <c r="H33" s="475">
        <f>SUM(H32+I32)</f>
        <v>23</v>
      </c>
      <c r="I33" s="461"/>
      <c r="J33" s="475">
        <f>SUM(J32+K32)</f>
        <v>485</v>
      </c>
      <c r="K33" s="461"/>
      <c r="L33" s="475">
        <f>SUM(L32+M32)</f>
        <v>2</v>
      </c>
      <c r="M33" s="461"/>
      <c r="N33" s="475">
        <f>SUM(N32+O32)</f>
        <v>70</v>
      </c>
      <c r="O33" s="461"/>
      <c r="P33" s="475">
        <f>SUM(P32+Q32)</f>
        <v>0</v>
      </c>
      <c r="Q33" s="461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8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U23" sqref="U23"/>
    </sheetView>
  </sheetViews>
  <sheetFormatPr defaultColWidth="14.4609375" defaultRowHeight="15" customHeight="1"/>
  <cols>
    <col min="1" max="1" width="11.07421875" style="9" customWidth="1"/>
    <col min="2" max="6" width="4.69140625" style="9" customWidth="1"/>
    <col min="7" max="7" width="6" style="9" customWidth="1"/>
    <col min="8" max="8" width="4.69140625" style="9" customWidth="1"/>
    <col min="9" max="9" width="5.69140625" style="9" customWidth="1"/>
    <col min="10" max="10" width="6" style="9" customWidth="1"/>
    <col min="11" max="11" width="6.84375" style="9" customWidth="1"/>
    <col min="12" max="12" width="4.69140625" style="9" customWidth="1"/>
    <col min="13" max="13" width="5.53515625" style="9" customWidth="1"/>
    <col min="14" max="17" width="4.69140625" style="9" customWidth="1"/>
    <col min="18" max="25" width="8.69140625" style="9" customWidth="1"/>
    <col min="26" max="16384" width="14.4609375" style="9"/>
  </cols>
  <sheetData>
    <row r="1" spans="1:25" ht="14.6">
      <c r="A1" s="479" t="s">
        <v>96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30"/>
      <c r="S1" s="30"/>
      <c r="T1" s="30"/>
      <c r="U1" s="30"/>
      <c r="V1" s="30"/>
      <c r="W1" s="30"/>
      <c r="X1" s="30"/>
      <c r="Y1" s="30"/>
    </row>
    <row r="2" spans="1:25" ht="14.6">
      <c r="A2" s="484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30"/>
      <c r="S2" s="30"/>
      <c r="T2" s="30"/>
      <c r="U2" s="30"/>
      <c r="V2" s="30"/>
      <c r="W2" s="30"/>
      <c r="X2" s="30"/>
      <c r="Y2" s="30"/>
    </row>
    <row r="3" spans="1:25" ht="14.6">
      <c r="A3" s="478" t="s">
        <v>84</v>
      </c>
      <c r="B3" s="476" t="s">
        <v>56</v>
      </c>
      <c r="C3" s="461"/>
      <c r="D3" s="461"/>
      <c r="E3" s="461"/>
      <c r="F3" s="476" t="s">
        <v>15</v>
      </c>
      <c r="G3" s="461"/>
      <c r="H3" s="461"/>
      <c r="I3" s="461"/>
      <c r="J3" s="476" t="s">
        <v>16</v>
      </c>
      <c r="K3" s="461"/>
      <c r="L3" s="461"/>
      <c r="M3" s="461"/>
      <c r="N3" s="476" t="s">
        <v>67</v>
      </c>
      <c r="O3" s="461"/>
      <c r="P3" s="461"/>
      <c r="Q3" s="461"/>
      <c r="R3" s="30"/>
      <c r="S3" s="30"/>
      <c r="T3" s="30"/>
      <c r="U3" s="30"/>
      <c r="V3" s="30"/>
      <c r="W3" s="30"/>
      <c r="X3" s="30"/>
      <c r="Y3" s="30"/>
    </row>
    <row r="4" spans="1:25" ht="14.6">
      <c r="A4" s="461"/>
      <c r="B4" s="476" t="s">
        <v>1</v>
      </c>
      <c r="C4" s="461"/>
      <c r="D4" s="476" t="s">
        <v>17</v>
      </c>
      <c r="E4" s="461"/>
      <c r="F4" s="476" t="s">
        <v>1</v>
      </c>
      <c r="G4" s="461"/>
      <c r="H4" s="476" t="s">
        <v>17</v>
      </c>
      <c r="I4" s="461"/>
      <c r="J4" s="476" t="s">
        <v>1</v>
      </c>
      <c r="K4" s="461"/>
      <c r="L4" s="476" t="s">
        <v>17</v>
      </c>
      <c r="M4" s="461"/>
      <c r="N4" s="476" t="s">
        <v>1</v>
      </c>
      <c r="O4" s="461"/>
      <c r="P4" s="476" t="s">
        <v>17</v>
      </c>
      <c r="Q4" s="461"/>
      <c r="R4" s="30"/>
      <c r="S4" s="30"/>
      <c r="T4" s="30"/>
      <c r="U4" s="30"/>
      <c r="V4" s="30"/>
      <c r="W4" s="30"/>
      <c r="X4" s="30"/>
      <c r="Y4" s="30"/>
    </row>
    <row r="5" spans="1:25" ht="14.6">
      <c r="A5" s="461"/>
      <c r="B5" s="32" t="s">
        <v>36</v>
      </c>
      <c r="C5" s="32" t="s">
        <v>37</v>
      </c>
      <c r="D5" s="32" t="s">
        <v>36</v>
      </c>
      <c r="E5" s="32" t="s">
        <v>37</v>
      </c>
      <c r="F5" s="32" t="s">
        <v>36</v>
      </c>
      <c r="G5" s="32" t="s">
        <v>37</v>
      </c>
      <c r="H5" s="32" t="s">
        <v>36</v>
      </c>
      <c r="I5" s="32" t="s">
        <v>37</v>
      </c>
      <c r="J5" s="32" t="s">
        <v>36</v>
      </c>
      <c r="K5" s="32" t="s">
        <v>37</v>
      </c>
      <c r="L5" s="32" t="s">
        <v>36</v>
      </c>
      <c r="M5" s="32" t="s">
        <v>37</v>
      </c>
      <c r="N5" s="32" t="s">
        <v>36</v>
      </c>
      <c r="O5" s="32" t="s">
        <v>37</v>
      </c>
      <c r="P5" s="32" t="s">
        <v>36</v>
      </c>
      <c r="Q5" s="32" t="s">
        <v>37</v>
      </c>
      <c r="R5" s="30"/>
      <c r="S5" s="30"/>
      <c r="T5" s="30"/>
      <c r="U5" s="30"/>
      <c r="V5" s="30"/>
      <c r="W5" s="30"/>
      <c r="X5" s="30"/>
      <c r="Y5" s="30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30"/>
      <c r="S6" s="30"/>
      <c r="T6" s="30"/>
      <c r="U6" s="30"/>
      <c r="V6" s="30"/>
      <c r="W6" s="30"/>
      <c r="X6" s="30"/>
      <c r="Y6" s="30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30"/>
      <c r="S7" s="30"/>
      <c r="T7" s="30"/>
      <c r="U7" s="30"/>
      <c r="V7" s="30"/>
      <c r="W7" s="30"/>
      <c r="X7" s="30"/>
      <c r="Y7" s="30"/>
    </row>
    <row r="8" spans="1:25" ht="14.6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30"/>
      <c r="S8" s="30"/>
      <c r="T8" s="30"/>
      <c r="U8" s="30"/>
      <c r="V8" s="30"/>
      <c r="W8" s="30"/>
      <c r="X8" s="30"/>
      <c r="Y8" s="30"/>
    </row>
    <row r="9" spans="1:25" ht="14.6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30"/>
      <c r="S9" s="30"/>
      <c r="T9" s="30"/>
      <c r="U9" s="30"/>
      <c r="V9" s="30"/>
      <c r="W9" s="30"/>
      <c r="X9" s="30"/>
      <c r="Y9" s="30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1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30"/>
      <c r="S10" s="30"/>
      <c r="T10" s="30"/>
      <c r="U10" s="30"/>
      <c r="V10" s="30"/>
      <c r="W10" s="30"/>
      <c r="X10" s="30"/>
      <c r="Y10" s="30"/>
    </row>
    <row r="11" spans="1:25" ht="14.6">
      <c r="A11" s="36" t="s">
        <v>90</v>
      </c>
      <c r="B11" s="20">
        <v>0</v>
      </c>
      <c r="C11" s="20">
        <v>1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30"/>
      <c r="S11" s="30"/>
      <c r="T11" s="30"/>
      <c r="U11" s="30"/>
      <c r="V11" s="30"/>
      <c r="W11" s="30"/>
      <c r="X11" s="30"/>
      <c r="Y11" s="30"/>
    </row>
    <row r="12" spans="1:25" ht="14.6">
      <c r="A12" s="36" t="s">
        <v>91</v>
      </c>
      <c r="B12" s="20">
        <v>0</v>
      </c>
      <c r="C12" s="20">
        <v>1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30"/>
      <c r="S12" s="30"/>
      <c r="T12" s="30"/>
      <c r="U12" s="30"/>
      <c r="V12" s="30"/>
      <c r="W12" s="30"/>
      <c r="X12" s="30"/>
      <c r="Y12" s="30"/>
    </row>
    <row r="13" spans="1:25" ht="14.6">
      <c r="A13" s="36" t="s">
        <v>92</v>
      </c>
      <c r="B13" s="20">
        <v>0</v>
      </c>
      <c r="C13" s="20">
        <v>1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1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30"/>
      <c r="S13" s="30"/>
      <c r="T13" s="30"/>
      <c r="U13" s="30"/>
      <c r="V13" s="30"/>
      <c r="W13" s="30"/>
      <c r="X13" s="30"/>
      <c r="Y13" s="30"/>
    </row>
    <row r="14" spans="1:25" ht="14.6">
      <c r="A14" s="36" t="s">
        <v>93</v>
      </c>
      <c r="B14" s="20">
        <v>0</v>
      </c>
      <c r="C14" s="20">
        <v>2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30"/>
      <c r="S14" s="30"/>
      <c r="T14" s="30"/>
      <c r="U14" s="30"/>
      <c r="V14" s="30"/>
      <c r="W14" s="30"/>
      <c r="X14" s="30"/>
      <c r="Y14" s="30"/>
    </row>
    <row r="15" spans="1:25" ht="14.6">
      <c r="A15" s="36" t="s">
        <v>34</v>
      </c>
      <c r="B15" s="20">
        <v>0</v>
      </c>
      <c r="C15" s="20">
        <v>0</v>
      </c>
      <c r="D15" s="20">
        <v>0</v>
      </c>
      <c r="E15" s="20">
        <v>0</v>
      </c>
      <c r="F15" s="20">
        <v>0</v>
      </c>
      <c r="G15" s="20">
        <v>3</v>
      </c>
      <c r="H15" s="20">
        <v>0</v>
      </c>
      <c r="I15" s="20">
        <v>0</v>
      </c>
      <c r="J15" s="20">
        <v>0</v>
      </c>
      <c r="K15" s="20">
        <v>1</v>
      </c>
      <c r="L15" s="20">
        <v>0</v>
      </c>
      <c r="M15" s="20">
        <v>0</v>
      </c>
      <c r="N15" s="20">
        <v>0</v>
      </c>
      <c r="O15" s="20">
        <v>1</v>
      </c>
      <c r="P15" s="20">
        <v>0</v>
      </c>
      <c r="Q15" s="20">
        <v>0</v>
      </c>
      <c r="R15" s="30"/>
      <c r="S15" s="30"/>
      <c r="T15" s="30"/>
      <c r="U15" s="30"/>
      <c r="V15" s="30"/>
      <c r="W15" s="30"/>
      <c r="X15" s="30"/>
      <c r="Y15" s="30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5</v>
      </c>
      <c r="D16" s="20">
        <f t="shared" si="0"/>
        <v>0</v>
      </c>
      <c r="E16" s="20">
        <f t="shared" si="0"/>
        <v>0</v>
      </c>
      <c r="F16" s="20">
        <f t="shared" si="0"/>
        <v>0</v>
      </c>
      <c r="G16" s="20">
        <f t="shared" si="0"/>
        <v>4</v>
      </c>
      <c r="H16" s="20">
        <f t="shared" si="0"/>
        <v>0</v>
      </c>
      <c r="I16" s="20">
        <f t="shared" si="0"/>
        <v>0</v>
      </c>
      <c r="J16" s="20">
        <f t="shared" si="0"/>
        <v>0</v>
      </c>
      <c r="K16" s="20">
        <f t="shared" si="0"/>
        <v>2</v>
      </c>
      <c r="L16" s="20">
        <f t="shared" si="0"/>
        <v>0</v>
      </c>
      <c r="M16" s="20">
        <f t="shared" si="0"/>
        <v>0</v>
      </c>
      <c r="N16" s="20">
        <f t="shared" si="0"/>
        <v>0</v>
      </c>
      <c r="O16" s="20">
        <f t="shared" si="0"/>
        <v>1</v>
      </c>
      <c r="P16" s="20">
        <f t="shared" si="0"/>
        <v>0</v>
      </c>
      <c r="Q16" s="20">
        <f t="shared" si="0"/>
        <v>0</v>
      </c>
      <c r="R16" s="30"/>
      <c r="S16" s="30"/>
      <c r="T16" s="30"/>
      <c r="U16" s="30"/>
      <c r="V16" s="30"/>
      <c r="W16" s="30"/>
      <c r="X16" s="30"/>
      <c r="Y16" s="30"/>
    </row>
    <row r="17" spans="1:25" ht="14.6">
      <c r="A17" s="461"/>
      <c r="B17" s="475">
        <f>SUM(B16+C16)</f>
        <v>5</v>
      </c>
      <c r="C17" s="461"/>
      <c r="D17" s="475">
        <f>SUM(D16+E16)</f>
        <v>0</v>
      </c>
      <c r="E17" s="461"/>
      <c r="F17" s="475">
        <f>SUM(F16+G16)</f>
        <v>4</v>
      </c>
      <c r="G17" s="461"/>
      <c r="H17" s="475">
        <f>SUM(H16+I16)</f>
        <v>0</v>
      </c>
      <c r="I17" s="461"/>
      <c r="J17" s="475">
        <f>SUM(J16+K16)</f>
        <v>2</v>
      </c>
      <c r="K17" s="461"/>
      <c r="L17" s="475">
        <f>SUM(L16+M16)</f>
        <v>0</v>
      </c>
      <c r="M17" s="461"/>
      <c r="N17" s="475">
        <f>SUM(N16+O16)</f>
        <v>1</v>
      </c>
      <c r="O17" s="461"/>
      <c r="P17" s="475">
        <f>SUM(P16+Q16)</f>
        <v>0</v>
      </c>
      <c r="Q17" s="461"/>
      <c r="R17" s="30"/>
      <c r="S17" s="30"/>
      <c r="T17" s="30"/>
      <c r="U17" s="30"/>
      <c r="V17" s="30"/>
      <c r="W17" s="30"/>
      <c r="X17" s="30"/>
      <c r="Y17" s="30"/>
    </row>
    <row r="18" spans="1:25" ht="14.6">
      <c r="A18" s="484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30"/>
      <c r="S18" s="30"/>
      <c r="T18" s="30"/>
      <c r="U18" s="30"/>
      <c r="V18" s="30"/>
      <c r="W18" s="30"/>
      <c r="X18" s="30"/>
      <c r="Y18" s="30"/>
    </row>
    <row r="19" spans="1:25" ht="14.6">
      <c r="A19" s="478" t="s">
        <v>84</v>
      </c>
      <c r="B19" s="476" t="s">
        <v>56</v>
      </c>
      <c r="C19" s="461"/>
      <c r="D19" s="461"/>
      <c r="E19" s="461"/>
      <c r="F19" s="476" t="s">
        <v>15</v>
      </c>
      <c r="G19" s="461"/>
      <c r="H19" s="461"/>
      <c r="I19" s="461"/>
      <c r="J19" s="476" t="s">
        <v>16</v>
      </c>
      <c r="K19" s="461"/>
      <c r="L19" s="461"/>
      <c r="M19" s="461"/>
      <c r="N19" s="476" t="s">
        <v>67</v>
      </c>
      <c r="O19" s="461"/>
      <c r="P19" s="461"/>
      <c r="Q19" s="461"/>
      <c r="R19" s="30"/>
      <c r="S19" s="30"/>
      <c r="T19" s="30"/>
      <c r="U19" s="30"/>
      <c r="V19" s="30"/>
      <c r="W19" s="30"/>
      <c r="X19" s="30"/>
      <c r="Y19" s="30"/>
    </row>
    <row r="20" spans="1:25" ht="15.75" customHeight="1">
      <c r="A20" s="461"/>
      <c r="B20" s="476" t="s">
        <v>1</v>
      </c>
      <c r="C20" s="461"/>
      <c r="D20" s="476" t="s">
        <v>17</v>
      </c>
      <c r="E20" s="461"/>
      <c r="F20" s="476" t="s">
        <v>1</v>
      </c>
      <c r="G20" s="461"/>
      <c r="H20" s="476" t="s">
        <v>17</v>
      </c>
      <c r="I20" s="461"/>
      <c r="J20" s="476" t="s">
        <v>1</v>
      </c>
      <c r="K20" s="461"/>
      <c r="L20" s="476" t="s">
        <v>17</v>
      </c>
      <c r="M20" s="461"/>
      <c r="N20" s="476" t="s">
        <v>1</v>
      </c>
      <c r="O20" s="461"/>
      <c r="P20" s="476" t="s">
        <v>17</v>
      </c>
      <c r="Q20" s="461"/>
      <c r="R20" s="30"/>
      <c r="S20" s="30"/>
      <c r="T20" s="30"/>
      <c r="U20" s="30"/>
      <c r="V20" s="30"/>
      <c r="W20" s="30"/>
      <c r="X20" s="30"/>
      <c r="Y20" s="30"/>
    </row>
    <row r="21" spans="1:25" ht="15.75" customHeight="1">
      <c r="A21" s="461"/>
      <c r="B21" s="32" t="s">
        <v>36</v>
      </c>
      <c r="C21" s="32" t="s">
        <v>37</v>
      </c>
      <c r="D21" s="32" t="s">
        <v>36</v>
      </c>
      <c r="E21" s="32" t="s">
        <v>37</v>
      </c>
      <c r="F21" s="32" t="s">
        <v>36</v>
      </c>
      <c r="G21" s="32" t="s">
        <v>37</v>
      </c>
      <c r="H21" s="32" t="s">
        <v>36</v>
      </c>
      <c r="I21" s="32" t="s">
        <v>37</v>
      </c>
      <c r="J21" s="32" t="s">
        <v>36</v>
      </c>
      <c r="K21" s="32" t="s">
        <v>37</v>
      </c>
      <c r="L21" s="32" t="s">
        <v>36</v>
      </c>
      <c r="M21" s="32" t="s">
        <v>37</v>
      </c>
      <c r="N21" s="32" t="s">
        <v>36</v>
      </c>
      <c r="O21" s="32" t="s">
        <v>37</v>
      </c>
      <c r="P21" s="32" t="s">
        <v>36</v>
      </c>
      <c r="Q21" s="32" t="s">
        <v>37</v>
      </c>
      <c r="R21" s="30"/>
      <c r="S21" s="30"/>
      <c r="T21" s="30"/>
      <c r="U21" s="30"/>
      <c r="V21" s="30"/>
      <c r="W21" s="30"/>
      <c r="X21" s="30"/>
      <c r="Y21" s="30"/>
    </row>
    <row r="22" spans="1:25" ht="15.75" customHeight="1">
      <c r="A22" s="36" t="str">
        <f t="shared" ref="A22:A31" si="1">A6</f>
        <v>&lt;1</v>
      </c>
      <c r="B22" s="20">
        <v>0</v>
      </c>
      <c r="C22" s="20">
        <v>0</v>
      </c>
      <c r="D22" s="20">
        <v>0</v>
      </c>
      <c r="E22" s="20">
        <v>0</v>
      </c>
      <c r="F22" s="20">
        <v>0</v>
      </c>
      <c r="G22" s="20">
        <v>1</v>
      </c>
      <c r="H22" s="20">
        <v>0</v>
      </c>
      <c r="I22" s="20">
        <v>0</v>
      </c>
      <c r="J22" s="20">
        <v>0</v>
      </c>
      <c r="K22" s="20">
        <v>3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30"/>
      <c r="S22" s="30"/>
      <c r="T22" s="30"/>
      <c r="U22" s="30"/>
      <c r="V22" s="30"/>
      <c r="W22" s="30"/>
      <c r="X22" s="30"/>
      <c r="Y22" s="30"/>
    </row>
    <row r="23" spans="1:25" ht="15.75" customHeight="1">
      <c r="A23" s="38" t="str">
        <f t="shared" si="1"/>
        <v>1 – 5</v>
      </c>
      <c r="B23" s="20">
        <v>0</v>
      </c>
      <c r="C23" s="20">
        <v>6</v>
      </c>
      <c r="D23" s="20">
        <v>0</v>
      </c>
      <c r="E23" s="20">
        <v>0</v>
      </c>
      <c r="F23" s="20">
        <v>0</v>
      </c>
      <c r="G23" s="20">
        <v>5</v>
      </c>
      <c r="H23" s="20">
        <v>0</v>
      </c>
      <c r="I23" s="20">
        <v>0</v>
      </c>
      <c r="J23" s="20">
        <v>0</v>
      </c>
      <c r="K23" s="20">
        <v>1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30"/>
      <c r="S23" s="30"/>
      <c r="T23" s="30"/>
      <c r="U23" s="30"/>
      <c r="V23" s="30"/>
      <c r="W23" s="30"/>
      <c r="X23" s="30"/>
      <c r="Y23" s="30"/>
    </row>
    <row r="24" spans="1:25" ht="15.75" customHeight="1">
      <c r="A24" s="38" t="str">
        <f t="shared" si="1"/>
        <v>6 – 10</v>
      </c>
      <c r="B24" s="20">
        <v>0</v>
      </c>
      <c r="C24" s="20">
        <v>2</v>
      </c>
      <c r="D24" s="20">
        <v>0</v>
      </c>
      <c r="E24" s="20">
        <v>0</v>
      </c>
      <c r="F24" s="20">
        <v>0</v>
      </c>
      <c r="G24" s="20">
        <v>2</v>
      </c>
      <c r="H24" s="20">
        <v>0</v>
      </c>
      <c r="I24" s="20">
        <v>0</v>
      </c>
      <c r="J24" s="20">
        <v>0</v>
      </c>
      <c r="K24" s="20">
        <v>1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30"/>
      <c r="S24" s="30"/>
      <c r="T24" s="30"/>
      <c r="U24" s="30"/>
      <c r="V24" s="30"/>
      <c r="W24" s="30"/>
      <c r="X24" s="30"/>
      <c r="Y24" s="30"/>
    </row>
    <row r="25" spans="1:25" ht="15.75" customHeight="1">
      <c r="A25" s="38" t="str">
        <f t="shared" si="1"/>
        <v>11 – 15</v>
      </c>
      <c r="B25" s="20">
        <v>0</v>
      </c>
      <c r="C25" s="20">
        <v>2</v>
      </c>
      <c r="D25" s="20">
        <v>0</v>
      </c>
      <c r="E25" s="20">
        <v>0</v>
      </c>
      <c r="F25" s="20">
        <v>0</v>
      </c>
      <c r="G25" s="20">
        <v>5</v>
      </c>
      <c r="H25" s="20">
        <v>0</v>
      </c>
      <c r="I25" s="20">
        <v>0</v>
      </c>
      <c r="J25" s="20">
        <v>0</v>
      </c>
      <c r="K25" s="20">
        <v>1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30"/>
      <c r="S25" s="30"/>
      <c r="T25" s="30"/>
      <c r="U25" s="30"/>
      <c r="V25" s="30"/>
      <c r="W25" s="30"/>
      <c r="X25" s="30"/>
      <c r="Y25" s="30"/>
    </row>
    <row r="26" spans="1:25" ht="15.75" customHeight="1">
      <c r="A26" s="36" t="str">
        <f t="shared" si="1"/>
        <v>16 – 20</v>
      </c>
      <c r="B26" s="20">
        <v>0</v>
      </c>
      <c r="C26" s="20">
        <v>1</v>
      </c>
      <c r="D26" s="20">
        <v>0</v>
      </c>
      <c r="E26" s="20">
        <v>0</v>
      </c>
      <c r="F26" s="20">
        <v>0</v>
      </c>
      <c r="G26" s="20">
        <v>3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30"/>
      <c r="S26" s="30"/>
      <c r="T26" s="30"/>
      <c r="U26" s="30"/>
      <c r="V26" s="30"/>
      <c r="W26" s="30"/>
      <c r="X26" s="30"/>
      <c r="Y26" s="30"/>
    </row>
    <row r="27" spans="1:25" ht="15.75" customHeight="1">
      <c r="A27" s="36" t="str">
        <f t="shared" si="1"/>
        <v>21 – 25</v>
      </c>
      <c r="B27" s="20">
        <v>0</v>
      </c>
      <c r="C27" s="20">
        <v>0</v>
      </c>
      <c r="D27" s="20">
        <v>0</v>
      </c>
      <c r="E27" s="20">
        <v>0</v>
      </c>
      <c r="F27" s="20">
        <v>0</v>
      </c>
      <c r="G27" s="20">
        <v>1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30"/>
      <c r="S27" s="30"/>
      <c r="T27" s="30"/>
      <c r="U27" s="30"/>
      <c r="V27" s="30"/>
      <c r="W27" s="30"/>
      <c r="X27" s="30"/>
      <c r="Y27" s="30"/>
    </row>
    <row r="28" spans="1:25" ht="15.75" customHeight="1">
      <c r="A28" s="36" t="str">
        <f t="shared" si="1"/>
        <v>26 – 30</v>
      </c>
      <c r="B28" s="20">
        <v>0</v>
      </c>
      <c r="C28" s="20">
        <v>0</v>
      </c>
      <c r="D28" s="20">
        <v>0</v>
      </c>
      <c r="E28" s="20">
        <v>0</v>
      </c>
      <c r="F28" s="20">
        <v>0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30"/>
      <c r="S28" s="30"/>
      <c r="T28" s="30"/>
      <c r="U28" s="30"/>
      <c r="V28" s="30"/>
      <c r="W28" s="30"/>
      <c r="X28" s="30"/>
      <c r="Y28" s="30"/>
    </row>
    <row r="29" spans="1:25" ht="15.75" customHeight="1">
      <c r="A29" s="36" t="str">
        <f t="shared" si="1"/>
        <v>31 – 35</v>
      </c>
      <c r="B29" s="20">
        <v>0</v>
      </c>
      <c r="C29" s="20">
        <v>0</v>
      </c>
      <c r="D29" s="20">
        <v>0</v>
      </c>
      <c r="E29" s="20">
        <v>0</v>
      </c>
      <c r="F29" s="20">
        <v>0</v>
      </c>
      <c r="G29" s="20">
        <v>2</v>
      </c>
      <c r="H29" s="20">
        <v>0</v>
      </c>
      <c r="I29" s="20">
        <v>0</v>
      </c>
      <c r="J29" s="20">
        <v>1</v>
      </c>
      <c r="K29" s="20">
        <v>1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30"/>
      <c r="S29" s="30"/>
      <c r="T29" s="30"/>
      <c r="U29" s="30"/>
      <c r="V29" s="30"/>
      <c r="W29" s="30"/>
      <c r="X29" s="30"/>
      <c r="Y29" s="30"/>
    </row>
    <row r="30" spans="1:25" ht="15.75" customHeight="1">
      <c r="A30" s="36" t="str">
        <f t="shared" si="1"/>
        <v>35+</v>
      </c>
      <c r="B30" s="20">
        <v>0</v>
      </c>
      <c r="C30" s="20">
        <v>1</v>
      </c>
      <c r="D30" s="20">
        <v>0</v>
      </c>
      <c r="E30" s="20">
        <v>0</v>
      </c>
      <c r="F30" s="20">
        <v>0</v>
      </c>
      <c r="G30" s="20">
        <v>1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30"/>
      <c r="S30" s="30"/>
      <c r="T30" s="30"/>
      <c r="U30" s="30"/>
      <c r="V30" s="30"/>
      <c r="W30" s="30"/>
      <c r="X30" s="30"/>
      <c r="Y30" s="30"/>
    </row>
    <row r="31" spans="1:25" ht="15.75" customHeight="1">
      <c r="A31" s="35" t="str">
        <f t="shared" si="1"/>
        <v>Unknown</v>
      </c>
      <c r="B31" s="20">
        <v>0</v>
      </c>
      <c r="C31" s="20">
        <v>6</v>
      </c>
      <c r="D31" s="20">
        <v>0</v>
      </c>
      <c r="E31" s="20">
        <v>0</v>
      </c>
      <c r="F31" s="20">
        <v>0</v>
      </c>
      <c r="G31" s="20">
        <v>2</v>
      </c>
      <c r="H31" s="20">
        <v>0</v>
      </c>
      <c r="I31" s="20">
        <v>0</v>
      </c>
      <c r="J31" s="20">
        <v>16</v>
      </c>
      <c r="K31" s="20">
        <v>15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30"/>
      <c r="S31" s="30"/>
      <c r="T31" s="30"/>
      <c r="U31" s="30"/>
      <c r="V31" s="30"/>
      <c r="W31" s="30"/>
      <c r="X31" s="30"/>
      <c r="Y31" s="30"/>
    </row>
    <row r="32" spans="1:25" ht="15.75" customHeight="1">
      <c r="A32" s="483" t="s">
        <v>3</v>
      </c>
      <c r="B32" s="475">
        <f>SUM(B31+C31)</f>
        <v>6</v>
      </c>
      <c r="C32" s="461"/>
      <c r="D32" s="475">
        <f>SUM(D31+E31)</f>
        <v>0</v>
      </c>
      <c r="E32" s="461"/>
      <c r="F32" s="475">
        <f>SUM(F31+G31)</f>
        <v>2</v>
      </c>
      <c r="G32" s="461"/>
      <c r="H32" s="475">
        <f>SUM(H31+I31)</f>
        <v>0</v>
      </c>
      <c r="I32" s="461"/>
      <c r="J32" s="475">
        <f>SUM(J31+K31)</f>
        <v>31</v>
      </c>
      <c r="K32" s="461"/>
      <c r="L32" s="475">
        <f>SUM(L31+M31)</f>
        <v>0</v>
      </c>
      <c r="M32" s="461"/>
      <c r="N32" s="475">
        <f>SUM(N31+O31)</f>
        <v>0</v>
      </c>
      <c r="O32" s="461"/>
      <c r="P32" s="475">
        <f>SUM(P31+Q31)</f>
        <v>0</v>
      </c>
      <c r="Q32" s="461"/>
      <c r="R32" s="30"/>
      <c r="S32" s="30"/>
      <c r="T32" s="30"/>
      <c r="U32" s="30"/>
      <c r="V32" s="30"/>
      <c r="W32" s="30"/>
      <c r="X32" s="30"/>
      <c r="Y32" s="30"/>
    </row>
    <row r="33" spans="1:25" ht="15.75" customHeight="1">
      <c r="A33" s="461"/>
      <c r="B33" s="485"/>
      <c r="C33" s="461"/>
      <c r="D33" s="485"/>
      <c r="E33" s="461"/>
      <c r="F33" s="485"/>
      <c r="G33" s="461"/>
      <c r="H33" s="485"/>
      <c r="I33" s="461"/>
      <c r="J33" s="485"/>
      <c r="K33" s="461"/>
      <c r="L33" s="485"/>
      <c r="M33" s="461"/>
      <c r="N33" s="485"/>
      <c r="O33" s="461"/>
      <c r="P33" s="485"/>
      <c r="Q33" s="461"/>
      <c r="R33" s="30"/>
      <c r="S33" s="30"/>
      <c r="T33" s="30"/>
      <c r="U33" s="30"/>
      <c r="V33" s="30"/>
      <c r="W33" s="30"/>
      <c r="X33" s="30"/>
      <c r="Y33" s="30"/>
    </row>
    <row r="34" spans="1:25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</row>
    <row r="35" spans="1:2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</row>
    <row r="36" spans="1:25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</row>
    <row r="37" spans="1:25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</row>
    <row r="38" spans="1:25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</row>
    <row r="39" spans="1:25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</row>
    <row r="40" spans="1:25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</row>
    <row r="41" spans="1:25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</row>
    <row r="42" spans="1:25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1:25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</row>
    <row r="44" spans="1:25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</row>
    <row r="45" spans="1:2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1:25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</row>
    <row r="47" spans="1:25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</row>
    <row r="53" spans="1:25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</row>
    <row r="54" spans="1:25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</row>
    <row r="55" spans="1:2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</row>
    <row r="79" spans="1:25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1:25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1:25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</row>
    <row r="83" spans="1:25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</row>
    <row r="84" spans="1:25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  <row r="85" spans="1:2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</row>
    <row r="86" spans="1:25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</row>
    <row r="87" spans="1:25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</row>
    <row r="88" spans="1:25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</row>
    <row r="89" spans="1:25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</row>
    <row r="90" spans="1:25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</row>
    <row r="91" spans="1:25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</row>
    <row r="92" spans="1:25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</row>
    <row r="93" spans="1:25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</row>
    <row r="94" spans="1:25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</row>
    <row r="95" spans="1:2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</row>
    <row r="96" spans="1:25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</row>
    <row r="97" spans="1:25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</row>
    <row r="98" spans="1:25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</row>
    <row r="99" spans="1:25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</row>
    <row r="100" spans="1:25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</row>
    <row r="101" spans="1:25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</row>
    <row r="102" spans="1:25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</row>
    <row r="103" spans="1:25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</row>
    <row r="104" spans="1:25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1:2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1:25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</row>
    <row r="107" spans="1:25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8" spans="1:25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1:25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1:25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  <row r="111" spans="1:25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</row>
    <row r="112" spans="1:25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</row>
    <row r="113" spans="1:25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</row>
    <row r="114" spans="1:25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</row>
    <row r="115" spans="1:2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</row>
    <row r="116" spans="1:25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</row>
    <row r="117" spans="1:25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</row>
    <row r="118" spans="1:25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</row>
    <row r="119" spans="1:25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</row>
    <row r="120" spans="1:25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</row>
    <row r="121" spans="1:25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</row>
    <row r="122" spans="1:25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</row>
    <row r="123" spans="1:25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</row>
    <row r="124" spans="1:25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</row>
    <row r="125" spans="1: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</row>
    <row r="126" spans="1:25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</row>
    <row r="127" spans="1:25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</row>
    <row r="128" spans="1:25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</row>
    <row r="129" spans="1:25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</row>
    <row r="130" spans="1:25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</row>
    <row r="131" spans="1:25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</row>
    <row r="132" spans="1:25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</row>
    <row r="133" spans="1:25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</row>
    <row r="134" spans="1:25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</row>
    <row r="135" spans="1:2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</row>
    <row r="136" spans="1:25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</row>
    <row r="137" spans="1:25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</row>
    <row r="138" spans="1:25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</row>
    <row r="139" spans="1:25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</row>
    <row r="140" spans="1:25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</row>
    <row r="141" spans="1:25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</row>
    <row r="142" spans="1:25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</row>
    <row r="143" spans="1:25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</row>
    <row r="144" spans="1:25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</row>
    <row r="145" spans="1:2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</row>
    <row r="146" spans="1:25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</row>
    <row r="147" spans="1:25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</row>
    <row r="148" spans="1:25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</row>
    <row r="149" spans="1:25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</row>
    <row r="150" spans="1:25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</row>
    <row r="151" spans="1:25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</row>
    <row r="152" spans="1:25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</row>
    <row r="153" spans="1:25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</row>
    <row r="154" spans="1:25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</row>
    <row r="155" spans="1:2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</row>
    <row r="156" spans="1:25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</row>
    <row r="157" spans="1:25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</row>
    <row r="158" spans="1:25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</row>
    <row r="159" spans="1:25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</row>
    <row r="160" spans="1:25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</row>
    <row r="161" spans="1:25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</row>
    <row r="162" spans="1:25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</row>
    <row r="163" spans="1:25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</row>
    <row r="164" spans="1:25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</row>
    <row r="165" spans="1:2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</row>
    <row r="166" spans="1:25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</row>
    <row r="167" spans="1:25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</row>
    <row r="168" spans="1:25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</row>
    <row r="169" spans="1:25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</row>
    <row r="170" spans="1:25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</row>
    <row r="171" spans="1:25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</row>
    <row r="172" spans="1:25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</row>
    <row r="173" spans="1:25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</row>
    <row r="174" spans="1:25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</row>
    <row r="175" spans="1:2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</row>
    <row r="176" spans="1:25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</row>
    <row r="177" spans="1:25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</row>
    <row r="178" spans="1:25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</row>
    <row r="179" spans="1:25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</row>
    <row r="180" spans="1:25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</row>
    <row r="181" spans="1:25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</row>
    <row r="182" spans="1:25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</row>
    <row r="183" spans="1:25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</row>
    <row r="184" spans="1:25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</row>
    <row r="185" spans="1:2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</row>
    <row r="186" spans="1:25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</row>
    <row r="187" spans="1:25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</row>
    <row r="188" spans="1:25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</row>
    <row r="189" spans="1:25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</row>
    <row r="190" spans="1:25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</row>
    <row r="191" spans="1:25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</row>
    <row r="192" spans="1:25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</row>
    <row r="193" spans="1:25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</row>
    <row r="194" spans="1:25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</row>
    <row r="195" spans="1:2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</row>
    <row r="196" spans="1:25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</row>
    <row r="197" spans="1:25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</row>
    <row r="198" spans="1:25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</row>
    <row r="199" spans="1:25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</row>
    <row r="200" spans="1:25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</row>
    <row r="201" spans="1:25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</row>
    <row r="202" spans="1:25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</row>
    <row r="203" spans="1:25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</row>
    <row r="204" spans="1:25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</row>
    <row r="205" spans="1:2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</row>
    <row r="206" spans="1:25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</row>
    <row r="207" spans="1:25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</row>
    <row r="208" spans="1:25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</row>
    <row r="209" spans="1:25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</row>
    <row r="210" spans="1:25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</row>
    <row r="211" spans="1:25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</row>
    <row r="212" spans="1:25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</row>
    <row r="213" spans="1:25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</row>
    <row r="214" spans="1:25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</row>
    <row r="215" spans="1:2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</row>
    <row r="216" spans="1:25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</row>
    <row r="217" spans="1:25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</row>
    <row r="218" spans="1:25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</row>
    <row r="219" spans="1:25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</row>
    <row r="220" spans="1:25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</row>
    <row r="221" spans="1:25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</row>
    <row r="222" spans="1:25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</row>
    <row r="223" spans="1:25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</row>
    <row r="224" spans="1:25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</row>
    <row r="225" spans="1: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</row>
    <row r="226" spans="1:25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</row>
    <row r="227" spans="1:25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</row>
    <row r="228" spans="1:25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</row>
    <row r="229" spans="1:25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</row>
    <row r="230" spans="1:25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</row>
    <row r="231" spans="1:25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</row>
    <row r="232" spans="1:25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</row>
    <row r="233" spans="1:25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</row>
    <row r="234" spans="1:25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</row>
    <row r="235" spans="1:2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</row>
    <row r="236" spans="1:25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</row>
    <row r="237" spans="1:25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</row>
    <row r="238" spans="1:25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</row>
    <row r="239" spans="1:25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</row>
    <row r="240" spans="1:25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</row>
    <row r="241" spans="1:25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</row>
    <row r="242" spans="1:25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</row>
    <row r="243" spans="1:25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</row>
    <row r="244" spans="1:25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</row>
    <row r="245" spans="1:2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</row>
    <row r="246" spans="1:25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</row>
    <row r="247" spans="1:25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</row>
    <row r="248" spans="1:25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</row>
    <row r="249" spans="1:25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</row>
    <row r="250" spans="1:25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</row>
    <row r="251" spans="1:25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</row>
    <row r="252" spans="1:25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</row>
    <row r="253" spans="1:25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</row>
    <row r="254" spans="1:25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</row>
    <row r="255" spans="1:2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</row>
    <row r="256" spans="1:25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</row>
    <row r="257" spans="1:25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</row>
    <row r="258" spans="1:25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</row>
    <row r="259" spans="1:25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</row>
    <row r="260" spans="1:25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</row>
    <row r="261" spans="1:25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</row>
    <row r="262" spans="1:25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</row>
    <row r="263" spans="1:25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</row>
    <row r="264" spans="1:25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</row>
    <row r="265" spans="1:2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</row>
    <row r="266" spans="1:25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</row>
    <row r="267" spans="1:25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</row>
    <row r="268" spans="1:25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</row>
    <row r="269" spans="1:25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</row>
    <row r="270" spans="1:25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</row>
    <row r="271" spans="1:25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</row>
    <row r="272" spans="1:25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</row>
    <row r="273" spans="1:25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</row>
    <row r="274" spans="1:25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</row>
    <row r="275" spans="1:2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</row>
    <row r="276" spans="1:25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</row>
    <row r="277" spans="1:25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</row>
    <row r="278" spans="1:25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</row>
    <row r="279" spans="1:25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</row>
    <row r="280" spans="1:25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</row>
    <row r="281" spans="1:25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</row>
    <row r="282" spans="1:25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</row>
    <row r="283" spans="1:25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</row>
    <row r="284" spans="1:25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</row>
    <row r="285" spans="1:2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</row>
    <row r="286" spans="1:25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</row>
    <row r="287" spans="1:25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</row>
    <row r="288" spans="1:25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</row>
    <row r="289" spans="1:25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</row>
    <row r="290" spans="1:25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</row>
    <row r="291" spans="1:25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</row>
    <row r="292" spans="1:25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</row>
    <row r="293" spans="1:25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</row>
    <row r="294" spans="1:25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</row>
    <row r="295" spans="1:2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</row>
    <row r="296" spans="1:25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</row>
    <row r="297" spans="1:25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</row>
    <row r="298" spans="1:25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</row>
    <row r="299" spans="1:25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</row>
    <row r="300" spans="1:25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</row>
    <row r="301" spans="1:25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</row>
    <row r="302" spans="1:25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</row>
    <row r="303" spans="1:25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</row>
    <row r="304" spans="1:25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</row>
    <row r="305" spans="1:2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</row>
    <row r="306" spans="1:25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</row>
    <row r="307" spans="1:25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</row>
    <row r="308" spans="1:25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</row>
    <row r="309" spans="1:25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</row>
    <row r="310" spans="1:25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</row>
    <row r="311" spans="1:25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</row>
    <row r="312" spans="1:25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</row>
    <row r="313" spans="1:25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</row>
    <row r="314" spans="1:25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</row>
    <row r="315" spans="1:2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</row>
    <row r="316" spans="1:25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</row>
    <row r="317" spans="1:25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</row>
    <row r="318" spans="1:25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</row>
    <row r="319" spans="1:25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</row>
    <row r="320" spans="1:25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</row>
    <row r="321" spans="1:25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</row>
    <row r="322" spans="1:25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</row>
    <row r="323" spans="1:25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</row>
    <row r="324" spans="1:25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</row>
    <row r="325" spans="1: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</row>
    <row r="326" spans="1:25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</row>
    <row r="327" spans="1:25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</row>
    <row r="328" spans="1:25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</row>
    <row r="329" spans="1:25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</row>
    <row r="330" spans="1:25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</row>
    <row r="331" spans="1:25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</row>
    <row r="332" spans="1:25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</row>
    <row r="333" spans="1:25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</row>
    <row r="334" spans="1:25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</row>
    <row r="335" spans="1:2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</row>
    <row r="336" spans="1:25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</row>
    <row r="337" spans="1:25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</row>
    <row r="338" spans="1:25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</row>
    <row r="339" spans="1:25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</row>
    <row r="340" spans="1:25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</row>
    <row r="341" spans="1:25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</row>
    <row r="342" spans="1:25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</row>
    <row r="343" spans="1:25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</row>
    <row r="344" spans="1:25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</row>
    <row r="345" spans="1:2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</row>
    <row r="346" spans="1:25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</row>
    <row r="347" spans="1:25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</row>
    <row r="348" spans="1:25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</row>
    <row r="349" spans="1:25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</row>
    <row r="350" spans="1:25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</row>
    <row r="351" spans="1:25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</row>
    <row r="352" spans="1:25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</row>
    <row r="353" spans="1:25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</row>
    <row r="354" spans="1:25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</row>
    <row r="355" spans="1:2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</row>
    <row r="356" spans="1:25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</row>
    <row r="357" spans="1:25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</row>
    <row r="358" spans="1:25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</row>
    <row r="359" spans="1:25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</row>
    <row r="360" spans="1:25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</row>
    <row r="361" spans="1:25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</row>
    <row r="362" spans="1:25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</row>
    <row r="363" spans="1:25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</row>
    <row r="364" spans="1:25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</row>
    <row r="365" spans="1:2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</row>
    <row r="366" spans="1:25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</row>
    <row r="367" spans="1:25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</row>
    <row r="368" spans="1:25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</row>
    <row r="369" spans="1:25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</row>
    <row r="370" spans="1:25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</row>
    <row r="371" spans="1:25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</row>
    <row r="372" spans="1:25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</row>
    <row r="373" spans="1:25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</row>
    <row r="374" spans="1:25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</row>
    <row r="375" spans="1:2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</row>
    <row r="376" spans="1:25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</row>
    <row r="377" spans="1:25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</row>
    <row r="378" spans="1:25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</row>
    <row r="379" spans="1:25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</row>
    <row r="380" spans="1:25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</row>
    <row r="381" spans="1:25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</row>
    <row r="382" spans="1:25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</row>
    <row r="383" spans="1:25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</row>
    <row r="384" spans="1:25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</row>
    <row r="385" spans="1:2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</row>
    <row r="386" spans="1:25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</row>
    <row r="387" spans="1:25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</row>
    <row r="388" spans="1:25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</row>
    <row r="389" spans="1:25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</row>
    <row r="390" spans="1:25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</row>
    <row r="391" spans="1:25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</row>
    <row r="392" spans="1:25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</row>
    <row r="393" spans="1:25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</row>
    <row r="394" spans="1:25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</row>
    <row r="395" spans="1:2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</row>
    <row r="396" spans="1:25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</row>
    <row r="397" spans="1:25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</row>
    <row r="398" spans="1:25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</row>
    <row r="399" spans="1:25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</row>
    <row r="400" spans="1:25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</row>
    <row r="401" spans="1:25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</row>
    <row r="402" spans="1:25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</row>
    <row r="403" spans="1:25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</row>
    <row r="404" spans="1:25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</row>
    <row r="405" spans="1:2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</row>
    <row r="406" spans="1:25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</row>
    <row r="407" spans="1:25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</row>
    <row r="408" spans="1:25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</row>
    <row r="409" spans="1:25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</row>
    <row r="410" spans="1:25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</row>
    <row r="411" spans="1:25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</row>
    <row r="412" spans="1:25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</row>
    <row r="413" spans="1:25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</row>
    <row r="414" spans="1:25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</row>
    <row r="415" spans="1:2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</row>
    <row r="416" spans="1:25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</row>
    <row r="417" spans="1:25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</row>
    <row r="418" spans="1:25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</row>
    <row r="419" spans="1:25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</row>
    <row r="420" spans="1:25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</row>
    <row r="421" spans="1:25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</row>
    <row r="422" spans="1:25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</row>
    <row r="423" spans="1:25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</row>
    <row r="424" spans="1:25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</row>
    <row r="425" spans="1: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</row>
    <row r="426" spans="1:25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</row>
    <row r="427" spans="1:25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</row>
    <row r="428" spans="1:25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</row>
    <row r="429" spans="1:25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</row>
    <row r="430" spans="1:25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</row>
    <row r="431" spans="1:25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</row>
    <row r="432" spans="1:25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</row>
    <row r="433" spans="1:25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</row>
    <row r="434" spans="1:25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</row>
    <row r="435" spans="1:2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</row>
    <row r="436" spans="1:25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</row>
    <row r="437" spans="1:25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</row>
    <row r="438" spans="1:25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</row>
    <row r="439" spans="1:25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</row>
    <row r="440" spans="1:25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</row>
    <row r="441" spans="1:25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</row>
    <row r="442" spans="1:25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</row>
    <row r="443" spans="1:25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</row>
    <row r="444" spans="1:25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</row>
    <row r="445" spans="1:2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</row>
    <row r="446" spans="1:25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</row>
    <row r="447" spans="1:25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</row>
    <row r="448" spans="1:25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</row>
    <row r="449" spans="1:25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</row>
    <row r="450" spans="1:25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</row>
    <row r="451" spans="1:25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</row>
    <row r="452" spans="1:25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</row>
    <row r="453" spans="1:25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</row>
    <row r="454" spans="1:25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</row>
    <row r="455" spans="1:2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</row>
    <row r="456" spans="1:25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</row>
    <row r="457" spans="1:25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</row>
    <row r="458" spans="1:25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</row>
    <row r="459" spans="1:25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</row>
    <row r="460" spans="1:25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</row>
    <row r="461" spans="1:25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</row>
    <row r="462" spans="1:25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</row>
    <row r="463" spans="1:25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</row>
    <row r="464" spans="1:25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</row>
    <row r="465" spans="1:2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</row>
    <row r="466" spans="1:25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</row>
    <row r="467" spans="1:25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</row>
    <row r="468" spans="1:25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</row>
    <row r="469" spans="1:25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</row>
    <row r="470" spans="1:25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</row>
    <row r="471" spans="1:25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</row>
    <row r="472" spans="1:25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</row>
    <row r="473" spans="1:25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</row>
    <row r="474" spans="1:25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</row>
    <row r="475" spans="1:2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</row>
    <row r="476" spans="1:25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</row>
    <row r="477" spans="1:25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</row>
    <row r="478" spans="1:25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</row>
    <row r="479" spans="1:25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</row>
    <row r="480" spans="1:25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</row>
    <row r="481" spans="1:25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</row>
    <row r="482" spans="1:25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</row>
    <row r="483" spans="1:25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</row>
    <row r="484" spans="1:25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</row>
    <row r="485" spans="1:2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</row>
    <row r="486" spans="1:25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</row>
    <row r="487" spans="1:25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</row>
    <row r="488" spans="1:25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</row>
    <row r="489" spans="1:25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</row>
    <row r="490" spans="1:25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</row>
    <row r="491" spans="1:25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</row>
    <row r="492" spans="1:25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</row>
    <row r="493" spans="1:25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</row>
    <row r="494" spans="1:25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</row>
    <row r="495" spans="1:2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</row>
    <row r="496" spans="1:25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</row>
    <row r="497" spans="1:25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</row>
    <row r="498" spans="1:25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</row>
    <row r="499" spans="1:25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</row>
    <row r="500" spans="1:25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</row>
    <row r="501" spans="1:25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</row>
    <row r="502" spans="1:25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</row>
    <row r="503" spans="1:25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</row>
    <row r="504" spans="1:25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</row>
    <row r="505" spans="1:2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</row>
    <row r="506" spans="1:25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</row>
    <row r="507" spans="1:25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</row>
    <row r="508" spans="1:25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</row>
    <row r="509" spans="1:25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</row>
    <row r="510" spans="1:25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</row>
    <row r="511" spans="1:25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</row>
    <row r="512" spans="1:25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</row>
    <row r="513" spans="1:25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</row>
    <row r="514" spans="1:25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</row>
    <row r="515" spans="1:2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</row>
    <row r="516" spans="1:25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</row>
    <row r="517" spans="1:25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</row>
    <row r="518" spans="1:25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</row>
    <row r="519" spans="1:25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</row>
    <row r="520" spans="1:25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</row>
    <row r="521" spans="1:25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</row>
    <row r="522" spans="1:25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</row>
    <row r="523" spans="1:25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</row>
    <row r="524" spans="1:25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</row>
    <row r="525" spans="1: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</row>
    <row r="526" spans="1:25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</row>
    <row r="527" spans="1:25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</row>
    <row r="528" spans="1:25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</row>
    <row r="529" spans="1:25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</row>
    <row r="530" spans="1:25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</row>
    <row r="531" spans="1:25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</row>
    <row r="532" spans="1:25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</row>
    <row r="533" spans="1:25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</row>
    <row r="534" spans="1:25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</row>
    <row r="535" spans="1:2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</row>
    <row r="536" spans="1:25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</row>
    <row r="537" spans="1:25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</row>
    <row r="538" spans="1:25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</row>
    <row r="539" spans="1:25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</row>
    <row r="540" spans="1:25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</row>
    <row r="541" spans="1:25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</row>
    <row r="542" spans="1:25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</row>
    <row r="543" spans="1:25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</row>
    <row r="544" spans="1:25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</row>
    <row r="545" spans="1:2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</row>
    <row r="546" spans="1:25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</row>
    <row r="547" spans="1:25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</row>
    <row r="548" spans="1:25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</row>
    <row r="549" spans="1:25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</row>
    <row r="550" spans="1:25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</row>
    <row r="551" spans="1:25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</row>
    <row r="552" spans="1:25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</row>
    <row r="553" spans="1:25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</row>
    <row r="554" spans="1:25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</row>
    <row r="555" spans="1:2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</row>
    <row r="556" spans="1:25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</row>
    <row r="557" spans="1:25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</row>
    <row r="558" spans="1:25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</row>
    <row r="559" spans="1:25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</row>
    <row r="560" spans="1:25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</row>
    <row r="561" spans="1:25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</row>
    <row r="562" spans="1:25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</row>
    <row r="563" spans="1:25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</row>
    <row r="564" spans="1:25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</row>
    <row r="565" spans="1:2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</row>
    <row r="566" spans="1:25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</row>
    <row r="567" spans="1:25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</row>
    <row r="568" spans="1:25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</row>
    <row r="569" spans="1:25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</row>
    <row r="570" spans="1:25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</row>
    <row r="571" spans="1:25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</row>
    <row r="572" spans="1:25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</row>
    <row r="573" spans="1:25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</row>
    <row r="574" spans="1:25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</row>
    <row r="575" spans="1:2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</row>
    <row r="576" spans="1:25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</row>
    <row r="577" spans="1:25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</row>
    <row r="578" spans="1:25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</row>
    <row r="579" spans="1:25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</row>
    <row r="580" spans="1:25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</row>
    <row r="581" spans="1:25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</row>
    <row r="582" spans="1:25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</row>
    <row r="583" spans="1:25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</row>
    <row r="584" spans="1:25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</row>
    <row r="585" spans="1:2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</row>
    <row r="586" spans="1:25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</row>
    <row r="587" spans="1:25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</row>
    <row r="588" spans="1:25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</row>
    <row r="589" spans="1:25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</row>
    <row r="590" spans="1:25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</row>
    <row r="591" spans="1:25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</row>
    <row r="592" spans="1:25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</row>
    <row r="593" spans="1:25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</row>
    <row r="594" spans="1:25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</row>
    <row r="595" spans="1:2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</row>
    <row r="596" spans="1:25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</row>
    <row r="597" spans="1:25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</row>
    <row r="598" spans="1:25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</row>
    <row r="599" spans="1:25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</row>
    <row r="600" spans="1:25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</row>
    <row r="601" spans="1:25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</row>
    <row r="602" spans="1:25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</row>
    <row r="603" spans="1:25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</row>
    <row r="604" spans="1:25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</row>
    <row r="605" spans="1:2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</row>
    <row r="606" spans="1:25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</row>
    <row r="607" spans="1:25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</row>
    <row r="608" spans="1:25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</row>
    <row r="609" spans="1:25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</row>
    <row r="610" spans="1:25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</row>
    <row r="611" spans="1:25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</row>
    <row r="612" spans="1:25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</row>
    <row r="613" spans="1:25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</row>
    <row r="614" spans="1:25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</row>
    <row r="615" spans="1:2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</row>
    <row r="616" spans="1:25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</row>
    <row r="617" spans="1:25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</row>
    <row r="618" spans="1:25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</row>
    <row r="619" spans="1:25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</row>
    <row r="620" spans="1:25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</row>
    <row r="621" spans="1:25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</row>
    <row r="622" spans="1:25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</row>
    <row r="623" spans="1:25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</row>
    <row r="624" spans="1:25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</row>
    <row r="625" spans="1: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</row>
    <row r="626" spans="1:25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</row>
    <row r="627" spans="1:25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</row>
    <row r="628" spans="1:25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</row>
    <row r="629" spans="1:25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</row>
    <row r="630" spans="1:25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</row>
    <row r="631" spans="1:25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</row>
    <row r="632" spans="1:25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</row>
    <row r="633" spans="1:25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</row>
    <row r="634" spans="1:25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</row>
    <row r="635" spans="1:2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</row>
    <row r="636" spans="1:25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</row>
    <row r="637" spans="1:25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</row>
    <row r="638" spans="1:25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</row>
    <row r="639" spans="1:25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</row>
    <row r="640" spans="1:25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</row>
    <row r="641" spans="1:25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</row>
    <row r="642" spans="1:25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</row>
    <row r="643" spans="1:25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</row>
    <row r="644" spans="1:25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</row>
    <row r="645" spans="1:2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</row>
    <row r="646" spans="1:25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</row>
    <row r="647" spans="1:25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</row>
    <row r="648" spans="1:25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</row>
    <row r="649" spans="1:25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</row>
    <row r="650" spans="1:25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</row>
    <row r="651" spans="1:25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</row>
    <row r="652" spans="1:25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</row>
    <row r="653" spans="1:25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</row>
    <row r="654" spans="1:25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</row>
    <row r="655" spans="1:2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</row>
    <row r="656" spans="1:25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</row>
    <row r="657" spans="1:25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</row>
    <row r="658" spans="1:25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</row>
    <row r="659" spans="1:25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</row>
    <row r="660" spans="1:25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</row>
    <row r="661" spans="1:25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</row>
    <row r="662" spans="1:25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</row>
    <row r="663" spans="1:25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</row>
    <row r="664" spans="1:25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</row>
    <row r="665" spans="1:2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</row>
    <row r="666" spans="1:25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</row>
    <row r="667" spans="1:25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</row>
    <row r="668" spans="1:25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</row>
    <row r="669" spans="1:25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</row>
    <row r="670" spans="1:25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</row>
    <row r="671" spans="1:25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</row>
    <row r="672" spans="1:25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</row>
    <row r="673" spans="1:25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</row>
    <row r="674" spans="1:25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</row>
    <row r="675" spans="1:2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</row>
    <row r="676" spans="1:25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</row>
    <row r="677" spans="1:25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</row>
    <row r="678" spans="1:25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</row>
    <row r="679" spans="1:25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</row>
    <row r="680" spans="1:25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</row>
    <row r="681" spans="1:25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</row>
    <row r="682" spans="1:25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</row>
    <row r="683" spans="1:25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</row>
    <row r="684" spans="1:25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</row>
    <row r="685" spans="1:2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</row>
    <row r="686" spans="1:25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</row>
    <row r="687" spans="1:25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</row>
    <row r="688" spans="1:25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</row>
    <row r="689" spans="1:25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</row>
    <row r="690" spans="1:25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</row>
    <row r="691" spans="1:25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</row>
    <row r="692" spans="1:25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</row>
    <row r="693" spans="1:25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</row>
    <row r="694" spans="1:25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</row>
    <row r="695" spans="1:2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</row>
    <row r="696" spans="1:25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</row>
    <row r="697" spans="1:25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</row>
    <row r="698" spans="1:25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</row>
    <row r="699" spans="1:25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</row>
    <row r="700" spans="1:25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</row>
    <row r="701" spans="1:25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</row>
    <row r="702" spans="1:25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</row>
    <row r="703" spans="1:25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</row>
    <row r="704" spans="1:25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</row>
    <row r="705" spans="1:2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</row>
    <row r="706" spans="1:25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</row>
    <row r="707" spans="1:25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</row>
    <row r="708" spans="1:25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</row>
    <row r="709" spans="1:25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</row>
    <row r="710" spans="1:25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</row>
    <row r="711" spans="1:25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</row>
    <row r="712" spans="1:25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</row>
    <row r="713" spans="1:25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</row>
    <row r="714" spans="1:25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</row>
    <row r="715" spans="1:2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</row>
    <row r="716" spans="1:25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</row>
    <row r="717" spans="1:25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</row>
    <row r="718" spans="1:25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</row>
    <row r="719" spans="1:25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</row>
    <row r="720" spans="1:25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</row>
    <row r="721" spans="1:25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</row>
    <row r="722" spans="1:25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</row>
    <row r="723" spans="1:25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</row>
    <row r="724" spans="1:25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</row>
    <row r="725" spans="1: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</row>
    <row r="726" spans="1:25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</row>
    <row r="727" spans="1:25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</row>
    <row r="728" spans="1:25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</row>
    <row r="729" spans="1:25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</row>
    <row r="730" spans="1:25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</row>
    <row r="731" spans="1:25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</row>
    <row r="732" spans="1:25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</row>
    <row r="733" spans="1:25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</row>
    <row r="734" spans="1:25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</row>
    <row r="735" spans="1:2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</row>
    <row r="736" spans="1:25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</row>
    <row r="737" spans="1:25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</row>
    <row r="738" spans="1:25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</row>
    <row r="739" spans="1:25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</row>
    <row r="740" spans="1:25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</row>
    <row r="741" spans="1:25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</row>
    <row r="742" spans="1:25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</row>
    <row r="743" spans="1:25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</row>
    <row r="744" spans="1:25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</row>
    <row r="745" spans="1:2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</row>
    <row r="746" spans="1:25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</row>
    <row r="747" spans="1:25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</row>
    <row r="748" spans="1:25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</row>
    <row r="749" spans="1:25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</row>
    <row r="750" spans="1:25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</row>
    <row r="751" spans="1:25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</row>
    <row r="752" spans="1:25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</row>
    <row r="753" spans="1:25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</row>
    <row r="754" spans="1:25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</row>
    <row r="755" spans="1:2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</row>
    <row r="756" spans="1:25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</row>
    <row r="757" spans="1:25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</row>
    <row r="758" spans="1:25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</row>
    <row r="759" spans="1:25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</row>
    <row r="760" spans="1:25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</row>
    <row r="761" spans="1:25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</row>
    <row r="762" spans="1:25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</row>
    <row r="763" spans="1:25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</row>
    <row r="764" spans="1:25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</row>
    <row r="765" spans="1:2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</row>
    <row r="766" spans="1:25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</row>
    <row r="767" spans="1:25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</row>
    <row r="768" spans="1:25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</row>
    <row r="769" spans="1:25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</row>
    <row r="770" spans="1:25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</row>
    <row r="771" spans="1:25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</row>
    <row r="772" spans="1:25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</row>
    <row r="773" spans="1:25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</row>
    <row r="774" spans="1:25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</row>
    <row r="775" spans="1:2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</row>
    <row r="776" spans="1:25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</row>
    <row r="777" spans="1:25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</row>
    <row r="778" spans="1:25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</row>
    <row r="779" spans="1:25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</row>
    <row r="780" spans="1:25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</row>
    <row r="781" spans="1:25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</row>
    <row r="782" spans="1:25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</row>
    <row r="783" spans="1:25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</row>
    <row r="784" spans="1:25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</row>
    <row r="785" spans="1:2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</row>
    <row r="786" spans="1:25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</row>
    <row r="787" spans="1:25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</row>
    <row r="788" spans="1:25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</row>
    <row r="789" spans="1:25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</row>
    <row r="790" spans="1:25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</row>
    <row r="791" spans="1:25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</row>
    <row r="792" spans="1:25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</row>
    <row r="793" spans="1:25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</row>
    <row r="794" spans="1:25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</row>
    <row r="795" spans="1:2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</row>
    <row r="796" spans="1:25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</row>
    <row r="797" spans="1:25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</row>
    <row r="798" spans="1:25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</row>
    <row r="799" spans="1:25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</row>
    <row r="800" spans="1:25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</row>
    <row r="801" spans="1:25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</row>
    <row r="802" spans="1:25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</row>
    <row r="803" spans="1:25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</row>
    <row r="804" spans="1:25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</row>
    <row r="805" spans="1:2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</row>
    <row r="806" spans="1:25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</row>
    <row r="807" spans="1:25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</row>
    <row r="808" spans="1:25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</row>
    <row r="809" spans="1:25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</row>
    <row r="810" spans="1:25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</row>
    <row r="811" spans="1:25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</row>
    <row r="812" spans="1:25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</row>
    <row r="813" spans="1:25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</row>
    <row r="814" spans="1:25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</row>
    <row r="815" spans="1:2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</row>
    <row r="816" spans="1:25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</row>
    <row r="817" spans="1:25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</row>
    <row r="818" spans="1:25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</row>
    <row r="819" spans="1:25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</row>
    <row r="820" spans="1:25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</row>
    <row r="821" spans="1:25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</row>
    <row r="822" spans="1:25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</row>
    <row r="823" spans="1:25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</row>
    <row r="824" spans="1:25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</row>
    <row r="825" spans="1: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</row>
    <row r="826" spans="1:25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</row>
    <row r="827" spans="1:25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</row>
    <row r="828" spans="1:25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</row>
    <row r="829" spans="1:25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</row>
    <row r="830" spans="1:25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</row>
    <row r="831" spans="1:25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</row>
    <row r="832" spans="1:25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</row>
    <row r="833" spans="1:25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</row>
    <row r="834" spans="1:25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</row>
    <row r="835" spans="1:2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</row>
    <row r="836" spans="1:25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</row>
    <row r="837" spans="1:25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</row>
    <row r="838" spans="1:25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</row>
    <row r="839" spans="1:25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</row>
    <row r="840" spans="1:25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</row>
    <row r="841" spans="1:25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</row>
    <row r="842" spans="1:25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</row>
    <row r="843" spans="1:25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</row>
    <row r="844" spans="1:25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</row>
    <row r="845" spans="1:2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</row>
    <row r="846" spans="1:25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</row>
    <row r="847" spans="1:25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</row>
    <row r="848" spans="1:25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</row>
    <row r="849" spans="1:25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</row>
    <row r="850" spans="1:25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</row>
    <row r="851" spans="1:25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</row>
    <row r="852" spans="1:25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</row>
    <row r="853" spans="1:25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</row>
    <row r="854" spans="1:25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</row>
    <row r="855" spans="1:2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</row>
    <row r="856" spans="1:25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</row>
    <row r="857" spans="1:25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</row>
    <row r="858" spans="1:25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</row>
    <row r="859" spans="1:25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</row>
    <row r="860" spans="1:25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</row>
    <row r="861" spans="1:25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</row>
    <row r="862" spans="1:25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</row>
    <row r="863" spans="1:25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</row>
    <row r="864" spans="1:25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</row>
    <row r="865" spans="1:2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</row>
    <row r="866" spans="1:25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</row>
    <row r="867" spans="1:25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</row>
    <row r="868" spans="1:25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</row>
    <row r="869" spans="1:25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</row>
    <row r="870" spans="1:25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</row>
    <row r="871" spans="1:25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</row>
    <row r="872" spans="1:25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</row>
    <row r="873" spans="1:25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</row>
    <row r="874" spans="1:25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</row>
    <row r="875" spans="1:2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</row>
    <row r="876" spans="1:25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</row>
    <row r="877" spans="1:25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</row>
    <row r="878" spans="1:25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</row>
    <row r="879" spans="1:25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</row>
    <row r="880" spans="1:25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</row>
    <row r="881" spans="1:25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</row>
    <row r="882" spans="1:25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</row>
    <row r="883" spans="1:25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</row>
    <row r="884" spans="1:25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</row>
    <row r="885" spans="1:2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</row>
    <row r="886" spans="1:25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</row>
    <row r="887" spans="1:25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</row>
    <row r="888" spans="1:25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</row>
    <row r="889" spans="1:25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</row>
    <row r="890" spans="1:25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</row>
    <row r="891" spans="1:25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</row>
    <row r="892" spans="1:25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</row>
    <row r="893" spans="1:25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</row>
    <row r="894" spans="1:25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</row>
    <row r="895" spans="1:2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</row>
    <row r="896" spans="1:25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</row>
    <row r="897" spans="1:25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</row>
    <row r="898" spans="1:25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</row>
    <row r="899" spans="1:25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</row>
    <row r="900" spans="1:25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</row>
    <row r="901" spans="1:25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</row>
    <row r="902" spans="1:25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</row>
    <row r="903" spans="1:25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</row>
    <row r="904" spans="1:25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</row>
    <row r="905" spans="1:2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</row>
    <row r="906" spans="1:25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</row>
    <row r="907" spans="1:25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</row>
    <row r="908" spans="1:25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</row>
    <row r="909" spans="1:25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</row>
    <row r="910" spans="1:25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</row>
    <row r="911" spans="1:25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</row>
    <row r="912" spans="1:25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</row>
    <row r="913" spans="1:25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</row>
    <row r="914" spans="1:25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</row>
    <row r="915" spans="1:2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</row>
    <row r="916" spans="1:25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</row>
    <row r="917" spans="1:25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</row>
    <row r="918" spans="1:25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</row>
    <row r="919" spans="1:25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</row>
    <row r="920" spans="1:25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</row>
    <row r="921" spans="1:25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</row>
    <row r="922" spans="1:25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</row>
    <row r="923" spans="1:25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</row>
    <row r="924" spans="1:25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</row>
    <row r="925" spans="1: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</row>
    <row r="926" spans="1:25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</row>
    <row r="927" spans="1:25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</row>
    <row r="928" spans="1:25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</row>
    <row r="929" spans="1:25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</row>
    <row r="930" spans="1:25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</row>
    <row r="931" spans="1:25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</row>
    <row r="932" spans="1:25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</row>
    <row r="933" spans="1:25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</row>
    <row r="934" spans="1:25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</row>
    <row r="935" spans="1:2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</row>
    <row r="936" spans="1:25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</row>
    <row r="937" spans="1:25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</row>
    <row r="938" spans="1:25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</row>
    <row r="939" spans="1:25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</row>
    <row r="940" spans="1:25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</row>
    <row r="941" spans="1:25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</row>
    <row r="942" spans="1:25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</row>
    <row r="943" spans="1:25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</row>
    <row r="944" spans="1:25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</row>
    <row r="945" spans="1:2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</row>
    <row r="946" spans="1:25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</row>
    <row r="947" spans="1:25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</row>
    <row r="948" spans="1:25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</row>
    <row r="949" spans="1:25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</row>
    <row r="950" spans="1:25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</row>
    <row r="951" spans="1:25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</row>
    <row r="952" spans="1:25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</row>
    <row r="953" spans="1:25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</row>
    <row r="954" spans="1:25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</row>
    <row r="955" spans="1:2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</row>
    <row r="956" spans="1:25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</row>
    <row r="957" spans="1:25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</row>
    <row r="958" spans="1:25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</row>
    <row r="959" spans="1:25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</row>
    <row r="960" spans="1:25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</row>
    <row r="961" spans="1:25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</row>
    <row r="962" spans="1:25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</row>
    <row r="963" spans="1:25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</row>
    <row r="964" spans="1:25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</row>
    <row r="965" spans="1:2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</row>
    <row r="966" spans="1:25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</row>
    <row r="967" spans="1:25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</row>
    <row r="968" spans="1:25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</row>
    <row r="969" spans="1:25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</row>
    <row r="970" spans="1:25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</row>
    <row r="971" spans="1:25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</row>
    <row r="972" spans="1:25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</row>
    <row r="973" spans="1:25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</row>
    <row r="974" spans="1:25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</row>
    <row r="975" spans="1:2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</row>
    <row r="976" spans="1:25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</row>
    <row r="977" spans="1:25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</row>
    <row r="978" spans="1:25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</row>
    <row r="979" spans="1:25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</row>
    <row r="980" spans="1:25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</row>
    <row r="981" spans="1:25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</row>
    <row r="982" spans="1:25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</row>
    <row r="983" spans="1:25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</row>
    <row r="984" spans="1:25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</row>
    <row r="985" spans="1:2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</row>
    <row r="986" spans="1:25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</row>
    <row r="987" spans="1:25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</row>
    <row r="988" spans="1:25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</row>
    <row r="989" spans="1:25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</row>
    <row r="990" spans="1:25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</row>
    <row r="991" spans="1:25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</row>
    <row r="992" spans="1:25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</row>
    <row r="993" spans="1:25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</row>
    <row r="994" spans="1:25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</row>
    <row r="995" spans="1:2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</row>
    <row r="996" spans="1:25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</row>
    <row r="997" spans="1:25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</row>
    <row r="998" spans="1:25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</row>
    <row r="999" spans="1:25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</row>
  </sheetData>
  <mergeCells count="55">
    <mergeCell ref="N4:O4"/>
    <mergeCell ref="P4:Q4"/>
    <mergeCell ref="N19:Q19"/>
    <mergeCell ref="N20:O20"/>
    <mergeCell ref="P20:Q20"/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J17:K17"/>
    <mergeCell ref="L17:M17"/>
    <mergeCell ref="N17:O17"/>
    <mergeCell ref="P17:Q17"/>
    <mergeCell ref="A18:Q18"/>
    <mergeCell ref="A16:A17"/>
    <mergeCell ref="B17:C17"/>
    <mergeCell ref="D17:E17"/>
    <mergeCell ref="F17:G17"/>
    <mergeCell ref="H17:I17"/>
    <mergeCell ref="L20:M20"/>
    <mergeCell ref="A32:A33"/>
    <mergeCell ref="B32:C32"/>
    <mergeCell ref="D32:E32"/>
    <mergeCell ref="F32:G32"/>
    <mergeCell ref="H32:I32"/>
    <mergeCell ref="A19:A21"/>
    <mergeCell ref="B19:E19"/>
    <mergeCell ref="F19:I19"/>
    <mergeCell ref="J19:M19"/>
    <mergeCell ref="B20:C20"/>
    <mergeCell ref="D20:E20"/>
    <mergeCell ref="F20:G20"/>
    <mergeCell ref="H20:I20"/>
    <mergeCell ref="J20:K20"/>
    <mergeCell ref="P32:Q32"/>
    <mergeCell ref="B33:C33"/>
    <mergeCell ref="D33:E33"/>
    <mergeCell ref="F33:G33"/>
    <mergeCell ref="H33:I33"/>
    <mergeCell ref="J33:K33"/>
    <mergeCell ref="L33:M33"/>
    <mergeCell ref="N33:O33"/>
    <mergeCell ref="P33:Q33"/>
    <mergeCell ref="J32:K32"/>
    <mergeCell ref="L32:M32"/>
    <mergeCell ref="N32:O32"/>
  </mergeCells>
  <pageMargins left="0.7" right="0.7" top="0.75" bottom="0.75" header="0.3" footer="0.3"/>
  <pageSetup scale="97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Z29" sqref="Z29"/>
    </sheetView>
  </sheetViews>
  <sheetFormatPr defaultColWidth="14.4609375" defaultRowHeight="15" customHeight="1"/>
  <cols>
    <col min="1" max="1" width="11.69140625" style="9" customWidth="1"/>
    <col min="2" max="6" width="4.69140625" style="9" customWidth="1"/>
    <col min="7" max="7" width="6.07421875" style="9" customWidth="1"/>
    <col min="8" max="8" width="4.69140625" style="9" customWidth="1"/>
    <col min="9" max="9" width="5.4609375" style="9" customWidth="1"/>
    <col min="10" max="10" width="6.3046875" style="9" customWidth="1"/>
    <col min="11" max="11" width="6" style="9" customWidth="1"/>
    <col min="12" max="17" width="4.69140625" style="9" customWidth="1"/>
    <col min="18" max="25" width="8.69140625" style="9" customWidth="1"/>
    <col min="26" max="16384" width="14.4609375" style="9"/>
  </cols>
  <sheetData>
    <row r="1" spans="1:25" ht="14.6">
      <c r="A1" s="487" t="s">
        <v>97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25"/>
      <c r="S1" s="25"/>
      <c r="T1" s="25"/>
      <c r="U1" s="25"/>
      <c r="V1" s="25"/>
      <c r="W1" s="25"/>
      <c r="X1" s="25"/>
      <c r="Y1" s="25"/>
    </row>
    <row r="2" spans="1:25" ht="14.6">
      <c r="A2" s="486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25"/>
      <c r="S2" s="25"/>
      <c r="T2" s="25"/>
      <c r="U2" s="25"/>
      <c r="V2" s="25"/>
      <c r="W2" s="25"/>
      <c r="X2" s="25"/>
      <c r="Y2" s="25"/>
    </row>
    <row r="3" spans="1:25" ht="14.6">
      <c r="A3" s="482" t="s">
        <v>84</v>
      </c>
      <c r="B3" s="480" t="s">
        <v>56</v>
      </c>
      <c r="C3" s="461"/>
      <c r="D3" s="461"/>
      <c r="E3" s="461"/>
      <c r="F3" s="480" t="s">
        <v>15</v>
      </c>
      <c r="G3" s="461"/>
      <c r="H3" s="461"/>
      <c r="I3" s="461"/>
      <c r="J3" s="480" t="s">
        <v>16</v>
      </c>
      <c r="K3" s="461"/>
      <c r="L3" s="461"/>
      <c r="M3" s="461"/>
      <c r="N3" s="480" t="s">
        <v>67</v>
      </c>
      <c r="O3" s="461"/>
      <c r="P3" s="461"/>
      <c r="Q3" s="461"/>
      <c r="R3" s="25"/>
      <c r="S3" s="25"/>
      <c r="T3" s="25"/>
      <c r="U3" s="25"/>
      <c r="V3" s="25"/>
      <c r="W3" s="25"/>
      <c r="X3" s="25"/>
      <c r="Y3" s="25"/>
    </row>
    <row r="4" spans="1:25" ht="14.6">
      <c r="A4" s="461"/>
      <c r="B4" s="480" t="s">
        <v>1</v>
      </c>
      <c r="C4" s="461"/>
      <c r="D4" s="480" t="s">
        <v>17</v>
      </c>
      <c r="E4" s="461"/>
      <c r="F4" s="480" t="s">
        <v>1</v>
      </c>
      <c r="G4" s="461"/>
      <c r="H4" s="480" t="s">
        <v>17</v>
      </c>
      <c r="I4" s="461"/>
      <c r="J4" s="480" t="s">
        <v>1</v>
      </c>
      <c r="K4" s="461"/>
      <c r="L4" s="480" t="s">
        <v>17</v>
      </c>
      <c r="M4" s="461"/>
      <c r="N4" s="480" t="s">
        <v>1</v>
      </c>
      <c r="O4" s="461"/>
      <c r="P4" s="480" t="s">
        <v>17</v>
      </c>
      <c r="Q4" s="461"/>
      <c r="R4" s="25"/>
      <c r="S4" s="25"/>
      <c r="T4" s="25"/>
      <c r="U4" s="25"/>
      <c r="V4" s="25"/>
      <c r="W4" s="25"/>
      <c r="X4" s="25"/>
      <c r="Y4" s="25"/>
    </row>
    <row r="5" spans="1:25" ht="14.6">
      <c r="A5" s="461"/>
      <c r="B5" s="20" t="s">
        <v>36</v>
      </c>
      <c r="C5" s="20" t="s">
        <v>37</v>
      </c>
      <c r="D5" s="20" t="s">
        <v>36</v>
      </c>
      <c r="E5" s="20" t="s">
        <v>37</v>
      </c>
      <c r="F5" s="20" t="s">
        <v>36</v>
      </c>
      <c r="G5" s="20" t="s">
        <v>37</v>
      </c>
      <c r="H5" s="20" t="s">
        <v>36</v>
      </c>
      <c r="I5" s="20" t="s">
        <v>37</v>
      </c>
      <c r="J5" s="20" t="s">
        <v>36</v>
      </c>
      <c r="K5" s="20" t="s">
        <v>37</v>
      </c>
      <c r="L5" s="20" t="s">
        <v>36</v>
      </c>
      <c r="M5" s="20" t="s">
        <v>37</v>
      </c>
      <c r="N5" s="20" t="s">
        <v>36</v>
      </c>
      <c r="O5" s="20" t="s">
        <v>37</v>
      </c>
      <c r="P5" s="20" t="s">
        <v>36</v>
      </c>
      <c r="Q5" s="35" t="s">
        <v>37</v>
      </c>
      <c r="R5" s="25"/>
      <c r="S5" s="25"/>
      <c r="T5" s="25"/>
      <c r="U5" s="25"/>
      <c r="V5" s="25"/>
      <c r="W5" s="25"/>
      <c r="X5" s="25"/>
      <c r="Y5" s="25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1</v>
      </c>
      <c r="I6" s="20">
        <v>2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5"/>
      <c r="S6" s="25"/>
      <c r="T6" s="25"/>
      <c r="U6" s="25"/>
      <c r="V6" s="25"/>
      <c r="W6" s="25"/>
      <c r="X6" s="25"/>
      <c r="Y6" s="25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2</v>
      </c>
      <c r="I7" s="20">
        <v>20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5"/>
      <c r="S7" s="25"/>
      <c r="T7" s="25"/>
      <c r="U7" s="25"/>
      <c r="V7" s="25"/>
      <c r="W7" s="25"/>
      <c r="X7" s="25"/>
      <c r="Y7" s="25"/>
    </row>
    <row r="8" spans="1:25" ht="14.6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2</v>
      </c>
      <c r="I8" s="20">
        <v>10</v>
      </c>
      <c r="J8" s="20">
        <v>3</v>
      </c>
      <c r="K8" s="20">
        <v>0</v>
      </c>
      <c r="L8" s="20">
        <v>0</v>
      </c>
      <c r="M8" s="20">
        <v>1</v>
      </c>
      <c r="N8" s="20">
        <v>0</v>
      </c>
      <c r="O8" s="20">
        <v>0</v>
      </c>
      <c r="P8" s="20">
        <v>0</v>
      </c>
      <c r="Q8" s="20">
        <v>0</v>
      </c>
      <c r="R8" s="25"/>
      <c r="S8" s="25"/>
      <c r="T8" s="25"/>
      <c r="U8" s="25"/>
      <c r="V8" s="25"/>
      <c r="W8" s="25"/>
      <c r="X8" s="25"/>
      <c r="Y8" s="25"/>
    </row>
    <row r="9" spans="1:25" ht="14.6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1</v>
      </c>
      <c r="G9" s="20">
        <v>7</v>
      </c>
      <c r="H9" s="20">
        <v>0</v>
      </c>
      <c r="I9" s="20">
        <v>7</v>
      </c>
      <c r="J9" s="20">
        <v>0</v>
      </c>
      <c r="K9" s="20">
        <v>0</v>
      </c>
      <c r="L9" s="20">
        <v>0</v>
      </c>
      <c r="M9" s="20">
        <v>1</v>
      </c>
      <c r="N9" s="20">
        <v>0</v>
      </c>
      <c r="O9" s="20">
        <v>0</v>
      </c>
      <c r="P9" s="20">
        <v>0</v>
      </c>
      <c r="Q9" s="20">
        <v>0</v>
      </c>
      <c r="R9" s="25"/>
      <c r="S9" s="25"/>
      <c r="T9" s="25"/>
      <c r="U9" s="25"/>
      <c r="V9" s="25"/>
      <c r="W9" s="25"/>
      <c r="X9" s="25"/>
      <c r="Y9" s="25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1</v>
      </c>
      <c r="G10" s="20">
        <v>11</v>
      </c>
      <c r="H10" s="20">
        <v>0</v>
      </c>
      <c r="I10" s="20">
        <v>6</v>
      </c>
      <c r="J10" s="20">
        <v>1</v>
      </c>
      <c r="K10" s="20">
        <v>2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1</v>
      </c>
      <c r="G11" s="20">
        <v>7</v>
      </c>
      <c r="H11" s="20">
        <v>0</v>
      </c>
      <c r="I11" s="20">
        <v>3</v>
      </c>
      <c r="J11" s="20">
        <v>2</v>
      </c>
      <c r="K11" s="20">
        <v>1</v>
      </c>
      <c r="L11" s="20">
        <v>0</v>
      </c>
      <c r="M11" s="20">
        <v>1</v>
      </c>
      <c r="N11" s="20">
        <v>0</v>
      </c>
      <c r="O11" s="20">
        <v>0</v>
      </c>
      <c r="P11" s="20">
        <v>0</v>
      </c>
      <c r="Q11" s="20">
        <v>0</v>
      </c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1</v>
      </c>
      <c r="G12" s="20">
        <v>7</v>
      </c>
      <c r="H12" s="20">
        <v>1</v>
      </c>
      <c r="I12" s="20">
        <v>5</v>
      </c>
      <c r="J12" s="20">
        <v>1</v>
      </c>
      <c r="K12" s="20">
        <v>3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2</v>
      </c>
      <c r="G13" s="20">
        <v>7</v>
      </c>
      <c r="H13" s="20">
        <v>0</v>
      </c>
      <c r="I13" s="20">
        <v>2</v>
      </c>
      <c r="J13" s="20">
        <v>2</v>
      </c>
      <c r="K13" s="20">
        <v>0</v>
      </c>
      <c r="L13" s="20">
        <v>0</v>
      </c>
      <c r="M13" s="20">
        <v>2</v>
      </c>
      <c r="N13" s="20">
        <v>0</v>
      </c>
      <c r="O13" s="20">
        <v>0</v>
      </c>
      <c r="P13" s="20">
        <v>0</v>
      </c>
      <c r="Q13" s="20">
        <v>0</v>
      </c>
      <c r="R13" s="25"/>
      <c r="S13" s="25"/>
      <c r="T13" s="25"/>
      <c r="U13" s="25"/>
      <c r="V13" s="25"/>
      <c r="W13" s="25"/>
      <c r="X13" s="25"/>
      <c r="Y13" s="25"/>
    </row>
    <row r="14" spans="1:25" ht="18" customHeight="1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2</v>
      </c>
      <c r="G14" s="20">
        <v>2</v>
      </c>
      <c r="H14" s="20">
        <v>0</v>
      </c>
      <c r="I14" s="20">
        <v>17</v>
      </c>
      <c r="J14" s="20">
        <v>0</v>
      </c>
      <c r="K14" s="20">
        <v>1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5"/>
      <c r="S14" s="25"/>
      <c r="T14" s="25"/>
      <c r="U14" s="25"/>
      <c r="V14" s="25"/>
      <c r="W14" s="25"/>
      <c r="X14" s="25"/>
      <c r="Y14" s="25"/>
    </row>
    <row r="15" spans="1:25" ht="14.25" customHeight="1">
      <c r="A15" s="36" t="s">
        <v>34</v>
      </c>
      <c r="B15" s="20">
        <v>0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2</v>
      </c>
      <c r="I15" s="20">
        <v>9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0</v>
      </c>
      <c r="D16" s="20">
        <f t="shared" si="0"/>
        <v>0</v>
      </c>
      <c r="E16" s="20">
        <f t="shared" si="0"/>
        <v>0</v>
      </c>
      <c r="F16" s="20">
        <f t="shared" si="0"/>
        <v>8</v>
      </c>
      <c r="G16" s="20">
        <f t="shared" si="0"/>
        <v>41</v>
      </c>
      <c r="H16" s="20">
        <f t="shared" si="0"/>
        <v>3</v>
      </c>
      <c r="I16" s="20">
        <f t="shared" si="0"/>
        <v>49</v>
      </c>
      <c r="J16" s="20">
        <f t="shared" si="0"/>
        <v>6</v>
      </c>
      <c r="K16" s="20">
        <f t="shared" si="0"/>
        <v>7</v>
      </c>
      <c r="L16" s="20">
        <f t="shared" si="0"/>
        <v>0</v>
      </c>
      <c r="M16" s="20">
        <f t="shared" si="0"/>
        <v>4</v>
      </c>
      <c r="N16" s="20">
        <f t="shared" si="0"/>
        <v>0</v>
      </c>
      <c r="O16" s="20">
        <f t="shared" si="0"/>
        <v>0</v>
      </c>
      <c r="P16" s="20">
        <f t="shared" si="0"/>
        <v>0</v>
      </c>
      <c r="Q16" s="20">
        <f t="shared" si="0"/>
        <v>0</v>
      </c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461"/>
      <c r="B17" s="475">
        <f>SUM(B16+C16)</f>
        <v>0</v>
      </c>
      <c r="C17" s="461"/>
      <c r="D17" s="475">
        <f>SUM(D16+E16)</f>
        <v>0</v>
      </c>
      <c r="E17" s="461"/>
      <c r="F17" s="475">
        <f>SUM(F16+G16)</f>
        <v>49</v>
      </c>
      <c r="G17" s="461"/>
      <c r="H17" s="475">
        <f>SUM(H16+I16)</f>
        <v>52</v>
      </c>
      <c r="I17" s="461"/>
      <c r="J17" s="475">
        <f>SUM(J16+K16)</f>
        <v>13</v>
      </c>
      <c r="K17" s="461"/>
      <c r="L17" s="475">
        <f>SUM(L16+M16)</f>
        <v>4</v>
      </c>
      <c r="M17" s="461"/>
      <c r="N17" s="475">
        <f>SUM(N16+O16)</f>
        <v>0</v>
      </c>
      <c r="O17" s="461"/>
      <c r="P17" s="475">
        <f>SUM(P16+Q16)</f>
        <v>0</v>
      </c>
      <c r="Q17" s="461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486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482" t="s">
        <v>84</v>
      </c>
      <c r="B19" s="480" t="s">
        <v>56</v>
      </c>
      <c r="C19" s="461"/>
      <c r="D19" s="461"/>
      <c r="E19" s="461"/>
      <c r="F19" s="480" t="s">
        <v>15</v>
      </c>
      <c r="G19" s="461"/>
      <c r="H19" s="461"/>
      <c r="I19" s="461"/>
      <c r="J19" s="480" t="s">
        <v>16</v>
      </c>
      <c r="K19" s="461"/>
      <c r="L19" s="461"/>
      <c r="M19" s="461"/>
      <c r="N19" s="480" t="s">
        <v>67</v>
      </c>
      <c r="O19" s="461"/>
      <c r="P19" s="461"/>
      <c r="Q19" s="461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461"/>
      <c r="B20" s="480" t="s">
        <v>1</v>
      </c>
      <c r="C20" s="461"/>
      <c r="D20" s="480" t="s">
        <v>17</v>
      </c>
      <c r="E20" s="461"/>
      <c r="F20" s="480" t="s">
        <v>1</v>
      </c>
      <c r="G20" s="461"/>
      <c r="H20" s="480" t="s">
        <v>17</v>
      </c>
      <c r="I20" s="461"/>
      <c r="J20" s="480" t="s">
        <v>1</v>
      </c>
      <c r="K20" s="461"/>
      <c r="L20" s="480" t="s">
        <v>17</v>
      </c>
      <c r="M20" s="461"/>
      <c r="N20" s="480" t="s">
        <v>1</v>
      </c>
      <c r="O20" s="461"/>
      <c r="P20" s="480" t="s">
        <v>17</v>
      </c>
      <c r="Q20" s="461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461"/>
      <c r="B21" s="20" t="s">
        <v>36</v>
      </c>
      <c r="C21" s="20" t="s">
        <v>37</v>
      </c>
      <c r="D21" s="20" t="s">
        <v>36</v>
      </c>
      <c r="E21" s="20" t="s">
        <v>37</v>
      </c>
      <c r="F21" s="20" t="s">
        <v>36</v>
      </c>
      <c r="G21" s="20" t="s">
        <v>37</v>
      </c>
      <c r="H21" s="20" t="s">
        <v>36</v>
      </c>
      <c r="I21" s="20" t="s">
        <v>37</v>
      </c>
      <c r="J21" s="20" t="s">
        <v>36</v>
      </c>
      <c r="K21" s="20" t="s">
        <v>37</v>
      </c>
      <c r="L21" s="20" t="s">
        <v>36</v>
      </c>
      <c r="M21" s="20" t="s">
        <v>37</v>
      </c>
      <c r="N21" s="20" t="s">
        <v>36</v>
      </c>
      <c r="O21" s="20" t="s">
        <v>37</v>
      </c>
      <c r="P21" s="20" t="s">
        <v>36</v>
      </c>
      <c r="Q21" s="20" t="s">
        <v>37</v>
      </c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36" t="s">
        <v>85</v>
      </c>
      <c r="B22" s="20">
        <v>0</v>
      </c>
      <c r="C22" s="20">
        <v>0</v>
      </c>
      <c r="D22" s="20">
        <v>0</v>
      </c>
      <c r="E22" s="20">
        <v>0</v>
      </c>
      <c r="F22" s="20">
        <v>2</v>
      </c>
      <c r="G22" s="20">
        <v>7</v>
      </c>
      <c r="H22" s="20">
        <v>1</v>
      </c>
      <c r="I22" s="20">
        <v>2</v>
      </c>
      <c r="J22" s="20">
        <v>2</v>
      </c>
      <c r="K22" s="20">
        <v>4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36" t="s">
        <v>86</v>
      </c>
      <c r="B23" s="20">
        <v>0</v>
      </c>
      <c r="C23" s="20">
        <v>0</v>
      </c>
      <c r="D23" s="20">
        <v>0</v>
      </c>
      <c r="E23" s="20">
        <v>0</v>
      </c>
      <c r="F23" s="20">
        <v>6</v>
      </c>
      <c r="G23" s="20">
        <v>56</v>
      </c>
      <c r="H23" s="20">
        <v>2</v>
      </c>
      <c r="I23" s="20">
        <v>20</v>
      </c>
      <c r="J23" s="20">
        <v>40</v>
      </c>
      <c r="K23" s="20">
        <v>89</v>
      </c>
      <c r="L23" s="20">
        <v>7</v>
      </c>
      <c r="M23" s="20">
        <v>8</v>
      </c>
      <c r="N23" s="20">
        <v>0</v>
      </c>
      <c r="O23" s="20">
        <v>0</v>
      </c>
      <c r="P23" s="20">
        <v>0</v>
      </c>
      <c r="Q23" s="20">
        <v>0</v>
      </c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36" t="s">
        <v>87</v>
      </c>
      <c r="B24" s="20">
        <v>0</v>
      </c>
      <c r="C24" s="20">
        <v>0</v>
      </c>
      <c r="D24" s="20">
        <v>0</v>
      </c>
      <c r="E24" s="20">
        <v>0</v>
      </c>
      <c r="F24" s="20">
        <v>3</v>
      </c>
      <c r="G24" s="20">
        <v>59</v>
      </c>
      <c r="H24" s="20">
        <v>2</v>
      </c>
      <c r="I24" s="20">
        <v>10</v>
      </c>
      <c r="J24" s="20">
        <v>26</v>
      </c>
      <c r="K24" s="20">
        <v>84</v>
      </c>
      <c r="L24" s="20">
        <v>1</v>
      </c>
      <c r="M24" s="20">
        <v>4</v>
      </c>
      <c r="N24" s="20">
        <v>0</v>
      </c>
      <c r="O24" s="20">
        <v>0</v>
      </c>
      <c r="P24" s="20">
        <v>0</v>
      </c>
      <c r="Q24" s="20">
        <v>0</v>
      </c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36" t="s">
        <v>88</v>
      </c>
      <c r="B25" s="20">
        <v>0</v>
      </c>
      <c r="C25" s="20">
        <v>0</v>
      </c>
      <c r="D25" s="20">
        <v>0</v>
      </c>
      <c r="E25" s="20">
        <v>0</v>
      </c>
      <c r="F25" s="20">
        <v>2</v>
      </c>
      <c r="G25" s="20">
        <v>50</v>
      </c>
      <c r="H25" s="20">
        <v>0</v>
      </c>
      <c r="I25" s="20">
        <v>7</v>
      </c>
      <c r="J25" s="20">
        <v>18</v>
      </c>
      <c r="K25" s="20">
        <v>50</v>
      </c>
      <c r="L25" s="20">
        <v>1</v>
      </c>
      <c r="M25" s="20">
        <v>1</v>
      </c>
      <c r="N25" s="20">
        <v>0</v>
      </c>
      <c r="O25" s="20">
        <v>0</v>
      </c>
      <c r="P25" s="20">
        <v>0</v>
      </c>
      <c r="Q25" s="20">
        <v>0</v>
      </c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36" t="s">
        <v>89</v>
      </c>
      <c r="B26" s="20">
        <v>0</v>
      </c>
      <c r="C26" s="20">
        <v>0</v>
      </c>
      <c r="D26" s="20">
        <v>0</v>
      </c>
      <c r="E26" s="20">
        <v>0</v>
      </c>
      <c r="F26" s="20">
        <v>5</v>
      </c>
      <c r="G26" s="20">
        <v>48</v>
      </c>
      <c r="H26" s="20">
        <v>1</v>
      </c>
      <c r="I26" s="20">
        <v>7</v>
      </c>
      <c r="J26" s="20">
        <v>15</v>
      </c>
      <c r="K26" s="20">
        <v>36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36" t="s">
        <v>90</v>
      </c>
      <c r="B27" s="20">
        <v>0</v>
      </c>
      <c r="C27" s="20">
        <v>0</v>
      </c>
      <c r="D27" s="20">
        <v>0</v>
      </c>
      <c r="E27" s="20">
        <v>0</v>
      </c>
      <c r="F27" s="20">
        <v>1</v>
      </c>
      <c r="G27" s="20">
        <v>39</v>
      </c>
      <c r="H27" s="20">
        <v>0</v>
      </c>
      <c r="I27" s="20">
        <v>3</v>
      </c>
      <c r="J27" s="20">
        <v>6</v>
      </c>
      <c r="K27" s="20">
        <v>40</v>
      </c>
      <c r="L27" s="20">
        <v>1</v>
      </c>
      <c r="M27" s="20">
        <v>4</v>
      </c>
      <c r="N27" s="20">
        <v>0</v>
      </c>
      <c r="O27" s="20">
        <v>0</v>
      </c>
      <c r="P27" s="20">
        <v>0</v>
      </c>
      <c r="Q27" s="20">
        <v>0</v>
      </c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36" t="s">
        <v>91</v>
      </c>
      <c r="B28" s="20">
        <v>0</v>
      </c>
      <c r="C28" s="20">
        <v>0</v>
      </c>
      <c r="D28" s="20">
        <v>0</v>
      </c>
      <c r="E28" s="20">
        <v>0</v>
      </c>
      <c r="F28" s="20">
        <v>2</v>
      </c>
      <c r="G28" s="20">
        <v>14</v>
      </c>
      <c r="H28" s="20">
        <v>1</v>
      </c>
      <c r="I28" s="20">
        <v>5</v>
      </c>
      <c r="J28" s="20">
        <v>7</v>
      </c>
      <c r="K28" s="20">
        <v>24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36" t="s">
        <v>92</v>
      </c>
      <c r="B29" s="20">
        <v>0</v>
      </c>
      <c r="C29" s="20">
        <v>0</v>
      </c>
      <c r="D29" s="20">
        <v>0</v>
      </c>
      <c r="E29" s="20">
        <v>0</v>
      </c>
      <c r="F29" s="20">
        <v>1</v>
      </c>
      <c r="G29" s="20">
        <v>11</v>
      </c>
      <c r="H29" s="20">
        <v>0</v>
      </c>
      <c r="I29" s="20">
        <v>2</v>
      </c>
      <c r="J29" s="20">
        <v>4</v>
      </c>
      <c r="K29" s="20">
        <v>11</v>
      </c>
      <c r="L29" s="20">
        <v>3</v>
      </c>
      <c r="M29" s="20">
        <v>1</v>
      </c>
      <c r="N29" s="20">
        <v>0</v>
      </c>
      <c r="O29" s="20">
        <v>0</v>
      </c>
      <c r="P29" s="20">
        <v>0</v>
      </c>
      <c r="Q29" s="20">
        <v>0</v>
      </c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36" t="s">
        <v>93</v>
      </c>
      <c r="B30" s="20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18</v>
      </c>
      <c r="J30" s="20">
        <v>4</v>
      </c>
      <c r="K30" s="20">
        <v>7</v>
      </c>
      <c r="L30" s="20">
        <v>1</v>
      </c>
      <c r="M30" s="20">
        <v>3</v>
      </c>
      <c r="N30" s="20">
        <v>0</v>
      </c>
      <c r="O30" s="20">
        <v>0</v>
      </c>
      <c r="P30" s="20">
        <v>0</v>
      </c>
      <c r="Q30" s="20">
        <v>0</v>
      </c>
      <c r="R30" s="25"/>
      <c r="S30" s="25"/>
      <c r="T30" s="25"/>
      <c r="U30" s="25"/>
      <c r="V30" s="25"/>
      <c r="W30" s="25"/>
      <c r="X30" s="25"/>
      <c r="Y30" s="25"/>
    </row>
    <row r="31" spans="1:25" ht="19.5" customHeight="1">
      <c r="A31" s="36" t="s">
        <v>34</v>
      </c>
      <c r="B31" s="20">
        <v>0</v>
      </c>
      <c r="C31" s="20">
        <v>0</v>
      </c>
      <c r="D31" s="20">
        <v>0</v>
      </c>
      <c r="E31" s="20">
        <v>0</v>
      </c>
      <c r="F31" s="20">
        <v>0</v>
      </c>
      <c r="G31" s="20">
        <v>4</v>
      </c>
      <c r="H31" s="20">
        <v>2</v>
      </c>
      <c r="I31" s="20">
        <v>10</v>
      </c>
      <c r="J31" s="20">
        <v>9</v>
      </c>
      <c r="K31" s="20">
        <v>11</v>
      </c>
      <c r="L31" s="20">
        <v>0</v>
      </c>
      <c r="M31" s="20">
        <v>2</v>
      </c>
      <c r="N31" s="20">
        <v>0</v>
      </c>
      <c r="O31" s="20">
        <v>0</v>
      </c>
      <c r="P31" s="20">
        <v>0</v>
      </c>
      <c r="Q31" s="20">
        <v>0</v>
      </c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480" t="s">
        <v>3</v>
      </c>
      <c r="B32" s="20">
        <f t="shared" ref="B32:Q32" si="1">SUM(B25:B31)</f>
        <v>0</v>
      </c>
      <c r="C32" s="20">
        <f t="shared" si="1"/>
        <v>0</v>
      </c>
      <c r="D32" s="20">
        <f t="shared" si="1"/>
        <v>0</v>
      </c>
      <c r="E32" s="20">
        <f t="shared" si="1"/>
        <v>0</v>
      </c>
      <c r="F32" s="20">
        <f t="shared" si="1"/>
        <v>11</v>
      </c>
      <c r="G32" s="20">
        <f t="shared" si="1"/>
        <v>166</v>
      </c>
      <c r="H32" s="20">
        <f t="shared" si="1"/>
        <v>4</v>
      </c>
      <c r="I32" s="20">
        <f t="shared" si="1"/>
        <v>52</v>
      </c>
      <c r="J32" s="20">
        <f t="shared" si="1"/>
        <v>63</v>
      </c>
      <c r="K32" s="20">
        <f t="shared" si="1"/>
        <v>179</v>
      </c>
      <c r="L32" s="20">
        <f t="shared" si="1"/>
        <v>6</v>
      </c>
      <c r="M32" s="20">
        <f t="shared" si="1"/>
        <v>11</v>
      </c>
      <c r="N32" s="20">
        <f t="shared" si="1"/>
        <v>0</v>
      </c>
      <c r="O32" s="20">
        <f t="shared" si="1"/>
        <v>0</v>
      </c>
      <c r="P32" s="20">
        <f t="shared" si="1"/>
        <v>0</v>
      </c>
      <c r="Q32" s="20">
        <f t="shared" si="1"/>
        <v>0</v>
      </c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461"/>
      <c r="B33" s="475">
        <f>SUM(B32+C32)</f>
        <v>0</v>
      </c>
      <c r="C33" s="461"/>
      <c r="D33" s="475">
        <f>SUM(D32+E32)</f>
        <v>0</v>
      </c>
      <c r="E33" s="461"/>
      <c r="F33" s="475">
        <f>SUM(F32+G32)</f>
        <v>177</v>
      </c>
      <c r="G33" s="461"/>
      <c r="H33" s="475">
        <f>SUM(H32+I32)</f>
        <v>56</v>
      </c>
      <c r="I33" s="461"/>
      <c r="J33" s="475">
        <f>SUM(J32+K32)</f>
        <v>242</v>
      </c>
      <c r="K33" s="461"/>
      <c r="L33" s="475">
        <f>SUM(L32+M32)</f>
        <v>17</v>
      </c>
      <c r="M33" s="461"/>
      <c r="N33" s="475">
        <f>SUM(N32+O32)</f>
        <v>0</v>
      </c>
      <c r="O33" s="461"/>
      <c r="P33" s="475">
        <f>SUM(P32+Q32)</f>
        <v>0</v>
      </c>
      <c r="Q33" s="461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9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activeCell="S5" sqref="S5"/>
    </sheetView>
  </sheetViews>
  <sheetFormatPr defaultColWidth="14.4609375" defaultRowHeight="15" customHeight="1"/>
  <cols>
    <col min="1" max="1" width="9.84375" style="9" customWidth="1"/>
    <col min="2" max="4" width="4.69140625" style="9" customWidth="1"/>
    <col min="5" max="5" width="5.4609375" style="9" customWidth="1"/>
    <col min="6" max="6" width="6" style="9" customWidth="1"/>
    <col min="7" max="7" width="6.3046875" style="9" customWidth="1"/>
    <col min="8" max="9" width="4.69140625" style="9" customWidth="1"/>
    <col min="10" max="11" width="6" style="9" customWidth="1"/>
    <col min="12" max="14" width="4.69140625" style="9" customWidth="1"/>
    <col min="15" max="15" width="7.3046875" style="9" customWidth="1"/>
    <col min="16" max="17" width="4.69140625" style="9" customWidth="1"/>
    <col min="18" max="25" width="8.69140625" style="9" customWidth="1"/>
    <col min="26" max="16384" width="14.4609375" style="9"/>
  </cols>
  <sheetData>
    <row r="1" spans="1:25" ht="14.6">
      <c r="A1" s="487" t="s">
        <v>98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25"/>
      <c r="S1" s="25"/>
      <c r="T1" s="25"/>
      <c r="U1" s="25"/>
      <c r="V1" s="25"/>
      <c r="W1" s="25"/>
      <c r="X1" s="25"/>
      <c r="Y1" s="25"/>
    </row>
    <row r="2" spans="1:25" ht="14.6">
      <c r="A2" s="486" t="s">
        <v>64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25"/>
      <c r="S2" s="25"/>
      <c r="T2" s="25"/>
      <c r="U2" s="25"/>
      <c r="V2" s="25"/>
      <c r="W2" s="25"/>
      <c r="X2" s="25"/>
      <c r="Y2" s="25"/>
    </row>
    <row r="3" spans="1:25" ht="14.6">
      <c r="A3" s="480" t="s">
        <v>84</v>
      </c>
      <c r="B3" s="480" t="s">
        <v>56</v>
      </c>
      <c r="C3" s="461"/>
      <c r="D3" s="461"/>
      <c r="E3" s="461"/>
      <c r="F3" s="480" t="s">
        <v>15</v>
      </c>
      <c r="G3" s="461"/>
      <c r="H3" s="461"/>
      <c r="I3" s="461"/>
      <c r="J3" s="480" t="s">
        <v>16</v>
      </c>
      <c r="K3" s="461"/>
      <c r="L3" s="461"/>
      <c r="M3" s="461"/>
      <c r="N3" s="480" t="s">
        <v>67</v>
      </c>
      <c r="O3" s="461"/>
      <c r="P3" s="461"/>
      <c r="Q3" s="461"/>
      <c r="R3" s="25"/>
      <c r="S3" s="25"/>
      <c r="T3" s="25"/>
      <c r="U3" s="25"/>
      <c r="V3" s="25"/>
      <c r="W3" s="25"/>
      <c r="X3" s="25"/>
      <c r="Y3" s="25"/>
    </row>
    <row r="4" spans="1:25" ht="14.6">
      <c r="A4" s="461"/>
      <c r="B4" s="480" t="s">
        <v>1</v>
      </c>
      <c r="C4" s="461"/>
      <c r="D4" s="480" t="s">
        <v>17</v>
      </c>
      <c r="E4" s="461"/>
      <c r="F4" s="480" t="s">
        <v>1</v>
      </c>
      <c r="G4" s="461"/>
      <c r="H4" s="480" t="s">
        <v>17</v>
      </c>
      <c r="I4" s="461"/>
      <c r="J4" s="480" t="s">
        <v>1</v>
      </c>
      <c r="K4" s="461"/>
      <c r="L4" s="480" t="s">
        <v>17</v>
      </c>
      <c r="M4" s="461"/>
      <c r="N4" s="480" t="s">
        <v>1</v>
      </c>
      <c r="O4" s="461"/>
      <c r="P4" s="480" t="s">
        <v>17</v>
      </c>
      <c r="Q4" s="461"/>
      <c r="R4" s="25"/>
      <c r="S4" s="25"/>
      <c r="T4" s="25"/>
      <c r="U4" s="25"/>
      <c r="V4" s="25"/>
      <c r="W4" s="25"/>
      <c r="X4" s="25"/>
      <c r="Y4" s="25"/>
    </row>
    <row r="5" spans="1:25" ht="14.6">
      <c r="A5" s="461"/>
      <c r="B5" s="20" t="s">
        <v>36</v>
      </c>
      <c r="C5" s="20" t="s">
        <v>37</v>
      </c>
      <c r="D5" s="20" t="s">
        <v>36</v>
      </c>
      <c r="E5" s="20" t="s">
        <v>37</v>
      </c>
      <c r="F5" s="20" t="s">
        <v>36</v>
      </c>
      <c r="G5" s="20" t="s">
        <v>37</v>
      </c>
      <c r="H5" s="20" t="s">
        <v>36</v>
      </c>
      <c r="I5" s="20" t="s">
        <v>37</v>
      </c>
      <c r="J5" s="20" t="s">
        <v>36</v>
      </c>
      <c r="K5" s="20" t="s">
        <v>37</v>
      </c>
      <c r="L5" s="20" t="s">
        <v>36</v>
      </c>
      <c r="M5" s="20" t="s">
        <v>37</v>
      </c>
      <c r="N5" s="20" t="s">
        <v>36</v>
      </c>
      <c r="O5" s="20" t="s">
        <v>37</v>
      </c>
      <c r="P5" s="20" t="s">
        <v>36</v>
      </c>
      <c r="Q5" s="20" t="s">
        <v>37</v>
      </c>
      <c r="R5" s="25"/>
      <c r="S5" s="25"/>
      <c r="T5" s="25"/>
      <c r="U5" s="25"/>
      <c r="V5" s="25"/>
      <c r="W5" s="25"/>
      <c r="X5" s="25"/>
      <c r="Y5" s="25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5"/>
      <c r="S6" s="25"/>
      <c r="T6" s="25"/>
      <c r="U6" s="25"/>
      <c r="V6" s="25"/>
      <c r="W6" s="25"/>
      <c r="X6" s="25"/>
      <c r="Y6" s="25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5"/>
      <c r="S7" s="25"/>
      <c r="T7" s="25"/>
      <c r="U7" s="25"/>
      <c r="V7" s="25"/>
      <c r="W7" s="25"/>
      <c r="X7" s="25"/>
      <c r="Y7" s="25"/>
    </row>
    <row r="8" spans="1:25" ht="14.6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5"/>
      <c r="S8" s="25"/>
      <c r="T8" s="25"/>
      <c r="U8" s="25"/>
      <c r="V8" s="25"/>
      <c r="W8" s="25"/>
      <c r="X8" s="25"/>
      <c r="Y8" s="25"/>
    </row>
    <row r="9" spans="1:25" ht="14.6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1</v>
      </c>
      <c r="K9" s="20">
        <v>1</v>
      </c>
      <c r="L9" s="20">
        <v>1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5"/>
      <c r="S9" s="25"/>
      <c r="T9" s="25"/>
      <c r="U9" s="25"/>
      <c r="V9" s="25"/>
      <c r="W9" s="25"/>
      <c r="X9" s="25"/>
      <c r="Y9" s="25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3</v>
      </c>
      <c r="G10" s="20">
        <v>5</v>
      </c>
      <c r="H10" s="20">
        <v>0</v>
      </c>
      <c r="I10" s="20">
        <v>0</v>
      </c>
      <c r="J10" s="20">
        <v>2</v>
      </c>
      <c r="K10" s="20">
        <v>3</v>
      </c>
      <c r="L10" s="20">
        <v>1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3</v>
      </c>
      <c r="G11" s="20">
        <v>10</v>
      </c>
      <c r="H11" s="20">
        <v>0</v>
      </c>
      <c r="I11" s="20">
        <v>2</v>
      </c>
      <c r="J11" s="20">
        <v>3</v>
      </c>
      <c r="K11" s="20">
        <v>3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3</v>
      </c>
      <c r="G12" s="20">
        <v>21</v>
      </c>
      <c r="H12" s="20">
        <v>0</v>
      </c>
      <c r="I12" s="20">
        <v>2</v>
      </c>
      <c r="J12" s="20">
        <v>4</v>
      </c>
      <c r="K12" s="20">
        <v>8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2</v>
      </c>
      <c r="G13" s="20">
        <v>12</v>
      </c>
      <c r="H13" s="20">
        <v>0</v>
      </c>
      <c r="I13" s="20">
        <v>2</v>
      </c>
      <c r="J13" s="20">
        <v>4</v>
      </c>
      <c r="K13" s="20">
        <v>9</v>
      </c>
      <c r="L13" s="20">
        <v>0</v>
      </c>
      <c r="M13" s="20">
        <v>1</v>
      </c>
      <c r="N13" s="20">
        <v>0</v>
      </c>
      <c r="O13" s="20">
        <v>1</v>
      </c>
      <c r="P13" s="20">
        <v>0</v>
      </c>
      <c r="Q13" s="20">
        <v>0</v>
      </c>
      <c r="R13" s="25"/>
      <c r="S13" s="25"/>
      <c r="T13" s="25"/>
      <c r="U13" s="25"/>
      <c r="V13" s="25"/>
      <c r="W13" s="25"/>
      <c r="X13" s="25"/>
      <c r="Y13" s="25"/>
    </row>
    <row r="14" spans="1:25" ht="18" customHeight="1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1</v>
      </c>
      <c r="G14" s="20">
        <v>15</v>
      </c>
      <c r="H14" s="20">
        <v>0</v>
      </c>
      <c r="I14" s="20">
        <v>1</v>
      </c>
      <c r="J14" s="20">
        <v>1</v>
      </c>
      <c r="K14" s="20">
        <v>4</v>
      </c>
      <c r="L14" s="20">
        <v>0</v>
      </c>
      <c r="M14" s="20"/>
      <c r="N14" s="20">
        <v>0</v>
      </c>
      <c r="O14" s="20">
        <v>0</v>
      </c>
      <c r="P14" s="20">
        <v>0</v>
      </c>
      <c r="Q14" s="20">
        <v>0</v>
      </c>
      <c r="R14" s="25"/>
      <c r="S14" s="25"/>
      <c r="T14" s="25"/>
      <c r="U14" s="25"/>
      <c r="V14" s="25"/>
      <c r="W14" s="25"/>
      <c r="X14" s="25"/>
      <c r="Y14" s="25"/>
    </row>
    <row r="15" spans="1:25" ht="14.25" customHeight="1">
      <c r="A15" s="36" t="s">
        <v>34</v>
      </c>
      <c r="B15" s="20">
        <v>0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2</v>
      </c>
      <c r="J15" s="20">
        <v>1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0</v>
      </c>
      <c r="D16" s="20">
        <f t="shared" si="0"/>
        <v>0</v>
      </c>
      <c r="E16" s="20">
        <f t="shared" si="0"/>
        <v>0</v>
      </c>
      <c r="F16" s="20">
        <f t="shared" si="0"/>
        <v>12</v>
      </c>
      <c r="G16" s="20">
        <f t="shared" si="0"/>
        <v>63</v>
      </c>
      <c r="H16" s="20">
        <f t="shared" si="0"/>
        <v>0</v>
      </c>
      <c r="I16" s="20">
        <f t="shared" si="0"/>
        <v>9</v>
      </c>
      <c r="J16" s="20">
        <f t="shared" si="0"/>
        <v>16</v>
      </c>
      <c r="K16" s="20">
        <f t="shared" si="0"/>
        <v>28</v>
      </c>
      <c r="L16" s="20">
        <f t="shared" si="0"/>
        <v>2</v>
      </c>
      <c r="M16" s="20">
        <f t="shared" si="0"/>
        <v>1</v>
      </c>
      <c r="N16" s="20">
        <f t="shared" si="0"/>
        <v>0</v>
      </c>
      <c r="O16" s="20">
        <f t="shared" si="0"/>
        <v>1</v>
      </c>
      <c r="P16" s="20">
        <f t="shared" si="0"/>
        <v>0</v>
      </c>
      <c r="Q16" s="20">
        <f t="shared" si="0"/>
        <v>0</v>
      </c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461"/>
      <c r="B17" s="475">
        <f>SUM(B16+C16)</f>
        <v>0</v>
      </c>
      <c r="C17" s="461"/>
      <c r="D17" s="475">
        <f>SUM(D16+E16)</f>
        <v>0</v>
      </c>
      <c r="E17" s="461"/>
      <c r="F17" s="475">
        <f>SUM(F16+G16)</f>
        <v>75</v>
      </c>
      <c r="G17" s="461"/>
      <c r="H17" s="475">
        <f>SUM(H16+I16)</f>
        <v>9</v>
      </c>
      <c r="I17" s="461"/>
      <c r="J17" s="475">
        <f>SUM(J16+K16)</f>
        <v>44</v>
      </c>
      <c r="K17" s="461"/>
      <c r="L17" s="475">
        <f>SUM(L16+M16)</f>
        <v>3</v>
      </c>
      <c r="M17" s="461"/>
      <c r="N17" s="475">
        <f>SUM(N16+O16)</f>
        <v>1</v>
      </c>
      <c r="O17" s="461"/>
      <c r="P17" s="475">
        <f>SUM(P16+Q16)</f>
        <v>0</v>
      </c>
      <c r="Q17" s="461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486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480" t="s">
        <v>84</v>
      </c>
      <c r="B19" s="480" t="s">
        <v>56</v>
      </c>
      <c r="C19" s="461"/>
      <c r="D19" s="461"/>
      <c r="E19" s="461"/>
      <c r="F19" s="480" t="s">
        <v>15</v>
      </c>
      <c r="G19" s="461"/>
      <c r="H19" s="461"/>
      <c r="I19" s="461"/>
      <c r="J19" s="480" t="s">
        <v>16</v>
      </c>
      <c r="K19" s="461"/>
      <c r="L19" s="461"/>
      <c r="M19" s="461"/>
      <c r="N19" s="480" t="s">
        <v>67</v>
      </c>
      <c r="O19" s="461"/>
      <c r="P19" s="461"/>
      <c r="Q19" s="461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461"/>
      <c r="B20" s="480" t="s">
        <v>1</v>
      </c>
      <c r="C20" s="461"/>
      <c r="D20" s="480" t="s">
        <v>17</v>
      </c>
      <c r="E20" s="461"/>
      <c r="F20" s="480" t="s">
        <v>1</v>
      </c>
      <c r="G20" s="461"/>
      <c r="H20" s="480" t="s">
        <v>17</v>
      </c>
      <c r="I20" s="461"/>
      <c r="J20" s="480" t="s">
        <v>1</v>
      </c>
      <c r="K20" s="461"/>
      <c r="L20" s="480" t="s">
        <v>17</v>
      </c>
      <c r="M20" s="461"/>
      <c r="N20" s="480" t="s">
        <v>1</v>
      </c>
      <c r="O20" s="461"/>
      <c r="P20" s="480" t="s">
        <v>17</v>
      </c>
      <c r="Q20" s="461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461"/>
      <c r="B21" s="20" t="s">
        <v>36</v>
      </c>
      <c r="C21" s="20" t="s">
        <v>37</v>
      </c>
      <c r="D21" s="20" t="s">
        <v>36</v>
      </c>
      <c r="E21" s="20" t="s">
        <v>37</v>
      </c>
      <c r="F21" s="20" t="s">
        <v>36</v>
      </c>
      <c r="G21" s="20" t="s">
        <v>37</v>
      </c>
      <c r="H21" s="20" t="s">
        <v>36</v>
      </c>
      <c r="I21" s="20" t="s">
        <v>37</v>
      </c>
      <c r="J21" s="20" t="s">
        <v>36</v>
      </c>
      <c r="K21" s="20" t="s">
        <v>37</v>
      </c>
      <c r="L21" s="20" t="s">
        <v>36</v>
      </c>
      <c r="M21" s="20" t="s">
        <v>37</v>
      </c>
      <c r="N21" s="20" t="s">
        <v>36</v>
      </c>
      <c r="O21" s="20" t="s">
        <v>37</v>
      </c>
      <c r="P21" s="20" t="s">
        <v>36</v>
      </c>
      <c r="Q21" s="20" t="s">
        <v>37</v>
      </c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36" t="s">
        <v>85</v>
      </c>
      <c r="B22" s="20">
        <v>0</v>
      </c>
      <c r="C22" s="20">
        <v>0</v>
      </c>
      <c r="D22" s="20">
        <v>0</v>
      </c>
      <c r="E22" s="20">
        <v>0</v>
      </c>
      <c r="F22" s="20">
        <v>6</v>
      </c>
      <c r="G22" s="20">
        <v>20</v>
      </c>
      <c r="H22" s="20">
        <v>0</v>
      </c>
      <c r="I22" s="20">
        <v>0</v>
      </c>
      <c r="J22" s="20">
        <v>3</v>
      </c>
      <c r="K22" s="20">
        <v>3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36" t="s">
        <v>86</v>
      </c>
      <c r="B23" s="20">
        <v>0</v>
      </c>
      <c r="C23" s="20">
        <v>0</v>
      </c>
      <c r="D23" s="20">
        <v>0</v>
      </c>
      <c r="E23" s="20">
        <v>0</v>
      </c>
      <c r="F23" s="20">
        <v>36</v>
      </c>
      <c r="G23" s="20">
        <v>163</v>
      </c>
      <c r="H23" s="20">
        <v>2</v>
      </c>
      <c r="I23" s="20">
        <v>21</v>
      </c>
      <c r="J23" s="20">
        <v>57</v>
      </c>
      <c r="K23" s="20">
        <v>115</v>
      </c>
      <c r="L23" s="20">
        <v>3</v>
      </c>
      <c r="M23" s="20">
        <v>9</v>
      </c>
      <c r="N23" s="20">
        <v>0</v>
      </c>
      <c r="O23" s="20">
        <v>2</v>
      </c>
      <c r="P23" s="20">
        <v>0</v>
      </c>
      <c r="Q23" s="20">
        <v>0</v>
      </c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36" t="s">
        <v>87</v>
      </c>
      <c r="B24" s="20">
        <v>0</v>
      </c>
      <c r="C24" s="20">
        <v>0</v>
      </c>
      <c r="D24" s="20">
        <v>0</v>
      </c>
      <c r="E24" s="20">
        <v>0</v>
      </c>
      <c r="F24" s="20">
        <v>26</v>
      </c>
      <c r="G24" s="20">
        <v>131</v>
      </c>
      <c r="H24" s="20">
        <v>2</v>
      </c>
      <c r="I24" s="20">
        <v>5</v>
      </c>
      <c r="J24" s="20">
        <v>50</v>
      </c>
      <c r="K24" s="20">
        <v>124</v>
      </c>
      <c r="L24" s="20">
        <v>1</v>
      </c>
      <c r="M24" s="20">
        <v>3</v>
      </c>
      <c r="N24" s="20">
        <v>0</v>
      </c>
      <c r="O24" s="20">
        <v>0</v>
      </c>
      <c r="P24" s="20">
        <v>0</v>
      </c>
      <c r="Q24" s="20">
        <v>0</v>
      </c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36" t="s">
        <v>88</v>
      </c>
      <c r="B25" s="20">
        <v>0</v>
      </c>
      <c r="C25" s="20">
        <v>0</v>
      </c>
      <c r="D25" s="20">
        <v>0</v>
      </c>
      <c r="E25" s="20">
        <v>0</v>
      </c>
      <c r="F25" s="20">
        <v>19</v>
      </c>
      <c r="G25" s="20">
        <v>138</v>
      </c>
      <c r="H25" s="20">
        <v>0</v>
      </c>
      <c r="I25" s="20">
        <v>11</v>
      </c>
      <c r="J25" s="20">
        <v>53</v>
      </c>
      <c r="K25" s="20">
        <v>147</v>
      </c>
      <c r="L25" s="20">
        <v>1</v>
      </c>
      <c r="M25" s="20">
        <v>0</v>
      </c>
      <c r="N25" s="20">
        <v>1</v>
      </c>
      <c r="O25" s="20">
        <v>0</v>
      </c>
      <c r="P25" s="20">
        <v>0</v>
      </c>
      <c r="Q25" s="20">
        <v>0</v>
      </c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36" t="s">
        <v>89</v>
      </c>
      <c r="B26" s="20">
        <v>0</v>
      </c>
      <c r="C26" s="20">
        <v>0</v>
      </c>
      <c r="D26" s="20">
        <v>0</v>
      </c>
      <c r="E26" s="20">
        <v>0</v>
      </c>
      <c r="F26" s="20">
        <v>11</v>
      </c>
      <c r="G26" s="20">
        <v>81</v>
      </c>
      <c r="H26" s="20">
        <v>0</v>
      </c>
      <c r="I26" s="20">
        <v>6</v>
      </c>
      <c r="J26" s="20">
        <v>39</v>
      </c>
      <c r="K26" s="20">
        <v>86</v>
      </c>
      <c r="L26" s="20">
        <v>1</v>
      </c>
      <c r="M26" s="20">
        <v>5</v>
      </c>
      <c r="N26" s="20">
        <v>1</v>
      </c>
      <c r="O26" s="20">
        <v>1</v>
      </c>
      <c r="P26" s="20">
        <v>0</v>
      </c>
      <c r="Q26" s="20">
        <v>0</v>
      </c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36" t="s">
        <v>90</v>
      </c>
      <c r="B27" s="20">
        <v>0</v>
      </c>
      <c r="C27" s="20">
        <v>0</v>
      </c>
      <c r="D27" s="20">
        <v>0</v>
      </c>
      <c r="E27" s="20">
        <v>0</v>
      </c>
      <c r="F27" s="20">
        <v>18</v>
      </c>
      <c r="G27" s="20">
        <v>103</v>
      </c>
      <c r="H27" s="20">
        <v>0</v>
      </c>
      <c r="I27" s="20">
        <v>4</v>
      </c>
      <c r="J27" s="20">
        <v>30</v>
      </c>
      <c r="K27" s="20">
        <v>66</v>
      </c>
      <c r="L27" s="20">
        <v>0</v>
      </c>
      <c r="M27" s="20">
        <v>2</v>
      </c>
      <c r="N27" s="20">
        <v>0</v>
      </c>
      <c r="O27" s="20">
        <v>2</v>
      </c>
      <c r="P27" s="20">
        <v>0</v>
      </c>
      <c r="Q27" s="20">
        <v>0</v>
      </c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36" t="s">
        <v>91</v>
      </c>
      <c r="B28" s="20">
        <v>0</v>
      </c>
      <c r="C28" s="20">
        <v>0</v>
      </c>
      <c r="D28" s="20">
        <v>0</v>
      </c>
      <c r="E28" s="20">
        <v>0</v>
      </c>
      <c r="F28" s="20">
        <v>11</v>
      </c>
      <c r="G28" s="20">
        <v>97</v>
      </c>
      <c r="H28" s="20">
        <v>0</v>
      </c>
      <c r="I28" s="20">
        <v>6</v>
      </c>
      <c r="J28" s="20">
        <v>20</v>
      </c>
      <c r="K28" s="20">
        <v>61</v>
      </c>
      <c r="L28" s="20">
        <v>0</v>
      </c>
      <c r="M28" s="20">
        <v>1</v>
      </c>
      <c r="N28" s="20">
        <v>0</v>
      </c>
      <c r="O28" s="20">
        <v>3</v>
      </c>
      <c r="P28" s="20">
        <v>0</v>
      </c>
      <c r="Q28" s="20">
        <v>0</v>
      </c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36" t="s">
        <v>92</v>
      </c>
      <c r="B29" s="20">
        <v>0</v>
      </c>
      <c r="C29" s="20">
        <v>0</v>
      </c>
      <c r="D29" s="20">
        <v>0</v>
      </c>
      <c r="E29" s="20">
        <v>0</v>
      </c>
      <c r="F29" s="20">
        <v>2</v>
      </c>
      <c r="G29" s="20">
        <v>34</v>
      </c>
      <c r="H29" s="20">
        <v>0</v>
      </c>
      <c r="I29" s="20">
        <v>3</v>
      </c>
      <c r="J29" s="20">
        <v>6</v>
      </c>
      <c r="K29" s="20">
        <v>52</v>
      </c>
      <c r="L29" s="20">
        <v>1</v>
      </c>
      <c r="M29" s="20">
        <v>1</v>
      </c>
      <c r="N29" s="20">
        <v>0</v>
      </c>
      <c r="O29" s="20">
        <v>0</v>
      </c>
      <c r="P29" s="20">
        <v>0</v>
      </c>
      <c r="Q29" s="20">
        <v>0</v>
      </c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36" t="s">
        <v>93</v>
      </c>
      <c r="B30" s="20">
        <v>0</v>
      </c>
      <c r="C30" s="20">
        <v>0</v>
      </c>
      <c r="D30" s="20">
        <v>0</v>
      </c>
      <c r="E30" s="20">
        <v>0</v>
      </c>
      <c r="F30" s="20">
        <v>6</v>
      </c>
      <c r="G30" s="20">
        <v>52</v>
      </c>
      <c r="H30" s="20">
        <v>0</v>
      </c>
      <c r="I30" s="20">
        <v>2</v>
      </c>
      <c r="J30" s="20">
        <v>10</v>
      </c>
      <c r="K30" s="20">
        <v>31</v>
      </c>
      <c r="L30" s="20">
        <v>0</v>
      </c>
      <c r="M30" s="20">
        <v>2</v>
      </c>
      <c r="N30" s="20">
        <v>1</v>
      </c>
      <c r="O30" s="20">
        <v>0</v>
      </c>
      <c r="P30" s="20">
        <v>0</v>
      </c>
      <c r="Q30" s="20">
        <v>0</v>
      </c>
      <c r="R30" s="25"/>
      <c r="S30" s="25"/>
      <c r="T30" s="25"/>
      <c r="U30" s="25"/>
      <c r="V30" s="25"/>
      <c r="W30" s="25"/>
      <c r="X30" s="25"/>
      <c r="Y30" s="25"/>
    </row>
    <row r="31" spans="1:25" ht="19.5" customHeight="1">
      <c r="A31" s="36" t="s">
        <v>34</v>
      </c>
      <c r="B31" s="20">
        <v>0</v>
      </c>
      <c r="C31" s="20">
        <v>0</v>
      </c>
      <c r="D31" s="20">
        <v>0</v>
      </c>
      <c r="E31" s="20">
        <v>0</v>
      </c>
      <c r="F31" s="20">
        <v>20</v>
      </c>
      <c r="G31" s="20">
        <v>45</v>
      </c>
      <c r="H31" s="20">
        <v>1</v>
      </c>
      <c r="I31" s="20">
        <v>7</v>
      </c>
      <c r="J31" s="20">
        <v>30</v>
      </c>
      <c r="K31" s="20">
        <v>43</v>
      </c>
      <c r="L31" s="20">
        <v>0</v>
      </c>
      <c r="M31" s="20">
        <v>2</v>
      </c>
      <c r="N31" s="20">
        <v>0</v>
      </c>
      <c r="O31" s="20">
        <v>0</v>
      </c>
      <c r="P31" s="20">
        <v>0</v>
      </c>
      <c r="Q31" s="20">
        <v>0</v>
      </c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480" t="s">
        <v>3</v>
      </c>
      <c r="B32" s="20">
        <f t="shared" ref="B32:Q32" si="1">SUM(B25:B31)</f>
        <v>0</v>
      </c>
      <c r="C32" s="20">
        <f t="shared" si="1"/>
        <v>0</v>
      </c>
      <c r="D32" s="20">
        <f t="shared" si="1"/>
        <v>0</v>
      </c>
      <c r="E32" s="20">
        <f t="shared" si="1"/>
        <v>0</v>
      </c>
      <c r="F32" s="20">
        <f t="shared" si="1"/>
        <v>87</v>
      </c>
      <c r="G32" s="20">
        <f t="shared" si="1"/>
        <v>550</v>
      </c>
      <c r="H32" s="20">
        <f t="shared" si="1"/>
        <v>1</v>
      </c>
      <c r="I32" s="20">
        <f t="shared" si="1"/>
        <v>39</v>
      </c>
      <c r="J32" s="20">
        <f t="shared" si="1"/>
        <v>188</v>
      </c>
      <c r="K32" s="20">
        <f t="shared" si="1"/>
        <v>486</v>
      </c>
      <c r="L32" s="20">
        <f t="shared" si="1"/>
        <v>3</v>
      </c>
      <c r="M32" s="20">
        <f t="shared" si="1"/>
        <v>13</v>
      </c>
      <c r="N32" s="20">
        <f t="shared" si="1"/>
        <v>3</v>
      </c>
      <c r="O32" s="20">
        <f t="shared" si="1"/>
        <v>6</v>
      </c>
      <c r="P32" s="20">
        <f t="shared" si="1"/>
        <v>0</v>
      </c>
      <c r="Q32" s="20">
        <f t="shared" si="1"/>
        <v>0</v>
      </c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461"/>
      <c r="B33" s="475">
        <f>SUM(B32+C32)</f>
        <v>0</v>
      </c>
      <c r="C33" s="461"/>
      <c r="D33" s="475">
        <f>SUM(D32+E32)</f>
        <v>0</v>
      </c>
      <c r="E33" s="461"/>
      <c r="F33" s="475">
        <f>SUM(F32+G32)</f>
        <v>637</v>
      </c>
      <c r="G33" s="461"/>
      <c r="H33" s="475">
        <f>SUM(H32+I32)</f>
        <v>40</v>
      </c>
      <c r="I33" s="461"/>
      <c r="J33" s="475">
        <f>SUM(J32+K32)</f>
        <v>674</v>
      </c>
      <c r="K33" s="461"/>
      <c r="L33" s="475">
        <f>SUM(L32+M32)</f>
        <v>16</v>
      </c>
      <c r="M33" s="461"/>
      <c r="N33" s="475">
        <f>SUM(N32+O32)</f>
        <v>9</v>
      </c>
      <c r="O33" s="461"/>
      <c r="P33" s="475">
        <f>SUM(P32+Q32)</f>
        <v>0</v>
      </c>
      <c r="Q33" s="461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96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Q33"/>
    </sheetView>
  </sheetViews>
  <sheetFormatPr defaultColWidth="14.4609375" defaultRowHeight="15" customHeight="1"/>
  <cols>
    <col min="1" max="1" width="9.53515625" style="9" customWidth="1"/>
    <col min="2" max="5" width="5.69140625" style="9" customWidth="1"/>
    <col min="6" max="7" width="6.07421875" style="9" customWidth="1"/>
    <col min="8" max="8" width="5.69140625" style="9" customWidth="1"/>
    <col min="9" max="9" width="5" style="9" customWidth="1"/>
    <col min="10" max="10" width="6.07421875" style="9" customWidth="1"/>
    <col min="11" max="11" width="5.53515625" style="9" customWidth="1"/>
    <col min="12" max="17" width="5.69140625" style="9" customWidth="1"/>
    <col min="18" max="25" width="8.69140625" style="9" customWidth="1"/>
    <col min="26" max="16384" width="14.4609375" style="9"/>
  </cols>
  <sheetData>
    <row r="1" spans="1:25" ht="14.6">
      <c r="A1" s="487" t="s">
        <v>99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25"/>
      <c r="S1" s="25"/>
      <c r="T1" s="25"/>
      <c r="U1" s="25"/>
      <c r="V1" s="25"/>
      <c r="W1" s="25"/>
      <c r="X1" s="25"/>
      <c r="Y1" s="25"/>
    </row>
    <row r="2" spans="1:25" ht="14.6">
      <c r="A2" s="486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25"/>
      <c r="S2" s="25"/>
      <c r="T2" s="25"/>
      <c r="U2" s="25"/>
      <c r="V2" s="25"/>
      <c r="W2" s="25"/>
      <c r="X2" s="25"/>
      <c r="Y2" s="25"/>
    </row>
    <row r="3" spans="1:25" ht="14.6">
      <c r="A3" s="482" t="s">
        <v>84</v>
      </c>
      <c r="B3" s="480" t="s">
        <v>56</v>
      </c>
      <c r="C3" s="461"/>
      <c r="D3" s="461"/>
      <c r="E3" s="461"/>
      <c r="F3" s="480" t="s">
        <v>15</v>
      </c>
      <c r="G3" s="461"/>
      <c r="H3" s="461"/>
      <c r="I3" s="461"/>
      <c r="J3" s="480" t="s">
        <v>16</v>
      </c>
      <c r="K3" s="461"/>
      <c r="L3" s="461"/>
      <c r="M3" s="461"/>
      <c r="N3" s="480" t="s">
        <v>67</v>
      </c>
      <c r="O3" s="461"/>
      <c r="P3" s="461"/>
      <c r="Q3" s="461"/>
      <c r="R3" s="25"/>
      <c r="S3" s="25"/>
      <c r="T3" s="25"/>
      <c r="U3" s="25"/>
      <c r="V3" s="25"/>
      <c r="W3" s="25"/>
      <c r="X3" s="25"/>
      <c r="Y3" s="25"/>
    </row>
    <row r="4" spans="1:25" ht="14.6">
      <c r="A4" s="461"/>
      <c r="B4" s="480" t="s">
        <v>1</v>
      </c>
      <c r="C4" s="461"/>
      <c r="D4" s="480" t="s">
        <v>17</v>
      </c>
      <c r="E4" s="461"/>
      <c r="F4" s="480" t="s">
        <v>1</v>
      </c>
      <c r="G4" s="461"/>
      <c r="H4" s="480" t="s">
        <v>17</v>
      </c>
      <c r="I4" s="461"/>
      <c r="J4" s="480" t="s">
        <v>1</v>
      </c>
      <c r="K4" s="461"/>
      <c r="L4" s="480" t="s">
        <v>17</v>
      </c>
      <c r="M4" s="461"/>
      <c r="N4" s="480" t="s">
        <v>1</v>
      </c>
      <c r="O4" s="461"/>
      <c r="P4" s="480" t="s">
        <v>17</v>
      </c>
      <c r="Q4" s="461"/>
      <c r="R4" s="25"/>
      <c r="S4" s="25"/>
      <c r="T4" s="25"/>
      <c r="U4" s="25"/>
      <c r="V4" s="25"/>
      <c r="W4" s="25"/>
      <c r="X4" s="25"/>
      <c r="Y4" s="25"/>
    </row>
    <row r="5" spans="1:25" ht="14.6">
      <c r="A5" s="461"/>
      <c r="B5" s="20" t="s">
        <v>36</v>
      </c>
      <c r="C5" s="20" t="s">
        <v>37</v>
      </c>
      <c r="D5" s="20" t="s">
        <v>36</v>
      </c>
      <c r="E5" s="20" t="s">
        <v>37</v>
      </c>
      <c r="F5" s="20" t="s">
        <v>36</v>
      </c>
      <c r="G5" s="20" t="s">
        <v>37</v>
      </c>
      <c r="H5" s="20" t="s">
        <v>36</v>
      </c>
      <c r="I5" s="20" t="s">
        <v>37</v>
      </c>
      <c r="J5" s="20" t="s">
        <v>36</v>
      </c>
      <c r="K5" s="20" t="s">
        <v>37</v>
      </c>
      <c r="L5" s="20" t="s">
        <v>36</v>
      </c>
      <c r="M5" s="20" t="s">
        <v>37</v>
      </c>
      <c r="N5" s="20" t="s">
        <v>36</v>
      </c>
      <c r="O5" s="20" t="s">
        <v>37</v>
      </c>
      <c r="P5" s="20" t="s">
        <v>36</v>
      </c>
      <c r="Q5" s="20" t="s">
        <v>37</v>
      </c>
      <c r="R5" s="25"/>
      <c r="S5" s="25"/>
      <c r="T5" s="25"/>
      <c r="U5" s="25"/>
      <c r="V5" s="25"/>
      <c r="W5" s="25"/>
      <c r="X5" s="25"/>
      <c r="Y5" s="25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5"/>
      <c r="S6" s="25"/>
      <c r="T6" s="25"/>
      <c r="U6" s="25"/>
      <c r="V6" s="25"/>
      <c r="W6" s="25"/>
      <c r="X6" s="25"/>
      <c r="Y6" s="25"/>
    </row>
    <row r="7" spans="1:25" ht="14.6">
      <c r="A7" s="36" t="s">
        <v>86</v>
      </c>
      <c r="B7" s="20">
        <v>0</v>
      </c>
      <c r="C7" s="20">
        <v>0</v>
      </c>
      <c r="D7" s="20">
        <v>0</v>
      </c>
      <c r="E7" s="20">
        <v>0</v>
      </c>
      <c r="F7" s="20">
        <v>4</v>
      </c>
      <c r="G7" s="20">
        <v>31</v>
      </c>
      <c r="H7" s="20">
        <v>1</v>
      </c>
      <c r="I7" s="20">
        <v>1</v>
      </c>
      <c r="J7" s="20">
        <v>4</v>
      </c>
      <c r="K7" s="20">
        <v>5</v>
      </c>
      <c r="L7" s="20">
        <v>0</v>
      </c>
      <c r="M7" s="20">
        <v>1</v>
      </c>
      <c r="N7" s="20">
        <v>0</v>
      </c>
      <c r="O7" s="20">
        <v>0</v>
      </c>
      <c r="P7" s="20">
        <v>0</v>
      </c>
      <c r="Q7" s="20">
        <v>0</v>
      </c>
      <c r="R7" s="25"/>
      <c r="S7" s="25"/>
      <c r="T7" s="25"/>
      <c r="U7" s="25"/>
      <c r="V7" s="25"/>
      <c r="W7" s="25"/>
      <c r="X7" s="25"/>
      <c r="Y7" s="25"/>
    </row>
    <row r="8" spans="1:25" ht="14.6">
      <c r="A8" s="36" t="s">
        <v>87</v>
      </c>
      <c r="B8" s="20">
        <v>0</v>
      </c>
      <c r="C8" s="20">
        <v>0</v>
      </c>
      <c r="D8" s="20">
        <v>0</v>
      </c>
      <c r="E8" s="20">
        <v>0</v>
      </c>
      <c r="F8" s="20">
        <v>2</v>
      </c>
      <c r="G8" s="20">
        <v>10</v>
      </c>
      <c r="H8" s="20">
        <v>0</v>
      </c>
      <c r="I8" s="20">
        <v>1</v>
      </c>
      <c r="J8" s="20">
        <v>4</v>
      </c>
      <c r="K8" s="20">
        <v>2</v>
      </c>
      <c r="L8" s="20">
        <v>1</v>
      </c>
      <c r="M8" s="20">
        <v>2</v>
      </c>
      <c r="N8" s="20">
        <v>0</v>
      </c>
      <c r="O8" s="20">
        <v>0</v>
      </c>
      <c r="P8" s="20">
        <v>0</v>
      </c>
      <c r="Q8" s="20">
        <v>0</v>
      </c>
      <c r="R8" s="25"/>
      <c r="S8" s="25"/>
      <c r="T8" s="25"/>
      <c r="U8" s="25"/>
      <c r="V8" s="25"/>
      <c r="W8" s="25"/>
      <c r="X8" s="25"/>
      <c r="Y8" s="25"/>
    </row>
    <row r="9" spans="1:25" ht="14.6">
      <c r="A9" s="36" t="s">
        <v>88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4</v>
      </c>
      <c r="H9" s="20">
        <v>0</v>
      </c>
      <c r="I9" s="20">
        <v>1</v>
      </c>
      <c r="J9" s="20">
        <v>2</v>
      </c>
      <c r="K9" s="20">
        <v>1</v>
      </c>
      <c r="L9" s="20">
        <v>1</v>
      </c>
      <c r="M9" s="20">
        <v>1</v>
      </c>
      <c r="N9" s="20">
        <v>0</v>
      </c>
      <c r="O9" s="20">
        <v>0</v>
      </c>
      <c r="P9" s="20">
        <v>0</v>
      </c>
      <c r="Q9" s="20">
        <v>0</v>
      </c>
      <c r="R9" s="25"/>
      <c r="S9" s="25"/>
      <c r="T9" s="25"/>
      <c r="U9" s="25"/>
      <c r="V9" s="25"/>
      <c r="W9" s="25"/>
      <c r="X9" s="25"/>
      <c r="Y9" s="25"/>
    </row>
    <row r="10" spans="1:25" ht="14.6">
      <c r="A10" s="36" t="s">
        <v>89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1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1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5"/>
      <c r="S13" s="25"/>
      <c r="T13" s="25"/>
      <c r="U13" s="25"/>
      <c r="V13" s="25"/>
      <c r="W13" s="25"/>
      <c r="X13" s="25"/>
      <c r="Y13" s="25"/>
    </row>
    <row r="14" spans="1:25" ht="14.6">
      <c r="A14" s="36" t="s">
        <v>93</v>
      </c>
      <c r="B14" s="20">
        <v>0</v>
      </c>
      <c r="C14" s="20">
        <v>0</v>
      </c>
      <c r="D14" s="20">
        <v>0</v>
      </c>
      <c r="E14" s="20">
        <v>0</v>
      </c>
      <c r="F14" s="20">
        <v>1</v>
      </c>
      <c r="G14" s="20">
        <v>0</v>
      </c>
      <c r="H14" s="20">
        <v>0</v>
      </c>
      <c r="I14" s="20">
        <v>1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5"/>
      <c r="S14" s="25"/>
      <c r="T14" s="25"/>
      <c r="U14" s="25"/>
      <c r="V14" s="25"/>
      <c r="W14" s="25"/>
      <c r="X14" s="25"/>
      <c r="Y14" s="25"/>
    </row>
    <row r="15" spans="1:25" ht="14.6">
      <c r="A15" s="36" t="s">
        <v>34</v>
      </c>
      <c r="B15" s="20">
        <v>0</v>
      </c>
      <c r="C15" s="20">
        <v>0</v>
      </c>
      <c r="D15" s="20">
        <v>0</v>
      </c>
      <c r="E15" s="20">
        <v>0</v>
      </c>
      <c r="F15" s="20">
        <v>0</v>
      </c>
      <c r="G15" s="20">
        <v>8</v>
      </c>
      <c r="H15" s="20">
        <v>0</v>
      </c>
      <c r="I15" s="20">
        <v>1</v>
      </c>
      <c r="J15" s="20">
        <v>0</v>
      </c>
      <c r="K15" s="20">
        <v>1</v>
      </c>
      <c r="L15" s="20">
        <v>2</v>
      </c>
      <c r="M15" s="20">
        <v>2</v>
      </c>
      <c r="N15" s="20">
        <v>0</v>
      </c>
      <c r="O15" s="20">
        <v>0</v>
      </c>
      <c r="P15" s="20">
        <v>0</v>
      </c>
      <c r="Q15" s="20">
        <v>0</v>
      </c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0</v>
      </c>
      <c r="D16" s="20">
        <f t="shared" si="0"/>
        <v>0</v>
      </c>
      <c r="E16" s="20">
        <f t="shared" si="0"/>
        <v>0</v>
      </c>
      <c r="F16" s="20">
        <f t="shared" si="0"/>
        <v>1</v>
      </c>
      <c r="G16" s="20">
        <f t="shared" si="0"/>
        <v>14</v>
      </c>
      <c r="H16" s="20">
        <f t="shared" si="0"/>
        <v>0</v>
      </c>
      <c r="I16" s="20">
        <f t="shared" si="0"/>
        <v>3</v>
      </c>
      <c r="J16" s="20">
        <f t="shared" si="0"/>
        <v>2</v>
      </c>
      <c r="K16" s="20">
        <f t="shared" si="0"/>
        <v>2</v>
      </c>
      <c r="L16" s="20">
        <f t="shared" si="0"/>
        <v>3</v>
      </c>
      <c r="M16" s="20">
        <f t="shared" si="0"/>
        <v>3</v>
      </c>
      <c r="N16" s="20">
        <f t="shared" si="0"/>
        <v>0</v>
      </c>
      <c r="O16" s="20">
        <f t="shared" si="0"/>
        <v>0</v>
      </c>
      <c r="P16" s="20">
        <f t="shared" si="0"/>
        <v>0</v>
      </c>
      <c r="Q16" s="20">
        <f t="shared" si="0"/>
        <v>0</v>
      </c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461"/>
      <c r="B17" s="475">
        <f>SUM(B16+C16)</f>
        <v>0</v>
      </c>
      <c r="C17" s="461"/>
      <c r="D17" s="475">
        <f>SUM(D16+E16)</f>
        <v>0</v>
      </c>
      <c r="E17" s="461"/>
      <c r="F17" s="475">
        <f>SUM(F16+G16)</f>
        <v>15</v>
      </c>
      <c r="G17" s="461"/>
      <c r="H17" s="475">
        <f>SUM(H16+I16)</f>
        <v>3</v>
      </c>
      <c r="I17" s="461"/>
      <c r="J17" s="475">
        <f>SUM(J16+K16)</f>
        <v>4</v>
      </c>
      <c r="K17" s="461"/>
      <c r="L17" s="475">
        <f>SUM(L16+M16)</f>
        <v>6</v>
      </c>
      <c r="M17" s="461"/>
      <c r="N17" s="475">
        <f>SUM(N16+O16)</f>
        <v>0</v>
      </c>
      <c r="O17" s="461"/>
      <c r="P17" s="475">
        <f>SUM(P16+Q16)</f>
        <v>0</v>
      </c>
      <c r="Q17" s="461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486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482" t="s">
        <v>84</v>
      </c>
      <c r="B19" s="480" t="s">
        <v>56</v>
      </c>
      <c r="C19" s="461"/>
      <c r="D19" s="461"/>
      <c r="E19" s="461"/>
      <c r="F19" s="480" t="s">
        <v>15</v>
      </c>
      <c r="G19" s="461"/>
      <c r="H19" s="461"/>
      <c r="I19" s="461"/>
      <c r="J19" s="480" t="s">
        <v>16</v>
      </c>
      <c r="K19" s="461"/>
      <c r="L19" s="461"/>
      <c r="M19" s="461"/>
      <c r="N19" s="480" t="s">
        <v>67</v>
      </c>
      <c r="O19" s="461"/>
      <c r="P19" s="461"/>
      <c r="Q19" s="461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461"/>
      <c r="B20" s="480" t="s">
        <v>1</v>
      </c>
      <c r="C20" s="461"/>
      <c r="D20" s="480" t="s">
        <v>17</v>
      </c>
      <c r="E20" s="461"/>
      <c r="F20" s="480" t="s">
        <v>1</v>
      </c>
      <c r="G20" s="461"/>
      <c r="H20" s="480" t="s">
        <v>17</v>
      </c>
      <c r="I20" s="461"/>
      <c r="J20" s="480" t="s">
        <v>1</v>
      </c>
      <c r="K20" s="461"/>
      <c r="L20" s="480" t="s">
        <v>17</v>
      </c>
      <c r="M20" s="461"/>
      <c r="N20" s="480" t="s">
        <v>1</v>
      </c>
      <c r="O20" s="461"/>
      <c r="P20" s="480" t="s">
        <v>17</v>
      </c>
      <c r="Q20" s="461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461"/>
      <c r="B21" s="20" t="s">
        <v>36</v>
      </c>
      <c r="C21" s="20" t="s">
        <v>37</v>
      </c>
      <c r="D21" s="20" t="s">
        <v>36</v>
      </c>
      <c r="E21" s="20" t="s">
        <v>37</v>
      </c>
      <c r="F21" s="20" t="s">
        <v>36</v>
      </c>
      <c r="G21" s="20" t="s">
        <v>37</v>
      </c>
      <c r="H21" s="20" t="s">
        <v>36</v>
      </c>
      <c r="I21" s="20" t="s">
        <v>37</v>
      </c>
      <c r="J21" s="20" t="s">
        <v>36</v>
      </c>
      <c r="K21" s="20" t="s">
        <v>37</v>
      </c>
      <c r="L21" s="20" t="s">
        <v>36</v>
      </c>
      <c r="M21" s="20" t="s">
        <v>37</v>
      </c>
      <c r="N21" s="20" t="s">
        <v>36</v>
      </c>
      <c r="O21" s="20" t="s">
        <v>37</v>
      </c>
      <c r="P21" s="20" t="s">
        <v>36</v>
      </c>
      <c r="Q21" s="20" t="s">
        <v>37</v>
      </c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36" t="str">
        <f t="shared" ref="A22:A31" si="1">A6</f>
        <v>&lt;1</v>
      </c>
      <c r="B22" s="20">
        <v>0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38" t="str">
        <f t="shared" si="1"/>
        <v>1 – 5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38" t="str">
        <f t="shared" si="1"/>
        <v>6 – 10</v>
      </c>
      <c r="B24" s="20">
        <v>0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38" t="str">
        <f t="shared" si="1"/>
        <v>11 – 15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36" t="str">
        <f t="shared" si="1"/>
        <v>16 – 20</v>
      </c>
      <c r="B26" s="20">
        <v>0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36" t="str">
        <f t="shared" si="1"/>
        <v>21 – 25</v>
      </c>
      <c r="B27" s="20">
        <v>0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36" t="str">
        <f t="shared" si="1"/>
        <v>26 – 30</v>
      </c>
      <c r="B28" s="20">
        <v>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36" t="str">
        <f t="shared" si="1"/>
        <v>31 – 35</v>
      </c>
      <c r="B29" s="20">
        <v>0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36" t="str">
        <f t="shared" si="1"/>
        <v>35+</v>
      </c>
      <c r="B30" s="20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5"/>
      <c r="S30" s="25"/>
      <c r="T30" s="25"/>
      <c r="U30" s="25"/>
      <c r="V30" s="25"/>
      <c r="W30" s="25"/>
      <c r="X30" s="25"/>
      <c r="Y30" s="25"/>
    </row>
    <row r="31" spans="1:25" ht="15.75" customHeight="1">
      <c r="A31" s="35" t="str">
        <f t="shared" si="1"/>
        <v>Unknown</v>
      </c>
      <c r="B31" s="20">
        <v>0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480" t="s">
        <v>3</v>
      </c>
      <c r="B32" s="20">
        <f t="shared" ref="B32:Q32" si="2">SUM(B25:B31)</f>
        <v>0</v>
      </c>
      <c r="C32" s="20">
        <f t="shared" si="2"/>
        <v>0</v>
      </c>
      <c r="D32" s="20">
        <f t="shared" si="2"/>
        <v>0</v>
      </c>
      <c r="E32" s="20">
        <f t="shared" si="2"/>
        <v>0</v>
      </c>
      <c r="F32" s="20">
        <f t="shared" si="2"/>
        <v>0</v>
      </c>
      <c r="G32" s="20">
        <f t="shared" si="2"/>
        <v>0</v>
      </c>
      <c r="H32" s="20">
        <f t="shared" si="2"/>
        <v>0</v>
      </c>
      <c r="I32" s="20">
        <f t="shared" si="2"/>
        <v>0</v>
      </c>
      <c r="J32" s="20">
        <f t="shared" si="2"/>
        <v>0</v>
      </c>
      <c r="K32" s="20">
        <f t="shared" si="2"/>
        <v>0</v>
      </c>
      <c r="L32" s="20">
        <f t="shared" si="2"/>
        <v>0</v>
      </c>
      <c r="M32" s="20">
        <f t="shared" si="2"/>
        <v>0</v>
      </c>
      <c r="N32" s="20">
        <f t="shared" si="2"/>
        <v>0</v>
      </c>
      <c r="O32" s="20">
        <f t="shared" si="2"/>
        <v>0</v>
      </c>
      <c r="P32" s="20">
        <f t="shared" si="2"/>
        <v>0</v>
      </c>
      <c r="Q32" s="20">
        <f t="shared" si="2"/>
        <v>0</v>
      </c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461"/>
      <c r="B33" s="475">
        <f>SUM(B32+C32)</f>
        <v>0</v>
      </c>
      <c r="C33" s="461"/>
      <c r="D33" s="475">
        <f>SUM(D32+E32)</f>
        <v>0</v>
      </c>
      <c r="E33" s="461"/>
      <c r="F33" s="475">
        <f>SUM(F32+G32)</f>
        <v>0</v>
      </c>
      <c r="G33" s="461"/>
      <c r="H33" s="475">
        <f>SUM(H32+I32)</f>
        <v>0</v>
      </c>
      <c r="I33" s="461"/>
      <c r="J33" s="475">
        <f>SUM(J32+K32)</f>
        <v>0</v>
      </c>
      <c r="K33" s="461"/>
      <c r="L33" s="475">
        <f>SUM(L32+M32)</f>
        <v>0</v>
      </c>
      <c r="M33" s="461"/>
      <c r="N33" s="475">
        <f>SUM(N32+O32)</f>
        <v>0</v>
      </c>
      <c r="O33" s="461"/>
      <c r="P33" s="475">
        <f>SUM(P32+Q32)</f>
        <v>0</v>
      </c>
      <c r="Q33" s="461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8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Q33"/>
    </sheetView>
  </sheetViews>
  <sheetFormatPr defaultColWidth="14.4609375" defaultRowHeight="15" customHeight="1"/>
  <cols>
    <col min="1" max="1" width="9.53515625" style="9" customWidth="1"/>
    <col min="2" max="5" width="5.69140625" style="9" customWidth="1"/>
    <col min="6" max="7" width="6.07421875" style="9" customWidth="1"/>
    <col min="8" max="8" width="5.69140625" style="9" customWidth="1"/>
    <col min="9" max="9" width="5" style="9" customWidth="1"/>
    <col min="10" max="10" width="6.07421875" style="9" customWidth="1"/>
    <col min="11" max="11" width="5.53515625" style="9" customWidth="1"/>
    <col min="12" max="17" width="5.69140625" style="9" customWidth="1"/>
    <col min="18" max="25" width="8.69140625" style="9" customWidth="1"/>
    <col min="26" max="16384" width="14.4609375" style="9"/>
  </cols>
  <sheetData>
    <row r="1" spans="1:25" ht="14.6">
      <c r="A1" s="487" t="s">
        <v>100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25"/>
      <c r="S1" s="25"/>
      <c r="T1" s="25"/>
      <c r="U1" s="25"/>
      <c r="V1" s="25"/>
      <c r="W1" s="25"/>
      <c r="X1" s="25"/>
      <c r="Y1" s="25"/>
    </row>
    <row r="2" spans="1:25" ht="14.6">
      <c r="A2" s="486" t="s">
        <v>78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25"/>
      <c r="S2" s="25"/>
      <c r="T2" s="25"/>
      <c r="U2" s="25"/>
      <c r="V2" s="25"/>
      <c r="W2" s="25"/>
      <c r="X2" s="25"/>
      <c r="Y2" s="25"/>
    </row>
    <row r="3" spans="1:25" ht="14.6">
      <c r="A3" s="482" t="s">
        <v>84</v>
      </c>
      <c r="B3" s="480" t="s">
        <v>56</v>
      </c>
      <c r="C3" s="461"/>
      <c r="D3" s="461"/>
      <c r="E3" s="461"/>
      <c r="F3" s="480" t="s">
        <v>15</v>
      </c>
      <c r="G3" s="461"/>
      <c r="H3" s="461"/>
      <c r="I3" s="461"/>
      <c r="J3" s="480" t="s">
        <v>16</v>
      </c>
      <c r="K3" s="461"/>
      <c r="L3" s="461"/>
      <c r="M3" s="461"/>
      <c r="N3" s="480" t="s">
        <v>67</v>
      </c>
      <c r="O3" s="461"/>
      <c r="P3" s="461"/>
      <c r="Q3" s="461"/>
      <c r="R3" s="25"/>
      <c r="S3" s="25"/>
      <c r="T3" s="25"/>
      <c r="U3" s="25"/>
      <c r="V3" s="25"/>
      <c r="W3" s="25"/>
      <c r="X3" s="25"/>
      <c r="Y3" s="25"/>
    </row>
    <row r="4" spans="1:25" ht="14.6">
      <c r="A4" s="461"/>
      <c r="B4" s="480" t="s">
        <v>1</v>
      </c>
      <c r="C4" s="461"/>
      <c r="D4" s="480" t="s">
        <v>17</v>
      </c>
      <c r="E4" s="461"/>
      <c r="F4" s="480" t="s">
        <v>1</v>
      </c>
      <c r="G4" s="461"/>
      <c r="H4" s="480" t="s">
        <v>17</v>
      </c>
      <c r="I4" s="461"/>
      <c r="J4" s="480" t="s">
        <v>1</v>
      </c>
      <c r="K4" s="461"/>
      <c r="L4" s="480" t="s">
        <v>17</v>
      </c>
      <c r="M4" s="461"/>
      <c r="N4" s="480" t="s">
        <v>1</v>
      </c>
      <c r="O4" s="461"/>
      <c r="P4" s="480" t="s">
        <v>17</v>
      </c>
      <c r="Q4" s="461"/>
      <c r="R4" s="25"/>
      <c r="S4" s="25"/>
      <c r="T4" s="25"/>
      <c r="U4" s="25"/>
      <c r="V4" s="25"/>
      <c r="W4" s="25"/>
      <c r="X4" s="25"/>
      <c r="Y4" s="25"/>
    </row>
    <row r="5" spans="1:25" ht="14.6">
      <c r="A5" s="461"/>
      <c r="B5" s="20" t="s">
        <v>36</v>
      </c>
      <c r="C5" s="20" t="s">
        <v>37</v>
      </c>
      <c r="D5" s="20" t="s">
        <v>36</v>
      </c>
      <c r="E5" s="20" t="s">
        <v>37</v>
      </c>
      <c r="F5" s="20" t="s">
        <v>36</v>
      </c>
      <c r="G5" s="20" t="s">
        <v>37</v>
      </c>
      <c r="H5" s="20" t="s">
        <v>36</v>
      </c>
      <c r="I5" s="20" t="s">
        <v>37</v>
      </c>
      <c r="J5" s="20" t="s">
        <v>36</v>
      </c>
      <c r="K5" s="20" t="s">
        <v>37</v>
      </c>
      <c r="L5" s="20" t="s">
        <v>36</v>
      </c>
      <c r="M5" s="20" t="s">
        <v>37</v>
      </c>
      <c r="N5" s="20" t="s">
        <v>36</v>
      </c>
      <c r="O5" s="20" t="s">
        <v>37</v>
      </c>
      <c r="P5" s="20" t="s">
        <v>36</v>
      </c>
      <c r="Q5" s="20" t="s">
        <v>37</v>
      </c>
      <c r="R5" s="25"/>
      <c r="S5" s="25"/>
      <c r="T5" s="25"/>
      <c r="U5" s="25"/>
      <c r="V5" s="25"/>
      <c r="W5" s="25"/>
      <c r="X5" s="25"/>
      <c r="Y5" s="25"/>
    </row>
    <row r="6" spans="1:25" ht="14.6">
      <c r="A6" s="36" t="s">
        <v>85</v>
      </c>
      <c r="B6" s="20">
        <v>0</v>
      </c>
      <c r="C6" s="20">
        <v>0</v>
      </c>
      <c r="D6" s="20">
        <v>0</v>
      </c>
      <c r="E6" s="20">
        <v>1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5"/>
      <c r="S6" s="25"/>
      <c r="T6" s="25"/>
      <c r="U6" s="25"/>
      <c r="V6" s="25"/>
      <c r="W6" s="25"/>
      <c r="X6" s="25"/>
      <c r="Y6" s="25"/>
    </row>
    <row r="7" spans="1:25" ht="14.6">
      <c r="A7" s="36" t="s">
        <v>86</v>
      </c>
      <c r="B7" s="20">
        <v>0</v>
      </c>
      <c r="C7" s="20">
        <v>0</v>
      </c>
      <c r="D7" s="20">
        <v>1</v>
      </c>
      <c r="E7" s="20">
        <v>5</v>
      </c>
      <c r="F7" s="20">
        <v>0</v>
      </c>
      <c r="G7" s="20">
        <v>0</v>
      </c>
      <c r="H7" s="20">
        <v>0</v>
      </c>
      <c r="I7" s="20">
        <v>2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5"/>
      <c r="S7" s="25"/>
      <c r="T7" s="25"/>
      <c r="U7" s="25"/>
      <c r="V7" s="25"/>
      <c r="W7" s="25"/>
      <c r="X7" s="25"/>
      <c r="Y7" s="25"/>
    </row>
    <row r="8" spans="1:25" ht="14.6">
      <c r="A8" s="36" t="s">
        <v>87</v>
      </c>
      <c r="B8" s="20">
        <v>0</v>
      </c>
      <c r="C8" s="20">
        <v>0</v>
      </c>
      <c r="D8" s="20">
        <v>0</v>
      </c>
      <c r="E8" s="20">
        <v>3</v>
      </c>
      <c r="F8" s="20">
        <v>1</v>
      </c>
      <c r="G8" s="20">
        <v>0</v>
      </c>
      <c r="H8" s="20">
        <v>0</v>
      </c>
      <c r="I8" s="20">
        <v>0</v>
      </c>
      <c r="J8" s="20">
        <v>1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5"/>
      <c r="S8" s="25"/>
      <c r="T8" s="25"/>
      <c r="U8" s="25"/>
      <c r="V8" s="25"/>
      <c r="W8" s="25"/>
      <c r="X8" s="25"/>
      <c r="Y8" s="25"/>
    </row>
    <row r="9" spans="1:25" ht="14.6">
      <c r="A9" s="36" t="s">
        <v>88</v>
      </c>
      <c r="B9" s="20">
        <v>0</v>
      </c>
      <c r="C9" s="20">
        <v>0</v>
      </c>
      <c r="D9" s="20">
        <v>0</v>
      </c>
      <c r="E9" s="20">
        <v>3</v>
      </c>
      <c r="F9" s="20">
        <v>0</v>
      </c>
      <c r="G9" s="20">
        <v>1</v>
      </c>
      <c r="H9" s="20">
        <v>0</v>
      </c>
      <c r="I9" s="20">
        <v>0</v>
      </c>
      <c r="J9" s="20">
        <v>0</v>
      </c>
      <c r="K9" s="20">
        <v>0</v>
      </c>
      <c r="L9" s="20">
        <v>1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5"/>
      <c r="S9" s="25"/>
      <c r="T9" s="25"/>
      <c r="U9" s="25"/>
      <c r="V9" s="25"/>
      <c r="W9" s="25"/>
      <c r="X9" s="25"/>
      <c r="Y9" s="25"/>
    </row>
    <row r="10" spans="1:25" ht="14.6">
      <c r="A10" s="36" t="s">
        <v>89</v>
      </c>
      <c r="B10" s="20">
        <v>0</v>
      </c>
      <c r="C10" s="20">
        <v>1</v>
      </c>
      <c r="D10" s="20">
        <v>0</v>
      </c>
      <c r="E10" s="20">
        <v>4</v>
      </c>
      <c r="F10" s="20">
        <v>0</v>
      </c>
      <c r="G10" s="20">
        <v>1</v>
      </c>
      <c r="H10" s="20">
        <v>0</v>
      </c>
      <c r="I10" s="20">
        <v>3</v>
      </c>
      <c r="J10" s="20">
        <v>0</v>
      </c>
      <c r="K10" s="20">
        <v>0</v>
      </c>
      <c r="L10" s="20">
        <v>0</v>
      </c>
      <c r="M10" s="20">
        <v>1</v>
      </c>
      <c r="N10" s="20">
        <v>0</v>
      </c>
      <c r="O10" s="20">
        <v>0</v>
      </c>
      <c r="P10" s="20">
        <v>0</v>
      </c>
      <c r="Q10" s="20">
        <v>0</v>
      </c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36" t="s">
        <v>90</v>
      </c>
      <c r="B11" s="20">
        <v>0</v>
      </c>
      <c r="C11" s="20">
        <v>0</v>
      </c>
      <c r="D11" s="20">
        <v>0</v>
      </c>
      <c r="E11" s="20">
        <v>1</v>
      </c>
      <c r="F11" s="20">
        <v>0</v>
      </c>
      <c r="G11" s="20">
        <v>4</v>
      </c>
      <c r="H11" s="20">
        <v>0</v>
      </c>
      <c r="I11" s="20">
        <v>0</v>
      </c>
      <c r="J11" s="20">
        <v>1</v>
      </c>
      <c r="K11" s="20">
        <v>1</v>
      </c>
      <c r="L11" s="20">
        <v>0</v>
      </c>
      <c r="M11" s="20">
        <v>1</v>
      </c>
      <c r="N11" s="20">
        <v>0</v>
      </c>
      <c r="O11" s="20">
        <v>0</v>
      </c>
      <c r="P11" s="20">
        <v>0</v>
      </c>
      <c r="Q11" s="20">
        <v>0</v>
      </c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36" t="s">
        <v>91</v>
      </c>
      <c r="B12" s="20">
        <v>0</v>
      </c>
      <c r="C12" s="20">
        <v>0</v>
      </c>
      <c r="D12" s="20">
        <v>0</v>
      </c>
      <c r="E12" s="20">
        <v>2</v>
      </c>
      <c r="F12" s="20">
        <v>0</v>
      </c>
      <c r="G12" s="20">
        <v>2</v>
      </c>
      <c r="H12" s="20">
        <v>1</v>
      </c>
      <c r="I12" s="20">
        <v>2</v>
      </c>
      <c r="J12" s="20">
        <v>0</v>
      </c>
      <c r="K12" s="20">
        <v>1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36" t="s">
        <v>92</v>
      </c>
      <c r="B13" s="20">
        <v>0</v>
      </c>
      <c r="C13" s="20">
        <v>0</v>
      </c>
      <c r="D13" s="20">
        <v>0</v>
      </c>
      <c r="E13" s="20">
        <v>1</v>
      </c>
      <c r="F13" s="20">
        <v>0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20">
        <v>1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5"/>
      <c r="S13" s="25"/>
      <c r="T13" s="25"/>
      <c r="U13" s="25"/>
      <c r="V13" s="25"/>
      <c r="W13" s="25"/>
      <c r="X13" s="25"/>
      <c r="Y13" s="25"/>
    </row>
    <row r="14" spans="1:25" ht="14.6">
      <c r="A14" s="36" t="s">
        <v>93</v>
      </c>
      <c r="B14" s="20">
        <v>0</v>
      </c>
      <c r="C14" s="20">
        <v>0</v>
      </c>
      <c r="D14" s="20">
        <v>0</v>
      </c>
      <c r="E14" s="20">
        <v>1</v>
      </c>
      <c r="F14" s="20">
        <v>0</v>
      </c>
      <c r="G14" s="20">
        <v>6</v>
      </c>
      <c r="H14" s="20">
        <v>0</v>
      </c>
      <c r="I14" s="20">
        <v>1</v>
      </c>
      <c r="J14" s="20">
        <v>1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5"/>
      <c r="S14" s="25"/>
      <c r="T14" s="25"/>
      <c r="U14" s="25"/>
      <c r="V14" s="25"/>
      <c r="W14" s="25"/>
      <c r="X14" s="25"/>
      <c r="Y14" s="25"/>
    </row>
    <row r="15" spans="1:25" ht="14.6">
      <c r="A15" s="36" t="s">
        <v>34</v>
      </c>
      <c r="B15" s="20">
        <v>0</v>
      </c>
      <c r="C15" s="20">
        <v>0</v>
      </c>
      <c r="D15" s="20">
        <v>0</v>
      </c>
      <c r="E15" s="20">
        <v>4</v>
      </c>
      <c r="F15" s="20">
        <v>0</v>
      </c>
      <c r="G15" s="20">
        <v>0</v>
      </c>
      <c r="H15" s="20">
        <v>0</v>
      </c>
      <c r="I15" s="20">
        <v>2</v>
      </c>
      <c r="J15" s="20">
        <v>1</v>
      </c>
      <c r="K15" s="20">
        <v>2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80" t="s">
        <v>3</v>
      </c>
      <c r="B16" s="20">
        <f t="shared" ref="B16:Q16" si="0">SUM(B9:B15)</f>
        <v>0</v>
      </c>
      <c r="C16" s="20">
        <f t="shared" si="0"/>
        <v>1</v>
      </c>
      <c r="D16" s="20">
        <f t="shared" si="0"/>
        <v>0</v>
      </c>
      <c r="E16" s="20">
        <f t="shared" si="0"/>
        <v>16</v>
      </c>
      <c r="F16" s="20">
        <f t="shared" si="0"/>
        <v>0</v>
      </c>
      <c r="G16" s="20">
        <f t="shared" si="0"/>
        <v>15</v>
      </c>
      <c r="H16" s="20">
        <f t="shared" si="0"/>
        <v>1</v>
      </c>
      <c r="I16" s="20">
        <f t="shared" si="0"/>
        <v>8</v>
      </c>
      <c r="J16" s="20">
        <f t="shared" si="0"/>
        <v>3</v>
      </c>
      <c r="K16" s="20">
        <f t="shared" si="0"/>
        <v>4</v>
      </c>
      <c r="L16" s="20">
        <f t="shared" si="0"/>
        <v>2</v>
      </c>
      <c r="M16" s="20">
        <f t="shared" si="0"/>
        <v>2</v>
      </c>
      <c r="N16" s="20">
        <f t="shared" si="0"/>
        <v>0</v>
      </c>
      <c r="O16" s="20">
        <f t="shared" si="0"/>
        <v>0</v>
      </c>
      <c r="P16" s="20">
        <f t="shared" si="0"/>
        <v>0</v>
      </c>
      <c r="Q16" s="20">
        <f t="shared" si="0"/>
        <v>0</v>
      </c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461"/>
      <c r="B17" s="475">
        <f>SUM(B16+C16)</f>
        <v>1</v>
      </c>
      <c r="C17" s="461"/>
      <c r="D17" s="475">
        <f>SUM(D16+E16)</f>
        <v>16</v>
      </c>
      <c r="E17" s="461"/>
      <c r="F17" s="475">
        <f>SUM(F16+G16)</f>
        <v>15</v>
      </c>
      <c r="G17" s="461"/>
      <c r="H17" s="475">
        <f>SUM(H16+I16)</f>
        <v>9</v>
      </c>
      <c r="I17" s="461"/>
      <c r="J17" s="475">
        <f>SUM(J16+K16)</f>
        <v>7</v>
      </c>
      <c r="K17" s="461"/>
      <c r="L17" s="475">
        <f>SUM(L16+M16)</f>
        <v>4</v>
      </c>
      <c r="M17" s="461"/>
      <c r="N17" s="475">
        <f>SUM(N16+O16)</f>
        <v>0</v>
      </c>
      <c r="O17" s="461"/>
      <c r="P17" s="475">
        <f>SUM(P16+Q16)</f>
        <v>0</v>
      </c>
      <c r="Q17" s="461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486" t="s">
        <v>74</v>
      </c>
      <c r="B18" s="461"/>
      <c r="C18" s="461"/>
      <c r="D18" s="461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1"/>
      <c r="Q18" s="461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482" t="s">
        <v>84</v>
      </c>
      <c r="B19" s="480" t="s">
        <v>56</v>
      </c>
      <c r="C19" s="461"/>
      <c r="D19" s="461"/>
      <c r="E19" s="461"/>
      <c r="F19" s="480" t="s">
        <v>15</v>
      </c>
      <c r="G19" s="461"/>
      <c r="H19" s="461"/>
      <c r="I19" s="461"/>
      <c r="J19" s="480" t="s">
        <v>16</v>
      </c>
      <c r="K19" s="461"/>
      <c r="L19" s="461"/>
      <c r="M19" s="461"/>
      <c r="N19" s="480" t="s">
        <v>67</v>
      </c>
      <c r="O19" s="461"/>
      <c r="P19" s="461"/>
      <c r="Q19" s="461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461"/>
      <c r="B20" s="480" t="s">
        <v>1</v>
      </c>
      <c r="C20" s="461"/>
      <c r="D20" s="480" t="s">
        <v>17</v>
      </c>
      <c r="E20" s="461"/>
      <c r="F20" s="480" t="s">
        <v>1</v>
      </c>
      <c r="G20" s="461"/>
      <c r="H20" s="480" t="s">
        <v>17</v>
      </c>
      <c r="I20" s="461"/>
      <c r="J20" s="480" t="s">
        <v>1</v>
      </c>
      <c r="K20" s="461"/>
      <c r="L20" s="480" t="s">
        <v>17</v>
      </c>
      <c r="M20" s="461"/>
      <c r="N20" s="480" t="s">
        <v>1</v>
      </c>
      <c r="O20" s="461"/>
      <c r="P20" s="480" t="s">
        <v>17</v>
      </c>
      <c r="Q20" s="461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461"/>
      <c r="B21" s="20" t="s">
        <v>36</v>
      </c>
      <c r="C21" s="20" t="s">
        <v>37</v>
      </c>
      <c r="D21" s="20" t="s">
        <v>36</v>
      </c>
      <c r="E21" s="20" t="s">
        <v>37</v>
      </c>
      <c r="F21" s="20" t="s">
        <v>36</v>
      </c>
      <c r="G21" s="20" t="s">
        <v>37</v>
      </c>
      <c r="H21" s="20" t="s">
        <v>36</v>
      </c>
      <c r="I21" s="20" t="s">
        <v>37</v>
      </c>
      <c r="J21" s="20" t="s">
        <v>36</v>
      </c>
      <c r="K21" s="20" t="s">
        <v>37</v>
      </c>
      <c r="L21" s="20" t="s">
        <v>36</v>
      </c>
      <c r="M21" s="20" t="s">
        <v>37</v>
      </c>
      <c r="N21" s="20" t="s">
        <v>36</v>
      </c>
      <c r="O21" s="20" t="s">
        <v>37</v>
      </c>
      <c r="P21" s="20" t="s">
        <v>36</v>
      </c>
      <c r="Q21" s="20" t="s">
        <v>37</v>
      </c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36" t="str">
        <f t="shared" ref="A22:A30" si="1">A6</f>
        <v>&lt;1</v>
      </c>
      <c r="B22" s="20">
        <v>0</v>
      </c>
      <c r="C22" s="20">
        <v>1</v>
      </c>
      <c r="D22" s="20">
        <v>0</v>
      </c>
      <c r="E22" s="20">
        <v>5</v>
      </c>
      <c r="F22" s="20">
        <v>1</v>
      </c>
      <c r="G22" s="20">
        <v>4</v>
      </c>
      <c r="H22" s="20">
        <v>1</v>
      </c>
      <c r="I22" s="20">
        <v>5</v>
      </c>
      <c r="J22" s="20">
        <v>1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38" t="str">
        <f t="shared" si="1"/>
        <v>1 – 5</v>
      </c>
      <c r="B23" s="20">
        <v>0</v>
      </c>
      <c r="C23" s="20">
        <v>1</v>
      </c>
      <c r="D23" s="20">
        <v>2</v>
      </c>
      <c r="E23" s="20">
        <v>29</v>
      </c>
      <c r="F23" s="20">
        <v>3</v>
      </c>
      <c r="G23" s="20">
        <v>36</v>
      </c>
      <c r="H23" s="20">
        <v>4</v>
      </c>
      <c r="I23" s="20">
        <v>13</v>
      </c>
      <c r="J23" s="20">
        <v>5</v>
      </c>
      <c r="K23" s="20">
        <v>18</v>
      </c>
      <c r="L23" s="20">
        <v>8</v>
      </c>
      <c r="M23" s="20">
        <v>6</v>
      </c>
      <c r="N23" s="20">
        <v>0</v>
      </c>
      <c r="O23" s="20">
        <v>0</v>
      </c>
      <c r="P23" s="20">
        <v>0</v>
      </c>
      <c r="Q23" s="20">
        <v>0</v>
      </c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38" t="str">
        <f t="shared" si="1"/>
        <v>6 – 10</v>
      </c>
      <c r="B24" s="20">
        <v>0</v>
      </c>
      <c r="C24" s="20">
        <v>0</v>
      </c>
      <c r="D24" s="20">
        <v>0</v>
      </c>
      <c r="E24" s="20">
        <v>23</v>
      </c>
      <c r="F24" s="20">
        <v>1</v>
      </c>
      <c r="G24" s="20">
        <v>32</v>
      </c>
      <c r="H24" s="20">
        <v>1</v>
      </c>
      <c r="I24" s="20">
        <v>17</v>
      </c>
      <c r="J24" s="20">
        <v>10</v>
      </c>
      <c r="K24" s="20">
        <v>22</v>
      </c>
      <c r="L24" s="20">
        <v>2</v>
      </c>
      <c r="M24" s="20">
        <v>7</v>
      </c>
      <c r="N24" s="20">
        <v>0</v>
      </c>
      <c r="O24" s="20">
        <v>0</v>
      </c>
      <c r="P24" s="20">
        <v>0</v>
      </c>
      <c r="Q24" s="20">
        <v>0</v>
      </c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38" t="str">
        <f t="shared" si="1"/>
        <v>11 – 15</v>
      </c>
      <c r="B25" s="20">
        <v>0</v>
      </c>
      <c r="C25" s="20">
        <v>0</v>
      </c>
      <c r="D25" s="20">
        <v>0</v>
      </c>
      <c r="E25" s="20">
        <v>23</v>
      </c>
      <c r="F25" s="20">
        <v>1</v>
      </c>
      <c r="G25" s="20">
        <v>20</v>
      </c>
      <c r="H25" s="20">
        <v>0</v>
      </c>
      <c r="I25" s="20">
        <v>13</v>
      </c>
      <c r="J25" s="20">
        <v>17</v>
      </c>
      <c r="K25" s="20">
        <v>24</v>
      </c>
      <c r="L25" s="20">
        <v>5</v>
      </c>
      <c r="M25" s="20">
        <v>11</v>
      </c>
      <c r="N25" s="20">
        <v>0</v>
      </c>
      <c r="O25" s="20">
        <v>0</v>
      </c>
      <c r="P25" s="20">
        <v>0</v>
      </c>
      <c r="Q25" s="20">
        <v>0</v>
      </c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36" t="str">
        <f t="shared" si="1"/>
        <v>16 – 20</v>
      </c>
      <c r="B26" s="20">
        <v>0</v>
      </c>
      <c r="C26" s="20">
        <v>0</v>
      </c>
      <c r="D26" s="20">
        <v>0</v>
      </c>
      <c r="E26" s="20">
        <v>10</v>
      </c>
      <c r="F26" s="20">
        <v>2</v>
      </c>
      <c r="G26" s="20">
        <v>17</v>
      </c>
      <c r="H26" s="20">
        <v>0</v>
      </c>
      <c r="I26" s="20">
        <v>9</v>
      </c>
      <c r="J26" s="20">
        <v>7</v>
      </c>
      <c r="K26" s="20">
        <v>21</v>
      </c>
      <c r="L26" s="20">
        <v>4</v>
      </c>
      <c r="M26" s="20">
        <v>1</v>
      </c>
      <c r="N26" s="20">
        <v>0</v>
      </c>
      <c r="O26" s="20">
        <v>0</v>
      </c>
      <c r="P26" s="20">
        <v>0</v>
      </c>
      <c r="Q26" s="20">
        <v>0</v>
      </c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36" t="str">
        <f t="shared" si="1"/>
        <v>21 – 25</v>
      </c>
      <c r="B27" s="20">
        <v>0</v>
      </c>
      <c r="C27" s="20">
        <v>0</v>
      </c>
      <c r="D27" s="20">
        <v>1</v>
      </c>
      <c r="E27" s="20">
        <v>10</v>
      </c>
      <c r="F27" s="20">
        <v>2</v>
      </c>
      <c r="G27" s="20">
        <v>22</v>
      </c>
      <c r="H27" s="20">
        <v>1</v>
      </c>
      <c r="I27" s="20">
        <v>7</v>
      </c>
      <c r="J27" s="20">
        <v>7</v>
      </c>
      <c r="K27" s="20">
        <v>18</v>
      </c>
      <c r="L27" s="20">
        <v>0</v>
      </c>
      <c r="M27" s="20">
        <v>2</v>
      </c>
      <c r="N27" s="20">
        <v>0</v>
      </c>
      <c r="O27" s="20">
        <v>0</v>
      </c>
      <c r="P27" s="20">
        <v>0</v>
      </c>
      <c r="Q27" s="20">
        <v>0</v>
      </c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36" t="str">
        <f t="shared" si="1"/>
        <v>26 – 30</v>
      </c>
      <c r="B28" s="20">
        <v>0</v>
      </c>
      <c r="C28" s="20">
        <v>0</v>
      </c>
      <c r="D28" s="20">
        <v>0</v>
      </c>
      <c r="E28" s="20">
        <v>9</v>
      </c>
      <c r="F28" s="20">
        <v>1</v>
      </c>
      <c r="G28" s="20">
        <v>12</v>
      </c>
      <c r="H28" s="20">
        <v>0</v>
      </c>
      <c r="I28" s="20">
        <v>4</v>
      </c>
      <c r="J28" s="20">
        <v>3</v>
      </c>
      <c r="K28" s="20">
        <v>8</v>
      </c>
      <c r="L28" s="20">
        <v>0</v>
      </c>
      <c r="M28" s="20">
        <v>1</v>
      </c>
      <c r="N28" s="20">
        <v>0</v>
      </c>
      <c r="O28" s="20">
        <v>0</v>
      </c>
      <c r="P28" s="20">
        <v>0</v>
      </c>
      <c r="Q28" s="20">
        <v>0</v>
      </c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36" t="str">
        <f t="shared" si="1"/>
        <v>31 – 35</v>
      </c>
      <c r="B29" s="20">
        <v>0</v>
      </c>
      <c r="C29" s="20">
        <v>0</v>
      </c>
      <c r="D29" s="20">
        <v>0</v>
      </c>
      <c r="E29" s="20">
        <v>1</v>
      </c>
      <c r="F29" s="20">
        <v>0</v>
      </c>
      <c r="G29" s="20">
        <v>6</v>
      </c>
      <c r="H29" s="20">
        <v>0</v>
      </c>
      <c r="I29" s="20">
        <v>6</v>
      </c>
      <c r="J29" s="20">
        <v>8</v>
      </c>
      <c r="K29" s="20">
        <v>5</v>
      </c>
      <c r="L29" s="20">
        <v>1</v>
      </c>
      <c r="M29" s="20">
        <v>2</v>
      </c>
      <c r="N29" s="20">
        <v>0</v>
      </c>
      <c r="O29" s="20">
        <v>0</v>
      </c>
      <c r="P29" s="20">
        <v>0</v>
      </c>
      <c r="Q29" s="20">
        <v>0</v>
      </c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36" t="str">
        <f t="shared" si="1"/>
        <v>35+</v>
      </c>
      <c r="B30" s="20">
        <v>0</v>
      </c>
      <c r="C30" s="20">
        <v>0</v>
      </c>
      <c r="D30" s="20">
        <v>0</v>
      </c>
      <c r="E30" s="20">
        <v>0</v>
      </c>
      <c r="F30" s="20">
        <v>0</v>
      </c>
      <c r="G30" s="20">
        <v>7</v>
      </c>
      <c r="H30" s="20">
        <v>1</v>
      </c>
      <c r="I30" s="20">
        <v>0</v>
      </c>
      <c r="J30" s="20">
        <v>4</v>
      </c>
      <c r="K30" s="20">
        <v>8</v>
      </c>
      <c r="L30" s="20">
        <v>0</v>
      </c>
      <c r="M30" s="20">
        <v>3</v>
      </c>
      <c r="N30" s="20">
        <v>0</v>
      </c>
      <c r="O30" s="20">
        <v>0</v>
      </c>
      <c r="P30" s="20">
        <v>0</v>
      </c>
      <c r="Q30" s="20">
        <v>0</v>
      </c>
      <c r="R30" s="25"/>
      <c r="S30" s="25"/>
      <c r="T30" s="25"/>
      <c r="U30" s="25"/>
      <c r="V30" s="25"/>
      <c r="W30" s="25"/>
      <c r="X30" s="25"/>
      <c r="Y30" s="25"/>
    </row>
    <row r="31" spans="1:25" ht="15.75" customHeight="1">
      <c r="A31" s="31" t="s">
        <v>34</v>
      </c>
      <c r="B31" s="20">
        <v>0</v>
      </c>
      <c r="C31" s="20">
        <v>0</v>
      </c>
      <c r="D31" s="20">
        <v>0</v>
      </c>
      <c r="E31" s="20">
        <v>6</v>
      </c>
      <c r="F31" s="20">
        <v>9</v>
      </c>
      <c r="G31" s="20">
        <v>10</v>
      </c>
      <c r="H31" s="20">
        <v>0</v>
      </c>
      <c r="I31" s="20">
        <v>5</v>
      </c>
      <c r="J31" s="20">
        <v>0</v>
      </c>
      <c r="K31" s="20">
        <v>5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480" t="s">
        <v>3</v>
      </c>
      <c r="B32" s="20">
        <f t="shared" ref="B32:Q32" si="2">SUM(B25:B31)</f>
        <v>0</v>
      </c>
      <c r="C32" s="20">
        <f t="shared" si="2"/>
        <v>0</v>
      </c>
      <c r="D32" s="20">
        <f t="shared" si="2"/>
        <v>1</v>
      </c>
      <c r="E32" s="20">
        <f t="shared" si="2"/>
        <v>59</v>
      </c>
      <c r="F32" s="20">
        <f t="shared" si="2"/>
        <v>15</v>
      </c>
      <c r="G32" s="20">
        <f t="shared" si="2"/>
        <v>94</v>
      </c>
      <c r="H32" s="20">
        <f t="shared" si="2"/>
        <v>2</v>
      </c>
      <c r="I32" s="20">
        <f t="shared" si="2"/>
        <v>44</v>
      </c>
      <c r="J32" s="20">
        <f t="shared" si="2"/>
        <v>46</v>
      </c>
      <c r="K32" s="20">
        <f t="shared" si="2"/>
        <v>89</v>
      </c>
      <c r="L32" s="20">
        <f t="shared" si="2"/>
        <v>10</v>
      </c>
      <c r="M32" s="20">
        <f t="shared" si="2"/>
        <v>20</v>
      </c>
      <c r="N32" s="20">
        <f t="shared" si="2"/>
        <v>0</v>
      </c>
      <c r="O32" s="20">
        <f t="shared" si="2"/>
        <v>0</v>
      </c>
      <c r="P32" s="20">
        <f t="shared" si="2"/>
        <v>0</v>
      </c>
      <c r="Q32" s="20">
        <f t="shared" si="2"/>
        <v>0</v>
      </c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461"/>
      <c r="B33" s="475">
        <f>SUM(B32+C32)</f>
        <v>0</v>
      </c>
      <c r="C33" s="461"/>
      <c r="D33" s="475">
        <f>SUM(D32+E32)</f>
        <v>60</v>
      </c>
      <c r="E33" s="461"/>
      <c r="F33" s="475">
        <f>SUM(F32+G32)</f>
        <v>109</v>
      </c>
      <c r="G33" s="461"/>
      <c r="H33" s="475">
        <f>SUM(H32+I32)</f>
        <v>46</v>
      </c>
      <c r="I33" s="461"/>
      <c r="J33" s="475">
        <f>SUM(J32+K32)</f>
        <v>135</v>
      </c>
      <c r="K33" s="461"/>
      <c r="L33" s="475">
        <f>SUM(L32+M32)</f>
        <v>30</v>
      </c>
      <c r="M33" s="461"/>
      <c r="N33" s="475">
        <f>SUM(N32+O32)</f>
        <v>0</v>
      </c>
      <c r="O33" s="461"/>
      <c r="P33" s="475">
        <f>SUM(P32+Q32)</f>
        <v>0</v>
      </c>
      <c r="Q33" s="461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47">
    <mergeCell ref="A1:Q1"/>
    <mergeCell ref="A2:Q2"/>
    <mergeCell ref="A3:A5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L4:M4"/>
    <mergeCell ref="N4:O4"/>
    <mergeCell ref="P4:Q4"/>
    <mergeCell ref="L20:M20"/>
    <mergeCell ref="J17:K17"/>
    <mergeCell ref="L17:M17"/>
    <mergeCell ref="N17:O17"/>
    <mergeCell ref="P17:Q17"/>
    <mergeCell ref="A18:Q18"/>
    <mergeCell ref="A19:A21"/>
    <mergeCell ref="B19:E19"/>
    <mergeCell ref="F19:I19"/>
    <mergeCell ref="J19:M19"/>
    <mergeCell ref="N19:Q19"/>
    <mergeCell ref="A16:A17"/>
    <mergeCell ref="B17:C17"/>
    <mergeCell ref="D17:E17"/>
    <mergeCell ref="F17:G17"/>
    <mergeCell ref="H17:I17"/>
    <mergeCell ref="P33:Q33"/>
    <mergeCell ref="N20:O20"/>
    <mergeCell ref="P20:Q20"/>
    <mergeCell ref="A32:A33"/>
    <mergeCell ref="B33:C33"/>
    <mergeCell ref="D33:E33"/>
    <mergeCell ref="F33:G33"/>
    <mergeCell ref="H33:I33"/>
    <mergeCell ref="J33:K33"/>
    <mergeCell ref="L33:M33"/>
    <mergeCell ref="N33:O33"/>
    <mergeCell ref="B20:C20"/>
    <mergeCell ref="D20:E20"/>
    <mergeCell ref="F20:G20"/>
    <mergeCell ref="H20:I20"/>
    <mergeCell ref="J20:K20"/>
  </mergeCells>
  <pageMargins left="0.7" right="0.7" top="0.75" bottom="0.75" header="0.3" footer="0.3"/>
  <pageSetup scale="8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O33"/>
    </sheetView>
  </sheetViews>
  <sheetFormatPr defaultColWidth="14.4609375" defaultRowHeight="15" customHeight="1"/>
  <cols>
    <col min="1" max="1" width="13.69140625" style="9" customWidth="1"/>
    <col min="2" max="2" width="9.07421875" style="9" customWidth="1"/>
    <col min="3" max="3" width="11.69140625" style="9" customWidth="1"/>
    <col min="4" max="4" width="9.07421875" style="9" customWidth="1"/>
    <col min="5" max="5" width="8.3046875" style="9" customWidth="1"/>
    <col min="6" max="10" width="9.07421875" style="9" customWidth="1"/>
    <col min="11" max="25" width="8.69140625" style="9" customWidth="1"/>
    <col min="26" max="16384" width="14.4609375" style="9"/>
  </cols>
  <sheetData>
    <row r="1" spans="1:25" ht="36.75" customHeight="1">
      <c r="A1" s="488" t="s">
        <v>101</v>
      </c>
      <c r="B1" s="474"/>
      <c r="C1" s="474"/>
      <c r="D1" s="474"/>
      <c r="E1" s="474"/>
      <c r="F1" s="474"/>
      <c r="G1" s="474"/>
      <c r="H1" s="39"/>
      <c r="I1" s="39"/>
      <c r="J1" s="39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14.6">
      <c r="A2" s="40"/>
      <c r="B2" s="489" t="s">
        <v>15</v>
      </c>
      <c r="C2" s="461"/>
      <c r="D2" s="489" t="s">
        <v>16</v>
      </c>
      <c r="E2" s="461"/>
      <c r="F2" s="489" t="s">
        <v>3</v>
      </c>
      <c r="G2" s="461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 spans="1:25" ht="15" customHeight="1">
      <c r="A3" s="40" t="s">
        <v>0</v>
      </c>
      <c r="B3" s="41" t="s">
        <v>102</v>
      </c>
      <c r="C3" s="41" t="s">
        <v>43</v>
      </c>
      <c r="D3" s="41" t="s">
        <v>102</v>
      </c>
      <c r="E3" s="41" t="s">
        <v>43</v>
      </c>
      <c r="F3" s="41" t="s">
        <v>102</v>
      </c>
      <c r="G3" s="41" t="s">
        <v>43</v>
      </c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</row>
    <row r="4" spans="1:25" ht="14.6">
      <c r="A4" s="42" t="str">
        <f>'Master sheet'!B3</f>
        <v>ANG</v>
      </c>
      <c r="B4" s="43"/>
      <c r="C4" s="43"/>
      <c r="D4" s="43"/>
      <c r="E4" s="43"/>
      <c r="F4" s="43">
        <f t="shared" ref="F4:G12" si="0">SUM(B4+D4)</f>
        <v>0</v>
      </c>
      <c r="G4" s="43">
        <f t="shared" si="0"/>
        <v>0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</row>
    <row r="5" spans="1:25" ht="14.6">
      <c r="A5" s="42" t="str">
        <f>'Master sheet'!B4</f>
        <v>A&amp;B</v>
      </c>
      <c r="B5" s="44"/>
      <c r="C5" s="44"/>
      <c r="D5" s="43"/>
      <c r="E5" s="43"/>
      <c r="F5" s="43">
        <f t="shared" si="0"/>
        <v>0</v>
      </c>
      <c r="G5" s="43">
        <f t="shared" si="0"/>
        <v>0</v>
      </c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</row>
    <row r="6" spans="1:25" ht="14.6">
      <c r="A6" s="42" t="str">
        <f>'Master sheet'!B5</f>
        <v>DOM</v>
      </c>
      <c r="B6" s="43">
        <v>57</v>
      </c>
      <c r="C6" s="43">
        <v>535</v>
      </c>
      <c r="D6" s="43">
        <v>15</v>
      </c>
      <c r="E6" s="43">
        <v>487</v>
      </c>
      <c r="F6" s="43">
        <f t="shared" si="0"/>
        <v>72</v>
      </c>
      <c r="G6" s="43">
        <f t="shared" si="0"/>
        <v>1022</v>
      </c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 spans="1:25" ht="14.6">
      <c r="A7" s="42" t="str">
        <f>'Master sheet'!B6</f>
        <v>GRD</v>
      </c>
      <c r="B7" s="43">
        <v>9</v>
      </c>
      <c r="C7" s="43">
        <v>100</v>
      </c>
      <c r="D7" s="43">
        <v>1</v>
      </c>
      <c r="E7" s="43">
        <v>42</v>
      </c>
      <c r="F7" s="43">
        <f t="shared" si="0"/>
        <v>10</v>
      </c>
      <c r="G7" s="43">
        <f t="shared" si="0"/>
        <v>142</v>
      </c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 spans="1:25" ht="14.6">
      <c r="A8" s="42" t="str">
        <f>'Master sheet'!B7</f>
        <v>MON</v>
      </c>
      <c r="B8" s="43">
        <v>0</v>
      </c>
      <c r="C8" s="43">
        <v>0</v>
      </c>
      <c r="D8" s="45">
        <v>0</v>
      </c>
      <c r="E8" s="43">
        <v>0</v>
      </c>
      <c r="F8" s="43">
        <f t="shared" si="0"/>
        <v>0</v>
      </c>
      <c r="G8" s="43">
        <f t="shared" si="0"/>
        <v>0</v>
      </c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 spans="1:25" ht="14.6">
      <c r="A9" s="42" t="str">
        <f>'Master sheet'!B8</f>
        <v>SKN</v>
      </c>
      <c r="B9" s="26">
        <v>0</v>
      </c>
      <c r="C9" s="26">
        <v>0</v>
      </c>
      <c r="D9" s="26">
        <v>0</v>
      </c>
      <c r="E9" s="26">
        <v>0</v>
      </c>
      <c r="F9" s="43">
        <f t="shared" si="0"/>
        <v>0</v>
      </c>
      <c r="G9" s="43">
        <f t="shared" si="0"/>
        <v>0</v>
      </c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spans="1:25" ht="14.6">
      <c r="A10" s="42" t="str">
        <f>'Master sheet'!B9</f>
        <v>SLU</v>
      </c>
      <c r="B10" s="44">
        <v>0</v>
      </c>
      <c r="C10" s="44">
        <v>0</v>
      </c>
      <c r="D10" s="43">
        <v>0</v>
      </c>
      <c r="E10" s="43">
        <v>0</v>
      </c>
      <c r="F10" s="43">
        <f t="shared" si="0"/>
        <v>0</v>
      </c>
      <c r="G10" s="43">
        <f t="shared" si="0"/>
        <v>0</v>
      </c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42" t="str">
        <f>'Master sheet'!B10</f>
        <v>SVG</v>
      </c>
      <c r="B11" s="26">
        <v>0</v>
      </c>
      <c r="C11" s="26">
        <v>0</v>
      </c>
      <c r="D11" s="26">
        <v>0</v>
      </c>
      <c r="E11" s="26">
        <v>0</v>
      </c>
      <c r="F11" s="43">
        <f t="shared" si="0"/>
        <v>0</v>
      </c>
      <c r="G11" s="43">
        <f t="shared" si="0"/>
        <v>0</v>
      </c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42" t="str">
        <f>'Master sheet'!B11</f>
        <v>VI</v>
      </c>
      <c r="B12" s="26">
        <v>0</v>
      </c>
      <c r="C12" s="26">
        <v>0</v>
      </c>
      <c r="D12" s="26">
        <v>0</v>
      </c>
      <c r="E12" s="26">
        <v>0</v>
      </c>
      <c r="F12" s="43">
        <f t="shared" si="0"/>
        <v>0</v>
      </c>
      <c r="G12" s="43">
        <f t="shared" si="0"/>
        <v>0</v>
      </c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46" t="s">
        <v>13</v>
      </c>
      <c r="B13" s="47">
        <f t="shared" ref="B13:G13" si="1">SUM(B4:B12)</f>
        <v>66</v>
      </c>
      <c r="C13" s="47">
        <f t="shared" si="1"/>
        <v>635</v>
      </c>
      <c r="D13" s="47">
        <f t="shared" si="1"/>
        <v>16</v>
      </c>
      <c r="E13" s="47">
        <f t="shared" si="1"/>
        <v>529</v>
      </c>
      <c r="F13" s="47">
        <f t="shared" si="1"/>
        <v>82</v>
      </c>
      <c r="G13" s="47">
        <f t="shared" si="1"/>
        <v>1164</v>
      </c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</row>
    <row r="14" spans="1:25" ht="14.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</row>
    <row r="15" spans="1:25" ht="14.6">
      <c r="A15" s="25" t="s">
        <v>103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</row>
    <row r="31" spans="1:25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4">
    <mergeCell ref="A1:G1"/>
    <mergeCell ref="B2:C2"/>
    <mergeCell ref="D2:E2"/>
    <mergeCell ref="F2:G2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zoomScaleNormal="100" workbookViewId="0">
      <selection sqref="A1:O33"/>
    </sheetView>
  </sheetViews>
  <sheetFormatPr defaultColWidth="14.4609375" defaultRowHeight="15" customHeight="1"/>
  <cols>
    <col min="1" max="1" width="6.84375" style="9" customWidth="1"/>
    <col min="2" max="2" width="12.69140625" style="9" customWidth="1"/>
    <col min="3" max="8" width="9.07421875" style="9" customWidth="1"/>
    <col min="9" max="25" width="8.69140625" style="9" customWidth="1"/>
    <col min="26" max="16384" width="14.4609375" style="9"/>
  </cols>
  <sheetData>
    <row r="1" spans="1:25" ht="14.6">
      <c r="A1" s="491" t="s">
        <v>104</v>
      </c>
      <c r="B1" s="468"/>
      <c r="C1" s="468"/>
      <c r="D1" s="468"/>
      <c r="E1" s="468"/>
      <c r="F1" s="468"/>
      <c r="G1" s="468"/>
      <c r="H1" s="468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14.6">
      <c r="A2" s="492" t="s">
        <v>105</v>
      </c>
      <c r="B2" s="492" t="s">
        <v>106</v>
      </c>
      <c r="C2" s="493" t="s">
        <v>41</v>
      </c>
      <c r="D2" s="461"/>
      <c r="E2" s="461"/>
      <c r="F2" s="493" t="s">
        <v>42</v>
      </c>
      <c r="G2" s="461"/>
      <c r="H2" s="461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 spans="1:25" ht="14.6">
      <c r="A3" s="461"/>
      <c r="B3" s="461"/>
      <c r="C3" s="48" t="s">
        <v>107</v>
      </c>
      <c r="D3" s="48" t="s">
        <v>108</v>
      </c>
      <c r="E3" s="48" t="s">
        <v>3</v>
      </c>
      <c r="F3" s="48" t="s">
        <v>107</v>
      </c>
      <c r="G3" s="48" t="s">
        <v>108</v>
      </c>
      <c r="H3" s="48" t="s">
        <v>3</v>
      </c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</row>
    <row r="4" spans="1:25" ht="14.6">
      <c r="A4" s="490" t="s">
        <v>15</v>
      </c>
      <c r="B4" s="49" t="str">
        <f>'Master sheet'!B4</f>
        <v>A&amp;B</v>
      </c>
      <c r="C4" s="50"/>
      <c r="D4" s="50"/>
      <c r="E4" s="50">
        <f t="shared" ref="E4:E10" si="0">SUM(C4:D4)</f>
        <v>0</v>
      </c>
      <c r="F4" s="50"/>
      <c r="G4" s="50"/>
      <c r="H4" s="50">
        <f t="shared" ref="H4:H10" si="1">SUM(F4:G4)</f>
        <v>0</v>
      </c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</row>
    <row r="5" spans="1:25" ht="14.6">
      <c r="A5" s="461"/>
      <c r="B5" s="49" t="str">
        <f>'Master sheet'!B5</f>
        <v>DOM</v>
      </c>
      <c r="C5" s="50">
        <v>3</v>
      </c>
      <c r="D5" s="50">
        <v>26</v>
      </c>
      <c r="E5" s="50">
        <f t="shared" si="0"/>
        <v>29</v>
      </c>
      <c r="F5" s="50">
        <v>1</v>
      </c>
      <c r="G5" s="50">
        <v>5</v>
      </c>
      <c r="H5" s="50">
        <f t="shared" si="1"/>
        <v>6</v>
      </c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</row>
    <row r="6" spans="1:25" ht="14.6">
      <c r="A6" s="461"/>
      <c r="B6" s="49" t="str">
        <f>'Master sheet'!B6</f>
        <v>GRD</v>
      </c>
      <c r="C6" s="50">
        <v>0</v>
      </c>
      <c r="D6" s="50">
        <v>0</v>
      </c>
      <c r="E6" s="50">
        <f t="shared" si="0"/>
        <v>0</v>
      </c>
      <c r="F6" s="50">
        <v>0</v>
      </c>
      <c r="G6" s="50">
        <v>0</v>
      </c>
      <c r="H6" s="50">
        <f t="shared" si="1"/>
        <v>0</v>
      </c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 spans="1:25" ht="14.6">
      <c r="A7" s="461"/>
      <c r="B7" s="49" t="str">
        <f>'Master sheet'!B7</f>
        <v>MON</v>
      </c>
      <c r="C7" s="50">
        <v>0</v>
      </c>
      <c r="D7" s="50">
        <v>0</v>
      </c>
      <c r="E7" s="50">
        <f t="shared" si="0"/>
        <v>0</v>
      </c>
      <c r="F7" s="50">
        <v>0</v>
      </c>
      <c r="G7" s="50">
        <v>1</v>
      </c>
      <c r="H7" s="50">
        <f t="shared" si="1"/>
        <v>1</v>
      </c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 spans="1:25" ht="14.6">
      <c r="A8" s="461"/>
      <c r="B8" s="49" t="str">
        <f>'Master sheet'!B8</f>
        <v>SKN</v>
      </c>
      <c r="C8" s="50">
        <v>0</v>
      </c>
      <c r="D8" s="50">
        <v>0</v>
      </c>
      <c r="E8" s="50">
        <f t="shared" si="0"/>
        <v>0</v>
      </c>
      <c r="F8" s="50">
        <v>0</v>
      </c>
      <c r="G8" s="50">
        <v>0</v>
      </c>
      <c r="H8" s="50">
        <f t="shared" si="1"/>
        <v>0</v>
      </c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 spans="1:25" ht="14.6">
      <c r="A9" s="461"/>
      <c r="B9" s="49" t="str">
        <f>'Master sheet'!B9</f>
        <v>SLU</v>
      </c>
      <c r="C9" s="50">
        <v>11</v>
      </c>
      <c r="D9" s="50">
        <v>66</v>
      </c>
      <c r="E9" s="50">
        <f t="shared" si="0"/>
        <v>77</v>
      </c>
      <c r="F9" s="50">
        <v>0</v>
      </c>
      <c r="G9" s="50">
        <v>0</v>
      </c>
      <c r="H9" s="50">
        <f t="shared" si="1"/>
        <v>0</v>
      </c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spans="1:25" ht="14.6">
      <c r="A10" s="461"/>
      <c r="B10" s="49" t="str">
        <f>'Master sheet'!B10</f>
        <v>SVG</v>
      </c>
      <c r="C10" s="50">
        <v>3</v>
      </c>
      <c r="D10" s="50">
        <v>27</v>
      </c>
      <c r="E10" s="50">
        <f t="shared" si="0"/>
        <v>30</v>
      </c>
      <c r="F10" s="50">
        <v>0</v>
      </c>
      <c r="G10" s="50">
        <v>0</v>
      </c>
      <c r="H10" s="50">
        <f t="shared" si="1"/>
        <v>0</v>
      </c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</row>
    <row r="11" spans="1:25" ht="14.6">
      <c r="A11" s="461"/>
      <c r="B11" s="49" t="str">
        <f>'Master sheet'!B11</f>
        <v>VI</v>
      </c>
      <c r="C11" s="50">
        <v>0</v>
      </c>
      <c r="D11" s="50">
        <v>0</v>
      </c>
      <c r="E11" s="50">
        <f>SUM(C11+D11)</f>
        <v>0</v>
      </c>
      <c r="F11" s="50">
        <v>0</v>
      </c>
      <c r="G11" s="50">
        <v>0</v>
      </c>
      <c r="H11" s="50">
        <f>SUM(F11+G11)</f>
        <v>0</v>
      </c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</row>
    <row r="12" spans="1:25" ht="14.6">
      <c r="A12" s="461"/>
      <c r="B12" s="49" t="str">
        <f>'Master sheet'!B12</f>
        <v xml:space="preserve">OECS </v>
      </c>
      <c r="C12" s="50">
        <f t="shared" ref="C12:H12" si="2">SUM(C4:C11)</f>
        <v>17</v>
      </c>
      <c r="D12" s="50">
        <f t="shared" si="2"/>
        <v>119</v>
      </c>
      <c r="E12" s="50">
        <f t="shared" si="2"/>
        <v>136</v>
      </c>
      <c r="F12" s="50">
        <f t="shared" si="2"/>
        <v>1</v>
      </c>
      <c r="G12" s="50">
        <f t="shared" si="2"/>
        <v>6</v>
      </c>
      <c r="H12" s="50">
        <f t="shared" si="2"/>
        <v>7</v>
      </c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</row>
    <row r="13" spans="1:25" ht="14.6">
      <c r="A13" s="494"/>
      <c r="B13" s="474"/>
      <c r="C13" s="474"/>
      <c r="D13" s="474"/>
      <c r="E13" s="474"/>
      <c r="F13" s="474"/>
      <c r="G13" s="474"/>
      <c r="H13" s="474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</row>
    <row r="14" spans="1:25" ht="15" customHeight="1">
      <c r="A14" s="474"/>
      <c r="B14" s="474"/>
      <c r="C14" s="474"/>
      <c r="D14" s="474"/>
      <c r="E14" s="474"/>
      <c r="F14" s="474"/>
      <c r="G14" s="474"/>
      <c r="H14" s="474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</row>
    <row r="15" spans="1:25" ht="14.6">
      <c r="A15" s="492" t="s">
        <v>105</v>
      </c>
      <c r="B15" s="492" t="s">
        <v>106</v>
      </c>
      <c r="C15" s="493" t="s">
        <v>41</v>
      </c>
      <c r="D15" s="461"/>
      <c r="E15" s="461"/>
      <c r="F15" s="493" t="s">
        <v>42</v>
      </c>
      <c r="G15" s="461"/>
      <c r="H15" s="461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</row>
    <row r="16" spans="1:25" ht="14.6">
      <c r="A16" s="461"/>
      <c r="B16" s="461"/>
      <c r="C16" s="51" t="s">
        <v>107</v>
      </c>
      <c r="D16" s="51" t="s">
        <v>108</v>
      </c>
      <c r="E16" s="51" t="s">
        <v>3</v>
      </c>
      <c r="F16" s="51" t="s">
        <v>107</v>
      </c>
      <c r="G16" s="51" t="s">
        <v>108</v>
      </c>
      <c r="H16" s="51" t="s">
        <v>3</v>
      </c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</row>
    <row r="17" spans="1:25" ht="14.6">
      <c r="A17" s="490" t="s">
        <v>16</v>
      </c>
      <c r="B17" s="49" t="str">
        <f>'Master sheet'!B4</f>
        <v>A&amp;B</v>
      </c>
      <c r="C17" s="50"/>
      <c r="D17" s="50"/>
      <c r="E17" s="50">
        <f t="shared" ref="E17:E23" si="3">SUM(C17:D17)</f>
        <v>0</v>
      </c>
      <c r="F17" s="50"/>
      <c r="G17" s="50"/>
      <c r="H17" s="50">
        <f t="shared" ref="H17:H23" si="4">SUM(F17:G17)</f>
        <v>0</v>
      </c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5" ht="14.6">
      <c r="A18" s="461"/>
      <c r="B18" s="49" t="str">
        <f>'Master sheet'!B5</f>
        <v>DOM</v>
      </c>
      <c r="C18" s="50">
        <v>4</v>
      </c>
      <c r="D18" s="50">
        <v>10</v>
      </c>
      <c r="E18" s="50">
        <f t="shared" si="3"/>
        <v>14</v>
      </c>
      <c r="F18" s="50">
        <v>1</v>
      </c>
      <c r="G18" s="50">
        <v>8</v>
      </c>
      <c r="H18" s="50">
        <f t="shared" si="4"/>
        <v>9</v>
      </c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</row>
    <row r="19" spans="1:25" ht="14.6">
      <c r="A19" s="461"/>
      <c r="B19" s="49" t="str">
        <f>'Master sheet'!B6</f>
        <v>GRD</v>
      </c>
      <c r="C19" s="50">
        <v>0</v>
      </c>
      <c r="D19" s="50">
        <v>0</v>
      </c>
      <c r="E19" s="50">
        <f t="shared" si="3"/>
        <v>0</v>
      </c>
      <c r="F19" s="50">
        <v>0</v>
      </c>
      <c r="G19" s="50">
        <v>0</v>
      </c>
      <c r="H19" s="50">
        <f t="shared" si="4"/>
        <v>0</v>
      </c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</row>
    <row r="20" spans="1:25" ht="15.75" customHeight="1">
      <c r="A20" s="461"/>
      <c r="B20" s="49" t="str">
        <f>'Master sheet'!B7</f>
        <v>MON</v>
      </c>
      <c r="C20" s="50">
        <v>0</v>
      </c>
      <c r="D20" s="50">
        <v>0</v>
      </c>
      <c r="E20" s="50">
        <f t="shared" si="3"/>
        <v>0</v>
      </c>
      <c r="F20" s="50">
        <v>0</v>
      </c>
      <c r="G20" s="50">
        <v>0</v>
      </c>
      <c r="H20" s="50">
        <f t="shared" si="4"/>
        <v>0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</row>
    <row r="21" spans="1:25" ht="15.75" customHeight="1">
      <c r="A21" s="461"/>
      <c r="B21" s="49" t="str">
        <f>'Master sheet'!B8</f>
        <v>SKN</v>
      </c>
      <c r="C21" s="50">
        <v>0</v>
      </c>
      <c r="D21" s="50">
        <v>0</v>
      </c>
      <c r="E21" s="50">
        <f t="shared" si="3"/>
        <v>0</v>
      </c>
      <c r="F21" s="50">
        <v>0</v>
      </c>
      <c r="G21" s="50">
        <v>0</v>
      </c>
      <c r="H21" s="50">
        <f t="shared" si="4"/>
        <v>0</v>
      </c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</row>
    <row r="22" spans="1:25" ht="15.75" customHeight="1">
      <c r="A22" s="461"/>
      <c r="B22" s="49" t="str">
        <f>'Master sheet'!B9</f>
        <v>SLU</v>
      </c>
      <c r="C22" s="50">
        <v>0</v>
      </c>
      <c r="D22" s="50">
        <v>0</v>
      </c>
      <c r="E22" s="50">
        <f t="shared" si="3"/>
        <v>0</v>
      </c>
      <c r="F22" s="50">
        <v>0</v>
      </c>
      <c r="G22" s="50">
        <v>0</v>
      </c>
      <c r="H22" s="50">
        <f t="shared" si="4"/>
        <v>0</v>
      </c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</row>
    <row r="23" spans="1:25" ht="15.75" customHeight="1">
      <c r="A23" s="461"/>
      <c r="B23" s="49" t="str">
        <f>'Master sheet'!B10</f>
        <v>SVG</v>
      </c>
      <c r="C23" s="50">
        <v>4</v>
      </c>
      <c r="D23" s="50">
        <v>4</v>
      </c>
      <c r="E23" s="50">
        <f t="shared" si="3"/>
        <v>8</v>
      </c>
      <c r="F23" s="50">
        <v>0</v>
      </c>
      <c r="G23" s="50">
        <v>0</v>
      </c>
      <c r="H23" s="50">
        <f t="shared" si="4"/>
        <v>0</v>
      </c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</row>
    <row r="24" spans="1:25" ht="15.75" customHeight="1">
      <c r="A24" s="461"/>
      <c r="B24" s="49" t="str">
        <f>'Master sheet'!B11</f>
        <v>VI</v>
      </c>
      <c r="C24" s="50">
        <v>0</v>
      </c>
      <c r="D24" s="50">
        <v>0</v>
      </c>
      <c r="E24" s="50">
        <f>SUM(C24+D24)</f>
        <v>0</v>
      </c>
      <c r="F24" s="50">
        <v>0</v>
      </c>
      <c r="G24" s="50">
        <v>0</v>
      </c>
      <c r="H24" s="50">
        <f>SUM(F24+G24)</f>
        <v>0</v>
      </c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</row>
    <row r="25" spans="1:25" ht="15.75" customHeight="1">
      <c r="A25" s="461"/>
      <c r="B25" s="49" t="str">
        <f>'Master sheet'!B12</f>
        <v xml:space="preserve">OECS </v>
      </c>
      <c r="C25" s="50">
        <f t="shared" ref="C25:H25" si="5">SUM(C17:C24)</f>
        <v>8</v>
      </c>
      <c r="D25" s="50">
        <f t="shared" si="5"/>
        <v>14</v>
      </c>
      <c r="E25" s="50">
        <f t="shared" si="5"/>
        <v>22</v>
      </c>
      <c r="F25" s="50">
        <f t="shared" si="5"/>
        <v>1</v>
      </c>
      <c r="G25" s="50">
        <f t="shared" si="5"/>
        <v>8</v>
      </c>
      <c r="H25" s="50">
        <f t="shared" si="5"/>
        <v>9</v>
      </c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</row>
    <row r="26" spans="1:25" ht="15.75" customHeight="1">
      <c r="A26" s="52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5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</row>
    <row r="28" spans="1:25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</row>
    <row r="29" spans="1:25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</row>
    <row r="30" spans="1:25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</row>
    <row r="31" spans="1:25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</row>
    <row r="32" spans="1:25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</row>
    <row r="33" spans="1:25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</row>
    <row r="34" spans="1:25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</row>
    <row r="35" spans="1:25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</row>
    <row r="36" spans="1:25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</row>
    <row r="37" spans="1:25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</row>
    <row r="38" spans="1:25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1:25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1:25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1:25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1:25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1:25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1:25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5" spans="1:25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</row>
    <row r="46" spans="1:25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</row>
    <row r="47" spans="1:25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</row>
    <row r="48" spans="1:25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</row>
    <row r="49" spans="1:25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</row>
    <row r="50" spans="1:25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5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</row>
    <row r="52" spans="1:25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</row>
    <row r="54" spans="1:25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</row>
    <row r="55" spans="1:25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</row>
    <row r="56" spans="1:25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</row>
    <row r="57" spans="1:25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</row>
    <row r="58" spans="1:25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</row>
    <row r="59" spans="1:25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</row>
    <row r="60" spans="1:25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</row>
    <row r="61" spans="1:25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5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5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5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</row>
    <row r="66" spans="1:25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</row>
    <row r="68" spans="1:25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</row>
    <row r="69" spans="1:25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</row>
    <row r="72" spans="1:25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</row>
    <row r="73" spans="1:25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</row>
    <row r="74" spans="1:25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5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</row>
    <row r="78" spans="1:25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</row>
    <row r="79" spans="1:25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5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</row>
    <row r="81" spans="1:25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</row>
    <row r="82" spans="1:25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</row>
    <row r="83" spans="1:25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</row>
    <row r="84" spans="1:25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</row>
    <row r="85" spans="1:25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</row>
    <row r="86" spans="1:25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</row>
    <row r="87" spans="1:25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</row>
    <row r="88" spans="1:25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</row>
    <row r="89" spans="1:25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</row>
    <row r="90" spans="1:25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</row>
    <row r="91" spans="1:25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</row>
    <row r="92" spans="1:25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spans="1:25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</row>
    <row r="95" spans="1:25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</row>
    <row r="96" spans="1:25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</row>
    <row r="97" spans="1:25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</row>
    <row r="98" spans="1:25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</row>
    <row r="99" spans="1:25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</row>
    <row r="100" spans="1:25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</row>
    <row r="101" spans="1:25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</row>
    <row r="102" spans="1:25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</row>
    <row r="103" spans="1:25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</row>
    <row r="104" spans="1:25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</row>
    <row r="105" spans="1:25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</row>
    <row r="106" spans="1:25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</row>
    <row r="107" spans="1:25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</row>
    <row r="108" spans="1:25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</row>
    <row r="109" spans="1:25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</row>
    <row r="110" spans="1:25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</row>
    <row r="111" spans="1:25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</row>
    <row r="112" spans="1:25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</row>
    <row r="113" spans="1:25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</row>
    <row r="114" spans="1:25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</row>
    <row r="115" spans="1:25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</row>
    <row r="116" spans="1:25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</row>
    <row r="117" spans="1:25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</row>
    <row r="118" spans="1:25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</row>
    <row r="119" spans="1:25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</row>
    <row r="120" spans="1:25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</row>
    <row r="121" spans="1:25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</row>
    <row r="122" spans="1:25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</row>
    <row r="123" spans="1:25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</row>
    <row r="124" spans="1:25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</row>
    <row r="125" spans="1:25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</row>
    <row r="126" spans="1:25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</row>
    <row r="127" spans="1:25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</row>
    <row r="128" spans="1:25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</row>
    <row r="129" spans="1:25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</row>
    <row r="130" spans="1:25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</row>
    <row r="131" spans="1:25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</row>
    <row r="132" spans="1:25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</row>
    <row r="133" spans="1:25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</row>
    <row r="134" spans="1:25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</row>
    <row r="135" spans="1:25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</row>
    <row r="136" spans="1:25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</row>
    <row r="137" spans="1:25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25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25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25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25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</row>
    <row r="142" spans="1:25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</row>
    <row r="143" spans="1:25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</row>
    <row r="144" spans="1:25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</row>
    <row r="145" spans="1:25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</row>
    <row r="146" spans="1:25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</row>
    <row r="147" spans="1:25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</row>
    <row r="148" spans="1:25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</row>
    <row r="149" spans="1:25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</row>
    <row r="150" spans="1:25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</row>
    <row r="151" spans="1:25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</row>
    <row r="152" spans="1:25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</row>
    <row r="153" spans="1:25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</row>
    <row r="154" spans="1:25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</row>
    <row r="155" spans="1:25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</row>
    <row r="156" spans="1:25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</row>
    <row r="157" spans="1:25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</row>
    <row r="158" spans="1:25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</row>
    <row r="159" spans="1:25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</row>
    <row r="160" spans="1:25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</row>
    <row r="161" spans="1:25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</row>
    <row r="162" spans="1:25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</row>
    <row r="163" spans="1:25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</row>
    <row r="164" spans="1:25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</row>
    <row r="165" spans="1:25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</row>
    <row r="166" spans="1:25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</row>
    <row r="167" spans="1:25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</row>
    <row r="168" spans="1:25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</row>
    <row r="169" spans="1:25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</row>
    <row r="170" spans="1:25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</row>
    <row r="171" spans="1:25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</row>
    <row r="172" spans="1:25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</row>
    <row r="173" spans="1:25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</row>
    <row r="174" spans="1:25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</row>
    <row r="175" spans="1:25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</row>
    <row r="176" spans="1:25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</row>
    <row r="177" spans="1:25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</row>
    <row r="178" spans="1:25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</row>
    <row r="179" spans="1:25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</row>
    <row r="180" spans="1:25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</row>
    <row r="181" spans="1:25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</row>
    <row r="182" spans="1:25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</row>
    <row r="183" spans="1:25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</row>
    <row r="184" spans="1:25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</row>
    <row r="185" spans="1:25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</row>
    <row r="186" spans="1:25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</row>
    <row r="187" spans="1:25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</row>
    <row r="188" spans="1:25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</row>
    <row r="189" spans="1:25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</row>
    <row r="190" spans="1:25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</row>
    <row r="191" spans="1:25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</row>
    <row r="192" spans="1:25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</row>
    <row r="193" spans="1:25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</row>
    <row r="194" spans="1:25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</row>
    <row r="195" spans="1:25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</row>
    <row r="196" spans="1:25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</row>
    <row r="197" spans="1:25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</row>
    <row r="198" spans="1:25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</row>
    <row r="199" spans="1:25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</row>
    <row r="200" spans="1:25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</row>
    <row r="201" spans="1:25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</row>
    <row r="202" spans="1:25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</row>
    <row r="203" spans="1:25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</row>
    <row r="204" spans="1:25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</row>
    <row r="205" spans="1:25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</row>
    <row r="206" spans="1:25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</row>
    <row r="207" spans="1:25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</row>
    <row r="208" spans="1:25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</row>
    <row r="209" spans="1:25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</row>
    <row r="210" spans="1:25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</row>
    <row r="211" spans="1:25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</row>
    <row r="212" spans="1:25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</row>
    <row r="213" spans="1:25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</row>
    <row r="214" spans="1:25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</row>
    <row r="215" spans="1:25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</row>
    <row r="216" spans="1:25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</row>
    <row r="217" spans="1:25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</row>
    <row r="218" spans="1:25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</row>
    <row r="219" spans="1:25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</row>
    <row r="220" spans="1:25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</row>
    <row r="221" spans="1:25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</row>
    <row r="222" spans="1:25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</row>
    <row r="223" spans="1:25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</row>
    <row r="224" spans="1:25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</row>
    <row r="225" spans="1:25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</row>
    <row r="226" spans="1:25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</row>
    <row r="227" spans="1:25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</row>
    <row r="228" spans="1:25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</row>
    <row r="229" spans="1:25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</row>
    <row r="230" spans="1:25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</row>
    <row r="231" spans="1:25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</row>
    <row r="232" spans="1:25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</row>
    <row r="233" spans="1:25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</row>
    <row r="234" spans="1:25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</row>
    <row r="235" spans="1:25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</row>
    <row r="236" spans="1:25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</row>
    <row r="237" spans="1:25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</row>
    <row r="238" spans="1:25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</row>
    <row r="239" spans="1:25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</row>
    <row r="240" spans="1:25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</row>
    <row r="241" spans="1:25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</row>
    <row r="242" spans="1:25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</row>
    <row r="243" spans="1:25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</row>
    <row r="244" spans="1:25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</row>
    <row r="245" spans="1:25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</row>
    <row r="246" spans="1:25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</row>
    <row r="247" spans="1:25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</row>
    <row r="248" spans="1:25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</row>
    <row r="249" spans="1:25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</row>
    <row r="250" spans="1:25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</row>
    <row r="251" spans="1:25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</row>
    <row r="252" spans="1:25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</row>
    <row r="253" spans="1:25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</row>
    <row r="254" spans="1:25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</row>
    <row r="255" spans="1:25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</row>
    <row r="256" spans="1:25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</row>
    <row r="257" spans="1:25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</row>
    <row r="258" spans="1:25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</row>
    <row r="259" spans="1:25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</row>
    <row r="260" spans="1:25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</row>
    <row r="261" spans="1:25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</row>
    <row r="262" spans="1:25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</row>
    <row r="263" spans="1:25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</row>
    <row r="264" spans="1:25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</row>
    <row r="265" spans="1:25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</row>
    <row r="266" spans="1:25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</row>
    <row r="267" spans="1:25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</row>
    <row r="268" spans="1:25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</row>
    <row r="269" spans="1:25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</row>
    <row r="270" spans="1:25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</row>
    <row r="271" spans="1:25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</row>
    <row r="272" spans="1:25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</row>
    <row r="273" spans="1:25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</row>
    <row r="274" spans="1:25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</row>
    <row r="275" spans="1:25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</row>
    <row r="276" spans="1:25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</row>
    <row r="277" spans="1:25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</row>
    <row r="278" spans="1:25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</row>
    <row r="279" spans="1:25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</row>
    <row r="280" spans="1:25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</row>
    <row r="281" spans="1:25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</row>
    <row r="282" spans="1:25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</row>
    <row r="283" spans="1:25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</row>
    <row r="284" spans="1:25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</row>
    <row r="285" spans="1:25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</row>
    <row r="286" spans="1:25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</row>
    <row r="287" spans="1:25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</row>
    <row r="288" spans="1:25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</row>
    <row r="289" spans="1:25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</row>
    <row r="290" spans="1:25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</row>
    <row r="291" spans="1:25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</row>
    <row r="292" spans="1:25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</row>
    <row r="293" spans="1:25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</row>
    <row r="294" spans="1:25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</row>
    <row r="295" spans="1:25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</row>
    <row r="296" spans="1:25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</row>
    <row r="297" spans="1:25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</row>
    <row r="298" spans="1:25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</row>
    <row r="299" spans="1:25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</row>
    <row r="300" spans="1:25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</row>
    <row r="301" spans="1:25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</row>
    <row r="302" spans="1:25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</row>
    <row r="303" spans="1:25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</row>
    <row r="304" spans="1:25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</row>
    <row r="305" spans="1:25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</row>
    <row r="306" spans="1:25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</row>
    <row r="307" spans="1:25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</row>
    <row r="308" spans="1:25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</row>
    <row r="309" spans="1:25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</row>
    <row r="310" spans="1:25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</row>
    <row r="311" spans="1:25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</row>
    <row r="312" spans="1:25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</row>
    <row r="313" spans="1:25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</row>
    <row r="314" spans="1:25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</row>
    <row r="315" spans="1:25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</row>
    <row r="316" spans="1:25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</row>
    <row r="317" spans="1:25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</row>
    <row r="318" spans="1:25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</row>
    <row r="319" spans="1:25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</row>
    <row r="320" spans="1:25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</row>
    <row r="321" spans="1:25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</row>
    <row r="322" spans="1:25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</row>
    <row r="323" spans="1:25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</row>
    <row r="324" spans="1:25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</row>
    <row r="325" spans="1:25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</row>
    <row r="326" spans="1:25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</row>
    <row r="327" spans="1:25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</row>
    <row r="328" spans="1:25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</row>
    <row r="329" spans="1:25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</row>
    <row r="330" spans="1:25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</row>
    <row r="331" spans="1:25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</row>
    <row r="332" spans="1:25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</row>
    <row r="333" spans="1:25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</row>
    <row r="334" spans="1:25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</row>
    <row r="335" spans="1:25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</row>
    <row r="336" spans="1:25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</row>
    <row r="337" spans="1:25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</row>
    <row r="338" spans="1:25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</row>
    <row r="339" spans="1:25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</row>
    <row r="340" spans="1:25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</row>
    <row r="341" spans="1:25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</row>
    <row r="342" spans="1:25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</row>
    <row r="343" spans="1:25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</row>
    <row r="344" spans="1:25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</row>
    <row r="345" spans="1:25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</row>
    <row r="346" spans="1:25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</row>
    <row r="347" spans="1:25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</row>
    <row r="348" spans="1:25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</row>
    <row r="349" spans="1:25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</row>
    <row r="350" spans="1:25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</row>
    <row r="351" spans="1:25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</row>
    <row r="352" spans="1:25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</row>
    <row r="353" spans="1:25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</row>
    <row r="354" spans="1:25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</row>
    <row r="355" spans="1:25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</row>
    <row r="356" spans="1:25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</row>
    <row r="357" spans="1:25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</row>
    <row r="358" spans="1:25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</row>
    <row r="359" spans="1:25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</row>
    <row r="360" spans="1:25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</row>
    <row r="361" spans="1:25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</row>
    <row r="362" spans="1:25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</row>
    <row r="363" spans="1:25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</row>
    <row r="364" spans="1:25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</row>
    <row r="365" spans="1:25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</row>
    <row r="366" spans="1:25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</row>
    <row r="367" spans="1:25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</row>
    <row r="368" spans="1:25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</row>
    <row r="369" spans="1:25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</row>
    <row r="370" spans="1:25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</row>
    <row r="371" spans="1:25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</row>
    <row r="372" spans="1:25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</row>
    <row r="373" spans="1:25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</row>
    <row r="374" spans="1:25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</row>
    <row r="375" spans="1:25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</row>
    <row r="376" spans="1:25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</row>
    <row r="377" spans="1:25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</row>
    <row r="378" spans="1:25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</row>
    <row r="379" spans="1:25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</row>
    <row r="380" spans="1:25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</row>
    <row r="381" spans="1:25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</row>
    <row r="382" spans="1:25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</row>
    <row r="383" spans="1:25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</row>
    <row r="384" spans="1:25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</row>
    <row r="385" spans="1:25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</row>
    <row r="386" spans="1:25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</row>
    <row r="387" spans="1:25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</row>
    <row r="388" spans="1:25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</row>
    <row r="389" spans="1:25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</row>
    <row r="390" spans="1:25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</row>
    <row r="391" spans="1:25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</row>
    <row r="392" spans="1:25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</row>
    <row r="393" spans="1:25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</row>
    <row r="394" spans="1:25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</row>
    <row r="395" spans="1:25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</row>
    <row r="396" spans="1:25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</row>
    <row r="397" spans="1:25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</row>
    <row r="398" spans="1:25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</row>
    <row r="399" spans="1:25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</row>
    <row r="400" spans="1:25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</row>
    <row r="401" spans="1:25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</row>
    <row r="402" spans="1:25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</row>
    <row r="403" spans="1:25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</row>
    <row r="404" spans="1:25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</row>
    <row r="405" spans="1:25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</row>
    <row r="406" spans="1:25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</row>
    <row r="407" spans="1:25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</row>
    <row r="408" spans="1:25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</row>
    <row r="409" spans="1:25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</row>
    <row r="410" spans="1:25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</row>
    <row r="411" spans="1:25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</row>
    <row r="412" spans="1:25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</row>
    <row r="413" spans="1:25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</row>
    <row r="414" spans="1:25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</row>
    <row r="415" spans="1:25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</row>
    <row r="416" spans="1:25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</row>
    <row r="417" spans="1:25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</row>
    <row r="418" spans="1:25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</row>
    <row r="419" spans="1:25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</row>
    <row r="420" spans="1:25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</row>
    <row r="421" spans="1:25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</row>
    <row r="422" spans="1:25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</row>
    <row r="423" spans="1:25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</row>
    <row r="424" spans="1:25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</row>
    <row r="425" spans="1:25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</row>
    <row r="426" spans="1:25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</row>
    <row r="427" spans="1:25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</row>
    <row r="428" spans="1:25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</row>
    <row r="429" spans="1:25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</row>
    <row r="430" spans="1:25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</row>
    <row r="431" spans="1:25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</row>
    <row r="432" spans="1:25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</row>
    <row r="433" spans="1:25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</row>
    <row r="434" spans="1:25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</row>
    <row r="435" spans="1:25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</row>
    <row r="436" spans="1:25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</row>
    <row r="437" spans="1:25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</row>
    <row r="438" spans="1:25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</row>
    <row r="439" spans="1:25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</row>
    <row r="440" spans="1:25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</row>
    <row r="441" spans="1:25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</row>
    <row r="442" spans="1:25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</row>
    <row r="443" spans="1:25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</row>
    <row r="444" spans="1:25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</row>
    <row r="445" spans="1:25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</row>
    <row r="446" spans="1:25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</row>
    <row r="447" spans="1:25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</row>
    <row r="448" spans="1:25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</row>
    <row r="449" spans="1:25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</row>
    <row r="450" spans="1:25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</row>
    <row r="451" spans="1:25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</row>
    <row r="452" spans="1:25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</row>
    <row r="453" spans="1:25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</row>
    <row r="454" spans="1:25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</row>
    <row r="455" spans="1:25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</row>
    <row r="456" spans="1:25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</row>
    <row r="457" spans="1:25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</row>
    <row r="458" spans="1:25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</row>
    <row r="459" spans="1:25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</row>
    <row r="460" spans="1:25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</row>
    <row r="461" spans="1:25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</row>
    <row r="462" spans="1:25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</row>
    <row r="463" spans="1:25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</row>
    <row r="464" spans="1:25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</row>
    <row r="465" spans="1:25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</row>
    <row r="466" spans="1:25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</row>
    <row r="467" spans="1:25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</row>
    <row r="468" spans="1:25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</row>
    <row r="469" spans="1:25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</row>
    <row r="470" spans="1:25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</row>
    <row r="471" spans="1:25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</row>
    <row r="472" spans="1:25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</row>
    <row r="473" spans="1:25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</row>
    <row r="474" spans="1:25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</row>
    <row r="475" spans="1:25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</row>
    <row r="476" spans="1:25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</row>
    <row r="477" spans="1:25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</row>
    <row r="478" spans="1:25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</row>
    <row r="479" spans="1:25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</row>
    <row r="480" spans="1:25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</row>
    <row r="481" spans="1:25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</row>
    <row r="482" spans="1:25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</row>
    <row r="483" spans="1:25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</row>
    <row r="484" spans="1:25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</row>
    <row r="485" spans="1:25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</row>
    <row r="486" spans="1:25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</row>
    <row r="487" spans="1:25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</row>
    <row r="488" spans="1:25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</row>
    <row r="489" spans="1:25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</row>
    <row r="490" spans="1:25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</row>
    <row r="491" spans="1:25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</row>
    <row r="492" spans="1:25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</row>
    <row r="493" spans="1:25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</row>
    <row r="494" spans="1:25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</row>
    <row r="495" spans="1:25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</row>
    <row r="496" spans="1:25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</row>
    <row r="497" spans="1:25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</row>
    <row r="498" spans="1:25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</row>
    <row r="499" spans="1:25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</row>
    <row r="500" spans="1:25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</row>
    <row r="501" spans="1:25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</row>
    <row r="502" spans="1:25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</row>
    <row r="503" spans="1:25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</row>
    <row r="504" spans="1:25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</row>
    <row r="505" spans="1:25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</row>
    <row r="506" spans="1:25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</row>
    <row r="507" spans="1:25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</row>
    <row r="508" spans="1:25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</row>
    <row r="509" spans="1:25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</row>
    <row r="510" spans="1:25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</row>
    <row r="511" spans="1:25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</row>
    <row r="512" spans="1:25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</row>
    <row r="513" spans="1:25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</row>
    <row r="514" spans="1:25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</row>
    <row r="515" spans="1:25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</row>
    <row r="516" spans="1:25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</row>
    <row r="517" spans="1:25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</row>
    <row r="518" spans="1:25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</row>
    <row r="519" spans="1:25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</row>
    <row r="520" spans="1:25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</row>
    <row r="521" spans="1:25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</row>
    <row r="522" spans="1:25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</row>
    <row r="523" spans="1:25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</row>
    <row r="524" spans="1:25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</row>
    <row r="525" spans="1:25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</row>
    <row r="526" spans="1:25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</row>
    <row r="527" spans="1:25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</row>
    <row r="528" spans="1:25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</row>
    <row r="529" spans="1:25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</row>
    <row r="530" spans="1:25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</row>
    <row r="531" spans="1:25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</row>
    <row r="532" spans="1:25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</row>
    <row r="533" spans="1:25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</row>
    <row r="534" spans="1:25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</row>
    <row r="535" spans="1:25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</row>
    <row r="536" spans="1:25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</row>
    <row r="537" spans="1:25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</row>
    <row r="538" spans="1:25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</row>
    <row r="539" spans="1:25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</row>
    <row r="540" spans="1:25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</row>
    <row r="541" spans="1:25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</row>
    <row r="542" spans="1:25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</row>
    <row r="543" spans="1:25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</row>
    <row r="544" spans="1:25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</row>
    <row r="545" spans="1:25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</row>
    <row r="546" spans="1:25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</row>
    <row r="547" spans="1:25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</row>
    <row r="548" spans="1:25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</row>
    <row r="549" spans="1:25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</row>
    <row r="550" spans="1:25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</row>
    <row r="551" spans="1:25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</row>
    <row r="552" spans="1:25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</row>
    <row r="553" spans="1:25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</row>
    <row r="554" spans="1:25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</row>
    <row r="555" spans="1:25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</row>
    <row r="556" spans="1:25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</row>
    <row r="557" spans="1:25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</row>
    <row r="558" spans="1:25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</row>
    <row r="559" spans="1:25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</row>
    <row r="560" spans="1:25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</row>
    <row r="561" spans="1:25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</row>
    <row r="562" spans="1:25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</row>
    <row r="563" spans="1:25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</row>
    <row r="564" spans="1:25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</row>
    <row r="565" spans="1:25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</row>
    <row r="566" spans="1:25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</row>
    <row r="567" spans="1:25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</row>
    <row r="568" spans="1:25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</row>
    <row r="569" spans="1:25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</row>
    <row r="570" spans="1:25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</row>
    <row r="571" spans="1:25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</row>
    <row r="572" spans="1:25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</row>
    <row r="573" spans="1:25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</row>
    <row r="574" spans="1:25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</row>
    <row r="575" spans="1:25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</row>
    <row r="576" spans="1:25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</row>
    <row r="577" spans="1:25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</row>
    <row r="578" spans="1:25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</row>
    <row r="579" spans="1:25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</row>
    <row r="580" spans="1:25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</row>
    <row r="581" spans="1:25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</row>
    <row r="582" spans="1:25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</row>
    <row r="583" spans="1:25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</row>
    <row r="584" spans="1:25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</row>
    <row r="585" spans="1:25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</row>
    <row r="586" spans="1:25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</row>
    <row r="587" spans="1:25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</row>
    <row r="588" spans="1:25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</row>
    <row r="589" spans="1:25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</row>
    <row r="590" spans="1:25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</row>
    <row r="591" spans="1:25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</row>
    <row r="592" spans="1:25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</row>
    <row r="593" spans="1:25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</row>
    <row r="594" spans="1:25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</row>
    <row r="595" spans="1:25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</row>
    <row r="596" spans="1:25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</row>
    <row r="597" spans="1:25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</row>
    <row r="598" spans="1:25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</row>
    <row r="599" spans="1:25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</row>
    <row r="600" spans="1:25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</row>
    <row r="601" spans="1:25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</row>
    <row r="602" spans="1:25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</row>
    <row r="603" spans="1:25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</row>
    <row r="604" spans="1:25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</row>
    <row r="605" spans="1:25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</row>
    <row r="606" spans="1:25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</row>
    <row r="607" spans="1:25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</row>
    <row r="608" spans="1:25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</row>
    <row r="609" spans="1:25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</row>
    <row r="610" spans="1:25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</row>
    <row r="611" spans="1:25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</row>
    <row r="612" spans="1:25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</row>
    <row r="613" spans="1:25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</row>
    <row r="614" spans="1:25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</row>
    <row r="615" spans="1:25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</row>
    <row r="616" spans="1:25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</row>
    <row r="617" spans="1:25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</row>
    <row r="618" spans="1:25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</row>
    <row r="619" spans="1:25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</row>
    <row r="620" spans="1:25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</row>
    <row r="621" spans="1:25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</row>
    <row r="622" spans="1:25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</row>
    <row r="623" spans="1:25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</row>
    <row r="624" spans="1:25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</row>
    <row r="625" spans="1:25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</row>
    <row r="626" spans="1:25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</row>
    <row r="627" spans="1:25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</row>
    <row r="628" spans="1:25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</row>
    <row r="629" spans="1:25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</row>
    <row r="630" spans="1:25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</row>
    <row r="631" spans="1:25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</row>
    <row r="632" spans="1:25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</row>
    <row r="633" spans="1:25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</row>
    <row r="634" spans="1:25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</row>
    <row r="635" spans="1:25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</row>
    <row r="636" spans="1:25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</row>
    <row r="637" spans="1:25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</row>
    <row r="638" spans="1:25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</row>
    <row r="639" spans="1:25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</row>
    <row r="640" spans="1:25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</row>
    <row r="641" spans="1:25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</row>
    <row r="642" spans="1:25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</row>
    <row r="643" spans="1:25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</row>
    <row r="644" spans="1:25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</row>
    <row r="645" spans="1:25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</row>
    <row r="646" spans="1:25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</row>
    <row r="647" spans="1:25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</row>
    <row r="648" spans="1:25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</row>
    <row r="649" spans="1:25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</row>
    <row r="650" spans="1:25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</row>
    <row r="651" spans="1:25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</row>
    <row r="652" spans="1:25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</row>
    <row r="653" spans="1:25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</row>
    <row r="654" spans="1:25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</row>
    <row r="655" spans="1:25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</row>
    <row r="656" spans="1:25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</row>
    <row r="657" spans="1:25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</row>
    <row r="658" spans="1:25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</row>
    <row r="659" spans="1:25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</row>
    <row r="660" spans="1:25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</row>
    <row r="661" spans="1:25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</row>
    <row r="662" spans="1:25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</row>
    <row r="663" spans="1:25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</row>
    <row r="664" spans="1:25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</row>
    <row r="665" spans="1:25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</row>
    <row r="666" spans="1:25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</row>
    <row r="667" spans="1:25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</row>
    <row r="668" spans="1:25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</row>
    <row r="669" spans="1:25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</row>
    <row r="670" spans="1:25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</row>
    <row r="671" spans="1:25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</row>
    <row r="672" spans="1:25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</row>
    <row r="673" spans="1:25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</row>
    <row r="674" spans="1:25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</row>
    <row r="675" spans="1:25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</row>
    <row r="676" spans="1:25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</row>
    <row r="677" spans="1:25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</row>
    <row r="678" spans="1:25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</row>
    <row r="679" spans="1:25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</row>
    <row r="680" spans="1:25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</row>
    <row r="681" spans="1:25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</row>
    <row r="682" spans="1:25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</row>
    <row r="683" spans="1:25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</row>
    <row r="684" spans="1:25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</row>
    <row r="685" spans="1:25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</row>
    <row r="686" spans="1:25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</row>
    <row r="687" spans="1:25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</row>
    <row r="688" spans="1:25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</row>
    <row r="689" spans="1:25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</row>
    <row r="690" spans="1:25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</row>
    <row r="691" spans="1:25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</row>
    <row r="692" spans="1:25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</row>
    <row r="693" spans="1:25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</row>
    <row r="694" spans="1:25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</row>
    <row r="695" spans="1:25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</row>
    <row r="696" spans="1:25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</row>
    <row r="697" spans="1:25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</row>
    <row r="698" spans="1:25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</row>
    <row r="699" spans="1:25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</row>
    <row r="700" spans="1:25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</row>
    <row r="701" spans="1:25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</row>
    <row r="702" spans="1:25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</row>
    <row r="703" spans="1:25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</row>
    <row r="704" spans="1:25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</row>
    <row r="705" spans="1:25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</row>
    <row r="706" spans="1:25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</row>
    <row r="707" spans="1:25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</row>
    <row r="708" spans="1:25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</row>
    <row r="709" spans="1:25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</row>
    <row r="710" spans="1:25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</row>
    <row r="711" spans="1:25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</row>
    <row r="712" spans="1:25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</row>
    <row r="713" spans="1:25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</row>
    <row r="714" spans="1:25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</row>
    <row r="715" spans="1:25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</row>
    <row r="716" spans="1:25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</row>
    <row r="717" spans="1:25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</row>
    <row r="718" spans="1:25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</row>
    <row r="719" spans="1:25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</row>
    <row r="720" spans="1:25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</row>
    <row r="721" spans="1:25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</row>
    <row r="722" spans="1:25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</row>
    <row r="723" spans="1:25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</row>
    <row r="724" spans="1:25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</row>
    <row r="725" spans="1:25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</row>
    <row r="726" spans="1:25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</row>
    <row r="727" spans="1:25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</row>
    <row r="728" spans="1:25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</row>
    <row r="729" spans="1:25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</row>
    <row r="730" spans="1:25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</row>
    <row r="731" spans="1:25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</row>
    <row r="732" spans="1:25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</row>
    <row r="733" spans="1:25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</row>
    <row r="734" spans="1:25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</row>
    <row r="735" spans="1:25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</row>
    <row r="736" spans="1:25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</row>
    <row r="737" spans="1:25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</row>
    <row r="738" spans="1:25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</row>
    <row r="739" spans="1:25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</row>
    <row r="740" spans="1:25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</row>
    <row r="741" spans="1:25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</row>
    <row r="742" spans="1:25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</row>
    <row r="743" spans="1:25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</row>
    <row r="744" spans="1:25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</row>
    <row r="745" spans="1:25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</row>
    <row r="746" spans="1:25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</row>
    <row r="747" spans="1:25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</row>
    <row r="748" spans="1:25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</row>
    <row r="749" spans="1:25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</row>
    <row r="750" spans="1:25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</row>
    <row r="751" spans="1:25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</row>
    <row r="752" spans="1:25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</row>
    <row r="753" spans="1:25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</row>
    <row r="754" spans="1:25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</row>
    <row r="755" spans="1:25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</row>
    <row r="756" spans="1:25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</row>
    <row r="757" spans="1:25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</row>
    <row r="758" spans="1:25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</row>
    <row r="759" spans="1:25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</row>
    <row r="760" spans="1:25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</row>
    <row r="761" spans="1:25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</row>
    <row r="762" spans="1:25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</row>
    <row r="763" spans="1:25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</row>
    <row r="764" spans="1:25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</row>
    <row r="765" spans="1:25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</row>
    <row r="766" spans="1:25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</row>
    <row r="767" spans="1:25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</row>
    <row r="768" spans="1:25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</row>
    <row r="769" spans="1:25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</row>
    <row r="770" spans="1:25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</row>
    <row r="771" spans="1:25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</row>
    <row r="772" spans="1:25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</row>
    <row r="773" spans="1:25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</row>
    <row r="774" spans="1:25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</row>
    <row r="775" spans="1:25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</row>
    <row r="776" spans="1:25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</row>
    <row r="777" spans="1:25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</row>
    <row r="778" spans="1:25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</row>
    <row r="779" spans="1:25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</row>
    <row r="780" spans="1:25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</row>
    <row r="781" spans="1:25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</row>
    <row r="782" spans="1:25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</row>
    <row r="783" spans="1:25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</row>
    <row r="784" spans="1:25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</row>
    <row r="785" spans="1:25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</row>
    <row r="786" spans="1:25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</row>
    <row r="787" spans="1:25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</row>
    <row r="788" spans="1:25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</row>
    <row r="789" spans="1:25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</row>
    <row r="790" spans="1:25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</row>
    <row r="791" spans="1:25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</row>
    <row r="792" spans="1:25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</row>
    <row r="793" spans="1:25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</row>
    <row r="794" spans="1:25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</row>
    <row r="795" spans="1:25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</row>
    <row r="796" spans="1:25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</row>
    <row r="797" spans="1:25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</row>
    <row r="798" spans="1:25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</row>
    <row r="799" spans="1:25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</row>
    <row r="800" spans="1:25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</row>
    <row r="801" spans="1:25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</row>
    <row r="802" spans="1:25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</row>
    <row r="803" spans="1:25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</row>
    <row r="804" spans="1:25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</row>
    <row r="805" spans="1:25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</row>
    <row r="806" spans="1:25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</row>
    <row r="807" spans="1:25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</row>
    <row r="808" spans="1:25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</row>
    <row r="809" spans="1:25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</row>
    <row r="810" spans="1:25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</row>
    <row r="811" spans="1:25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</row>
    <row r="812" spans="1:25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</row>
    <row r="813" spans="1:25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</row>
    <row r="814" spans="1:25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</row>
    <row r="815" spans="1:25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</row>
    <row r="816" spans="1:25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</row>
    <row r="817" spans="1:25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</row>
    <row r="818" spans="1:25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</row>
    <row r="819" spans="1:25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</row>
    <row r="820" spans="1:25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</row>
    <row r="821" spans="1:25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</row>
    <row r="822" spans="1:25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</row>
    <row r="823" spans="1:25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</row>
    <row r="824" spans="1:25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</row>
    <row r="825" spans="1:25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</row>
    <row r="826" spans="1:25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</row>
    <row r="827" spans="1:25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</row>
    <row r="828" spans="1:25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</row>
    <row r="829" spans="1:25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</row>
    <row r="830" spans="1:25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</row>
    <row r="831" spans="1:25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</row>
    <row r="832" spans="1:25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</row>
    <row r="833" spans="1:25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</row>
    <row r="834" spans="1:25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</row>
    <row r="835" spans="1:25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</row>
    <row r="836" spans="1:25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</row>
    <row r="837" spans="1:25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</row>
    <row r="838" spans="1:25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</row>
    <row r="839" spans="1:25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</row>
    <row r="840" spans="1:25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</row>
    <row r="841" spans="1:25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</row>
    <row r="842" spans="1:25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</row>
    <row r="843" spans="1:25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</row>
    <row r="844" spans="1:25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</row>
    <row r="845" spans="1:25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</row>
    <row r="846" spans="1:25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</row>
    <row r="847" spans="1:25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</row>
    <row r="848" spans="1:25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</row>
    <row r="849" spans="1:25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</row>
    <row r="850" spans="1:25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</row>
    <row r="851" spans="1:25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</row>
    <row r="852" spans="1:25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</row>
    <row r="853" spans="1:25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</row>
    <row r="854" spans="1:25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</row>
    <row r="855" spans="1:25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</row>
    <row r="856" spans="1:25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</row>
    <row r="857" spans="1:25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</row>
    <row r="858" spans="1:25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</row>
    <row r="859" spans="1:25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</row>
    <row r="860" spans="1:25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</row>
    <row r="861" spans="1:25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</row>
    <row r="862" spans="1:25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</row>
    <row r="863" spans="1:25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</row>
    <row r="864" spans="1:25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</row>
    <row r="865" spans="1:25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</row>
    <row r="866" spans="1:25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</row>
    <row r="867" spans="1:25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</row>
    <row r="868" spans="1:25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</row>
    <row r="869" spans="1:25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</row>
    <row r="870" spans="1:25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</row>
    <row r="871" spans="1:25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</row>
    <row r="872" spans="1:25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</row>
    <row r="873" spans="1:25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</row>
    <row r="874" spans="1:25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</row>
    <row r="875" spans="1:25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</row>
    <row r="876" spans="1:25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</row>
    <row r="877" spans="1:25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</row>
    <row r="878" spans="1:25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</row>
    <row r="879" spans="1:25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</row>
    <row r="880" spans="1:25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</row>
    <row r="881" spans="1:25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</row>
    <row r="882" spans="1:25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</row>
    <row r="883" spans="1:25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</row>
    <row r="884" spans="1:25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</row>
    <row r="885" spans="1:25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</row>
    <row r="886" spans="1:25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</row>
    <row r="887" spans="1:25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</row>
    <row r="888" spans="1:25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</row>
    <row r="889" spans="1:25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</row>
    <row r="890" spans="1:25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</row>
    <row r="891" spans="1:25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</row>
    <row r="892" spans="1:25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</row>
    <row r="893" spans="1:25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</row>
    <row r="894" spans="1:25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</row>
    <row r="895" spans="1:25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</row>
    <row r="896" spans="1:25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</row>
    <row r="897" spans="1:25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</row>
    <row r="898" spans="1:25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</row>
    <row r="899" spans="1:25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</row>
    <row r="900" spans="1:25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</row>
    <row r="901" spans="1:25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</row>
    <row r="902" spans="1:25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</row>
    <row r="903" spans="1:25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</row>
    <row r="904" spans="1:25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</row>
    <row r="905" spans="1:25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</row>
    <row r="906" spans="1:25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</row>
    <row r="907" spans="1:25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</row>
    <row r="908" spans="1:25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</row>
    <row r="909" spans="1:25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</row>
    <row r="910" spans="1:25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</row>
    <row r="911" spans="1:25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</row>
    <row r="912" spans="1:25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</row>
    <row r="913" spans="1:25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</row>
    <row r="914" spans="1:25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</row>
    <row r="915" spans="1:25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</row>
    <row r="916" spans="1:25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</row>
    <row r="917" spans="1:25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</row>
    <row r="918" spans="1:25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</row>
    <row r="919" spans="1:25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</row>
    <row r="920" spans="1:25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</row>
    <row r="921" spans="1:25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</row>
    <row r="922" spans="1:25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</row>
    <row r="923" spans="1:25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</row>
    <row r="924" spans="1:25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</row>
    <row r="925" spans="1:25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</row>
    <row r="926" spans="1:25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</row>
    <row r="927" spans="1:25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</row>
    <row r="928" spans="1:25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</row>
    <row r="929" spans="1:25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</row>
    <row r="930" spans="1:25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</row>
    <row r="931" spans="1:25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</row>
    <row r="932" spans="1:25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</row>
    <row r="933" spans="1:25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</row>
    <row r="934" spans="1:25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</row>
    <row r="935" spans="1:25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</row>
    <row r="936" spans="1:25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</row>
    <row r="937" spans="1:25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</row>
    <row r="938" spans="1:25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</row>
    <row r="939" spans="1:25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</row>
    <row r="940" spans="1:25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</row>
    <row r="941" spans="1:25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</row>
    <row r="942" spans="1:25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</row>
    <row r="943" spans="1:25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</row>
    <row r="944" spans="1:25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</row>
    <row r="945" spans="1:25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</row>
    <row r="946" spans="1:25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</row>
    <row r="947" spans="1:25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</row>
    <row r="948" spans="1:25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</row>
    <row r="949" spans="1:25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</row>
    <row r="950" spans="1:25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</row>
    <row r="951" spans="1:25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</row>
    <row r="952" spans="1:25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</row>
    <row r="953" spans="1:25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</row>
    <row r="954" spans="1:25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</row>
    <row r="955" spans="1:25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</row>
    <row r="956" spans="1:25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</row>
    <row r="957" spans="1:25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</row>
    <row r="958" spans="1:25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</row>
    <row r="959" spans="1:25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</row>
    <row r="960" spans="1:25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</row>
    <row r="961" spans="1:25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</row>
    <row r="962" spans="1:25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</row>
    <row r="963" spans="1:25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</row>
    <row r="964" spans="1:25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</row>
    <row r="965" spans="1:25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</row>
    <row r="966" spans="1:25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</row>
    <row r="967" spans="1:25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</row>
    <row r="968" spans="1:25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</row>
    <row r="969" spans="1:25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</row>
    <row r="970" spans="1:25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</row>
    <row r="971" spans="1:25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</row>
    <row r="972" spans="1:25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</row>
    <row r="973" spans="1:25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</row>
    <row r="974" spans="1:25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</row>
    <row r="975" spans="1:25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</row>
    <row r="976" spans="1:25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</row>
    <row r="977" spans="1:25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</row>
    <row r="978" spans="1:25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</row>
    <row r="979" spans="1:25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</row>
    <row r="980" spans="1:25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</row>
    <row r="981" spans="1:25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</row>
    <row r="982" spans="1:25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</row>
    <row r="983" spans="1:25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</row>
    <row r="984" spans="1:25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</row>
    <row r="985" spans="1:25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</row>
    <row r="986" spans="1:25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</row>
    <row r="987" spans="1:25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</row>
    <row r="988" spans="1:25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</row>
    <row r="989" spans="1:25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</row>
    <row r="990" spans="1:25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</row>
    <row r="991" spans="1:25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</row>
    <row r="992" spans="1:25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</row>
    <row r="993" spans="1:25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</row>
    <row r="994" spans="1:25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1:25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1:25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1:25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1:25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</row>
    <row r="999" spans="1:25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</row>
  </sheetData>
  <mergeCells count="12">
    <mergeCell ref="A17:A25"/>
    <mergeCell ref="A1:H1"/>
    <mergeCell ref="A2:A3"/>
    <mergeCell ref="B2:B3"/>
    <mergeCell ref="C2:E2"/>
    <mergeCell ref="F2:H2"/>
    <mergeCell ref="A4:A12"/>
    <mergeCell ref="A13:H14"/>
    <mergeCell ref="A15:A16"/>
    <mergeCell ref="B15:B16"/>
    <mergeCell ref="C15:E15"/>
    <mergeCell ref="F15:H1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S33" sqref="S33"/>
    </sheetView>
  </sheetViews>
  <sheetFormatPr defaultRowHeight="14.6"/>
  <cols>
    <col min="2" max="11" width="7.53515625" customWidth="1"/>
  </cols>
  <sheetData>
    <row r="2" spans="1:11">
      <c r="B2" s="53" t="s">
        <v>5</v>
      </c>
      <c r="C2" s="53" t="s">
        <v>6</v>
      </c>
      <c r="D2" s="53" t="s">
        <v>7</v>
      </c>
      <c r="E2" s="53" t="s">
        <v>24</v>
      </c>
      <c r="F2" s="53" t="s">
        <v>9</v>
      </c>
      <c r="G2" s="53" t="s">
        <v>10</v>
      </c>
      <c r="H2" s="53" t="s">
        <v>11</v>
      </c>
      <c r="I2" s="53" t="s">
        <v>12</v>
      </c>
      <c r="J2" s="53" t="s">
        <v>25</v>
      </c>
      <c r="K2" t="s">
        <v>13</v>
      </c>
    </row>
    <row r="4" spans="1:11">
      <c r="A4" t="s">
        <v>5</v>
      </c>
    </row>
    <row r="5" spans="1:11">
      <c r="A5" t="s">
        <v>6</v>
      </c>
    </row>
    <row r="6" spans="1:11">
      <c r="A6" t="s">
        <v>7</v>
      </c>
    </row>
    <row r="7" spans="1:11">
      <c r="A7" t="s">
        <v>24</v>
      </c>
    </row>
    <row r="8" spans="1:11">
      <c r="A8" t="s">
        <v>9</v>
      </c>
    </row>
    <row r="9" spans="1:11">
      <c r="A9" t="s">
        <v>10</v>
      </c>
    </row>
    <row r="10" spans="1:11">
      <c r="A10" t="s">
        <v>11</v>
      </c>
    </row>
    <row r="11" spans="1:11">
      <c r="A11" t="s">
        <v>12</v>
      </c>
    </row>
    <row r="12" spans="1:11">
      <c r="A12" t="s">
        <v>25</v>
      </c>
    </row>
    <row r="13" spans="1:11">
      <c r="A13" t="s">
        <v>13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1"/>
  <sheetViews>
    <sheetView view="pageLayout" zoomScaleNormal="100" workbookViewId="0">
      <selection activeCell="S33" sqref="S33"/>
    </sheetView>
  </sheetViews>
  <sheetFormatPr defaultColWidth="9.07421875" defaultRowHeight="14.6"/>
  <cols>
    <col min="1" max="1" width="13.07421875" style="55" customWidth="1"/>
    <col min="2" max="2" width="9.07421875" style="55"/>
    <col min="3" max="3" width="6.69140625" style="55" customWidth="1"/>
    <col min="4" max="4" width="7.4609375" style="55" customWidth="1"/>
    <col min="5" max="5" width="6.69140625" style="55" customWidth="1"/>
    <col min="6" max="6" width="8.53515625" style="55" customWidth="1"/>
    <col min="7" max="7" width="6.69140625" style="55" customWidth="1"/>
    <col min="8" max="8" width="8.07421875" style="55" customWidth="1"/>
    <col min="9" max="11" width="6.69140625" style="55" customWidth="1"/>
    <col min="12" max="12" width="8.4609375" style="55" customWidth="1"/>
    <col min="13" max="13" width="8.07421875" style="55" customWidth="1"/>
    <col min="14" max="20" width="9.07421875" style="55"/>
    <col min="21" max="21" width="6.84375" style="55" customWidth="1"/>
    <col min="22" max="16384" width="9.07421875" style="55"/>
  </cols>
  <sheetData>
    <row r="2" spans="1:13">
      <c r="A2" s="498" t="s">
        <v>109</v>
      </c>
      <c r="B2" s="498"/>
      <c r="C2" s="498"/>
      <c r="D2" s="498"/>
      <c r="E2" s="498"/>
      <c r="F2" s="498"/>
      <c r="G2" s="498"/>
      <c r="H2" s="498"/>
      <c r="I2" s="498"/>
      <c r="J2" s="498"/>
      <c r="K2" s="498"/>
      <c r="L2" s="498"/>
      <c r="M2" s="498"/>
    </row>
    <row r="3" spans="1:13" ht="22.5" customHeight="1">
      <c r="A3" s="499" t="s">
        <v>110</v>
      </c>
      <c r="B3" s="56"/>
      <c r="C3" s="499" t="s">
        <v>0</v>
      </c>
      <c r="D3" s="499"/>
      <c r="E3" s="499"/>
      <c r="F3" s="499"/>
      <c r="G3" s="499"/>
      <c r="H3" s="499"/>
      <c r="I3" s="499"/>
      <c r="J3" s="499"/>
      <c r="K3" s="499"/>
      <c r="L3" s="499"/>
      <c r="M3" s="499"/>
    </row>
    <row r="4" spans="1:13" ht="23.25" customHeight="1">
      <c r="A4" s="499"/>
      <c r="B4" s="56" t="s">
        <v>111</v>
      </c>
      <c r="C4" s="57" t="str">
        <f>Sheet1!B2</f>
        <v>ANG</v>
      </c>
      <c r="D4" s="57" t="str">
        <f>Sheet1!C2</f>
        <v>A&amp;B</v>
      </c>
      <c r="E4" s="57" t="str">
        <f>Sheet1!D2</f>
        <v>DOM</v>
      </c>
      <c r="F4" s="57" t="str">
        <f>Sheet1!E2</f>
        <v>GRD</v>
      </c>
      <c r="G4" s="57" t="str">
        <f>Sheet1!F2</f>
        <v>MON</v>
      </c>
      <c r="H4" s="57" t="str">
        <f>Sheet1!G2</f>
        <v>SKN</v>
      </c>
      <c r="I4" s="57" t="str">
        <f>Sheet1!H2</f>
        <v>SLU</v>
      </c>
      <c r="J4" s="57" t="str">
        <f>Sheet1!I2</f>
        <v>SVG</v>
      </c>
      <c r="K4" s="57" t="str">
        <f>Sheet1!J2</f>
        <v>VI</v>
      </c>
      <c r="L4" s="499" t="str">
        <f>Sheet1!K2</f>
        <v>OECS</v>
      </c>
      <c r="M4" s="499"/>
    </row>
    <row r="5" spans="1:13">
      <c r="A5" s="497" t="s">
        <v>112</v>
      </c>
      <c r="B5" s="7" t="s">
        <v>36</v>
      </c>
      <c r="C5" s="59"/>
      <c r="D5" s="59"/>
      <c r="E5" s="59"/>
      <c r="F5" s="59">
        <v>8</v>
      </c>
      <c r="G5" s="59"/>
      <c r="H5" s="59">
        <v>39</v>
      </c>
      <c r="I5" s="59"/>
      <c r="J5" s="59"/>
      <c r="K5" s="59"/>
      <c r="L5" s="59">
        <f>SUM(C5:K5)</f>
        <v>47</v>
      </c>
      <c r="M5" s="496">
        <f>SUM(L5:L6)</f>
        <v>86</v>
      </c>
    </row>
    <row r="6" spans="1:13">
      <c r="A6" s="497"/>
      <c r="B6" s="7" t="s">
        <v>37</v>
      </c>
      <c r="C6" s="59"/>
      <c r="D6" s="59"/>
      <c r="E6" s="59"/>
      <c r="F6" s="59">
        <v>3</v>
      </c>
      <c r="G6" s="59"/>
      <c r="H6" s="59">
        <v>36</v>
      </c>
      <c r="I6" s="59"/>
      <c r="J6" s="59"/>
      <c r="K6" s="59"/>
      <c r="L6" s="59">
        <f>SUM(C6:K6)</f>
        <v>39</v>
      </c>
      <c r="M6" s="496"/>
    </row>
    <row r="7" spans="1:13">
      <c r="A7" s="497" t="s">
        <v>113</v>
      </c>
      <c r="B7" s="7" t="s">
        <v>36</v>
      </c>
      <c r="C7" s="59"/>
      <c r="D7" s="59"/>
      <c r="E7" s="59"/>
      <c r="F7" s="59">
        <v>17</v>
      </c>
      <c r="G7" s="59">
        <v>17</v>
      </c>
      <c r="H7" s="59">
        <v>67</v>
      </c>
      <c r="I7" s="59"/>
      <c r="J7" s="59">
        <v>10</v>
      </c>
      <c r="K7" s="59"/>
      <c r="L7" s="59">
        <f t="shared" ref="L7:L18" si="0">SUM(C7:K7)</f>
        <v>111</v>
      </c>
      <c r="M7" s="496">
        <f t="shared" ref="M7" si="1">SUM(L7:L8)</f>
        <v>229</v>
      </c>
    </row>
    <row r="8" spans="1:13">
      <c r="A8" s="497"/>
      <c r="B8" s="7" t="s">
        <v>37</v>
      </c>
      <c r="C8" s="59"/>
      <c r="D8" s="59"/>
      <c r="E8" s="59"/>
      <c r="F8" s="59">
        <v>15</v>
      </c>
      <c r="G8" s="59">
        <v>14</v>
      </c>
      <c r="H8" s="59">
        <v>79</v>
      </c>
      <c r="I8" s="59"/>
      <c r="J8" s="59">
        <v>10</v>
      </c>
      <c r="K8" s="59"/>
      <c r="L8" s="59">
        <f t="shared" si="0"/>
        <v>118</v>
      </c>
      <c r="M8" s="496"/>
    </row>
    <row r="9" spans="1:13">
      <c r="A9" s="497" t="s">
        <v>114</v>
      </c>
      <c r="B9" s="7" t="s">
        <v>36</v>
      </c>
      <c r="C9" s="59"/>
      <c r="D9" s="59"/>
      <c r="E9" s="59"/>
      <c r="F9" s="59">
        <v>163</v>
      </c>
      <c r="G9" s="59">
        <v>20</v>
      </c>
      <c r="H9" s="59">
        <v>108</v>
      </c>
      <c r="I9" s="59"/>
      <c r="J9" s="59">
        <v>125</v>
      </c>
      <c r="K9" s="59">
        <v>1</v>
      </c>
      <c r="L9" s="59">
        <f t="shared" si="0"/>
        <v>417</v>
      </c>
      <c r="M9" s="496">
        <f t="shared" ref="M9" si="2">SUM(L9:L10)</f>
        <v>845</v>
      </c>
    </row>
    <row r="10" spans="1:13">
      <c r="A10" s="497"/>
      <c r="B10" s="7" t="s">
        <v>37</v>
      </c>
      <c r="C10" s="59"/>
      <c r="D10" s="59"/>
      <c r="E10" s="59"/>
      <c r="F10" s="59">
        <v>194</v>
      </c>
      <c r="G10" s="59">
        <v>18</v>
      </c>
      <c r="H10" s="59">
        <v>112</v>
      </c>
      <c r="I10" s="59"/>
      <c r="J10" s="59">
        <v>103</v>
      </c>
      <c r="K10" s="59">
        <v>1</v>
      </c>
      <c r="L10" s="59">
        <f t="shared" si="0"/>
        <v>428</v>
      </c>
      <c r="M10" s="496"/>
    </row>
    <row r="11" spans="1:13">
      <c r="A11" s="497" t="s">
        <v>115</v>
      </c>
      <c r="B11" s="7" t="s">
        <v>36</v>
      </c>
      <c r="C11" s="59"/>
      <c r="D11" s="59"/>
      <c r="E11" s="59">
        <v>85</v>
      </c>
      <c r="F11" s="59">
        <v>501</v>
      </c>
      <c r="G11" s="59">
        <v>19</v>
      </c>
      <c r="H11" s="59">
        <v>153</v>
      </c>
      <c r="I11" s="59"/>
      <c r="J11" s="59">
        <v>68</v>
      </c>
      <c r="K11" s="59">
        <v>4</v>
      </c>
      <c r="L11" s="59">
        <f t="shared" si="0"/>
        <v>830</v>
      </c>
      <c r="M11" s="496">
        <f t="shared" ref="M11" si="3">SUM(L11:L12)</f>
        <v>1645</v>
      </c>
    </row>
    <row r="12" spans="1:13">
      <c r="A12" s="497"/>
      <c r="B12" s="7" t="s">
        <v>37</v>
      </c>
      <c r="C12" s="59"/>
      <c r="D12" s="59"/>
      <c r="E12" s="59">
        <v>74</v>
      </c>
      <c r="F12" s="59">
        <v>510</v>
      </c>
      <c r="G12" s="59">
        <v>14</v>
      </c>
      <c r="H12" s="59">
        <v>155</v>
      </c>
      <c r="I12" s="59"/>
      <c r="J12" s="59">
        <v>60</v>
      </c>
      <c r="K12" s="59">
        <v>2</v>
      </c>
      <c r="L12" s="59">
        <f t="shared" si="0"/>
        <v>815</v>
      </c>
      <c r="M12" s="496"/>
    </row>
    <row r="13" spans="1:13">
      <c r="A13" s="497" t="s">
        <v>116</v>
      </c>
      <c r="B13" s="7" t="s">
        <v>36</v>
      </c>
      <c r="C13" s="59"/>
      <c r="D13" s="59"/>
      <c r="E13" s="59">
        <v>87</v>
      </c>
      <c r="F13" s="59">
        <v>399</v>
      </c>
      <c r="G13" s="59">
        <v>5</v>
      </c>
      <c r="H13" s="59">
        <v>142</v>
      </c>
      <c r="I13" s="59"/>
      <c r="J13" s="59">
        <v>13</v>
      </c>
      <c r="K13" s="59">
        <v>2</v>
      </c>
      <c r="L13" s="59">
        <f t="shared" si="0"/>
        <v>648</v>
      </c>
      <c r="M13" s="496">
        <f t="shared" ref="M13" si="4">SUM(L13:L14)</f>
        <v>1229</v>
      </c>
    </row>
    <row r="14" spans="1:13">
      <c r="A14" s="497"/>
      <c r="B14" s="7" t="s">
        <v>37</v>
      </c>
      <c r="C14" s="59"/>
      <c r="D14" s="59"/>
      <c r="E14" s="59">
        <v>72</v>
      </c>
      <c r="F14" s="59">
        <v>353</v>
      </c>
      <c r="G14" s="59">
        <v>9</v>
      </c>
      <c r="H14" s="59">
        <v>126</v>
      </c>
      <c r="I14" s="59"/>
      <c r="J14" s="59">
        <v>17</v>
      </c>
      <c r="K14" s="59">
        <v>4</v>
      </c>
      <c r="L14" s="59">
        <f t="shared" si="0"/>
        <v>581</v>
      </c>
      <c r="M14" s="496"/>
    </row>
    <row r="15" spans="1:13">
      <c r="A15" s="497" t="s">
        <v>117</v>
      </c>
      <c r="B15" s="7" t="s">
        <v>36</v>
      </c>
      <c r="C15" s="59"/>
      <c r="D15" s="59"/>
      <c r="E15" s="59"/>
      <c r="F15" s="59">
        <v>144</v>
      </c>
      <c r="G15" s="59"/>
      <c r="H15" s="59">
        <v>1</v>
      </c>
      <c r="I15" s="59"/>
      <c r="J15" s="59"/>
      <c r="K15" s="59"/>
      <c r="L15" s="59">
        <f t="shared" si="0"/>
        <v>145</v>
      </c>
      <c r="M15" s="496">
        <f t="shared" ref="M15" si="5">SUM(L15:L16)</f>
        <v>300</v>
      </c>
    </row>
    <row r="16" spans="1:13">
      <c r="A16" s="497"/>
      <c r="B16" s="7" t="s">
        <v>37</v>
      </c>
      <c r="C16" s="59"/>
      <c r="D16" s="59"/>
      <c r="E16" s="59"/>
      <c r="F16" s="59">
        <v>154</v>
      </c>
      <c r="G16" s="59"/>
      <c r="H16" s="59">
        <v>1</v>
      </c>
      <c r="I16" s="59"/>
      <c r="J16" s="59"/>
      <c r="K16" s="59"/>
      <c r="L16" s="59">
        <f t="shared" si="0"/>
        <v>155</v>
      </c>
      <c r="M16" s="496"/>
    </row>
    <row r="17" spans="1:13" ht="18" customHeight="1">
      <c r="A17" s="497" t="s">
        <v>118</v>
      </c>
      <c r="B17" s="7" t="s">
        <v>36</v>
      </c>
      <c r="C17" s="59"/>
      <c r="D17" s="59"/>
      <c r="E17" s="59"/>
      <c r="F17" s="59"/>
      <c r="G17" s="59"/>
      <c r="H17" s="59"/>
      <c r="I17" s="59"/>
      <c r="J17" s="59"/>
      <c r="K17" s="59"/>
      <c r="L17" s="59">
        <f t="shared" si="0"/>
        <v>0</v>
      </c>
      <c r="M17" s="496">
        <f t="shared" ref="M17" si="6">SUM(L17:L18)</f>
        <v>0</v>
      </c>
    </row>
    <row r="18" spans="1:13" ht="16.5" customHeight="1">
      <c r="A18" s="497"/>
      <c r="B18" s="7" t="s">
        <v>37</v>
      </c>
      <c r="C18" s="59"/>
      <c r="D18" s="59"/>
      <c r="E18" s="59"/>
      <c r="F18" s="59"/>
      <c r="G18" s="59"/>
      <c r="H18" s="59"/>
      <c r="I18" s="59"/>
      <c r="J18" s="59"/>
      <c r="K18" s="59"/>
      <c r="L18" s="59">
        <f t="shared" si="0"/>
        <v>0</v>
      </c>
      <c r="M18" s="496"/>
    </row>
    <row r="19" spans="1:13">
      <c r="A19" s="495" t="s">
        <v>3</v>
      </c>
      <c r="B19" s="62" t="s">
        <v>36</v>
      </c>
      <c r="C19" s="60">
        <f>SUM(C5,C7,C9,C11,C13,C15,C17,)</f>
        <v>0</v>
      </c>
      <c r="D19" s="60">
        <f t="shared" ref="D19:L20" si="7">SUM(D5,D7,D9,D11,D13,D15,D17,)</f>
        <v>0</v>
      </c>
      <c r="E19" s="60">
        <f t="shared" si="7"/>
        <v>172</v>
      </c>
      <c r="F19" s="60">
        <f>SUM(F5,F7,F9,F11,F13,F15,F17,)</f>
        <v>1232</v>
      </c>
      <c r="G19" s="60">
        <f t="shared" si="7"/>
        <v>61</v>
      </c>
      <c r="H19" s="60">
        <f t="shared" si="7"/>
        <v>510</v>
      </c>
      <c r="I19" s="60">
        <f t="shared" si="7"/>
        <v>0</v>
      </c>
      <c r="J19" s="60">
        <f t="shared" si="7"/>
        <v>216</v>
      </c>
      <c r="K19" s="60">
        <f t="shared" si="7"/>
        <v>7</v>
      </c>
      <c r="L19" s="60">
        <f t="shared" si="7"/>
        <v>2198</v>
      </c>
      <c r="M19" s="496">
        <f t="shared" ref="M19" si="8">SUM(L19:L20)</f>
        <v>4334</v>
      </c>
    </row>
    <row r="20" spans="1:13">
      <c r="A20" s="495"/>
      <c r="B20" s="62" t="s">
        <v>37</v>
      </c>
      <c r="C20" s="60">
        <f>SUM(C6,C8,C10,C12,C14,C16,C18,)</f>
        <v>0</v>
      </c>
      <c r="D20" s="60">
        <f t="shared" si="7"/>
        <v>0</v>
      </c>
      <c r="E20" s="60">
        <f t="shared" si="7"/>
        <v>146</v>
      </c>
      <c r="F20" s="60">
        <f t="shared" si="7"/>
        <v>1229</v>
      </c>
      <c r="G20" s="60">
        <f t="shared" si="7"/>
        <v>55</v>
      </c>
      <c r="H20" s="60">
        <f t="shared" si="7"/>
        <v>509</v>
      </c>
      <c r="I20" s="60">
        <f t="shared" si="7"/>
        <v>0</v>
      </c>
      <c r="J20" s="60">
        <f t="shared" si="7"/>
        <v>190</v>
      </c>
      <c r="K20" s="60">
        <f t="shared" si="7"/>
        <v>7</v>
      </c>
      <c r="L20" s="60">
        <f t="shared" si="7"/>
        <v>2136</v>
      </c>
      <c r="M20" s="496"/>
    </row>
    <row r="21" spans="1:13" ht="16.5" customHeight="1">
      <c r="A21" s="495"/>
      <c r="B21" s="7" t="s">
        <v>38</v>
      </c>
      <c r="C21" s="59">
        <f>SUM(C19:C20)</f>
        <v>0</v>
      </c>
      <c r="D21" s="59">
        <f t="shared" ref="D21:L21" si="9">SUM(D19:D20)</f>
        <v>0</v>
      </c>
      <c r="E21" s="59">
        <f t="shared" si="9"/>
        <v>318</v>
      </c>
      <c r="F21" s="59">
        <f t="shared" si="9"/>
        <v>2461</v>
      </c>
      <c r="G21" s="59">
        <f t="shared" si="9"/>
        <v>116</v>
      </c>
      <c r="H21" s="59">
        <f t="shared" si="9"/>
        <v>1019</v>
      </c>
      <c r="I21" s="59">
        <f t="shared" si="9"/>
        <v>0</v>
      </c>
      <c r="J21" s="59">
        <f t="shared" si="9"/>
        <v>406</v>
      </c>
      <c r="K21" s="59">
        <f t="shared" si="9"/>
        <v>14</v>
      </c>
      <c r="L21" s="59">
        <f t="shared" si="9"/>
        <v>4334</v>
      </c>
      <c r="M21" s="59"/>
    </row>
  </sheetData>
  <mergeCells count="20">
    <mergeCell ref="A2:M2"/>
    <mergeCell ref="A3:A4"/>
    <mergeCell ref="C3:M3"/>
    <mergeCell ref="L4:M4"/>
    <mergeCell ref="A5:A6"/>
    <mergeCell ref="M5:M6"/>
    <mergeCell ref="A7:A8"/>
    <mergeCell ref="M7:M8"/>
    <mergeCell ref="A9:A10"/>
    <mergeCell ref="M9:M10"/>
    <mergeCell ref="A11:A12"/>
    <mergeCell ref="M11:M12"/>
    <mergeCell ref="A19:A21"/>
    <mergeCell ref="M19:M20"/>
    <mergeCell ref="A13:A14"/>
    <mergeCell ref="M13:M14"/>
    <mergeCell ref="A15:A16"/>
    <mergeCell ref="M15:M16"/>
    <mergeCell ref="A17:A18"/>
    <mergeCell ref="M17:M18"/>
  </mergeCells>
  <pageMargins left="0.7" right="0.7" top="0.75" bottom="0.75" header="0.3" footer="0.3"/>
  <pageSetup scale="8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1"/>
  <sheetViews>
    <sheetView view="pageLayout" topLeftCell="A3" zoomScaleNormal="100" workbookViewId="0">
      <selection activeCell="S33" sqref="S33"/>
    </sheetView>
  </sheetViews>
  <sheetFormatPr defaultColWidth="9.07421875" defaultRowHeight="14.6"/>
  <cols>
    <col min="1" max="1" width="9.07421875" style="55" customWidth="1"/>
    <col min="2" max="2" width="7.07421875" style="55" customWidth="1"/>
    <col min="3" max="3" width="7.53515625" style="55" customWidth="1"/>
    <col min="4" max="4" width="5.53515625" style="55" bestFit="1" customWidth="1"/>
    <col min="5" max="6" width="8.3046875" style="55" bestFit="1" customWidth="1"/>
    <col min="7" max="7" width="7.53515625" style="55" customWidth="1"/>
    <col min="8" max="8" width="8.3046875" style="55" bestFit="1" customWidth="1"/>
    <col min="9" max="9" width="5.07421875" style="55" bestFit="1" customWidth="1"/>
    <col min="10" max="10" width="8.3046875" style="55" bestFit="1" customWidth="1"/>
    <col min="11" max="11" width="7.53515625" style="55" customWidth="1"/>
    <col min="12" max="12" width="8.3046875" style="55" bestFit="1" customWidth="1"/>
    <col min="13" max="13" width="9.4609375" style="55" customWidth="1"/>
    <col min="14" max="16384" width="9.07421875" style="55"/>
  </cols>
  <sheetData>
    <row r="2" spans="1:13">
      <c r="A2" s="63" t="s">
        <v>119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1:13" ht="31.5" customHeight="1">
      <c r="A3" s="504" t="s">
        <v>120</v>
      </c>
      <c r="B3" s="64"/>
      <c r="C3" s="504" t="s">
        <v>0</v>
      </c>
      <c r="D3" s="504"/>
      <c r="E3" s="504"/>
      <c r="F3" s="504"/>
      <c r="G3" s="504"/>
      <c r="H3" s="504"/>
      <c r="I3" s="504"/>
      <c r="J3" s="504"/>
      <c r="K3" s="504"/>
      <c r="L3" s="504"/>
      <c r="M3" s="504"/>
    </row>
    <row r="4" spans="1:13">
      <c r="A4" s="504"/>
      <c r="B4" s="64" t="s">
        <v>111</v>
      </c>
      <c r="C4" s="65" t="str">
        <f>Sheet1!B2</f>
        <v>ANG</v>
      </c>
      <c r="D4" s="65" t="str">
        <f>Sheet1!C2</f>
        <v>A&amp;B</v>
      </c>
      <c r="E4" s="65" t="str">
        <f>Sheet1!D2</f>
        <v>DOM</v>
      </c>
      <c r="F4" s="65" t="str">
        <f>Sheet1!E2</f>
        <v>GRD</v>
      </c>
      <c r="G4" s="65" t="str">
        <f>Sheet1!F2</f>
        <v>MON</v>
      </c>
      <c r="H4" s="65" t="str">
        <f>Sheet1!G2</f>
        <v>SKN</v>
      </c>
      <c r="I4" s="65" t="str">
        <f>Sheet1!H2</f>
        <v>SLU</v>
      </c>
      <c r="J4" s="65" t="str">
        <f>Sheet1!I2</f>
        <v>SVG</v>
      </c>
      <c r="K4" s="65" t="str">
        <f>Sheet1!J2</f>
        <v>VI</v>
      </c>
      <c r="L4" s="504" t="str">
        <f>Sheet1!K2</f>
        <v>OECS</v>
      </c>
      <c r="M4" s="504"/>
    </row>
    <row r="5" spans="1:13" ht="15" customHeight="1">
      <c r="A5" s="500" t="s">
        <v>112</v>
      </c>
      <c r="B5" s="66" t="s">
        <v>36</v>
      </c>
      <c r="C5" s="67"/>
      <c r="D5" s="67"/>
      <c r="E5" s="67"/>
      <c r="F5" s="67">
        <v>63</v>
      </c>
      <c r="G5" s="67"/>
      <c r="H5" s="67">
        <v>62</v>
      </c>
      <c r="I5" s="67"/>
      <c r="J5" s="67">
        <v>41</v>
      </c>
      <c r="K5" s="67">
        <v>39</v>
      </c>
      <c r="L5" s="67">
        <f>SUM(C5:K5)</f>
        <v>205</v>
      </c>
      <c r="M5" s="501">
        <f>SUM(L5:L6)</f>
        <v>460</v>
      </c>
    </row>
    <row r="6" spans="1:13" ht="15" customHeight="1">
      <c r="A6" s="500"/>
      <c r="B6" s="66" t="s">
        <v>37</v>
      </c>
      <c r="C6" s="67"/>
      <c r="D6" s="67"/>
      <c r="E6" s="67"/>
      <c r="F6" s="67">
        <v>68</v>
      </c>
      <c r="G6" s="67"/>
      <c r="H6" s="67">
        <v>81</v>
      </c>
      <c r="I6" s="67"/>
      <c r="J6" s="67">
        <v>67</v>
      </c>
      <c r="K6" s="67">
        <v>39</v>
      </c>
      <c r="L6" s="67">
        <f>SUM(C6:K6)</f>
        <v>255</v>
      </c>
      <c r="M6" s="501"/>
    </row>
    <row r="7" spans="1:13" ht="15" customHeight="1">
      <c r="A7" s="500" t="s">
        <v>113</v>
      </c>
      <c r="B7" s="66" t="s">
        <v>36</v>
      </c>
      <c r="C7" s="67"/>
      <c r="D7" s="67"/>
      <c r="E7" s="67"/>
      <c r="F7" s="67">
        <v>87</v>
      </c>
      <c r="G7" s="67"/>
      <c r="H7" s="67">
        <v>110</v>
      </c>
      <c r="I7" s="67"/>
      <c r="J7" s="67">
        <v>111</v>
      </c>
      <c r="K7" s="67">
        <v>63</v>
      </c>
      <c r="L7" s="67">
        <f t="shared" ref="L7:L18" si="0">SUM(C7:K7)</f>
        <v>371</v>
      </c>
      <c r="M7" s="501">
        <f t="shared" ref="M7" si="1">SUM(L7:L8)</f>
        <v>713</v>
      </c>
    </row>
    <row r="8" spans="1:13" ht="15" customHeight="1">
      <c r="A8" s="500"/>
      <c r="B8" s="66" t="s">
        <v>37</v>
      </c>
      <c r="C8" s="67"/>
      <c r="D8" s="67"/>
      <c r="E8" s="67"/>
      <c r="F8" s="67">
        <v>77</v>
      </c>
      <c r="G8" s="67"/>
      <c r="H8" s="67">
        <v>88</v>
      </c>
      <c r="I8" s="67"/>
      <c r="J8" s="67">
        <v>120</v>
      </c>
      <c r="K8" s="67">
        <v>57</v>
      </c>
      <c r="L8" s="67">
        <f t="shared" si="0"/>
        <v>342</v>
      </c>
      <c r="M8" s="501"/>
    </row>
    <row r="9" spans="1:13" ht="15" customHeight="1">
      <c r="A9" s="500" t="s">
        <v>114</v>
      </c>
      <c r="B9" s="66" t="s">
        <v>36</v>
      </c>
      <c r="C9" s="67"/>
      <c r="D9" s="67"/>
      <c r="E9" s="67">
        <v>222</v>
      </c>
      <c r="F9" s="67">
        <v>170</v>
      </c>
      <c r="G9" s="67"/>
      <c r="H9" s="67">
        <v>145</v>
      </c>
      <c r="I9" s="67"/>
      <c r="J9" s="67">
        <v>317</v>
      </c>
      <c r="K9" s="67">
        <v>83</v>
      </c>
      <c r="L9" s="67">
        <f t="shared" si="0"/>
        <v>937</v>
      </c>
      <c r="M9" s="501">
        <f t="shared" ref="M9" si="2">SUM(L9:L10)</f>
        <v>1782</v>
      </c>
    </row>
    <row r="10" spans="1:13" ht="15" customHeight="1">
      <c r="A10" s="500"/>
      <c r="B10" s="66" t="s">
        <v>37</v>
      </c>
      <c r="C10" s="67"/>
      <c r="D10" s="67"/>
      <c r="E10" s="67">
        <v>211</v>
      </c>
      <c r="F10" s="67">
        <v>173</v>
      </c>
      <c r="G10" s="67"/>
      <c r="H10" s="67">
        <v>119</v>
      </c>
      <c r="I10" s="67"/>
      <c r="J10" s="67">
        <v>272</v>
      </c>
      <c r="K10" s="67">
        <v>70</v>
      </c>
      <c r="L10" s="67">
        <f t="shared" si="0"/>
        <v>845</v>
      </c>
      <c r="M10" s="501"/>
    </row>
    <row r="11" spans="1:13" ht="15" customHeight="1">
      <c r="A11" s="500" t="s">
        <v>115</v>
      </c>
      <c r="B11" s="66" t="s">
        <v>36</v>
      </c>
      <c r="C11" s="67"/>
      <c r="D11" s="67"/>
      <c r="E11" s="67">
        <v>209</v>
      </c>
      <c r="F11" s="67">
        <v>189</v>
      </c>
      <c r="G11" s="67"/>
      <c r="H11" s="67">
        <v>184</v>
      </c>
      <c r="I11" s="67"/>
      <c r="J11" s="67">
        <v>484</v>
      </c>
      <c r="K11" s="67">
        <v>108</v>
      </c>
      <c r="L11" s="67">
        <f t="shared" si="0"/>
        <v>1174</v>
      </c>
      <c r="M11" s="501">
        <f t="shared" ref="M11" si="3">SUM(L11:L12)</f>
        <v>2301</v>
      </c>
    </row>
    <row r="12" spans="1:13" ht="15" customHeight="1">
      <c r="A12" s="500"/>
      <c r="B12" s="66" t="s">
        <v>37</v>
      </c>
      <c r="C12" s="67"/>
      <c r="D12" s="67"/>
      <c r="E12" s="67">
        <v>218</v>
      </c>
      <c r="F12" s="67">
        <v>175</v>
      </c>
      <c r="G12" s="67"/>
      <c r="H12" s="67">
        <v>170</v>
      </c>
      <c r="I12" s="67"/>
      <c r="J12" s="67">
        <v>462</v>
      </c>
      <c r="K12" s="67">
        <v>102</v>
      </c>
      <c r="L12" s="67">
        <f t="shared" si="0"/>
        <v>1127</v>
      </c>
      <c r="M12" s="501"/>
    </row>
    <row r="13" spans="1:13" ht="15" customHeight="1">
      <c r="A13" s="500" t="s">
        <v>116</v>
      </c>
      <c r="B13" s="66" t="s">
        <v>36</v>
      </c>
      <c r="C13" s="67"/>
      <c r="D13" s="67"/>
      <c r="E13" s="67"/>
      <c r="F13" s="67">
        <v>139</v>
      </c>
      <c r="G13" s="67"/>
      <c r="H13" s="67">
        <v>188</v>
      </c>
      <c r="I13" s="67"/>
      <c r="J13" s="67">
        <v>361</v>
      </c>
      <c r="K13" s="67">
        <v>96</v>
      </c>
      <c r="L13" s="67">
        <f t="shared" si="0"/>
        <v>784</v>
      </c>
      <c r="M13" s="501">
        <f t="shared" ref="M13" si="4">SUM(L13:L14)</f>
        <v>1528</v>
      </c>
    </row>
    <row r="14" spans="1:13" ht="15" customHeight="1">
      <c r="A14" s="500"/>
      <c r="B14" s="66" t="s">
        <v>37</v>
      </c>
      <c r="C14" s="67"/>
      <c r="D14" s="67"/>
      <c r="E14" s="67"/>
      <c r="F14" s="67">
        <v>109</v>
      </c>
      <c r="G14" s="67"/>
      <c r="H14" s="67">
        <v>168</v>
      </c>
      <c r="I14" s="67"/>
      <c r="J14" s="67">
        <v>353</v>
      </c>
      <c r="K14" s="67">
        <v>114</v>
      </c>
      <c r="L14" s="67">
        <f t="shared" si="0"/>
        <v>744</v>
      </c>
      <c r="M14" s="501"/>
    </row>
    <row r="15" spans="1:13" ht="15" customHeight="1">
      <c r="A15" s="500" t="s">
        <v>117</v>
      </c>
      <c r="B15" s="66" t="s">
        <v>36</v>
      </c>
      <c r="C15" s="67"/>
      <c r="D15" s="67"/>
      <c r="E15" s="67"/>
      <c r="F15" s="67">
        <v>31</v>
      </c>
      <c r="G15" s="67"/>
      <c r="H15" s="67">
        <v>14</v>
      </c>
      <c r="I15" s="67"/>
      <c r="J15" s="67">
        <v>83</v>
      </c>
      <c r="K15" s="67">
        <v>19</v>
      </c>
      <c r="L15" s="67">
        <f t="shared" si="0"/>
        <v>147</v>
      </c>
      <c r="M15" s="501">
        <f t="shared" ref="M15" si="5">SUM(L15:L16)</f>
        <v>257</v>
      </c>
    </row>
    <row r="16" spans="1:13" ht="15" customHeight="1">
      <c r="A16" s="500"/>
      <c r="B16" s="66" t="s">
        <v>37</v>
      </c>
      <c r="C16" s="67"/>
      <c r="D16" s="67"/>
      <c r="E16" s="67"/>
      <c r="F16" s="67">
        <v>25</v>
      </c>
      <c r="G16" s="67"/>
      <c r="H16" s="67">
        <v>3</v>
      </c>
      <c r="I16" s="67"/>
      <c r="J16" s="67">
        <v>65</v>
      </c>
      <c r="K16" s="67">
        <v>17</v>
      </c>
      <c r="L16" s="67">
        <f t="shared" si="0"/>
        <v>110</v>
      </c>
      <c r="M16" s="501"/>
    </row>
    <row r="17" spans="1:13" ht="15" customHeight="1">
      <c r="A17" s="500" t="s">
        <v>118</v>
      </c>
      <c r="B17" s="66" t="s">
        <v>36</v>
      </c>
      <c r="C17" s="67"/>
      <c r="D17" s="67"/>
      <c r="E17" s="67">
        <v>109</v>
      </c>
      <c r="F17" s="67"/>
      <c r="G17" s="67"/>
      <c r="H17" s="67"/>
      <c r="I17" s="67"/>
      <c r="J17" s="67"/>
      <c r="K17" s="67"/>
      <c r="L17" s="67">
        <f t="shared" si="0"/>
        <v>109</v>
      </c>
      <c r="M17" s="501">
        <f t="shared" ref="M17" si="6">SUM(L17:L18)</f>
        <v>215</v>
      </c>
    </row>
    <row r="18" spans="1:13" ht="15" customHeight="1">
      <c r="A18" s="500"/>
      <c r="B18" s="66" t="s">
        <v>37</v>
      </c>
      <c r="C18" s="67"/>
      <c r="D18" s="67"/>
      <c r="E18" s="67">
        <v>106</v>
      </c>
      <c r="F18" s="67"/>
      <c r="G18" s="67"/>
      <c r="H18" s="67"/>
      <c r="I18" s="67"/>
      <c r="J18" s="67"/>
      <c r="K18" s="67"/>
      <c r="L18" s="67">
        <f t="shared" si="0"/>
        <v>106</v>
      </c>
      <c r="M18" s="501"/>
    </row>
    <row r="19" spans="1:13" ht="15" customHeight="1">
      <c r="A19" s="502" t="s">
        <v>3</v>
      </c>
      <c r="B19" s="69" t="s">
        <v>36</v>
      </c>
      <c r="C19" s="68">
        <f>SUM(C5,C7,C9,C11,C13,C15,C17,)</f>
        <v>0</v>
      </c>
      <c r="D19" s="68">
        <f t="shared" ref="D19:L20" si="7">SUM(D5,D7,D9,D11,D13,D15,D17,)</f>
        <v>0</v>
      </c>
      <c r="E19" s="68">
        <f t="shared" si="7"/>
        <v>540</v>
      </c>
      <c r="F19" s="68">
        <f t="shared" si="7"/>
        <v>679</v>
      </c>
      <c r="G19" s="68">
        <f t="shared" si="7"/>
        <v>0</v>
      </c>
      <c r="H19" s="68">
        <f t="shared" si="7"/>
        <v>703</v>
      </c>
      <c r="I19" s="68">
        <f t="shared" si="7"/>
        <v>0</v>
      </c>
      <c r="J19" s="68">
        <f t="shared" si="7"/>
        <v>1397</v>
      </c>
      <c r="K19" s="68">
        <f t="shared" si="7"/>
        <v>408</v>
      </c>
      <c r="L19" s="68">
        <f t="shared" si="7"/>
        <v>3727</v>
      </c>
      <c r="M19" s="503">
        <f t="shared" ref="M19" si="8">SUM(L19:L20)</f>
        <v>7256</v>
      </c>
    </row>
    <row r="20" spans="1:13" ht="15" customHeight="1">
      <c r="A20" s="502"/>
      <c r="B20" s="69" t="s">
        <v>37</v>
      </c>
      <c r="C20" s="68">
        <f>SUM(C6,C8,C10,C12,C14,C16,C18,)</f>
        <v>0</v>
      </c>
      <c r="D20" s="68">
        <f t="shared" si="7"/>
        <v>0</v>
      </c>
      <c r="E20" s="68">
        <f t="shared" si="7"/>
        <v>535</v>
      </c>
      <c r="F20" s="68">
        <f t="shared" si="7"/>
        <v>627</v>
      </c>
      <c r="G20" s="68">
        <f t="shared" si="7"/>
        <v>0</v>
      </c>
      <c r="H20" s="68">
        <f t="shared" si="7"/>
        <v>629</v>
      </c>
      <c r="I20" s="68">
        <f t="shared" si="7"/>
        <v>0</v>
      </c>
      <c r="J20" s="68">
        <f t="shared" si="7"/>
        <v>1339</v>
      </c>
      <c r="K20" s="68">
        <f t="shared" si="7"/>
        <v>399</v>
      </c>
      <c r="L20" s="68">
        <f t="shared" si="7"/>
        <v>3529</v>
      </c>
      <c r="M20" s="503"/>
    </row>
    <row r="21" spans="1:13" ht="15" customHeight="1">
      <c r="A21" s="502"/>
      <c r="B21" s="69" t="s">
        <v>38</v>
      </c>
      <c r="C21" s="67">
        <f>SUM(C19:C20)</f>
        <v>0</v>
      </c>
      <c r="D21" s="68">
        <f t="shared" ref="D21:L21" si="9">SUM(D19:D20)</f>
        <v>0</v>
      </c>
      <c r="E21" s="68">
        <f t="shared" si="9"/>
        <v>1075</v>
      </c>
      <c r="F21" s="68">
        <f t="shared" si="9"/>
        <v>1306</v>
      </c>
      <c r="G21" s="68">
        <f t="shared" si="9"/>
        <v>0</v>
      </c>
      <c r="H21" s="68">
        <f t="shared" si="9"/>
        <v>1332</v>
      </c>
      <c r="I21" s="68">
        <f t="shared" si="9"/>
        <v>0</v>
      </c>
      <c r="J21" s="68">
        <f t="shared" si="9"/>
        <v>2736</v>
      </c>
      <c r="K21" s="68">
        <f t="shared" si="9"/>
        <v>807</v>
      </c>
      <c r="L21" s="68">
        <f t="shared" si="9"/>
        <v>7256</v>
      </c>
      <c r="M21" s="503"/>
    </row>
  </sheetData>
  <mergeCells count="19">
    <mergeCell ref="A7:A8"/>
    <mergeCell ref="M7:M8"/>
    <mergeCell ref="A3:A4"/>
    <mergeCell ref="C3:M3"/>
    <mergeCell ref="L4:M4"/>
    <mergeCell ref="A5:A6"/>
    <mergeCell ref="M5:M6"/>
    <mergeCell ref="A9:A10"/>
    <mergeCell ref="M9:M10"/>
    <mergeCell ref="A11:A12"/>
    <mergeCell ref="M11:M12"/>
    <mergeCell ref="A13:A14"/>
    <mergeCell ref="M13:M14"/>
    <mergeCell ref="A15:A16"/>
    <mergeCell ref="M15:M16"/>
    <mergeCell ref="A17:A18"/>
    <mergeCell ref="M17:M18"/>
    <mergeCell ref="A19:A21"/>
    <mergeCell ref="M19:M21"/>
  </mergeCells>
  <pageMargins left="0.7" right="0.7" top="0.75" bottom="0.75" header="0.3" footer="0.3"/>
  <pageSetup scale="8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4"/>
  <sheetViews>
    <sheetView view="pageLayout" zoomScaleNormal="100" zoomScaleSheetLayoutView="100" workbookViewId="0">
      <selection activeCell="S33" sqref="S33"/>
    </sheetView>
  </sheetViews>
  <sheetFormatPr defaultColWidth="9.07421875" defaultRowHeight="15" customHeight="1"/>
  <cols>
    <col min="1" max="1" width="9.4609375" style="55" customWidth="1"/>
    <col min="2" max="2" width="6.3046875" style="55" customWidth="1"/>
    <col min="3" max="3" width="5.69140625" style="55" bestFit="1" customWidth="1"/>
    <col min="4" max="4" width="5.53515625" style="55" bestFit="1" customWidth="1"/>
    <col min="5" max="5" width="7.53515625" style="55" customWidth="1"/>
    <col min="6" max="6" width="8.3046875" style="55" bestFit="1" customWidth="1"/>
    <col min="7" max="7" width="7.53515625" style="55" customWidth="1"/>
    <col min="8" max="8" width="8.3046875" style="55" bestFit="1" customWidth="1"/>
    <col min="9" max="9" width="6.3046875" style="55" customWidth="1"/>
    <col min="10" max="10" width="8.3046875" style="55" bestFit="1" customWidth="1"/>
    <col min="11" max="11" width="7.3046875" style="55" customWidth="1"/>
    <col min="12" max="13" width="9.4609375" style="55" bestFit="1" customWidth="1"/>
    <col min="14" max="16384" width="9.07421875" style="55"/>
  </cols>
  <sheetData>
    <row r="2" spans="1:13" ht="15" customHeight="1">
      <c r="A2" s="70" t="s">
        <v>121</v>
      </c>
      <c r="B2" s="63"/>
      <c r="C2" s="63"/>
      <c r="D2" s="63"/>
      <c r="E2" s="63"/>
      <c r="F2" s="71"/>
      <c r="G2" s="63"/>
      <c r="H2" s="63"/>
      <c r="I2" s="63"/>
      <c r="J2" s="63"/>
      <c r="K2" s="63"/>
      <c r="L2" s="63"/>
      <c r="M2" s="63"/>
    </row>
    <row r="3" spans="1:13" ht="15" customHeight="1">
      <c r="A3" s="505" t="s">
        <v>120</v>
      </c>
      <c r="B3" s="72"/>
      <c r="C3" s="505" t="s">
        <v>0</v>
      </c>
      <c r="D3" s="505"/>
      <c r="E3" s="505"/>
      <c r="F3" s="505"/>
      <c r="G3" s="505"/>
      <c r="H3" s="505"/>
      <c r="I3" s="505"/>
      <c r="J3" s="505"/>
      <c r="K3" s="505"/>
      <c r="L3" s="505"/>
      <c r="M3" s="505"/>
    </row>
    <row r="4" spans="1:13" ht="27" customHeight="1">
      <c r="A4" s="505"/>
      <c r="B4" s="56" t="s">
        <v>111</v>
      </c>
      <c r="C4" s="57" t="str">
        <f>Sheet1!B2</f>
        <v>ANG</v>
      </c>
      <c r="D4" s="57" t="str">
        <f>Sheet1!C2</f>
        <v>A&amp;B</v>
      </c>
      <c r="E4" s="57" t="str">
        <f>Sheet1!D2</f>
        <v>DOM</v>
      </c>
      <c r="F4" s="57" t="str">
        <f>Sheet1!E2</f>
        <v>GRD</v>
      </c>
      <c r="G4" s="57" t="str">
        <f>Sheet1!F2</f>
        <v>MON</v>
      </c>
      <c r="H4" s="57" t="str">
        <f>Sheet1!G2</f>
        <v>SKN</v>
      </c>
      <c r="I4" s="57" t="str">
        <f>Sheet1!H2</f>
        <v>SLU</v>
      </c>
      <c r="J4" s="57" t="str">
        <f>Sheet1!I2</f>
        <v>SVG</v>
      </c>
      <c r="K4" s="57" t="str">
        <f>Sheet1!J2</f>
        <v>VI</v>
      </c>
      <c r="L4" s="499" t="str">
        <f>Sheet1!K2</f>
        <v>OECS</v>
      </c>
      <c r="M4" s="499"/>
    </row>
    <row r="5" spans="1:13" ht="15" customHeight="1">
      <c r="A5" s="497" t="s">
        <v>112</v>
      </c>
      <c r="B5" s="58" t="s">
        <v>36</v>
      </c>
      <c r="C5" s="73">
        <f>SUM('Table 3.1'!C5,'Table 3.2'!C5,)</f>
        <v>0</v>
      </c>
      <c r="D5" s="73">
        <f>SUM('Table 3.1'!D5,'Table 3.2'!D5,)</f>
        <v>0</v>
      </c>
      <c r="E5" s="73">
        <f>SUM('Table 3.1'!E5,'Table 3.2'!E5,)</f>
        <v>0</v>
      </c>
      <c r="F5" s="73">
        <f>SUM('Table 3.1'!F5,'Table 3.2'!F5,)</f>
        <v>71</v>
      </c>
      <c r="G5" s="73">
        <f>SUM('Table 3.1'!G5,'Table 3.2'!G5,)</f>
        <v>0</v>
      </c>
      <c r="H5" s="73">
        <f>SUM('Table 3.1'!H5,'Table 3.2'!H5,)</f>
        <v>101</v>
      </c>
      <c r="I5" s="73">
        <f>SUM('Table 3.1'!I5,'Table 3.2'!I5,)</f>
        <v>0</v>
      </c>
      <c r="J5" s="73">
        <f>SUM('Table 3.1'!J5,'Table 3.2'!J5,)</f>
        <v>41</v>
      </c>
      <c r="K5" s="73">
        <f>SUM('Table 3.1'!K5,'Table 3.2'!K5,)</f>
        <v>39</v>
      </c>
      <c r="L5" s="59">
        <f>SUM(C5:K5)</f>
        <v>252</v>
      </c>
      <c r="M5" s="496">
        <f>SUM(L5:L6)</f>
        <v>546</v>
      </c>
    </row>
    <row r="6" spans="1:13" ht="15" customHeight="1">
      <c r="A6" s="497"/>
      <c r="B6" s="58" t="s">
        <v>37</v>
      </c>
      <c r="C6" s="73">
        <f>SUM('Table 3.1'!C6,'Table 3.2'!C6,)</f>
        <v>0</v>
      </c>
      <c r="D6" s="73">
        <f>SUM('Table 3.1'!D6,'Table 3.2'!D6,)</f>
        <v>0</v>
      </c>
      <c r="E6" s="73">
        <f>SUM('Table 3.1'!E6,'Table 3.2'!E6,)</f>
        <v>0</v>
      </c>
      <c r="F6" s="73">
        <f>SUM('Table 3.1'!F6,'Table 3.2'!F6,)</f>
        <v>71</v>
      </c>
      <c r="G6" s="73">
        <f>SUM('Table 3.1'!G6,'Table 3.2'!G6,)</f>
        <v>0</v>
      </c>
      <c r="H6" s="73">
        <f>SUM('Table 3.1'!H6,'Table 3.2'!H6,)</f>
        <v>117</v>
      </c>
      <c r="I6" s="73">
        <f>SUM('Table 3.1'!I6,'Table 3.2'!I6,)</f>
        <v>0</v>
      </c>
      <c r="J6" s="73">
        <f>SUM('Table 3.1'!J6,'Table 3.2'!J6,)</f>
        <v>67</v>
      </c>
      <c r="K6" s="73">
        <f>SUM('Table 3.1'!K6,'Table 3.2'!K6,)</f>
        <v>39</v>
      </c>
      <c r="L6" s="59">
        <f>SUM(C6:K6)</f>
        <v>294</v>
      </c>
      <c r="M6" s="496"/>
    </row>
    <row r="7" spans="1:13" ht="15" customHeight="1">
      <c r="A7" s="497" t="s">
        <v>113</v>
      </c>
      <c r="B7" s="58" t="s">
        <v>36</v>
      </c>
      <c r="C7" s="73">
        <f>SUM('Table 3.1'!C7,'Table 3.2'!C7,)</f>
        <v>0</v>
      </c>
      <c r="D7" s="73">
        <f>SUM('Table 3.1'!D7,'Table 3.2'!D7,)</f>
        <v>0</v>
      </c>
      <c r="E7" s="73">
        <f>SUM('Table 3.1'!E7,'Table 3.2'!E7,)</f>
        <v>0</v>
      </c>
      <c r="F7" s="73">
        <f>SUM('Table 3.1'!F7,'Table 3.2'!F7,)</f>
        <v>104</v>
      </c>
      <c r="G7" s="73">
        <f>SUM('Table 3.1'!G7,'Table 3.2'!G7,)</f>
        <v>17</v>
      </c>
      <c r="H7" s="73">
        <f>SUM('Table 3.1'!H7,'Table 3.2'!H7,)</f>
        <v>177</v>
      </c>
      <c r="I7" s="73">
        <f>SUM('Table 3.1'!I7,'Table 3.2'!I7,)</f>
        <v>0</v>
      </c>
      <c r="J7" s="73">
        <f>SUM('Table 3.1'!J7,'Table 3.2'!J7,)</f>
        <v>121</v>
      </c>
      <c r="K7" s="73">
        <f>SUM('Table 3.1'!K7,'Table 3.2'!K7,)</f>
        <v>63</v>
      </c>
      <c r="L7" s="59">
        <f t="shared" ref="L7:L18" si="0">SUM(C7:K7)</f>
        <v>482</v>
      </c>
      <c r="M7" s="496">
        <f t="shared" ref="M7" si="1">SUM(L7:L8)</f>
        <v>942</v>
      </c>
    </row>
    <row r="8" spans="1:13" ht="15" customHeight="1">
      <c r="A8" s="497"/>
      <c r="B8" s="58" t="s">
        <v>37</v>
      </c>
      <c r="C8" s="73">
        <f>SUM('Table 3.1'!C8,'Table 3.2'!C8,)</f>
        <v>0</v>
      </c>
      <c r="D8" s="73">
        <f>SUM('Table 3.1'!D8,'Table 3.2'!D8,)</f>
        <v>0</v>
      </c>
      <c r="E8" s="73">
        <f>SUM('Table 3.1'!E8,'Table 3.2'!E8,)</f>
        <v>0</v>
      </c>
      <c r="F8" s="73">
        <f>SUM('Table 3.1'!F8,'Table 3.2'!F8,)</f>
        <v>92</v>
      </c>
      <c r="G8" s="73">
        <f>SUM('Table 3.1'!G8,'Table 3.2'!G8,)</f>
        <v>14</v>
      </c>
      <c r="H8" s="73">
        <f>SUM('Table 3.1'!H8,'Table 3.2'!H8,)</f>
        <v>167</v>
      </c>
      <c r="I8" s="73">
        <f>SUM('Table 3.1'!I8,'Table 3.2'!I8,)</f>
        <v>0</v>
      </c>
      <c r="J8" s="73">
        <f>SUM('Table 3.1'!J8,'Table 3.2'!J8,)</f>
        <v>130</v>
      </c>
      <c r="K8" s="73">
        <f>SUM('Table 3.1'!K8,'Table 3.2'!K8,)</f>
        <v>57</v>
      </c>
      <c r="L8" s="59">
        <f t="shared" si="0"/>
        <v>460</v>
      </c>
      <c r="M8" s="496"/>
    </row>
    <row r="9" spans="1:13" ht="15" customHeight="1">
      <c r="A9" s="497" t="s">
        <v>114</v>
      </c>
      <c r="B9" s="58" t="s">
        <v>36</v>
      </c>
      <c r="C9" s="73">
        <f>SUM('Table 3.1'!C9,'Table 3.2'!C9,)</f>
        <v>0</v>
      </c>
      <c r="D9" s="73">
        <f>SUM('Table 3.1'!D9,'Table 3.2'!D9,)</f>
        <v>0</v>
      </c>
      <c r="E9" s="73">
        <f>SUM('Table 3.1'!E9,'Table 3.2'!E9,)</f>
        <v>222</v>
      </c>
      <c r="F9" s="73">
        <f>SUM('Table 3.1'!F9,'Table 3.2'!F9,)</f>
        <v>333</v>
      </c>
      <c r="G9" s="73">
        <f>SUM('Table 3.1'!G9,'Table 3.2'!G9,)</f>
        <v>20</v>
      </c>
      <c r="H9" s="73">
        <f>SUM('Table 3.1'!H9,'Table 3.2'!H9,)</f>
        <v>253</v>
      </c>
      <c r="I9" s="73">
        <f>SUM('Table 3.1'!I9,'Table 3.2'!I9,)</f>
        <v>0</v>
      </c>
      <c r="J9" s="73">
        <f>SUM('Table 3.1'!J9,'Table 3.2'!J9,)</f>
        <v>442</v>
      </c>
      <c r="K9" s="73">
        <f>SUM('Table 3.1'!K9,'Table 3.2'!K9,)</f>
        <v>84</v>
      </c>
      <c r="L9" s="59">
        <f t="shared" si="0"/>
        <v>1354</v>
      </c>
      <c r="M9" s="496">
        <f t="shared" ref="M9" si="2">SUM(L9:L10)</f>
        <v>2627</v>
      </c>
    </row>
    <row r="10" spans="1:13" ht="15" customHeight="1">
      <c r="A10" s="497"/>
      <c r="B10" s="58" t="s">
        <v>37</v>
      </c>
      <c r="C10" s="73">
        <f>SUM('Table 3.1'!C10,'Table 3.2'!C10,)</f>
        <v>0</v>
      </c>
      <c r="D10" s="73">
        <f>SUM('Table 3.1'!D10,'Table 3.2'!D10,)</f>
        <v>0</v>
      </c>
      <c r="E10" s="73">
        <f>SUM('Table 3.1'!E10,'Table 3.2'!E10,)</f>
        <v>211</v>
      </c>
      <c r="F10" s="73">
        <f>SUM('Table 3.1'!F10,'Table 3.2'!F10,)</f>
        <v>367</v>
      </c>
      <c r="G10" s="73">
        <f>SUM('Table 3.1'!G10,'Table 3.2'!G10,)</f>
        <v>18</v>
      </c>
      <c r="H10" s="73">
        <f>SUM('Table 3.1'!H10,'Table 3.2'!H10,)</f>
        <v>231</v>
      </c>
      <c r="I10" s="73">
        <f>SUM('Table 3.1'!I10,'Table 3.2'!I10,)</f>
        <v>0</v>
      </c>
      <c r="J10" s="73">
        <f>SUM('Table 3.1'!J10,'Table 3.2'!J10,)</f>
        <v>375</v>
      </c>
      <c r="K10" s="73">
        <f>SUM('Table 3.1'!K10,'Table 3.2'!K10,)</f>
        <v>71</v>
      </c>
      <c r="L10" s="59">
        <f t="shared" si="0"/>
        <v>1273</v>
      </c>
      <c r="M10" s="496"/>
    </row>
    <row r="11" spans="1:13" ht="15" customHeight="1">
      <c r="A11" s="497" t="s">
        <v>115</v>
      </c>
      <c r="B11" s="58" t="s">
        <v>36</v>
      </c>
      <c r="C11" s="73">
        <f>SUM('Table 3.1'!C11,'Table 3.2'!C11,)</f>
        <v>0</v>
      </c>
      <c r="D11" s="73">
        <f>SUM('Table 3.1'!D11,'Table 3.2'!D11,)</f>
        <v>0</v>
      </c>
      <c r="E11" s="73">
        <f>SUM('Table 3.1'!E11,'Table 3.2'!E11,)</f>
        <v>294</v>
      </c>
      <c r="F11" s="73">
        <f>SUM('Table 3.1'!F11,'Table 3.2'!F11,)</f>
        <v>690</v>
      </c>
      <c r="G11" s="73">
        <f>SUM('Table 3.1'!G11,'Table 3.2'!G11,)</f>
        <v>19</v>
      </c>
      <c r="H11" s="73">
        <f>SUM('Table 3.1'!H11,'Table 3.2'!H11,)</f>
        <v>337</v>
      </c>
      <c r="I11" s="73">
        <f>SUM('Table 3.1'!I11,'Table 3.2'!I11,)</f>
        <v>0</v>
      </c>
      <c r="J11" s="73">
        <f>SUM('Table 3.1'!J11,'Table 3.2'!J11,)</f>
        <v>552</v>
      </c>
      <c r="K11" s="73">
        <f>SUM('Table 3.1'!K11,'Table 3.2'!K11,)</f>
        <v>112</v>
      </c>
      <c r="L11" s="59">
        <f t="shared" si="0"/>
        <v>2004</v>
      </c>
      <c r="M11" s="496">
        <f t="shared" ref="M11" si="3">SUM(L11:L12)</f>
        <v>3946</v>
      </c>
    </row>
    <row r="12" spans="1:13" ht="15" customHeight="1">
      <c r="A12" s="497"/>
      <c r="B12" s="58" t="s">
        <v>37</v>
      </c>
      <c r="C12" s="73">
        <f>SUM('Table 3.1'!C12,'Table 3.2'!C12,)</f>
        <v>0</v>
      </c>
      <c r="D12" s="73">
        <f>SUM('Table 3.1'!D12,'Table 3.2'!D12,)</f>
        <v>0</v>
      </c>
      <c r="E12" s="73">
        <f>SUM('Table 3.1'!E12,'Table 3.2'!E12,)</f>
        <v>292</v>
      </c>
      <c r="F12" s="73">
        <f>SUM('Table 3.1'!F12,'Table 3.2'!F12,)</f>
        <v>685</v>
      </c>
      <c r="G12" s="73">
        <f>SUM('Table 3.1'!G12,'Table 3.2'!G12,)</f>
        <v>14</v>
      </c>
      <c r="H12" s="73">
        <f>SUM('Table 3.1'!H12,'Table 3.2'!H12,)</f>
        <v>325</v>
      </c>
      <c r="I12" s="73">
        <f>SUM('Table 3.1'!I12,'Table 3.2'!I12,)</f>
        <v>0</v>
      </c>
      <c r="J12" s="73">
        <f>SUM('Table 3.1'!J12,'Table 3.2'!J12,)</f>
        <v>522</v>
      </c>
      <c r="K12" s="73">
        <f>SUM('Table 3.1'!K12,'Table 3.2'!K12,)</f>
        <v>104</v>
      </c>
      <c r="L12" s="59">
        <f t="shared" si="0"/>
        <v>1942</v>
      </c>
      <c r="M12" s="496"/>
    </row>
    <row r="13" spans="1:13" ht="15" customHeight="1">
      <c r="A13" s="497" t="s">
        <v>116</v>
      </c>
      <c r="B13" s="58" t="s">
        <v>36</v>
      </c>
      <c r="C13" s="73">
        <f>SUM('Table 3.1'!C13,'Table 3.2'!C13,)</f>
        <v>0</v>
      </c>
      <c r="D13" s="73">
        <f>SUM('Table 3.1'!D13,'Table 3.2'!D13,)</f>
        <v>0</v>
      </c>
      <c r="E13" s="73">
        <f>SUM('Table 3.1'!E13,'Table 3.2'!E13,)</f>
        <v>87</v>
      </c>
      <c r="F13" s="73">
        <f>SUM('Table 3.1'!F13,'Table 3.2'!F13,)</f>
        <v>538</v>
      </c>
      <c r="G13" s="73">
        <f>SUM('Table 3.1'!G13,'Table 3.2'!G13,)</f>
        <v>5</v>
      </c>
      <c r="H13" s="73">
        <f>SUM('Table 3.1'!H13,'Table 3.2'!H13,)</f>
        <v>330</v>
      </c>
      <c r="I13" s="73">
        <f>SUM('Table 3.1'!I13,'Table 3.2'!I13,)</f>
        <v>0</v>
      </c>
      <c r="J13" s="73">
        <f>SUM('Table 3.1'!J13,'Table 3.2'!J13,)</f>
        <v>374</v>
      </c>
      <c r="K13" s="73">
        <f>SUM('Table 3.1'!K13,'Table 3.2'!K13,)</f>
        <v>98</v>
      </c>
      <c r="L13" s="59">
        <f t="shared" si="0"/>
        <v>1432</v>
      </c>
      <c r="M13" s="496">
        <f t="shared" ref="M13" si="4">SUM(L13:L14)</f>
        <v>2757</v>
      </c>
    </row>
    <row r="14" spans="1:13" ht="15" customHeight="1">
      <c r="A14" s="497"/>
      <c r="B14" s="58" t="s">
        <v>37</v>
      </c>
      <c r="C14" s="73">
        <f>SUM('Table 3.1'!C14,'Table 3.2'!C14,)</f>
        <v>0</v>
      </c>
      <c r="D14" s="73">
        <f>SUM('Table 3.1'!D14,'Table 3.2'!D14,)</f>
        <v>0</v>
      </c>
      <c r="E14" s="73">
        <f>SUM('Table 3.1'!E14,'Table 3.2'!E14,)</f>
        <v>72</v>
      </c>
      <c r="F14" s="73">
        <f>SUM('Table 3.1'!F14,'Table 3.2'!F14,)</f>
        <v>462</v>
      </c>
      <c r="G14" s="73">
        <f>SUM('Table 3.1'!G14,'Table 3.2'!G14,)</f>
        <v>9</v>
      </c>
      <c r="H14" s="73">
        <f>SUM('Table 3.1'!H14,'Table 3.2'!H14,)</f>
        <v>294</v>
      </c>
      <c r="I14" s="73">
        <f>SUM('Table 3.1'!I14,'Table 3.2'!I14,)</f>
        <v>0</v>
      </c>
      <c r="J14" s="73">
        <f>SUM('Table 3.1'!J14,'Table 3.2'!J14,)</f>
        <v>370</v>
      </c>
      <c r="K14" s="73">
        <f>SUM('Table 3.1'!K14,'Table 3.2'!K14,)</f>
        <v>118</v>
      </c>
      <c r="L14" s="59">
        <f t="shared" si="0"/>
        <v>1325</v>
      </c>
      <c r="M14" s="496"/>
    </row>
    <row r="15" spans="1:13" ht="15" customHeight="1">
      <c r="A15" s="497" t="s">
        <v>117</v>
      </c>
      <c r="B15" s="58" t="s">
        <v>36</v>
      </c>
      <c r="C15" s="73">
        <f>SUM('Table 3.1'!C15,'Table 3.2'!C15,)</f>
        <v>0</v>
      </c>
      <c r="D15" s="73">
        <f>SUM('Table 3.1'!D15,'Table 3.2'!D15,)</f>
        <v>0</v>
      </c>
      <c r="E15" s="73">
        <f>SUM('Table 3.1'!E15,'Table 3.2'!E15,)</f>
        <v>0</v>
      </c>
      <c r="F15" s="73">
        <f>SUM('Table 3.1'!F15,'Table 3.2'!F15,)</f>
        <v>175</v>
      </c>
      <c r="G15" s="73">
        <f>SUM('Table 3.1'!G15,'Table 3.2'!G15,)</f>
        <v>0</v>
      </c>
      <c r="H15" s="73">
        <f>SUM('Table 3.1'!H15,'Table 3.2'!H15,)</f>
        <v>15</v>
      </c>
      <c r="I15" s="73">
        <f>SUM('Table 3.1'!I15,'Table 3.2'!I15,)</f>
        <v>0</v>
      </c>
      <c r="J15" s="73">
        <f>SUM('Table 3.1'!J15,'Table 3.2'!J15,)</f>
        <v>83</v>
      </c>
      <c r="K15" s="73">
        <f>SUM('Table 3.1'!K15,'Table 3.2'!K15,)</f>
        <v>19</v>
      </c>
      <c r="L15" s="59">
        <f t="shared" si="0"/>
        <v>292</v>
      </c>
      <c r="M15" s="496">
        <f t="shared" ref="M15" si="5">SUM(L15:L16)</f>
        <v>557</v>
      </c>
    </row>
    <row r="16" spans="1:13" ht="15" customHeight="1">
      <c r="A16" s="497"/>
      <c r="B16" s="58" t="s">
        <v>37</v>
      </c>
      <c r="C16" s="73">
        <f>SUM('Table 3.1'!C16,'Table 3.2'!C16,)</f>
        <v>0</v>
      </c>
      <c r="D16" s="73">
        <f>SUM('Table 3.1'!D16,'Table 3.2'!D16,)</f>
        <v>0</v>
      </c>
      <c r="E16" s="73">
        <f>SUM('Table 3.1'!E16,'Table 3.2'!E16,)</f>
        <v>0</v>
      </c>
      <c r="F16" s="73">
        <f>SUM('Table 3.1'!F16,'Table 3.2'!F16,)</f>
        <v>179</v>
      </c>
      <c r="G16" s="73">
        <f>SUM('Table 3.1'!G16,'Table 3.2'!G16,)</f>
        <v>0</v>
      </c>
      <c r="H16" s="73">
        <f>SUM('Table 3.1'!H16,'Table 3.2'!H16,)</f>
        <v>4</v>
      </c>
      <c r="I16" s="73">
        <f>SUM('Table 3.1'!I16,'Table 3.2'!I16,)</f>
        <v>0</v>
      </c>
      <c r="J16" s="73">
        <f>SUM('Table 3.1'!J16,'Table 3.2'!J16,)</f>
        <v>65</v>
      </c>
      <c r="K16" s="73">
        <f>SUM('Table 3.1'!K16,'Table 3.2'!K16,)</f>
        <v>17</v>
      </c>
      <c r="L16" s="59">
        <f t="shared" si="0"/>
        <v>265</v>
      </c>
      <c r="M16" s="496"/>
    </row>
    <row r="17" spans="1:13" ht="15" customHeight="1">
      <c r="A17" s="497" t="s">
        <v>118</v>
      </c>
      <c r="B17" s="58" t="s">
        <v>36</v>
      </c>
      <c r="C17" s="73">
        <f>SUM('Table 3.1'!C17,'Table 3.2'!C17,)</f>
        <v>0</v>
      </c>
      <c r="D17" s="73">
        <f>SUM('Table 3.1'!D17,'Table 3.2'!D17,)</f>
        <v>0</v>
      </c>
      <c r="E17" s="73">
        <f>SUM('Table 3.1'!E17,'Table 3.2'!E17,)</f>
        <v>109</v>
      </c>
      <c r="F17" s="73">
        <f>SUM('Table 3.1'!F17,'Table 3.2'!F17,)</f>
        <v>0</v>
      </c>
      <c r="G17" s="73">
        <f>SUM('Table 3.1'!G17,'Table 3.2'!G17,)</f>
        <v>0</v>
      </c>
      <c r="H17" s="73">
        <f>SUM('Table 3.1'!H17,'Table 3.2'!H17,)</f>
        <v>0</v>
      </c>
      <c r="I17" s="73">
        <f>SUM('Table 3.1'!I17,'Table 3.2'!I17,)</f>
        <v>0</v>
      </c>
      <c r="J17" s="73">
        <f>SUM('Table 3.1'!J17,'Table 3.2'!J17,)</f>
        <v>0</v>
      </c>
      <c r="K17" s="73">
        <f>SUM('Table 3.1'!K17,'Table 3.2'!K17,)</f>
        <v>0</v>
      </c>
      <c r="L17" s="59">
        <f t="shared" si="0"/>
        <v>109</v>
      </c>
      <c r="M17" s="496">
        <f t="shared" ref="M17" si="6">SUM(L17:L18)</f>
        <v>215</v>
      </c>
    </row>
    <row r="18" spans="1:13" ht="15" customHeight="1">
      <c r="A18" s="497"/>
      <c r="B18" s="58" t="s">
        <v>37</v>
      </c>
      <c r="C18" s="73">
        <f>SUM('Table 3.1'!C18,'Table 3.2'!C18,)</f>
        <v>0</v>
      </c>
      <c r="D18" s="73">
        <f>SUM('Table 3.1'!D18,'Table 3.2'!D18,)</f>
        <v>0</v>
      </c>
      <c r="E18" s="73">
        <f>SUM('Table 3.1'!E18,'Table 3.2'!E18,)</f>
        <v>106</v>
      </c>
      <c r="F18" s="73">
        <f>SUM('Table 3.1'!F18,'Table 3.2'!F18,)</f>
        <v>0</v>
      </c>
      <c r="G18" s="73">
        <f>SUM('Table 3.1'!G18,'Table 3.2'!G18,)</f>
        <v>0</v>
      </c>
      <c r="H18" s="73">
        <f>SUM('Table 3.1'!H18,'Table 3.2'!H18,)</f>
        <v>0</v>
      </c>
      <c r="I18" s="73">
        <f>SUM('Table 3.1'!I18,'Table 3.2'!I18,)</f>
        <v>0</v>
      </c>
      <c r="J18" s="73">
        <f>SUM('Table 3.1'!J18,'Table 3.2'!J18,)</f>
        <v>0</v>
      </c>
      <c r="K18" s="73">
        <f>SUM('Table 3.1'!K18,'Table 3.2'!K18,)</f>
        <v>0</v>
      </c>
      <c r="L18" s="59">
        <f t="shared" si="0"/>
        <v>106</v>
      </c>
      <c r="M18" s="496"/>
    </row>
    <row r="19" spans="1:13" ht="15" customHeight="1">
      <c r="A19" s="495" t="s">
        <v>3</v>
      </c>
      <c r="B19" s="61" t="s">
        <v>36</v>
      </c>
      <c r="C19" s="60">
        <f>SUM(C5,C7,C9,C11,C13,C15,C17,)</f>
        <v>0</v>
      </c>
      <c r="D19" s="60">
        <f t="shared" ref="D19:L20" si="7">SUM(D5,D7,D9,D11,D13,D15,D17,)</f>
        <v>0</v>
      </c>
      <c r="E19" s="60">
        <f t="shared" si="7"/>
        <v>712</v>
      </c>
      <c r="F19" s="60">
        <f t="shared" si="7"/>
        <v>1911</v>
      </c>
      <c r="G19" s="60">
        <f t="shared" si="7"/>
        <v>61</v>
      </c>
      <c r="H19" s="60">
        <f t="shared" si="7"/>
        <v>1213</v>
      </c>
      <c r="I19" s="60">
        <f t="shared" si="7"/>
        <v>0</v>
      </c>
      <c r="J19" s="60">
        <f t="shared" si="7"/>
        <v>1613</v>
      </c>
      <c r="K19" s="60">
        <f t="shared" si="7"/>
        <v>415</v>
      </c>
      <c r="L19" s="60">
        <f t="shared" si="7"/>
        <v>5925</v>
      </c>
      <c r="M19" s="496">
        <f t="shared" ref="M19" si="8">SUM(L19:L20)</f>
        <v>11590</v>
      </c>
    </row>
    <row r="20" spans="1:13" ht="15" customHeight="1">
      <c r="A20" s="495"/>
      <c r="B20" s="61" t="s">
        <v>37</v>
      </c>
      <c r="C20" s="60">
        <f>SUM(C6,C8,C10,C12,C14,C16,C18,)</f>
        <v>0</v>
      </c>
      <c r="D20" s="60">
        <f t="shared" si="7"/>
        <v>0</v>
      </c>
      <c r="E20" s="60">
        <f t="shared" si="7"/>
        <v>681</v>
      </c>
      <c r="F20" s="60">
        <f t="shared" si="7"/>
        <v>1856</v>
      </c>
      <c r="G20" s="60">
        <f t="shared" si="7"/>
        <v>55</v>
      </c>
      <c r="H20" s="60">
        <f t="shared" si="7"/>
        <v>1138</v>
      </c>
      <c r="I20" s="60">
        <f t="shared" si="7"/>
        <v>0</v>
      </c>
      <c r="J20" s="60">
        <f t="shared" si="7"/>
        <v>1529</v>
      </c>
      <c r="K20" s="60">
        <f t="shared" si="7"/>
        <v>406</v>
      </c>
      <c r="L20" s="60">
        <f t="shared" si="7"/>
        <v>5665</v>
      </c>
      <c r="M20" s="496"/>
    </row>
    <row r="21" spans="1:13" ht="15" customHeight="1">
      <c r="A21" s="495"/>
      <c r="B21" s="61" t="s">
        <v>38</v>
      </c>
      <c r="C21" s="59">
        <f>SUM(C19:C20)</f>
        <v>0</v>
      </c>
      <c r="D21" s="59">
        <f t="shared" ref="D21:L21" si="9">SUM(D19:D20)</f>
        <v>0</v>
      </c>
      <c r="E21" s="59">
        <f t="shared" si="9"/>
        <v>1393</v>
      </c>
      <c r="F21" s="59">
        <f t="shared" si="9"/>
        <v>3767</v>
      </c>
      <c r="G21" s="59">
        <f t="shared" si="9"/>
        <v>116</v>
      </c>
      <c r="H21" s="59">
        <f t="shared" si="9"/>
        <v>2351</v>
      </c>
      <c r="I21" s="59">
        <f t="shared" si="9"/>
        <v>0</v>
      </c>
      <c r="J21" s="59">
        <f t="shared" si="9"/>
        <v>3142</v>
      </c>
      <c r="K21" s="59">
        <f t="shared" si="9"/>
        <v>821</v>
      </c>
      <c r="L21" s="60">
        <f t="shared" si="9"/>
        <v>11590</v>
      </c>
      <c r="M21" s="496"/>
    </row>
    <row r="24" spans="1:13" ht="15" customHeight="1">
      <c r="A24" s="74"/>
    </row>
  </sheetData>
  <mergeCells count="19">
    <mergeCell ref="A7:A8"/>
    <mergeCell ref="M7:M8"/>
    <mergeCell ref="A3:A4"/>
    <mergeCell ref="C3:M3"/>
    <mergeCell ref="L4:M4"/>
    <mergeCell ref="A5:A6"/>
    <mergeCell ref="M5:M6"/>
    <mergeCell ref="A9:A10"/>
    <mergeCell ref="M9:M10"/>
    <mergeCell ref="A11:A12"/>
    <mergeCell ref="M11:M12"/>
    <mergeCell ref="A13:A14"/>
    <mergeCell ref="M13:M14"/>
    <mergeCell ref="A15:A16"/>
    <mergeCell ref="M15:M16"/>
    <mergeCell ref="A17:A18"/>
    <mergeCell ref="M17:M18"/>
    <mergeCell ref="A19:A21"/>
    <mergeCell ref="M19:M21"/>
  </mergeCells>
  <pageMargins left="0.7" right="0.7" top="0.75" bottom="0.75" header="0.3" footer="0.3"/>
  <pageSetup scale="8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view="pageLayout" zoomScaleNormal="100" workbookViewId="0">
      <selection activeCell="S33" sqref="S33"/>
    </sheetView>
  </sheetViews>
  <sheetFormatPr defaultColWidth="9.07421875" defaultRowHeight="14.6"/>
  <cols>
    <col min="1" max="1" width="10.3046875" style="55" customWidth="1"/>
    <col min="2" max="2" width="6.53515625" style="55" customWidth="1"/>
    <col min="3" max="13" width="6.69140625" style="55" customWidth="1"/>
    <col min="14" max="16384" width="9.07421875" style="55"/>
  </cols>
  <sheetData>
    <row r="2" spans="1:13">
      <c r="A2" s="63" t="s">
        <v>122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1:13" ht="31.5" customHeight="1">
      <c r="A3" s="499" t="s">
        <v>120</v>
      </c>
      <c r="B3" s="499" t="s">
        <v>111</v>
      </c>
      <c r="C3" s="499" t="s">
        <v>0</v>
      </c>
      <c r="D3" s="499"/>
      <c r="E3" s="499"/>
      <c r="F3" s="499"/>
      <c r="G3" s="499"/>
      <c r="H3" s="499"/>
      <c r="I3" s="499"/>
      <c r="J3" s="499"/>
      <c r="K3" s="499"/>
      <c r="L3" s="499"/>
      <c r="M3" s="499"/>
    </row>
    <row r="4" spans="1:13" ht="21.75" customHeight="1">
      <c r="A4" s="499"/>
      <c r="B4" s="499"/>
      <c r="C4" s="57" t="str">
        <f>Sheet1!B2</f>
        <v>ANG</v>
      </c>
      <c r="D4" s="75" t="str">
        <f>Sheet1!C2</f>
        <v>A&amp;B</v>
      </c>
      <c r="E4" s="57" t="str">
        <f>Sheet1!D2</f>
        <v>DOM</v>
      </c>
      <c r="F4" s="57" t="str">
        <f>Sheet1!E2</f>
        <v>GRD</v>
      </c>
      <c r="G4" s="57" t="str">
        <f>Sheet1!F2</f>
        <v>MON</v>
      </c>
      <c r="H4" s="57" t="str">
        <f>Sheet1!G2</f>
        <v>SKN</v>
      </c>
      <c r="I4" s="57" t="str">
        <f>Sheet1!H2</f>
        <v>SLU</v>
      </c>
      <c r="J4" s="57" t="str">
        <f>Sheet1!I2</f>
        <v>SVG</v>
      </c>
      <c r="K4" s="57" t="str">
        <f>Sheet1!J2</f>
        <v>VI</v>
      </c>
      <c r="L4" s="499" t="str">
        <f>Sheet1!K2</f>
        <v>OECS</v>
      </c>
      <c r="M4" s="499"/>
    </row>
    <row r="5" spans="1:13">
      <c r="A5" s="497" t="s">
        <v>123</v>
      </c>
      <c r="B5" s="58" t="s">
        <v>36</v>
      </c>
      <c r="C5" s="59"/>
      <c r="D5" s="59"/>
      <c r="E5" s="59"/>
      <c r="F5" s="59">
        <v>1</v>
      </c>
      <c r="G5" s="59"/>
      <c r="H5" s="59">
        <v>3</v>
      </c>
      <c r="I5" s="59"/>
      <c r="J5" s="59"/>
      <c r="K5" s="59"/>
      <c r="L5" s="59">
        <f>SUM(C5:K5)</f>
        <v>4</v>
      </c>
      <c r="M5" s="496">
        <f>SUM(L5:L6)</f>
        <v>4</v>
      </c>
    </row>
    <row r="6" spans="1:13">
      <c r="A6" s="497"/>
      <c r="B6" s="58" t="s">
        <v>37</v>
      </c>
      <c r="C6" s="59"/>
      <c r="D6" s="59"/>
      <c r="E6" s="59"/>
      <c r="F6" s="59"/>
      <c r="G6" s="59"/>
      <c r="H6" s="59"/>
      <c r="I6" s="59"/>
      <c r="J6" s="59"/>
      <c r="K6" s="59"/>
      <c r="L6" s="59">
        <f>SUM(C6:K6)</f>
        <v>0</v>
      </c>
      <c r="M6" s="496"/>
    </row>
    <row r="7" spans="1:13">
      <c r="A7" s="497" t="s">
        <v>124</v>
      </c>
      <c r="B7" s="58" t="s">
        <v>36</v>
      </c>
      <c r="C7" s="59"/>
      <c r="D7" s="59"/>
      <c r="E7" s="59"/>
      <c r="F7" s="59">
        <v>22</v>
      </c>
      <c r="G7" s="59"/>
      <c r="H7" s="59">
        <v>20</v>
      </c>
      <c r="I7" s="59"/>
      <c r="J7" s="59">
        <v>5</v>
      </c>
      <c r="K7" s="59">
        <v>4</v>
      </c>
      <c r="L7" s="59">
        <f t="shared" ref="L7:L16" si="0">SUM(C7:K7)</f>
        <v>51</v>
      </c>
      <c r="M7" s="496">
        <f t="shared" ref="M7" si="1">SUM(L7:L8)</f>
        <v>78</v>
      </c>
    </row>
    <row r="8" spans="1:13">
      <c r="A8" s="497"/>
      <c r="B8" s="58" t="s">
        <v>37</v>
      </c>
      <c r="C8" s="59"/>
      <c r="D8" s="59"/>
      <c r="E8" s="59"/>
      <c r="F8" s="59">
        <v>11</v>
      </c>
      <c r="G8" s="59"/>
      <c r="H8" s="59">
        <v>13</v>
      </c>
      <c r="I8" s="59"/>
      <c r="J8" s="59">
        <v>2</v>
      </c>
      <c r="K8" s="59">
        <v>1</v>
      </c>
      <c r="L8" s="59">
        <f t="shared" si="0"/>
        <v>27</v>
      </c>
      <c r="M8" s="496"/>
    </row>
    <row r="9" spans="1:13">
      <c r="A9" s="497" t="s">
        <v>125</v>
      </c>
      <c r="B9" s="58" t="s">
        <v>36</v>
      </c>
      <c r="C9" s="59"/>
      <c r="D9" s="59"/>
      <c r="E9" s="59"/>
      <c r="F9" s="59">
        <v>61</v>
      </c>
      <c r="G9" s="59"/>
      <c r="H9" s="59">
        <v>44</v>
      </c>
      <c r="I9" s="59"/>
      <c r="J9" s="59">
        <v>9</v>
      </c>
      <c r="K9" s="59">
        <v>5</v>
      </c>
      <c r="L9" s="59">
        <f t="shared" si="0"/>
        <v>119</v>
      </c>
      <c r="M9" s="496">
        <f t="shared" ref="M9" si="2">SUM(L9:L10)</f>
        <v>170</v>
      </c>
    </row>
    <row r="10" spans="1:13">
      <c r="A10" s="497"/>
      <c r="B10" s="58" t="s">
        <v>37</v>
      </c>
      <c r="C10" s="59"/>
      <c r="D10" s="59"/>
      <c r="E10" s="59"/>
      <c r="F10" s="59">
        <v>30</v>
      </c>
      <c r="G10" s="59"/>
      <c r="H10" s="59">
        <v>18</v>
      </c>
      <c r="I10" s="59"/>
      <c r="J10" s="59">
        <v>3</v>
      </c>
      <c r="K10" s="59"/>
      <c r="L10" s="59">
        <f t="shared" si="0"/>
        <v>51</v>
      </c>
      <c r="M10" s="496"/>
    </row>
    <row r="11" spans="1:13">
      <c r="A11" s="497" t="s">
        <v>126</v>
      </c>
      <c r="B11" s="58" t="s">
        <v>36</v>
      </c>
      <c r="C11" s="59"/>
      <c r="D11" s="59"/>
      <c r="E11" s="59"/>
      <c r="F11" s="59">
        <v>19</v>
      </c>
      <c r="G11" s="59"/>
      <c r="H11" s="59">
        <v>3</v>
      </c>
      <c r="I11" s="59"/>
      <c r="J11" s="59">
        <v>3</v>
      </c>
      <c r="K11" s="59">
        <v>1</v>
      </c>
      <c r="L11" s="59">
        <f t="shared" si="0"/>
        <v>26</v>
      </c>
      <c r="M11" s="496">
        <f t="shared" ref="M11" si="3">SUM(L11:L12)</f>
        <v>50</v>
      </c>
    </row>
    <row r="12" spans="1:13">
      <c r="A12" s="497"/>
      <c r="B12" s="58" t="s">
        <v>37</v>
      </c>
      <c r="C12" s="59"/>
      <c r="D12" s="59"/>
      <c r="E12" s="59"/>
      <c r="F12" s="59">
        <v>16</v>
      </c>
      <c r="G12" s="59"/>
      <c r="H12" s="59">
        <v>5</v>
      </c>
      <c r="I12" s="59"/>
      <c r="J12" s="59">
        <v>2</v>
      </c>
      <c r="K12" s="59">
        <v>1</v>
      </c>
      <c r="L12" s="59">
        <f t="shared" si="0"/>
        <v>24</v>
      </c>
      <c r="M12" s="496"/>
    </row>
    <row r="13" spans="1:13">
      <c r="A13" s="497" t="s">
        <v>127</v>
      </c>
      <c r="B13" s="58" t="s">
        <v>36</v>
      </c>
      <c r="C13" s="59"/>
      <c r="D13" s="59"/>
      <c r="E13" s="59"/>
      <c r="F13" s="59"/>
      <c r="G13" s="59"/>
      <c r="H13" s="59"/>
      <c r="I13" s="59"/>
      <c r="J13" s="59"/>
      <c r="K13" s="59"/>
      <c r="L13" s="59">
        <f t="shared" si="0"/>
        <v>0</v>
      </c>
      <c r="M13" s="496">
        <f t="shared" ref="M13" si="4">SUM(L13:L14)</f>
        <v>0</v>
      </c>
    </row>
    <row r="14" spans="1:13">
      <c r="A14" s="497"/>
      <c r="B14" s="58" t="s">
        <v>37</v>
      </c>
      <c r="C14" s="59"/>
      <c r="D14" s="59"/>
      <c r="E14" s="59"/>
      <c r="F14" s="59"/>
      <c r="G14" s="59"/>
      <c r="H14" s="59"/>
      <c r="I14" s="59"/>
      <c r="J14" s="59"/>
      <c r="K14" s="59"/>
      <c r="L14" s="59">
        <f t="shared" si="0"/>
        <v>0</v>
      </c>
      <c r="M14" s="496"/>
    </row>
    <row r="15" spans="1:13">
      <c r="A15" s="497" t="s">
        <v>118</v>
      </c>
      <c r="B15" s="58" t="s">
        <v>36</v>
      </c>
      <c r="C15" s="59"/>
      <c r="D15" s="59"/>
      <c r="E15" s="59"/>
      <c r="F15" s="59"/>
      <c r="G15" s="59"/>
      <c r="H15" s="59">
        <v>1</v>
      </c>
      <c r="I15" s="59"/>
      <c r="J15" s="59">
        <v>38</v>
      </c>
      <c r="K15" s="59"/>
      <c r="L15" s="59">
        <f t="shared" si="0"/>
        <v>39</v>
      </c>
      <c r="M15" s="496">
        <f t="shared" ref="M15" si="5">SUM(L15:L16)</f>
        <v>63</v>
      </c>
    </row>
    <row r="16" spans="1:13">
      <c r="A16" s="497"/>
      <c r="B16" s="58" t="s">
        <v>37</v>
      </c>
      <c r="C16" s="59"/>
      <c r="D16" s="59"/>
      <c r="E16" s="59"/>
      <c r="F16" s="59"/>
      <c r="G16" s="59"/>
      <c r="H16" s="59"/>
      <c r="I16" s="59"/>
      <c r="J16" s="59">
        <v>24</v>
      </c>
      <c r="K16" s="59"/>
      <c r="L16" s="59">
        <f t="shared" si="0"/>
        <v>24</v>
      </c>
      <c r="M16" s="496"/>
    </row>
    <row r="17" spans="1:13">
      <c r="A17" s="495" t="s">
        <v>3</v>
      </c>
      <c r="B17" s="61" t="s">
        <v>36</v>
      </c>
      <c r="C17" s="60">
        <f>SUM(C5,C7,C9,C11,C13,C15,)</f>
        <v>0</v>
      </c>
      <c r="D17" s="60">
        <f t="shared" ref="D17:L18" si="6">SUM(D5,D7,D9,D11,D13,D15,)</f>
        <v>0</v>
      </c>
      <c r="E17" s="60">
        <f t="shared" si="6"/>
        <v>0</v>
      </c>
      <c r="F17" s="60">
        <f t="shared" si="6"/>
        <v>103</v>
      </c>
      <c r="G17" s="60">
        <f t="shared" si="6"/>
        <v>0</v>
      </c>
      <c r="H17" s="60">
        <f t="shared" si="6"/>
        <v>71</v>
      </c>
      <c r="I17" s="60">
        <f t="shared" si="6"/>
        <v>0</v>
      </c>
      <c r="J17" s="60">
        <f t="shared" si="6"/>
        <v>55</v>
      </c>
      <c r="K17" s="60">
        <f t="shared" si="6"/>
        <v>10</v>
      </c>
      <c r="L17" s="60">
        <f t="shared" si="6"/>
        <v>239</v>
      </c>
      <c r="M17" s="496">
        <f>SUM(L17:L18)</f>
        <v>365</v>
      </c>
    </row>
    <row r="18" spans="1:13">
      <c r="A18" s="495"/>
      <c r="B18" s="61" t="s">
        <v>37</v>
      </c>
      <c r="C18" s="60">
        <f>SUM(C6,C8,C10,C12,C14,C16,)</f>
        <v>0</v>
      </c>
      <c r="D18" s="60">
        <f t="shared" si="6"/>
        <v>0</v>
      </c>
      <c r="E18" s="60">
        <f t="shared" si="6"/>
        <v>0</v>
      </c>
      <c r="F18" s="60">
        <f t="shared" si="6"/>
        <v>57</v>
      </c>
      <c r="G18" s="60">
        <f t="shared" si="6"/>
        <v>0</v>
      </c>
      <c r="H18" s="60">
        <f t="shared" si="6"/>
        <v>36</v>
      </c>
      <c r="I18" s="60">
        <f t="shared" si="6"/>
        <v>0</v>
      </c>
      <c r="J18" s="60">
        <f t="shared" si="6"/>
        <v>31</v>
      </c>
      <c r="K18" s="60">
        <f t="shared" si="6"/>
        <v>2</v>
      </c>
      <c r="L18" s="60">
        <f t="shared" si="6"/>
        <v>126</v>
      </c>
      <c r="M18" s="496"/>
    </row>
    <row r="19" spans="1:13">
      <c r="A19" s="495"/>
      <c r="B19" s="61" t="s">
        <v>38</v>
      </c>
      <c r="C19" s="60">
        <f>SUM(C17:C18)</f>
        <v>0</v>
      </c>
      <c r="D19" s="60">
        <f t="shared" ref="D19:L19" si="7">SUM(D17:D18)</f>
        <v>0</v>
      </c>
      <c r="E19" s="60">
        <f t="shared" si="7"/>
        <v>0</v>
      </c>
      <c r="F19" s="60">
        <f t="shared" si="7"/>
        <v>160</v>
      </c>
      <c r="G19" s="60">
        <f t="shared" si="7"/>
        <v>0</v>
      </c>
      <c r="H19" s="60">
        <f t="shared" si="7"/>
        <v>107</v>
      </c>
      <c r="I19" s="60">
        <f t="shared" si="7"/>
        <v>0</v>
      </c>
      <c r="J19" s="60">
        <f t="shared" si="7"/>
        <v>86</v>
      </c>
      <c r="K19" s="60">
        <f t="shared" si="7"/>
        <v>12</v>
      </c>
      <c r="L19" s="60">
        <f t="shared" si="7"/>
        <v>365</v>
      </c>
      <c r="M19" s="76"/>
    </row>
    <row r="20" spans="1:13"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</row>
    <row r="21" spans="1:13"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</row>
    <row r="22" spans="1:13">
      <c r="A22" s="74"/>
    </row>
  </sheetData>
  <mergeCells count="18">
    <mergeCell ref="A3:A4"/>
    <mergeCell ref="B3:B4"/>
    <mergeCell ref="C3:M3"/>
    <mergeCell ref="L4:M4"/>
    <mergeCell ref="A5:A6"/>
    <mergeCell ref="M5:M6"/>
    <mergeCell ref="A7:A8"/>
    <mergeCell ref="M7:M8"/>
    <mergeCell ref="A9:A10"/>
    <mergeCell ref="M9:M10"/>
    <mergeCell ref="A11:A12"/>
    <mergeCell ref="M11:M12"/>
    <mergeCell ref="A13:A14"/>
    <mergeCell ref="M13:M14"/>
    <mergeCell ref="A15:A16"/>
    <mergeCell ref="M15:M16"/>
    <mergeCell ref="A17:A19"/>
    <mergeCell ref="M17:M18"/>
  </mergeCells>
  <pageMargins left="0.7" right="0.7" top="0.75" bottom="0.75" header="0.3" footer="0.3"/>
  <pageSetup scale="91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view="pageLayout" zoomScaleNormal="100" zoomScaleSheetLayoutView="100" workbookViewId="0">
      <selection activeCell="S33" sqref="S33"/>
    </sheetView>
  </sheetViews>
  <sheetFormatPr defaultColWidth="9.07421875" defaultRowHeight="14.6"/>
  <cols>
    <col min="1" max="1" width="10.3046875" style="55" customWidth="1"/>
    <col min="2" max="2" width="6.53515625" style="55" customWidth="1"/>
    <col min="3" max="3" width="5.53515625" style="55" bestFit="1" customWidth="1"/>
    <col min="4" max="13" width="6.69140625" style="55" customWidth="1"/>
    <col min="14" max="16384" width="9.07421875" style="55"/>
  </cols>
  <sheetData>
    <row r="2" spans="1:13">
      <c r="A2" s="63" t="s">
        <v>128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1:13" ht="31.5" customHeight="1">
      <c r="A3" s="499" t="s">
        <v>120</v>
      </c>
      <c r="B3" s="499" t="s">
        <v>111</v>
      </c>
      <c r="C3" s="499" t="s">
        <v>0</v>
      </c>
      <c r="D3" s="499"/>
      <c r="E3" s="499"/>
      <c r="F3" s="499"/>
      <c r="G3" s="499"/>
      <c r="H3" s="499"/>
      <c r="I3" s="499"/>
      <c r="J3" s="499"/>
      <c r="K3" s="499"/>
      <c r="L3" s="499"/>
      <c r="M3" s="499"/>
    </row>
    <row r="4" spans="1:13" ht="21.75" customHeight="1">
      <c r="A4" s="499"/>
      <c r="B4" s="499"/>
      <c r="C4" s="57" t="str">
        <f>Sheet1!B2</f>
        <v>ANG</v>
      </c>
      <c r="D4" s="75" t="str">
        <f>Sheet1!C2</f>
        <v>A&amp;B</v>
      </c>
      <c r="E4" s="57" t="str">
        <f>Sheet1!D2</f>
        <v>DOM</v>
      </c>
      <c r="F4" s="57" t="str">
        <f>Sheet1!E2</f>
        <v>GRD</v>
      </c>
      <c r="G4" s="57" t="str">
        <f>Sheet1!F2</f>
        <v>MON</v>
      </c>
      <c r="H4" s="57" t="str">
        <f>Sheet1!G2</f>
        <v>SKN</v>
      </c>
      <c r="I4" s="57" t="str">
        <f>Sheet1!H2</f>
        <v>SLU</v>
      </c>
      <c r="J4" s="57" t="str">
        <f>Sheet1!I2</f>
        <v>SVG</v>
      </c>
      <c r="K4" s="57" t="str">
        <f>Sheet1!J2</f>
        <v>VI</v>
      </c>
      <c r="L4" s="499" t="str">
        <f>Sheet1!K2</f>
        <v>OECS</v>
      </c>
      <c r="M4" s="499"/>
    </row>
    <row r="5" spans="1:13">
      <c r="A5" s="497" t="s">
        <v>123</v>
      </c>
      <c r="B5" s="58" t="s">
        <v>36</v>
      </c>
      <c r="C5" s="59"/>
      <c r="D5" s="59"/>
      <c r="E5" s="59"/>
      <c r="F5" s="59"/>
      <c r="G5" s="59"/>
      <c r="H5" s="59"/>
      <c r="I5" s="59"/>
      <c r="J5" s="59"/>
      <c r="K5" s="59"/>
      <c r="L5" s="59">
        <f>SUM(C5:K5)</f>
        <v>0</v>
      </c>
      <c r="M5" s="496">
        <f>SUM(L5:L6)</f>
        <v>0</v>
      </c>
    </row>
    <row r="6" spans="1:13">
      <c r="A6" s="497"/>
      <c r="B6" s="58" t="s">
        <v>37</v>
      </c>
      <c r="C6" s="59"/>
      <c r="D6" s="59"/>
      <c r="E6" s="59"/>
      <c r="F6" s="59"/>
      <c r="G6" s="59"/>
      <c r="H6" s="59"/>
      <c r="I6" s="59"/>
      <c r="J6" s="59"/>
      <c r="K6" s="59"/>
      <c r="L6" s="59">
        <f>SUM(C6:K6)</f>
        <v>0</v>
      </c>
      <c r="M6" s="496"/>
    </row>
    <row r="7" spans="1:13">
      <c r="A7" s="497" t="s">
        <v>124</v>
      </c>
      <c r="B7" s="58" t="s">
        <v>36</v>
      </c>
      <c r="C7" s="59"/>
      <c r="D7" s="59"/>
      <c r="E7" s="59"/>
      <c r="F7" s="59"/>
      <c r="G7" s="59"/>
      <c r="H7" s="59"/>
      <c r="I7" s="59"/>
      <c r="J7" s="59">
        <v>4</v>
      </c>
      <c r="K7" s="59"/>
      <c r="L7" s="59">
        <f t="shared" ref="L7:L16" si="0">SUM(C7:K7)</f>
        <v>4</v>
      </c>
      <c r="M7" s="496">
        <f t="shared" ref="M7" si="1">SUM(L7:L8)</f>
        <v>8</v>
      </c>
    </row>
    <row r="8" spans="1:13">
      <c r="A8" s="497"/>
      <c r="B8" s="58" t="s">
        <v>37</v>
      </c>
      <c r="C8" s="59"/>
      <c r="D8" s="59"/>
      <c r="E8" s="59"/>
      <c r="F8" s="59"/>
      <c r="G8" s="59"/>
      <c r="H8" s="59"/>
      <c r="I8" s="59"/>
      <c r="J8" s="59">
        <v>4</v>
      </c>
      <c r="K8" s="59"/>
      <c r="L8" s="59">
        <f t="shared" si="0"/>
        <v>4</v>
      </c>
      <c r="M8" s="496"/>
    </row>
    <row r="9" spans="1:13">
      <c r="A9" s="497" t="s">
        <v>125</v>
      </c>
      <c r="B9" s="58" t="s">
        <v>36</v>
      </c>
      <c r="C9" s="59"/>
      <c r="D9" s="59"/>
      <c r="E9" s="59"/>
      <c r="F9" s="59"/>
      <c r="G9" s="59"/>
      <c r="H9" s="59"/>
      <c r="I9" s="59"/>
      <c r="J9" s="59">
        <v>8</v>
      </c>
      <c r="K9" s="59"/>
      <c r="L9" s="59">
        <f t="shared" si="0"/>
        <v>8</v>
      </c>
      <c r="M9" s="496">
        <f t="shared" ref="M9" si="2">SUM(L9:L10)</f>
        <v>11</v>
      </c>
    </row>
    <row r="10" spans="1:13">
      <c r="A10" s="497"/>
      <c r="B10" s="58" t="s">
        <v>37</v>
      </c>
      <c r="C10" s="59"/>
      <c r="D10" s="59"/>
      <c r="E10" s="59"/>
      <c r="F10" s="59"/>
      <c r="G10" s="59"/>
      <c r="H10" s="59"/>
      <c r="I10" s="59"/>
      <c r="J10" s="59">
        <v>3</v>
      </c>
      <c r="K10" s="59"/>
      <c r="L10" s="59">
        <f t="shared" si="0"/>
        <v>3</v>
      </c>
      <c r="M10" s="496"/>
    </row>
    <row r="11" spans="1:13">
      <c r="A11" s="497" t="s">
        <v>126</v>
      </c>
      <c r="B11" s="58" t="s">
        <v>36</v>
      </c>
      <c r="C11" s="59"/>
      <c r="D11" s="59"/>
      <c r="E11" s="59"/>
      <c r="F11" s="59"/>
      <c r="G11" s="59"/>
      <c r="H11" s="59"/>
      <c r="I11" s="59"/>
      <c r="J11" s="59">
        <v>3</v>
      </c>
      <c r="K11" s="59"/>
      <c r="L11" s="59">
        <f t="shared" si="0"/>
        <v>3</v>
      </c>
      <c r="M11" s="496">
        <f t="shared" ref="M11" si="3">SUM(L11:L12)</f>
        <v>5</v>
      </c>
    </row>
    <row r="12" spans="1:13">
      <c r="A12" s="497"/>
      <c r="B12" s="58" t="s">
        <v>37</v>
      </c>
      <c r="C12" s="59"/>
      <c r="D12" s="59"/>
      <c r="E12" s="59"/>
      <c r="F12" s="59"/>
      <c r="G12" s="59"/>
      <c r="H12" s="59"/>
      <c r="I12" s="59"/>
      <c r="J12" s="59">
        <v>2</v>
      </c>
      <c r="K12" s="59"/>
      <c r="L12" s="59">
        <f t="shared" si="0"/>
        <v>2</v>
      </c>
      <c r="M12" s="496"/>
    </row>
    <row r="13" spans="1:13">
      <c r="A13" s="497" t="s">
        <v>127</v>
      </c>
      <c r="B13" s="58" t="s">
        <v>36</v>
      </c>
      <c r="C13" s="59"/>
      <c r="D13" s="59"/>
      <c r="E13" s="59"/>
      <c r="F13" s="59"/>
      <c r="G13" s="59"/>
      <c r="H13" s="59"/>
      <c r="I13" s="59"/>
      <c r="J13" s="59"/>
      <c r="K13" s="59"/>
      <c r="L13" s="59">
        <f t="shared" si="0"/>
        <v>0</v>
      </c>
      <c r="M13" s="496">
        <f t="shared" ref="M13" si="4">SUM(L13:L14)</f>
        <v>0</v>
      </c>
    </row>
    <row r="14" spans="1:13">
      <c r="A14" s="497"/>
      <c r="B14" s="58" t="s">
        <v>37</v>
      </c>
      <c r="C14" s="59"/>
      <c r="D14" s="59"/>
      <c r="E14" s="59"/>
      <c r="F14" s="59"/>
      <c r="G14" s="59"/>
      <c r="H14" s="59"/>
      <c r="I14" s="59"/>
      <c r="J14" s="59"/>
      <c r="K14" s="59"/>
      <c r="L14" s="59">
        <f t="shared" si="0"/>
        <v>0</v>
      </c>
      <c r="M14" s="496"/>
    </row>
    <row r="15" spans="1:13">
      <c r="A15" s="497" t="s">
        <v>118</v>
      </c>
      <c r="B15" s="58" t="s">
        <v>36</v>
      </c>
      <c r="C15" s="59"/>
      <c r="D15" s="59"/>
      <c r="E15" s="59">
        <v>33</v>
      </c>
      <c r="F15" s="59"/>
      <c r="G15" s="59"/>
      <c r="H15" s="59"/>
      <c r="I15" s="59"/>
      <c r="J15" s="59"/>
      <c r="K15" s="59"/>
      <c r="L15" s="59">
        <f t="shared" si="0"/>
        <v>33</v>
      </c>
      <c r="M15" s="496">
        <f t="shared" ref="M15" si="5">SUM(L15:L16)</f>
        <v>51</v>
      </c>
    </row>
    <row r="16" spans="1:13">
      <c r="A16" s="497"/>
      <c r="B16" s="58" t="s">
        <v>37</v>
      </c>
      <c r="C16" s="59"/>
      <c r="D16" s="59"/>
      <c r="E16" s="59">
        <v>18</v>
      </c>
      <c r="F16" s="59"/>
      <c r="G16" s="59"/>
      <c r="H16" s="59"/>
      <c r="I16" s="59"/>
      <c r="J16" s="59"/>
      <c r="K16" s="59"/>
      <c r="L16" s="59">
        <f t="shared" si="0"/>
        <v>18</v>
      </c>
      <c r="M16" s="496"/>
    </row>
    <row r="17" spans="1:13">
      <c r="A17" s="495" t="s">
        <v>3</v>
      </c>
      <c r="B17" s="61" t="s">
        <v>36</v>
      </c>
      <c r="C17" s="60">
        <f>SUM(C5,C7,C9,C11,C13,C15,)</f>
        <v>0</v>
      </c>
      <c r="D17" s="60">
        <f t="shared" ref="D17:L18" si="6">SUM(D5,D7,D9,D11,D13,D15,)</f>
        <v>0</v>
      </c>
      <c r="E17" s="60">
        <f t="shared" si="6"/>
        <v>33</v>
      </c>
      <c r="F17" s="60">
        <f t="shared" si="6"/>
        <v>0</v>
      </c>
      <c r="G17" s="60">
        <f t="shared" si="6"/>
        <v>0</v>
      </c>
      <c r="H17" s="60">
        <f t="shared" si="6"/>
        <v>0</v>
      </c>
      <c r="I17" s="60">
        <f t="shared" si="6"/>
        <v>0</v>
      </c>
      <c r="J17" s="60">
        <f t="shared" si="6"/>
        <v>15</v>
      </c>
      <c r="K17" s="60">
        <f t="shared" si="6"/>
        <v>0</v>
      </c>
      <c r="L17" s="60">
        <f t="shared" si="6"/>
        <v>48</v>
      </c>
      <c r="M17" s="506">
        <f>SUM(L17:L18)</f>
        <v>75</v>
      </c>
    </row>
    <row r="18" spans="1:13">
      <c r="A18" s="495"/>
      <c r="B18" s="61" t="s">
        <v>37</v>
      </c>
      <c r="C18" s="60">
        <f>SUM(C6,C8,C10,C12,C14,C16,)</f>
        <v>0</v>
      </c>
      <c r="D18" s="60">
        <f t="shared" si="6"/>
        <v>0</v>
      </c>
      <c r="E18" s="60">
        <f t="shared" si="6"/>
        <v>18</v>
      </c>
      <c r="F18" s="60">
        <f t="shared" si="6"/>
        <v>0</v>
      </c>
      <c r="G18" s="60">
        <f t="shared" si="6"/>
        <v>0</v>
      </c>
      <c r="H18" s="60">
        <f t="shared" si="6"/>
        <v>0</v>
      </c>
      <c r="I18" s="60">
        <f t="shared" si="6"/>
        <v>0</v>
      </c>
      <c r="J18" s="60">
        <f t="shared" si="6"/>
        <v>9</v>
      </c>
      <c r="K18" s="60">
        <f t="shared" si="6"/>
        <v>0</v>
      </c>
      <c r="L18" s="60">
        <f t="shared" si="6"/>
        <v>27</v>
      </c>
      <c r="M18" s="506"/>
    </row>
    <row r="19" spans="1:13">
      <c r="A19" s="495"/>
      <c r="B19" s="61" t="s">
        <v>38</v>
      </c>
      <c r="C19" s="60">
        <f>SUM(C17:C18)</f>
        <v>0</v>
      </c>
      <c r="D19" s="60">
        <f t="shared" ref="D19:L19" si="7">SUM(D17:D18)</f>
        <v>0</v>
      </c>
      <c r="E19" s="60">
        <f t="shared" si="7"/>
        <v>51</v>
      </c>
      <c r="F19" s="60">
        <f t="shared" si="7"/>
        <v>0</v>
      </c>
      <c r="G19" s="60">
        <f t="shared" si="7"/>
        <v>0</v>
      </c>
      <c r="H19" s="60">
        <f t="shared" si="7"/>
        <v>0</v>
      </c>
      <c r="I19" s="60">
        <f t="shared" si="7"/>
        <v>0</v>
      </c>
      <c r="J19" s="60">
        <f t="shared" si="7"/>
        <v>24</v>
      </c>
      <c r="K19" s="60">
        <f t="shared" si="7"/>
        <v>0</v>
      </c>
      <c r="L19" s="60">
        <f t="shared" si="7"/>
        <v>75</v>
      </c>
      <c r="M19" s="506"/>
    </row>
    <row r="20" spans="1:13"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</row>
    <row r="21" spans="1:13"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</row>
    <row r="22" spans="1:13">
      <c r="A22" s="74"/>
    </row>
  </sheetData>
  <mergeCells count="18">
    <mergeCell ref="A3:A4"/>
    <mergeCell ref="B3:B4"/>
    <mergeCell ref="C3:M3"/>
    <mergeCell ref="L4:M4"/>
    <mergeCell ref="A5:A6"/>
    <mergeCell ref="M5:M6"/>
    <mergeCell ref="A7:A8"/>
    <mergeCell ref="M7:M8"/>
    <mergeCell ref="A9:A10"/>
    <mergeCell ref="M9:M10"/>
    <mergeCell ref="A11:A12"/>
    <mergeCell ref="M11:M12"/>
    <mergeCell ref="A13:A14"/>
    <mergeCell ref="M13:M14"/>
    <mergeCell ref="A15:A16"/>
    <mergeCell ref="M15:M16"/>
    <mergeCell ref="A17:A19"/>
    <mergeCell ref="M17:M19"/>
  </mergeCells>
  <pageMargins left="0.7" right="0.7" top="0.75" bottom="0.75" header="0.3" footer="0.3"/>
  <pageSetup paperSize="9" scale="97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view="pageLayout" zoomScaleNormal="100" workbookViewId="0">
      <selection activeCell="S33" sqref="S33"/>
    </sheetView>
  </sheetViews>
  <sheetFormatPr defaultColWidth="9.07421875" defaultRowHeight="14.6"/>
  <cols>
    <col min="1" max="1" width="10.3046875" style="55" customWidth="1"/>
    <col min="2" max="2" width="6.53515625" style="55" customWidth="1"/>
    <col min="3" max="3" width="5.53515625" style="55" bestFit="1" customWidth="1"/>
    <col min="4" max="4" width="5.4609375" style="55" bestFit="1" customWidth="1"/>
    <col min="5" max="5" width="6.3046875" style="55" bestFit="1" customWidth="1"/>
    <col min="6" max="6" width="6.69140625" style="55" customWidth="1"/>
    <col min="7" max="7" width="6.4609375" style="55" bestFit="1" customWidth="1"/>
    <col min="8" max="13" width="6.69140625" style="55" customWidth="1"/>
    <col min="14" max="16384" width="9.07421875" style="55"/>
  </cols>
  <sheetData>
    <row r="2" spans="1:13">
      <c r="A2" s="63" t="s">
        <v>129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1:13" ht="31.5" customHeight="1">
      <c r="A3" s="507" t="s">
        <v>120</v>
      </c>
      <c r="B3" s="507" t="s">
        <v>111</v>
      </c>
      <c r="C3" s="509" t="s">
        <v>0</v>
      </c>
      <c r="D3" s="510"/>
      <c r="E3" s="510"/>
      <c r="F3" s="510"/>
      <c r="G3" s="510"/>
      <c r="H3" s="510"/>
      <c r="I3" s="510"/>
      <c r="J3" s="510"/>
      <c r="K3" s="510"/>
      <c r="L3" s="510"/>
      <c r="M3" s="511"/>
    </row>
    <row r="4" spans="1:13" ht="21.75" customHeight="1">
      <c r="A4" s="508"/>
      <c r="B4" s="508"/>
      <c r="C4" s="57" t="str">
        <f>Sheet1!B2</f>
        <v>ANG</v>
      </c>
      <c r="D4" s="75" t="str">
        <f>Sheet1!C2</f>
        <v>A&amp;B</v>
      </c>
      <c r="E4" s="57" t="str">
        <f>Sheet1!D2</f>
        <v>DOM</v>
      </c>
      <c r="F4" s="57" t="str">
        <f>Sheet1!E2</f>
        <v>GRD</v>
      </c>
      <c r="G4" s="57" t="str">
        <f>Sheet1!F2</f>
        <v>MON</v>
      </c>
      <c r="H4" s="57" t="str">
        <f>Sheet1!G2</f>
        <v>SKN</v>
      </c>
      <c r="I4" s="57" t="str">
        <f>Sheet1!H2</f>
        <v>SLU</v>
      </c>
      <c r="J4" s="57" t="str">
        <f>Sheet1!I2</f>
        <v>SVG</v>
      </c>
      <c r="K4" s="57" t="str">
        <f>Sheet1!J2</f>
        <v>VI</v>
      </c>
      <c r="L4" s="499" t="str">
        <f>Sheet1!K2</f>
        <v>OECS</v>
      </c>
      <c r="M4" s="499"/>
    </row>
    <row r="5" spans="1:13">
      <c r="A5" s="497" t="s">
        <v>123</v>
      </c>
      <c r="B5" s="58" t="s">
        <v>36</v>
      </c>
      <c r="C5" s="59">
        <f>SUM('Table 3.4'!C5,'Table 3.5'!C5,)</f>
        <v>0</v>
      </c>
      <c r="D5" s="59">
        <f>SUM('Table 3.4'!D5,'Table 3.5'!D5,)</f>
        <v>0</v>
      </c>
      <c r="E5" s="59">
        <f>SUM('Table 3.4'!E5,'Table 3.5'!E5,)</f>
        <v>0</v>
      </c>
      <c r="F5" s="59">
        <f>SUM('Table 3.4'!F5,'Table 3.5'!F5,)</f>
        <v>1</v>
      </c>
      <c r="G5" s="59">
        <f>SUM('Table 3.4'!G5,'Table 3.5'!G5,)</f>
        <v>0</v>
      </c>
      <c r="H5" s="59">
        <f>SUM('Table 3.4'!H5,'Table 3.5'!H5,)</f>
        <v>3</v>
      </c>
      <c r="I5" s="59">
        <f>SUM('Table 3.4'!I5,'Table 3.5'!I5,)</f>
        <v>0</v>
      </c>
      <c r="J5" s="59">
        <f>SUM('Table 3.4'!J5,'Table 3.5'!J5,)</f>
        <v>0</v>
      </c>
      <c r="K5" s="59">
        <f>SUM('Table 3.4'!K5,'Table 3.5'!K5,)</f>
        <v>0</v>
      </c>
      <c r="L5" s="59">
        <f>SUM(C5:K5)</f>
        <v>4</v>
      </c>
      <c r="M5" s="496">
        <f>SUM(L5:L6)</f>
        <v>4</v>
      </c>
    </row>
    <row r="6" spans="1:13">
      <c r="A6" s="497"/>
      <c r="B6" s="58" t="s">
        <v>37</v>
      </c>
      <c r="C6" s="59">
        <f>SUM('Table 3.4'!C6,'Table 3.5'!C6,)</f>
        <v>0</v>
      </c>
      <c r="D6" s="59">
        <f>SUM('Table 3.4'!D6,'Table 3.5'!D6,)</f>
        <v>0</v>
      </c>
      <c r="E6" s="59">
        <f>SUM('Table 3.4'!E6,'Table 3.5'!E6,)</f>
        <v>0</v>
      </c>
      <c r="F6" s="59">
        <f>SUM('Table 3.4'!F6,'Table 3.5'!F6,)</f>
        <v>0</v>
      </c>
      <c r="G6" s="59">
        <f>SUM('Table 3.4'!G6,'Table 3.5'!G6,)</f>
        <v>0</v>
      </c>
      <c r="H6" s="59">
        <f>SUM('Table 3.4'!H6,'Table 3.5'!H6,)</f>
        <v>0</v>
      </c>
      <c r="I6" s="59">
        <f>SUM('Table 3.4'!I6,'Table 3.5'!I6,)</f>
        <v>0</v>
      </c>
      <c r="J6" s="59">
        <f>SUM('Table 3.4'!J6,'Table 3.5'!J6,)</f>
        <v>0</v>
      </c>
      <c r="K6" s="59">
        <f>SUM('Table 3.4'!K6,'Table 3.5'!K6,)</f>
        <v>0</v>
      </c>
      <c r="L6" s="59">
        <f>SUM(C6:K6)</f>
        <v>0</v>
      </c>
      <c r="M6" s="496"/>
    </row>
    <row r="7" spans="1:13">
      <c r="A7" s="497" t="s">
        <v>124</v>
      </c>
      <c r="B7" s="58" t="s">
        <v>36</v>
      </c>
      <c r="C7" s="59">
        <f>SUM('Table 3.4'!C7,'Table 3.5'!C7,)</f>
        <v>0</v>
      </c>
      <c r="D7" s="59">
        <f>SUM('Table 3.4'!D7,'Table 3.5'!D7,)</f>
        <v>0</v>
      </c>
      <c r="E7" s="59">
        <f>SUM('Table 3.4'!E7,'Table 3.5'!E7,)</f>
        <v>0</v>
      </c>
      <c r="F7" s="59">
        <f>SUM('Table 3.4'!F7,'Table 3.5'!F7,)</f>
        <v>22</v>
      </c>
      <c r="G7" s="59">
        <f>SUM('Table 3.4'!G7,'Table 3.5'!G7,)</f>
        <v>0</v>
      </c>
      <c r="H7" s="59">
        <f>SUM('Table 3.4'!H7,'Table 3.5'!H7,)</f>
        <v>20</v>
      </c>
      <c r="I7" s="59">
        <f>SUM('Table 3.4'!I7,'Table 3.5'!I7,)</f>
        <v>0</v>
      </c>
      <c r="J7" s="59">
        <f>SUM('Table 3.4'!J7,'Table 3.5'!J7,)</f>
        <v>9</v>
      </c>
      <c r="K7" s="59">
        <f>SUM('Table 3.4'!K7,'Table 3.5'!K7,)</f>
        <v>4</v>
      </c>
      <c r="L7" s="59">
        <f t="shared" ref="L7:L16" si="0">SUM(C7:K7)</f>
        <v>55</v>
      </c>
      <c r="M7" s="496">
        <f t="shared" ref="M7" si="1">SUM(L7:L8)</f>
        <v>86</v>
      </c>
    </row>
    <row r="8" spans="1:13">
      <c r="A8" s="497"/>
      <c r="B8" s="58" t="s">
        <v>37</v>
      </c>
      <c r="C8" s="59">
        <f>SUM('Table 3.4'!C8,'Table 3.5'!C8,)</f>
        <v>0</v>
      </c>
      <c r="D8" s="59">
        <f>SUM('Table 3.4'!D8,'Table 3.5'!D8,)</f>
        <v>0</v>
      </c>
      <c r="E8" s="59">
        <f>SUM('Table 3.4'!E8,'Table 3.5'!E8,)</f>
        <v>0</v>
      </c>
      <c r="F8" s="59">
        <f>SUM('Table 3.4'!F8,'Table 3.5'!F8,)</f>
        <v>11</v>
      </c>
      <c r="G8" s="59">
        <f>SUM('Table 3.4'!G8,'Table 3.5'!G8,)</f>
        <v>0</v>
      </c>
      <c r="H8" s="59">
        <f>SUM('Table 3.4'!H8,'Table 3.5'!H8,)</f>
        <v>13</v>
      </c>
      <c r="I8" s="59">
        <f>SUM('Table 3.4'!I8,'Table 3.5'!I8,)</f>
        <v>0</v>
      </c>
      <c r="J8" s="59">
        <f>SUM('Table 3.4'!J8,'Table 3.5'!J8,)</f>
        <v>6</v>
      </c>
      <c r="K8" s="59">
        <f>SUM('Table 3.4'!K8,'Table 3.5'!K8,)</f>
        <v>1</v>
      </c>
      <c r="L8" s="59">
        <f t="shared" si="0"/>
        <v>31</v>
      </c>
      <c r="M8" s="496"/>
    </row>
    <row r="9" spans="1:13">
      <c r="A9" s="497" t="s">
        <v>125</v>
      </c>
      <c r="B9" s="58" t="s">
        <v>36</v>
      </c>
      <c r="C9" s="59">
        <f>SUM('Table 3.4'!C9,'Table 3.5'!C9,)</f>
        <v>0</v>
      </c>
      <c r="D9" s="59">
        <f>SUM('Table 3.4'!D9,'Table 3.5'!D9,)</f>
        <v>0</v>
      </c>
      <c r="E9" s="59">
        <f>SUM('Table 3.4'!E9,'Table 3.5'!E9,)</f>
        <v>0</v>
      </c>
      <c r="F9" s="59">
        <f>SUM('Table 3.4'!F9,'Table 3.5'!F9,)</f>
        <v>61</v>
      </c>
      <c r="G9" s="59">
        <f>SUM('Table 3.4'!G9,'Table 3.5'!G9,)</f>
        <v>0</v>
      </c>
      <c r="H9" s="59">
        <f>SUM('Table 3.4'!H9,'Table 3.5'!H9,)</f>
        <v>44</v>
      </c>
      <c r="I9" s="59">
        <f>SUM('Table 3.4'!I9,'Table 3.5'!I9,)</f>
        <v>0</v>
      </c>
      <c r="J9" s="59">
        <f>SUM('Table 3.4'!J9,'Table 3.5'!J9,)</f>
        <v>17</v>
      </c>
      <c r="K9" s="59">
        <f>SUM('Table 3.4'!K9,'Table 3.5'!K9,)</f>
        <v>5</v>
      </c>
      <c r="L9" s="59">
        <f t="shared" si="0"/>
        <v>127</v>
      </c>
      <c r="M9" s="496">
        <f t="shared" ref="M9" si="2">SUM(L9:L10)</f>
        <v>181</v>
      </c>
    </row>
    <row r="10" spans="1:13">
      <c r="A10" s="497"/>
      <c r="B10" s="58" t="s">
        <v>37</v>
      </c>
      <c r="C10" s="59">
        <f>SUM('Table 3.4'!C10,'Table 3.5'!C10,)</f>
        <v>0</v>
      </c>
      <c r="D10" s="59">
        <f>SUM('Table 3.4'!D10,'Table 3.5'!D10,)</f>
        <v>0</v>
      </c>
      <c r="E10" s="59">
        <f>SUM('Table 3.4'!E10,'Table 3.5'!E10,)</f>
        <v>0</v>
      </c>
      <c r="F10" s="59">
        <f>SUM('Table 3.4'!F10,'Table 3.5'!F10,)</f>
        <v>30</v>
      </c>
      <c r="G10" s="59">
        <f>SUM('Table 3.4'!G10,'Table 3.5'!G10,)</f>
        <v>0</v>
      </c>
      <c r="H10" s="59">
        <f>SUM('Table 3.4'!H10,'Table 3.5'!H10,)</f>
        <v>18</v>
      </c>
      <c r="I10" s="59">
        <f>SUM('Table 3.4'!I10,'Table 3.5'!I10,)</f>
        <v>0</v>
      </c>
      <c r="J10" s="59">
        <f>SUM('Table 3.4'!J10,'Table 3.5'!J10,)</f>
        <v>6</v>
      </c>
      <c r="K10" s="59">
        <f>SUM('Table 3.4'!K10,'Table 3.5'!K10,)</f>
        <v>0</v>
      </c>
      <c r="L10" s="59">
        <f t="shared" si="0"/>
        <v>54</v>
      </c>
      <c r="M10" s="496"/>
    </row>
    <row r="11" spans="1:13">
      <c r="A11" s="497" t="s">
        <v>126</v>
      </c>
      <c r="B11" s="58" t="s">
        <v>36</v>
      </c>
      <c r="C11" s="59">
        <f>SUM('Table 3.4'!C11,'Table 3.5'!C11,)</f>
        <v>0</v>
      </c>
      <c r="D11" s="59">
        <f>SUM('Table 3.4'!D11,'Table 3.5'!D11,)</f>
        <v>0</v>
      </c>
      <c r="E11" s="59">
        <f>SUM('Table 3.4'!E11,'Table 3.5'!E11,)</f>
        <v>0</v>
      </c>
      <c r="F11" s="59">
        <f>SUM('Table 3.4'!F11,'Table 3.5'!F11,)</f>
        <v>19</v>
      </c>
      <c r="G11" s="59">
        <f>SUM('Table 3.4'!G11,'Table 3.5'!G11,)</f>
        <v>0</v>
      </c>
      <c r="H11" s="59">
        <f>SUM('Table 3.4'!H11,'Table 3.5'!H11,)</f>
        <v>3</v>
      </c>
      <c r="I11" s="59">
        <f>SUM('Table 3.4'!I11,'Table 3.5'!I11,)</f>
        <v>0</v>
      </c>
      <c r="J11" s="59">
        <f>SUM('Table 3.4'!J11,'Table 3.5'!J11,)</f>
        <v>6</v>
      </c>
      <c r="K11" s="59">
        <f>SUM('Table 3.4'!K11,'Table 3.5'!K11,)</f>
        <v>1</v>
      </c>
      <c r="L11" s="59">
        <f t="shared" si="0"/>
        <v>29</v>
      </c>
      <c r="M11" s="496">
        <f t="shared" ref="M11" si="3">SUM(L11:L12)</f>
        <v>55</v>
      </c>
    </row>
    <row r="12" spans="1:13">
      <c r="A12" s="497"/>
      <c r="B12" s="58" t="s">
        <v>37</v>
      </c>
      <c r="C12" s="59">
        <f>SUM('Table 3.4'!C12,'Table 3.5'!C12,)</f>
        <v>0</v>
      </c>
      <c r="D12" s="59">
        <f>SUM('Table 3.4'!D12,'Table 3.5'!D12,)</f>
        <v>0</v>
      </c>
      <c r="E12" s="59">
        <f>SUM('Table 3.4'!E12,'Table 3.5'!E12,)</f>
        <v>0</v>
      </c>
      <c r="F12" s="59">
        <f>SUM('Table 3.4'!F12,'Table 3.5'!F12,)</f>
        <v>16</v>
      </c>
      <c r="G12" s="59">
        <f>SUM('Table 3.4'!G12,'Table 3.5'!G12,)</f>
        <v>0</v>
      </c>
      <c r="H12" s="59">
        <f>SUM('Table 3.4'!H12,'Table 3.5'!H12,)</f>
        <v>5</v>
      </c>
      <c r="I12" s="59">
        <f>SUM('Table 3.4'!I12,'Table 3.5'!I12,)</f>
        <v>0</v>
      </c>
      <c r="J12" s="59">
        <f>SUM('Table 3.4'!J12,'Table 3.5'!J12,)</f>
        <v>4</v>
      </c>
      <c r="K12" s="59">
        <f>SUM('Table 3.4'!K12,'Table 3.5'!K12,)</f>
        <v>1</v>
      </c>
      <c r="L12" s="59">
        <f t="shared" si="0"/>
        <v>26</v>
      </c>
      <c r="M12" s="496"/>
    </row>
    <row r="13" spans="1:13">
      <c r="A13" s="497" t="s">
        <v>127</v>
      </c>
      <c r="B13" s="58" t="s">
        <v>36</v>
      </c>
      <c r="C13" s="59">
        <f>SUM('Table 3.4'!C13,'Table 3.5'!C13,)</f>
        <v>0</v>
      </c>
      <c r="D13" s="59">
        <f>SUM('Table 3.4'!D13,'Table 3.5'!D13,)</f>
        <v>0</v>
      </c>
      <c r="E13" s="59">
        <f>SUM('Table 3.4'!E13,'Table 3.5'!E13,)</f>
        <v>0</v>
      </c>
      <c r="F13" s="59">
        <f>SUM('Table 3.4'!F13,'Table 3.5'!F13,)</f>
        <v>0</v>
      </c>
      <c r="G13" s="59">
        <f>SUM('Table 3.4'!G13,'Table 3.5'!G13,)</f>
        <v>0</v>
      </c>
      <c r="H13" s="59">
        <f>SUM('Table 3.4'!H13,'Table 3.5'!H13,)</f>
        <v>0</v>
      </c>
      <c r="I13" s="59">
        <f>SUM('Table 3.4'!I13,'Table 3.5'!I13,)</f>
        <v>0</v>
      </c>
      <c r="J13" s="59">
        <f>SUM('Table 3.4'!J13,'Table 3.5'!J13,)</f>
        <v>0</v>
      </c>
      <c r="K13" s="59">
        <f>SUM('Table 3.4'!K13,'Table 3.5'!K13,)</f>
        <v>0</v>
      </c>
      <c r="L13" s="59">
        <f t="shared" si="0"/>
        <v>0</v>
      </c>
      <c r="M13" s="496">
        <f t="shared" ref="M13" si="4">SUM(L13:L14)</f>
        <v>0</v>
      </c>
    </row>
    <row r="14" spans="1:13">
      <c r="A14" s="497"/>
      <c r="B14" s="58" t="s">
        <v>37</v>
      </c>
      <c r="C14" s="59">
        <f>SUM('Table 3.4'!C14,'Table 3.5'!C14,)</f>
        <v>0</v>
      </c>
      <c r="D14" s="59">
        <f>SUM('Table 3.4'!D14,'Table 3.5'!D14,)</f>
        <v>0</v>
      </c>
      <c r="E14" s="59">
        <f>SUM('Table 3.4'!E14,'Table 3.5'!E14,)</f>
        <v>0</v>
      </c>
      <c r="F14" s="59">
        <f>SUM('Table 3.4'!F14,'Table 3.5'!F14,)</f>
        <v>0</v>
      </c>
      <c r="G14" s="59">
        <f>SUM('Table 3.4'!G14,'Table 3.5'!G14,)</f>
        <v>0</v>
      </c>
      <c r="H14" s="59">
        <f>SUM('Table 3.4'!H14,'Table 3.5'!H14,)</f>
        <v>0</v>
      </c>
      <c r="I14" s="59">
        <f>SUM('Table 3.4'!I14,'Table 3.5'!I14,)</f>
        <v>0</v>
      </c>
      <c r="J14" s="59">
        <f>SUM('Table 3.4'!J14,'Table 3.5'!J14,)</f>
        <v>0</v>
      </c>
      <c r="K14" s="59">
        <f>SUM('Table 3.4'!K14,'Table 3.5'!K14,)</f>
        <v>0</v>
      </c>
      <c r="L14" s="59">
        <f t="shared" si="0"/>
        <v>0</v>
      </c>
      <c r="M14" s="496"/>
    </row>
    <row r="15" spans="1:13">
      <c r="A15" s="497" t="s">
        <v>118</v>
      </c>
      <c r="B15" s="58" t="s">
        <v>36</v>
      </c>
      <c r="C15" s="59">
        <f>SUM('Table 3.4'!C15,'Table 3.5'!C15,)</f>
        <v>0</v>
      </c>
      <c r="D15" s="59">
        <f>SUM('Table 3.4'!D15,'Table 3.5'!D15,)</f>
        <v>0</v>
      </c>
      <c r="E15" s="59">
        <f>SUM('Table 3.4'!E15,'Table 3.5'!E15,)</f>
        <v>33</v>
      </c>
      <c r="F15" s="59">
        <f>SUM('Table 3.4'!F15,'Table 3.5'!F15,)</f>
        <v>0</v>
      </c>
      <c r="G15" s="59">
        <f>SUM('Table 3.4'!G15,'Table 3.5'!G15,)</f>
        <v>0</v>
      </c>
      <c r="H15" s="59">
        <f>SUM('Table 3.4'!H15,'Table 3.5'!H15,)</f>
        <v>1</v>
      </c>
      <c r="I15" s="59">
        <f>SUM('Table 3.4'!I15,'Table 3.5'!I15,)</f>
        <v>0</v>
      </c>
      <c r="J15" s="59">
        <f>SUM('Table 3.4'!J15,'Table 3.5'!J15,)</f>
        <v>38</v>
      </c>
      <c r="K15" s="59">
        <f>SUM('Table 3.4'!K15,'Table 3.5'!K15,)</f>
        <v>0</v>
      </c>
      <c r="L15" s="59">
        <f t="shared" si="0"/>
        <v>72</v>
      </c>
      <c r="M15" s="496">
        <f t="shared" ref="M15" si="5">SUM(L15:L16)</f>
        <v>114</v>
      </c>
    </row>
    <row r="16" spans="1:13">
      <c r="A16" s="497"/>
      <c r="B16" s="58" t="s">
        <v>37</v>
      </c>
      <c r="C16" s="59">
        <f>SUM('Table 3.4'!C16,'Table 3.5'!C16,)</f>
        <v>0</v>
      </c>
      <c r="D16" s="59">
        <f>SUM('Table 3.4'!D16,'Table 3.5'!D16,)</f>
        <v>0</v>
      </c>
      <c r="E16" s="59">
        <f>SUM('Table 3.4'!E16,'Table 3.5'!E16,)</f>
        <v>18</v>
      </c>
      <c r="F16" s="59">
        <f>SUM('Table 3.4'!F16,'Table 3.5'!F16,)</f>
        <v>0</v>
      </c>
      <c r="G16" s="59">
        <f>SUM('Table 3.4'!G16,'Table 3.5'!G16,)</f>
        <v>0</v>
      </c>
      <c r="H16" s="59">
        <f>SUM('Table 3.4'!H16,'Table 3.5'!H16,)</f>
        <v>0</v>
      </c>
      <c r="I16" s="59">
        <f>SUM('Table 3.4'!I16,'Table 3.5'!I16,)</f>
        <v>0</v>
      </c>
      <c r="J16" s="59">
        <f>SUM('Table 3.4'!J16,'Table 3.5'!J16,)</f>
        <v>24</v>
      </c>
      <c r="K16" s="59">
        <f>SUM('Table 3.4'!K16,'Table 3.5'!K16,)</f>
        <v>0</v>
      </c>
      <c r="L16" s="59">
        <f t="shared" si="0"/>
        <v>42</v>
      </c>
      <c r="M16" s="496"/>
    </row>
    <row r="17" spans="1:13">
      <c r="A17" s="495" t="s">
        <v>3</v>
      </c>
      <c r="B17" s="61" t="s">
        <v>36</v>
      </c>
      <c r="C17" s="60">
        <f>SUM(C5,C7,C9,C11,C13,C15,)</f>
        <v>0</v>
      </c>
      <c r="D17" s="60">
        <f t="shared" ref="D17:L18" si="6">SUM(D5,D7,D9,D11,D13,D15,)</f>
        <v>0</v>
      </c>
      <c r="E17" s="60">
        <f t="shared" si="6"/>
        <v>33</v>
      </c>
      <c r="F17" s="60">
        <f t="shared" si="6"/>
        <v>103</v>
      </c>
      <c r="G17" s="60">
        <f t="shared" si="6"/>
        <v>0</v>
      </c>
      <c r="H17" s="60">
        <f t="shared" si="6"/>
        <v>71</v>
      </c>
      <c r="I17" s="60">
        <f t="shared" si="6"/>
        <v>0</v>
      </c>
      <c r="J17" s="60">
        <f t="shared" si="6"/>
        <v>70</v>
      </c>
      <c r="K17" s="60">
        <f t="shared" si="6"/>
        <v>10</v>
      </c>
      <c r="L17" s="60">
        <f t="shared" si="6"/>
        <v>287</v>
      </c>
      <c r="M17" s="506">
        <f>SUM(L17:L18)</f>
        <v>440</v>
      </c>
    </row>
    <row r="18" spans="1:13">
      <c r="A18" s="495"/>
      <c r="B18" s="61" t="s">
        <v>37</v>
      </c>
      <c r="C18" s="60">
        <f>SUM(C6,C8,C10,C12,C14,C16,)</f>
        <v>0</v>
      </c>
      <c r="D18" s="60">
        <f t="shared" si="6"/>
        <v>0</v>
      </c>
      <c r="E18" s="60">
        <f t="shared" si="6"/>
        <v>18</v>
      </c>
      <c r="F18" s="60">
        <f t="shared" si="6"/>
        <v>57</v>
      </c>
      <c r="G18" s="60">
        <f t="shared" si="6"/>
        <v>0</v>
      </c>
      <c r="H18" s="60">
        <f t="shared" si="6"/>
        <v>36</v>
      </c>
      <c r="I18" s="60">
        <f t="shared" si="6"/>
        <v>0</v>
      </c>
      <c r="J18" s="60">
        <f t="shared" si="6"/>
        <v>40</v>
      </c>
      <c r="K18" s="60">
        <f t="shared" si="6"/>
        <v>2</v>
      </c>
      <c r="L18" s="60">
        <f t="shared" si="6"/>
        <v>153</v>
      </c>
      <c r="M18" s="506"/>
    </row>
    <row r="19" spans="1:13">
      <c r="A19" s="495"/>
      <c r="B19" s="61" t="s">
        <v>38</v>
      </c>
      <c r="C19" s="60">
        <f>SUM(C17:C18)</f>
        <v>0</v>
      </c>
      <c r="D19" s="60">
        <f t="shared" ref="D19:L19" si="7">SUM(D17:D18)</f>
        <v>0</v>
      </c>
      <c r="E19" s="60">
        <f t="shared" si="7"/>
        <v>51</v>
      </c>
      <c r="F19" s="60">
        <f t="shared" si="7"/>
        <v>160</v>
      </c>
      <c r="G19" s="60">
        <f t="shared" si="7"/>
        <v>0</v>
      </c>
      <c r="H19" s="60">
        <f t="shared" si="7"/>
        <v>107</v>
      </c>
      <c r="I19" s="60">
        <f t="shared" si="7"/>
        <v>0</v>
      </c>
      <c r="J19" s="60">
        <f t="shared" si="7"/>
        <v>110</v>
      </c>
      <c r="K19" s="60">
        <f t="shared" si="7"/>
        <v>12</v>
      </c>
      <c r="L19" s="60">
        <f t="shared" si="7"/>
        <v>440</v>
      </c>
      <c r="M19" s="506"/>
    </row>
    <row r="20" spans="1:13"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</row>
    <row r="21" spans="1:13"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</row>
    <row r="22" spans="1:13">
      <c r="A22" s="74"/>
    </row>
  </sheetData>
  <mergeCells count="18">
    <mergeCell ref="A3:A4"/>
    <mergeCell ref="B3:B4"/>
    <mergeCell ref="C3:M3"/>
    <mergeCell ref="L4:M4"/>
    <mergeCell ref="A5:A6"/>
    <mergeCell ref="M5:M6"/>
    <mergeCell ref="A7:A8"/>
    <mergeCell ref="M7:M8"/>
    <mergeCell ref="A9:A10"/>
    <mergeCell ref="M9:M10"/>
    <mergeCell ref="A11:A12"/>
    <mergeCell ref="M11:M12"/>
    <mergeCell ref="A13:A14"/>
    <mergeCell ref="M13:M14"/>
    <mergeCell ref="A15:A16"/>
    <mergeCell ref="M15:M16"/>
    <mergeCell ref="A17:A19"/>
    <mergeCell ref="M17:M19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62" zoomScaleNormal="100" workbookViewId="0">
      <selection activeCell="S33" sqref="S33"/>
    </sheetView>
  </sheetViews>
  <sheetFormatPr defaultColWidth="9" defaultRowHeight="14.6"/>
  <cols>
    <col min="1" max="1" width="11.4609375" style="55" customWidth="1"/>
    <col min="2" max="2" width="6.69140625" style="55" customWidth="1"/>
    <col min="3" max="9" width="6.3046875" style="55" customWidth="1"/>
    <col min="10" max="10" width="10.3046875" style="55" customWidth="1"/>
    <col min="11" max="11" width="8.69140625" style="113" customWidth="1"/>
    <col min="12" max="16384" width="9" style="55"/>
  </cols>
  <sheetData>
    <row r="2" spans="1:11">
      <c r="A2" s="63" t="s">
        <v>130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131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 ht="15" customHeight="1">
      <c r="A5" s="512" t="s">
        <v>141</v>
      </c>
      <c r="B5" s="83" t="s">
        <v>36</v>
      </c>
      <c r="C5" s="84"/>
      <c r="D5" s="84"/>
      <c r="E5" s="84"/>
      <c r="F5" s="84"/>
      <c r="G5" s="84"/>
      <c r="H5" s="84"/>
      <c r="I5" s="84"/>
      <c r="J5" s="84">
        <f>SUM(C5:I5)</f>
        <v>0</v>
      </c>
      <c r="K5" s="524">
        <f>SUM(J5:J6)</f>
        <v>0</v>
      </c>
    </row>
    <row r="6" spans="1:11" ht="15.75" customHeight="1">
      <c r="A6" s="512"/>
      <c r="B6" s="82" t="s">
        <v>37</v>
      </c>
      <c r="C6" s="85"/>
      <c r="D6" s="85"/>
      <c r="E6" s="85"/>
      <c r="F6" s="85"/>
      <c r="G6" s="85"/>
      <c r="H6" s="85"/>
      <c r="I6" s="85"/>
      <c r="J6" s="85">
        <f>SUM(C6:I6)</f>
        <v>0</v>
      </c>
      <c r="K6" s="524"/>
    </row>
    <row r="7" spans="1:11" ht="15" customHeight="1">
      <c r="A7" s="512" t="s">
        <v>142</v>
      </c>
      <c r="B7" s="83" t="s">
        <v>36</v>
      </c>
      <c r="C7" s="84"/>
      <c r="D7" s="84"/>
      <c r="E7" s="84"/>
      <c r="F7" s="84"/>
      <c r="G7" s="84"/>
      <c r="H7" s="84"/>
      <c r="I7" s="84"/>
      <c r="J7" s="84">
        <f t="shared" ref="J7:J31" si="0">SUM(C7:I7)</f>
        <v>0</v>
      </c>
      <c r="K7" s="524">
        <f t="shared" ref="K7" si="1">SUM(J7:J8)</f>
        <v>0</v>
      </c>
    </row>
    <row r="8" spans="1:11" ht="15.75" customHeight="1">
      <c r="A8" s="512"/>
      <c r="B8" s="82" t="s">
        <v>37</v>
      </c>
      <c r="C8" s="85"/>
      <c r="D8" s="85"/>
      <c r="E8" s="85"/>
      <c r="F8" s="85"/>
      <c r="G8" s="85"/>
      <c r="H8" s="85"/>
      <c r="I8" s="85"/>
      <c r="J8" s="85">
        <f>SUM(C8:I8)</f>
        <v>0</v>
      </c>
      <c r="K8" s="524"/>
    </row>
    <row r="9" spans="1:11" ht="15" customHeight="1">
      <c r="A9" s="512" t="s">
        <v>143</v>
      </c>
      <c r="B9" s="83" t="s">
        <v>36</v>
      </c>
      <c r="C9" s="84"/>
      <c r="D9" s="84"/>
      <c r="E9" s="84"/>
      <c r="F9" s="84"/>
      <c r="G9" s="84"/>
      <c r="H9" s="84"/>
      <c r="I9" s="84"/>
      <c r="J9" s="84">
        <f t="shared" si="0"/>
        <v>0</v>
      </c>
      <c r="K9" s="524">
        <f t="shared" ref="K9" si="2">SUM(J9:J10)</f>
        <v>0</v>
      </c>
    </row>
    <row r="10" spans="1:11" ht="15.75" customHeight="1">
      <c r="A10" s="512"/>
      <c r="B10" s="82" t="s">
        <v>37</v>
      </c>
      <c r="C10" s="85"/>
      <c r="D10" s="85"/>
      <c r="E10" s="85"/>
      <c r="F10" s="85"/>
      <c r="G10" s="85"/>
      <c r="H10" s="85"/>
      <c r="I10" s="85"/>
      <c r="J10" s="85">
        <f>SUM(C10:I10)</f>
        <v>0</v>
      </c>
      <c r="K10" s="524"/>
    </row>
    <row r="11" spans="1:11" ht="15" customHeight="1">
      <c r="A11" s="512" t="s">
        <v>144</v>
      </c>
      <c r="B11" s="83" t="s">
        <v>36</v>
      </c>
      <c r="C11" s="84"/>
      <c r="D11" s="84"/>
      <c r="E11" s="84"/>
      <c r="F11" s="84"/>
      <c r="G11" s="84"/>
      <c r="H11" s="84"/>
      <c r="I11" s="84"/>
      <c r="J11" s="84">
        <f t="shared" si="0"/>
        <v>0</v>
      </c>
      <c r="K11" s="524">
        <f t="shared" ref="K11" si="3">SUM(J11:J12)</f>
        <v>0</v>
      </c>
    </row>
    <row r="12" spans="1:11" ht="15.75" customHeight="1">
      <c r="A12" s="512"/>
      <c r="B12" s="82" t="s">
        <v>37</v>
      </c>
      <c r="C12" s="85"/>
      <c r="D12" s="85"/>
      <c r="E12" s="85"/>
      <c r="F12" s="85"/>
      <c r="G12" s="85"/>
      <c r="H12" s="85"/>
      <c r="I12" s="85"/>
      <c r="J12" s="85">
        <f>SUM(C12:I12)</f>
        <v>0</v>
      </c>
      <c r="K12" s="524"/>
    </row>
    <row r="13" spans="1:11" ht="15" customHeight="1">
      <c r="A13" s="512" t="s">
        <v>145</v>
      </c>
      <c r="B13" s="83" t="s">
        <v>36</v>
      </c>
      <c r="C13" s="84"/>
      <c r="D13" s="84"/>
      <c r="E13" s="84"/>
      <c r="F13" s="84"/>
      <c r="G13" s="84"/>
      <c r="H13" s="84"/>
      <c r="I13" s="84"/>
      <c r="J13" s="84">
        <f t="shared" si="0"/>
        <v>0</v>
      </c>
      <c r="K13" s="524">
        <f t="shared" ref="K13" si="4">SUM(J13:J14)</f>
        <v>0</v>
      </c>
    </row>
    <row r="14" spans="1:11" ht="15.75" customHeight="1">
      <c r="A14" s="512"/>
      <c r="B14" s="82" t="s">
        <v>37</v>
      </c>
      <c r="C14" s="85"/>
      <c r="D14" s="85"/>
      <c r="E14" s="85"/>
      <c r="F14" s="85"/>
      <c r="G14" s="85"/>
      <c r="H14" s="85"/>
      <c r="I14" s="85"/>
      <c r="J14" s="85">
        <f>SUM(C14:I14)</f>
        <v>0</v>
      </c>
      <c r="K14" s="524"/>
    </row>
    <row r="15" spans="1:11" ht="15" customHeight="1">
      <c r="A15" s="512" t="s">
        <v>146</v>
      </c>
      <c r="B15" s="83" t="s">
        <v>36</v>
      </c>
      <c r="C15" s="84"/>
      <c r="D15" s="84"/>
      <c r="E15" s="84"/>
      <c r="F15" s="84"/>
      <c r="G15" s="84"/>
      <c r="H15" s="84"/>
      <c r="I15" s="84"/>
      <c r="J15" s="84">
        <f t="shared" si="0"/>
        <v>0</v>
      </c>
      <c r="K15" s="524">
        <f t="shared" ref="K15" si="5">SUM(J15:J16)</f>
        <v>0</v>
      </c>
    </row>
    <row r="16" spans="1:11" ht="15.75" customHeight="1">
      <c r="A16" s="512"/>
      <c r="B16" s="82" t="s">
        <v>37</v>
      </c>
      <c r="C16" s="85"/>
      <c r="D16" s="85"/>
      <c r="E16" s="85"/>
      <c r="F16" s="85"/>
      <c r="G16" s="85"/>
      <c r="H16" s="85"/>
      <c r="I16" s="85"/>
      <c r="J16" s="85">
        <f>SUM(C16:I16)</f>
        <v>0</v>
      </c>
      <c r="K16" s="524"/>
    </row>
    <row r="17" spans="1:11" ht="15" customHeight="1">
      <c r="A17" s="512" t="s">
        <v>147</v>
      </c>
      <c r="B17" s="83" t="s">
        <v>36</v>
      </c>
      <c r="C17" s="84"/>
      <c r="D17" s="84"/>
      <c r="E17" s="84"/>
      <c r="F17" s="84"/>
      <c r="G17" s="84"/>
      <c r="H17" s="84"/>
      <c r="I17" s="84"/>
      <c r="J17" s="84">
        <f t="shared" si="0"/>
        <v>0</v>
      </c>
      <c r="K17" s="524">
        <f t="shared" ref="K17" si="6">SUM(J17:J18)</f>
        <v>0</v>
      </c>
    </row>
    <row r="18" spans="1:11" ht="15.75" customHeight="1">
      <c r="A18" s="512"/>
      <c r="B18" s="82" t="s">
        <v>37</v>
      </c>
      <c r="C18" s="85"/>
      <c r="D18" s="85"/>
      <c r="E18" s="85"/>
      <c r="F18" s="85"/>
      <c r="G18" s="85"/>
      <c r="H18" s="85"/>
      <c r="I18" s="85"/>
      <c r="J18" s="85">
        <f>SUM(C18:I18)</f>
        <v>0</v>
      </c>
      <c r="K18" s="524"/>
    </row>
    <row r="19" spans="1:11" ht="15" customHeight="1">
      <c r="A19" s="512" t="s">
        <v>148</v>
      </c>
      <c r="B19" s="83" t="s">
        <v>36</v>
      </c>
      <c r="C19" s="84"/>
      <c r="D19" s="84"/>
      <c r="E19" s="84"/>
      <c r="F19" s="84"/>
      <c r="G19" s="84"/>
      <c r="H19" s="84"/>
      <c r="I19" s="84"/>
      <c r="J19" s="84">
        <f t="shared" si="0"/>
        <v>0</v>
      </c>
      <c r="K19" s="524">
        <f t="shared" ref="K19" si="7">SUM(J19:J20)</f>
        <v>0</v>
      </c>
    </row>
    <row r="20" spans="1:11" ht="15.75" customHeight="1">
      <c r="A20" s="512"/>
      <c r="B20" s="82" t="s">
        <v>37</v>
      </c>
      <c r="C20" s="85"/>
      <c r="D20" s="85"/>
      <c r="E20" s="85"/>
      <c r="F20" s="85"/>
      <c r="G20" s="85"/>
      <c r="H20" s="85"/>
      <c r="I20" s="85"/>
      <c r="J20" s="85">
        <f>SUM(C20:I20)</f>
        <v>0</v>
      </c>
      <c r="K20" s="524"/>
    </row>
    <row r="21" spans="1:11" ht="15" customHeight="1">
      <c r="A21" s="512" t="s">
        <v>149</v>
      </c>
      <c r="B21" s="83" t="s">
        <v>36</v>
      </c>
      <c r="C21" s="84"/>
      <c r="D21" s="84"/>
      <c r="E21" s="84"/>
      <c r="F21" s="84"/>
      <c r="G21" s="84"/>
      <c r="H21" s="84"/>
      <c r="I21" s="84"/>
      <c r="J21" s="84">
        <f t="shared" si="0"/>
        <v>0</v>
      </c>
      <c r="K21" s="524">
        <f t="shared" ref="K21" si="8">SUM(J21:J22)</f>
        <v>0</v>
      </c>
    </row>
    <row r="22" spans="1:11" ht="15.75" customHeight="1">
      <c r="A22" s="512"/>
      <c r="B22" s="82" t="s">
        <v>37</v>
      </c>
      <c r="C22" s="85"/>
      <c r="D22" s="85"/>
      <c r="E22" s="85"/>
      <c r="F22" s="85"/>
      <c r="G22" s="85"/>
      <c r="H22" s="85"/>
      <c r="I22" s="85"/>
      <c r="J22" s="85">
        <f>SUM(C22:I22)</f>
        <v>0</v>
      </c>
      <c r="K22" s="524"/>
    </row>
    <row r="23" spans="1:11" ht="15" customHeight="1">
      <c r="A23" s="512" t="s">
        <v>150</v>
      </c>
      <c r="B23" s="83" t="s">
        <v>36</v>
      </c>
      <c r="C23" s="84"/>
      <c r="D23" s="84"/>
      <c r="E23" s="84"/>
      <c r="F23" s="84"/>
      <c r="G23" s="84"/>
      <c r="H23" s="84"/>
      <c r="I23" s="84"/>
      <c r="J23" s="84">
        <f t="shared" si="0"/>
        <v>0</v>
      </c>
      <c r="K23" s="524">
        <f t="shared" ref="K23" si="9">SUM(J23:J24)</f>
        <v>0</v>
      </c>
    </row>
    <row r="24" spans="1:11" ht="15.75" customHeight="1">
      <c r="A24" s="512"/>
      <c r="B24" s="82" t="s">
        <v>37</v>
      </c>
      <c r="C24" s="85"/>
      <c r="D24" s="85"/>
      <c r="E24" s="85"/>
      <c r="F24" s="85"/>
      <c r="G24" s="85"/>
      <c r="H24" s="85"/>
      <c r="I24" s="85"/>
      <c r="J24" s="85">
        <f>SUM(C24:I24)</f>
        <v>0</v>
      </c>
      <c r="K24" s="524"/>
    </row>
    <row r="25" spans="1:11" ht="15" customHeight="1">
      <c r="A25" s="512" t="s">
        <v>151</v>
      </c>
      <c r="B25" s="83" t="s">
        <v>36</v>
      </c>
      <c r="C25" s="84"/>
      <c r="D25" s="84"/>
      <c r="E25" s="84"/>
      <c r="F25" s="84"/>
      <c r="G25" s="84"/>
      <c r="H25" s="84"/>
      <c r="I25" s="84"/>
      <c r="J25" s="84">
        <f t="shared" si="0"/>
        <v>0</v>
      </c>
      <c r="K25" s="524">
        <f t="shared" ref="K25" si="10">SUM(J25:J26)</f>
        <v>0</v>
      </c>
    </row>
    <row r="26" spans="1:11" ht="15.75" customHeight="1">
      <c r="A26" s="512"/>
      <c r="B26" s="82" t="s">
        <v>37</v>
      </c>
      <c r="C26" s="85"/>
      <c r="D26" s="85"/>
      <c r="E26" s="85"/>
      <c r="F26" s="85"/>
      <c r="G26" s="85"/>
      <c r="H26" s="85"/>
      <c r="I26" s="85"/>
      <c r="J26" s="85">
        <f>SUM(C26:I26)</f>
        <v>0</v>
      </c>
      <c r="K26" s="524"/>
    </row>
    <row r="27" spans="1:11" ht="15" customHeight="1">
      <c r="A27" s="512" t="s">
        <v>152</v>
      </c>
      <c r="B27" s="83" t="s">
        <v>36</v>
      </c>
      <c r="C27" s="84"/>
      <c r="D27" s="84"/>
      <c r="E27" s="84"/>
      <c r="F27" s="84"/>
      <c r="G27" s="84"/>
      <c r="H27" s="84"/>
      <c r="I27" s="84"/>
      <c r="J27" s="84">
        <f t="shared" si="0"/>
        <v>0</v>
      </c>
      <c r="K27" s="524">
        <f t="shared" ref="K27" si="11">SUM(J27:J28)</f>
        <v>0</v>
      </c>
    </row>
    <row r="28" spans="1:11" ht="15.75" customHeight="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 ht="15" customHeight="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 ht="15.75" customHeight="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 ht="15.75" customHeight="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 ht="15.75" customHeight="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 ht="15.75" customHeight="1">
      <c r="A33" s="525" t="s">
        <v>3</v>
      </c>
      <c r="B33" s="89" t="s">
        <v>36</v>
      </c>
      <c r="C33" s="90">
        <f>SUM(C5,C7,C9,C11,C13,C15,C17,C19,C21,C23,C25,C27,C29,C31,)</f>
        <v>0</v>
      </c>
      <c r="D33" s="90">
        <f t="shared" ref="D33:J34" si="14">SUM(D5,D7,D9,D11,D13,D15,D17,D19,D21,D23,D25,D27,D29,D31,)</f>
        <v>0</v>
      </c>
      <c r="E33" s="90">
        <f t="shared" si="14"/>
        <v>0</v>
      </c>
      <c r="F33" s="90">
        <f t="shared" si="14"/>
        <v>0</v>
      </c>
      <c r="G33" s="90">
        <f t="shared" si="14"/>
        <v>0</v>
      </c>
      <c r="H33" s="90">
        <f t="shared" si="14"/>
        <v>0</v>
      </c>
      <c r="I33" s="90">
        <f t="shared" si="14"/>
        <v>0</v>
      </c>
      <c r="J33" s="90">
        <f t="shared" si="14"/>
        <v>0</v>
      </c>
      <c r="K33" s="524">
        <f>SUM(J33:J34)</f>
        <v>0</v>
      </c>
    </row>
    <row r="34" spans="1:11" ht="15.75" customHeight="1">
      <c r="A34" s="525"/>
      <c r="B34" s="88" t="s">
        <v>37</v>
      </c>
      <c r="C34" s="91">
        <f>SUM(C6,C8,C10,C12,C14,C16,C18,C20,C22,C24,C26,C28,C30,C32,)</f>
        <v>0</v>
      </c>
      <c r="D34" s="91">
        <f t="shared" si="14"/>
        <v>0</v>
      </c>
      <c r="E34" s="91">
        <f t="shared" si="14"/>
        <v>0</v>
      </c>
      <c r="F34" s="91">
        <f t="shared" si="14"/>
        <v>0</v>
      </c>
      <c r="G34" s="91">
        <f t="shared" si="14"/>
        <v>0</v>
      </c>
      <c r="H34" s="91">
        <f t="shared" si="14"/>
        <v>0</v>
      </c>
      <c r="I34" s="91">
        <f t="shared" si="14"/>
        <v>0</v>
      </c>
      <c r="J34" s="91">
        <f t="shared" si="14"/>
        <v>0</v>
      </c>
      <c r="K34" s="524"/>
    </row>
    <row r="35" spans="1:11">
      <c r="A35" s="525"/>
      <c r="B35" s="78" t="s">
        <v>38</v>
      </c>
      <c r="C35" s="92">
        <f>SUM(C33:C34)</f>
        <v>0</v>
      </c>
      <c r="D35" s="92">
        <f t="shared" ref="D35:J35" si="15">SUM(D33:D34)</f>
        <v>0</v>
      </c>
      <c r="E35" s="92">
        <f t="shared" si="15"/>
        <v>0</v>
      </c>
      <c r="F35" s="92">
        <f t="shared" si="15"/>
        <v>0</v>
      </c>
      <c r="G35" s="92">
        <f t="shared" si="15"/>
        <v>0</v>
      </c>
      <c r="H35" s="92">
        <f t="shared" si="15"/>
        <v>0</v>
      </c>
      <c r="I35" s="92">
        <f t="shared" si="15"/>
        <v>0</v>
      </c>
      <c r="J35" s="92">
        <f t="shared" si="15"/>
        <v>0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154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/>
      <c r="D40" s="84"/>
      <c r="E40" s="84"/>
      <c r="F40" s="84"/>
      <c r="G40" s="84"/>
      <c r="H40" s="84"/>
      <c r="I40" s="84"/>
      <c r="J40" s="84">
        <f>SUM(C40:I40)</f>
        <v>0</v>
      </c>
      <c r="K40" s="513">
        <f>SUM(J40:J41)</f>
        <v>0</v>
      </c>
    </row>
    <row r="41" spans="1:11">
      <c r="A41" s="512"/>
      <c r="B41" s="82" t="s">
        <v>37</v>
      </c>
      <c r="C41" s="85"/>
      <c r="D41" s="85"/>
      <c r="E41" s="85"/>
      <c r="F41" s="85"/>
      <c r="G41" s="85"/>
      <c r="H41" s="85"/>
      <c r="I41" s="85"/>
      <c r="J41" s="85">
        <f>SUM(C41:I41)</f>
        <v>0</v>
      </c>
      <c r="K41" s="513"/>
    </row>
    <row r="42" spans="1:11">
      <c r="A42" s="512" t="s">
        <v>142</v>
      </c>
      <c r="B42" s="83" t="s">
        <v>36</v>
      </c>
      <c r="C42" s="84"/>
      <c r="D42" s="84"/>
      <c r="E42" s="84"/>
      <c r="F42" s="84"/>
      <c r="G42" s="84"/>
      <c r="H42" s="84"/>
      <c r="I42" s="84"/>
      <c r="J42" s="84">
        <f t="shared" ref="J42" si="16">SUM(C42:I42)</f>
        <v>0</v>
      </c>
      <c r="K42" s="513">
        <f t="shared" ref="K42" si="17">SUM(J42:J43)</f>
        <v>0</v>
      </c>
    </row>
    <row r="43" spans="1:11">
      <c r="A43" s="512"/>
      <c r="B43" s="82" t="s">
        <v>37</v>
      </c>
      <c r="C43" s="85"/>
      <c r="D43" s="85"/>
      <c r="E43" s="85"/>
      <c r="F43" s="85"/>
      <c r="G43" s="85"/>
      <c r="H43" s="85"/>
      <c r="I43" s="85"/>
      <c r="J43" s="85">
        <f>SUM(C43:I43)</f>
        <v>0</v>
      </c>
      <c r="K43" s="513"/>
    </row>
    <row r="44" spans="1:11">
      <c r="A44" s="512" t="s">
        <v>143</v>
      </c>
      <c r="B44" s="83" t="s">
        <v>36</v>
      </c>
      <c r="C44" s="84"/>
      <c r="D44" s="84"/>
      <c r="E44" s="84"/>
      <c r="F44" s="84"/>
      <c r="G44" s="84"/>
      <c r="H44" s="84"/>
      <c r="I44" s="84"/>
      <c r="J44" s="84">
        <f t="shared" ref="J44" si="18">SUM(C44:I44)</f>
        <v>0</v>
      </c>
      <c r="K44" s="513">
        <f t="shared" ref="K44" si="19">SUM(J44:J45)</f>
        <v>0</v>
      </c>
    </row>
    <row r="45" spans="1:11">
      <c r="A45" s="512"/>
      <c r="B45" s="82" t="s">
        <v>37</v>
      </c>
      <c r="C45" s="85"/>
      <c r="D45" s="85"/>
      <c r="E45" s="85"/>
      <c r="F45" s="85"/>
      <c r="G45" s="85"/>
      <c r="H45" s="85"/>
      <c r="I45" s="85"/>
      <c r="J45" s="85">
        <f>SUM(C45:I45)</f>
        <v>0</v>
      </c>
      <c r="K45" s="513"/>
    </row>
    <row r="46" spans="1:11">
      <c r="A46" s="512" t="s">
        <v>144</v>
      </c>
      <c r="B46" s="83" t="s">
        <v>36</v>
      </c>
      <c r="C46" s="84"/>
      <c r="D46" s="84"/>
      <c r="E46" s="84"/>
      <c r="F46" s="84"/>
      <c r="G46" s="84"/>
      <c r="H46" s="84"/>
      <c r="I46" s="84"/>
      <c r="J46" s="84">
        <f t="shared" ref="J46" si="20">SUM(C46:I46)</f>
        <v>0</v>
      </c>
      <c r="K46" s="513">
        <f t="shared" ref="K46" si="21">SUM(J46:J47)</f>
        <v>0</v>
      </c>
    </row>
    <row r="47" spans="1:11">
      <c r="A47" s="512"/>
      <c r="B47" s="82" t="s">
        <v>37</v>
      </c>
      <c r="C47" s="85"/>
      <c r="D47" s="85"/>
      <c r="E47" s="85"/>
      <c r="F47" s="85"/>
      <c r="G47" s="85"/>
      <c r="H47" s="85"/>
      <c r="I47" s="85"/>
      <c r="J47" s="85">
        <f>SUM(C47:I47)</f>
        <v>0</v>
      </c>
      <c r="K47" s="513"/>
    </row>
    <row r="48" spans="1:11">
      <c r="A48" s="512" t="s">
        <v>145</v>
      </c>
      <c r="B48" s="83" t="s">
        <v>36</v>
      </c>
      <c r="C48" s="84"/>
      <c r="D48" s="84"/>
      <c r="E48" s="84"/>
      <c r="F48" s="84"/>
      <c r="G48" s="84"/>
      <c r="H48" s="84"/>
      <c r="I48" s="84"/>
      <c r="J48" s="84">
        <f t="shared" ref="J48" si="22">SUM(C48:I48)</f>
        <v>0</v>
      </c>
      <c r="K48" s="513">
        <f t="shared" ref="K48" si="23">SUM(J48:J49)</f>
        <v>0</v>
      </c>
    </row>
    <row r="49" spans="1:11">
      <c r="A49" s="512"/>
      <c r="B49" s="82" t="s">
        <v>37</v>
      </c>
      <c r="C49" s="85"/>
      <c r="D49" s="85"/>
      <c r="E49" s="85"/>
      <c r="F49" s="85"/>
      <c r="G49" s="85"/>
      <c r="H49" s="85"/>
      <c r="I49" s="85"/>
      <c r="J49" s="85">
        <f>SUM(C49:I49)</f>
        <v>0</v>
      </c>
      <c r="K49" s="513"/>
    </row>
    <row r="50" spans="1:11">
      <c r="A50" s="512" t="s">
        <v>146</v>
      </c>
      <c r="B50" s="83" t="s">
        <v>36</v>
      </c>
      <c r="C50" s="84"/>
      <c r="D50" s="84"/>
      <c r="E50" s="84"/>
      <c r="F50" s="84"/>
      <c r="G50" s="84"/>
      <c r="H50" s="84"/>
      <c r="I50" s="84"/>
      <c r="J50" s="84">
        <f t="shared" ref="J50" si="24">SUM(C50:I50)</f>
        <v>0</v>
      </c>
      <c r="K50" s="513">
        <f t="shared" ref="K50" si="25">SUM(J50:J51)</f>
        <v>0</v>
      </c>
    </row>
    <row r="51" spans="1:11">
      <c r="A51" s="512"/>
      <c r="B51" s="82" t="s">
        <v>37</v>
      </c>
      <c r="C51" s="85"/>
      <c r="D51" s="85"/>
      <c r="E51" s="85"/>
      <c r="F51" s="85"/>
      <c r="G51" s="85"/>
      <c r="H51" s="85"/>
      <c r="I51" s="85"/>
      <c r="J51" s="85">
        <f>SUM(C51:I51)</f>
        <v>0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/>
      <c r="G52" s="84"/>
      <c r="H52" s="84"/>
      <c r="I52" s="84"/>
      <c r="J52" s="84">
        <f t="shared" ref="J52" si="26">SUM(C52:I52)</f>
        <v>0</v>
      </c>
      <c r="K52" s="513">
        <f t="shared" ref="K52" si="27">SUM(J52:J53)</f>
        <v>0</v>
      </c>
    </row>
    <row r="53" spans="1:11">
      <c r="A53" s="512"/>
      <c r="B53" s="82" t="s">
        <v>37</v>
      </c>
      <c r="C53" s="85"/>
      <c r="D53" s="85"/>
      <c r="E53" s="85"/>
      <c r="F53" s="85"/>
      <c r="G53" s="85"/>
      <c r="H53" s="85"/>
      <c r="I53" s="85"/>
      <c r="J53" s="85">
        <f>SUM(C53:I53)</f>
        <v>0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/>
      <c r="H54" s="84"/>
      <c r="I54" s="84"/>
      <c r="J54" s="84">
        <f t="shared" ref="J54" si="28">SUM(C54:I54)</f>
        <v>0</v>
      </c>
      <c r="K54" s="513">
        <f t="shared" ref="K54" si="29">SUM(J54:J55)</f>
        <v>0</v>
      </c>
    </row>
    <row r="55" spans="1:11">
      <c r="A55" s="512"/>
      <c r="B55" s="82" t="s">
        <v>37</v>
      </c>
      <c r="C55" s="85"/>
      <c r="D55" s="85"/>
      <c r="E55" s="85"/>
      <c r="F55" s="85"/>
      <c r="G55" s="85"/>
      <c r="H55" s="85"/>
      <c r="I55" s="85"/>
      <c r="J55" s="85">
        <f>SUM(C55:I55)</f>
        <v>0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/>
      <c r="G56" s="84"/>
      <c r="H56" s="84"/>
      <c r="I56" s="84"/>
      <c r="J56" s="84">
        <f t="shared" ref="J56" si="30">SUM(C56:I56)</f>
        <v>0</v>
      </c>
      <c r="K56" s="513">
        <f t="shared" ref="K56" si="31">SUM(J56:J57)</f>
        <v>0</v>
      </c>
    </row>
    <row r="57" spans="1:11">
      <c r="A57" s="512"/>
      <c r="B57" s="82" t="s">
        <v>37</v>
      </c>
      <c r="C57" s="85"/>
      <c r="D57" s="85"/>
      <c r="E57" s="85"/>
      <c r="F57" s="85"/>
      <c r="G57" s="85"/>
      <c r="H57" s="85"/>
      <c r="I57" s="85"/>
      <c r="J57" s="85">
        <f>SUM(C57:I57)</f>
        <v>0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/>
      <c r="G58" s="84"/>
      <c r="H58" s="84"/>
      <c r="I58" s="84"/>
      <c r="J58" s="84">
        <f t="shared" ref="J58" si="32">SUM(C58:I58)</f>
        <v>0</v>
      </c>
      <c r="K58" s="513">
        <f t="shared" ref="K58" si="33">SUM(J58:J59)</f>
        <v>0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/>
      <c r="J59" s="85">
        <f>SUM(C59:I59)</f>
        <v>0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90">
        <f>SUM(C40,C42,C44,C46,C48,C50,C52,C54,C56,C58,C60,C62,C64,C66,)</f>
        <v>0</v>
      </c>
      <c r="D68" s="90">
        <f t="shared" ref="D68:J69" si="42">SUM(D40,D42,D44,D46,D48,D50,D52,D54,D56,D58,D60,D62,D64,D66,)</f>
        <v>0</v>
      </c>
      <c r="E68" s="90">
        <f t="shared" si="42"/>
        <v>0</v>
      </c>
      <c r="F68" s="90">
        <f t="shared" si="42"/>
        <v>0</v>
      </c>
      <c r="G68" s="90">
        <f t="shared" si="42"/>
        <v>0</v>
      </c>
      <c r="H68" s="90">
        <f t="shared" si="42"/>
        <v>0</v>
      </c>
      <c r="I68" s="90">
        <f t="shared" si="42"/>
        <v>0</v>
      </c>
      <c r="J68" s="90">
        <f t="shared" si="42"/>
        <v>0</v>
      </c>
      <c r="K68" s="520">
        <f>SUM(J68:J69)</f>
        <v>0</v>
      </c>
    </row>
    <row r="69" spans="1:11">
      <c r="A69" s="519"/>
      <c r="B69" s="88" t="s">
        <v>37</v>
      </c>
      <c r="C69" s="91">
        <f>SUM(C41,C43,C45,C47,C49,C51,C53,C55,C57,C59,C61,C63,C65,C67,)</f>
        <v>0</v>
      </c>
      <c r="D69" s="91">
        <f t="shared" si="42"/>
        <v>0</v>
      </c>
      <c r="E69" s="91">
        <f t="shared" si="42"/>
        <v>0</v>
      </c>
      <c r="F69" s="91">
        <f t="shared" si="42"/>
        <v>0</v>
      </c>
      <c r="G69" s="91">
        <f t="shared" si="42"/>
        <v>0</v>
      </c>
      <c r="H69" s="91">
        <f t="shared" si="42"/>
        <v>0</v>
      </c>
      <c r="I69" s="91">
        <f t="shared" si="42"/>
        <v>0</v>
      </c>
      <c r="J69" s="91">
        <f t="shared" si="42"/>
        <v>0</v>
      </c>
      <c r="K69" s="521"/>
    </row>
    <row r="70" spans="1:11">
      <c r="A70" s="519"/>
      <c r="B70" s="78" t="s">
        <v>38</v>
      </c>
      <c r="C70" s="92">
        <f>SUM(C68:C69)</f>
        <v>0</v>
      </c>
      <c r="D70" s="92">
        <f t="shared" ref="D70:J70" si="43">SUM(D68:D69)</f>
        <v>0</v>
      </c>
      <c r="E70" s="92">
        <f t="shared" si="43"/>
        <v>0</v>
      </c>
      <c r="F70" s="92">
        <f t="shared" si="43"/>
        <v>0</v>
      </c>
      <c r="G70" s="92">
        <f t="shared" si="43"/>
        <v>0</v>
      </c>
      <c r="H70" s="92">
        <f t="shared" si="43"/>
        <v>0</v>
      </c>
      <c r="I70" s="92">
        <f t="shared" si="43"/>
        <v>0</v>
      </c>
      <c r="J70" s="92">
        <f t="shared" si="43"/>
        <v>0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155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0</v>
      </c>
      <c r="D75" s="105">
        <f t="shared" ref="D75:I75" si="44">SUM(D5,D40,)</f>
        <v>0</v>
      </c>
      <c r="E75" s="105">
        <f t="shared" si="44"/>
        <v>0</v>
      </c>
      <c r="F75" s="105">
        <f t="shared" si="44"/>
        <v>0</v>
      </c>
      <c r="G75" s="105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0</v>
      </c>
      <c r="K75" s="523">
        <f>SUM(J75:J76)</f>
        <v>0</v>
      </c>
    </row>
    <row r="76" spans="1:11">
      <c r="A76" s="512"/>
      <c r="B76" s="82" t="s">
        <v>37</v>
      </c>
      <c r="C76" s="85">
        <f t="shared" ref="C76:I91" si="45">SUM(C6,C41,)</f>
        <v>0</v>
      </c>
      <c r="D76" s="85">
        <f t="shared" si="45"/>
        <v>0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0</v>
      </c>
      <c r="K76" s="523"/>
    </row>
    <row r="77" spans="1:11">
      <c r="A77" s="512" t="s">
        <v>142</v>
      </c>
      <c r="B77" s="104" t="s">
        <v>36</v>
      </c>
      <c r="C77" s="105">
        <f t="shared" si="45"/>
        <v>0</v>
      </c>
      <c r="D77" s="105">
        <f t="shared" si="45"/>
        <v>0</v>
      </c>
      <c r="E77" s="105">
        <f t="shared" si="45"/>
        <v>0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0</v>
      </c>
      <c r="K77" s="513">
        <f t="shared" ref="K77" si="47">SUM(J77:J78)</f>
        <v>0</v>
      </c>
    </row>
    <row r="78" spans="1:11">
      <c r="A78" s="512"/>
      <c r="B78" s="82" t="s">
        <v>37</v>
      </c>
      <c r="C78" s="85">
        <f t="shared" si="45"/>
        <v>0</v>
      </c>
      <c r="D78" s="85">
        <f t="shared" si="45"/>
        <v>0</v>
      </c>
      <c r="E78" s="85">
        <f t="shared" si="45"/>
        <v>0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0</v>
      </c>
      <c r="K78" s="513"/>
    </row>
    <row r="79" spans="1:11">
      <c r="A79" s="512" t="s">
        <v>143</v>
      </c>
      <c r="B79" s="104" t="s">
        <v>36</v>
      </c>
      <c r="C79" s="105">
        <f t="shared" si="45"/>
        <v>0</v>
      </c>
      <c r="D79" s="105">
        <f t="shared" si="45"/>
        <v>0</v>
      </c>
      <c r="E79" s="105">
        <f t="shared" si="45"/>
        <v>0</v>
      </c>
      <c r="F79" s="105">
        <f t="shared" si="45"/>
        <v>0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0</v>
      </c>
      <c r="K79" s="513">
        <f t="shared" ref="K79" si="49">SUM(J79:J80)</f>
        <v>0</v>
      </c>
    </row>
    <row r="80" spans="1:11">
      <c r="A80" s="512"/>
      <c r="B80" s="82" t="s">
        <v>37</v>
      </c>
      <c r="C80" s="85">
        <f t="shared" si="45"/>
        <v>0</v>
      </c>
      <c r="D80" s="85">
        <f t="shared" si="45"/>
        <v>0</v>
      </c>
      <c r="E80" s="85">
        <f t="shared" si="45"/>
        <v>0</v>
      </c>
      <c r="F80" s="85">
        <f t="shared" si="45"/>
        <v>0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0</v>
      </c>
      <c r="K80" s="513"/>
    </row>
    <row r="81" spans="1:11">
      <c r="A81" s="512" t="s">
        <v>144</v>
      </c>
      <c r="B81" s="104" t="s">
        <v>36</v>
      </c>
      <c r="C81" s="105">
        <f t="shared" si="45"/>
        <v>0</v>
      </c>
      <c r="D81" s="105">
        <f t="shared" si="45"/>
        <v>0</v>
      </c>
      <c r="E81" s="105">
        <f t="shared" si="45"/>
        <v>0</v>
      </c>
      <c r="F81" s="105">
        <f t="shared" si="45"/>
        <v>0</v>
      </c>
      <c r="G81" s="105">
        <f t="shared" si="45"/>
        <v>0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0</v>
      </c>
      <c r="K81" s="513">
        <f t="shared" ref="K81" si="51">SUM(J81:J82)</f>
        <v>0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0</v>
      </c>
      <c r="E82" s="85">
        <f t="shared" si="45"/>
        <v>0</v>
      </c>
      <c r="F82" s="85">
        <f t="shared" si="45"/>
        <v>0</v>
      </c>
      <c r="G82" s="85">
        <f t="shared" si="45"/>
        <v>0</v>
      </c>
      <c r="H82" s="85">
        <f t="shared" si="45"/>
        <v>0</v>
      </c>
      <c r="I82" s="85">
        <f t="shared" si="45"/>
        <v>0</v>
      </c>
      <c r="J82" s="85">
        <f>SUM(C82:I82)</f>
        <v>0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0</v>
      </c>
      <c r="E83" s="105">
        <f t="shared" si="45"/>
        <v>0</v>
      </c>
      <c r="F83" s="105">
        <f t="shared" si="45"/>
        <v>0</v>
      </c>
      <c r="G83" s="105">
        <f t="shared" si="45"/>
        <v>0</v>
      </c>
      <c r="H83" s="105">
        <f t="shared" si="45"/>
        <v>0</v>
      </c>
      <c r="I83" s="105">
        <f t="shared" si="45"/>
        <v>0</v>
      </c>
      <c r="J83" s="105">
        <f t="shared" ref="J83" si="52">SUM(C83:I83)</f>
        <v>0</v>
      </c>
      <c r="K83" s="513">
        <f t="shared" ref="K83" si="53">SUM(J83:J84)</f>
        <v>0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0</v>
      </c>
      <c r="E84" s="85">
        <f t="shared" si="45"/>
        <v>0</v>
      </c>
      <c r="F84" s="85">
        <f t="shared" si="45"/>
        <v>0</v>
      </c>
      <c r="G84" s="85">
        <f t="shared" si="45"/>
        <v>0</v>
      </c>
      <c r="H84" s="85">
        <f t="shared" si="45"/>
        <v>0</v>
      </c>
      <c r="I84" s="85">
        <f t="shared" si="45"/>
        <v>0</v>
      </c>
      <c r="J84" s="85">
        <f>SUM(C84:I84)</f>
        <v>0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0</v>
      </c>
      <c r="E85" s="105">
        <f t="shared" si="45"/>
        <v>0</v>
      </c>
      <c r="F85" s="105">
        <f t="shared" si="45"/>
        <v>0</v>
      </c>
      <c r="G85" s="105">
        <f t="shared" si="45"/>
        <v>0</v>
      </c>
      <c r="H85" s="105">
        <f t="shared" si="45"/>
        <v>0</v>
      </c>
      <c r="I85" s="105">
        <f t="shared" si="45"/>
        <v>0</v>
      </c>
      <c r="J85" s="105">
        <f t="shared" ref="J85" si="54">SUM(C85:I85)</f>
        <v>0</v>
      </c>
      <c r="K85" s="513">
        <f t="shared" ref="K85" si="55">SUM(J85:J86)</f>
        <v>0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0</v>
      </c>
      <c r="F86" s="85">
        <f t="shared" si="45"/>
        <v>0</v>
      </c>
      <c r="G86" s="85">
        <f t="shared" si="45"/>
        <v>0</v>
      </c>
      <c r="H86" s="85">
        <f t="shared" si="45"/>
        <v>0</v>
      </c>
      <c r="I86" s="85">
        <f t="shared" si="45"/>
        <v>0</v>
      </c>
      <c r="J86" s="85">
        <f>SUM(C86:I86)</f>
        <v>0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0</v>
      </c>
      <c r="G87" s="105">
        <f t="shared" si="45"/>
        <v>0</v>
      </c>
      <c r="H87" s="105">
        <f t="shared" si="45"/>
        <v>0</v>
      </c>
      <c r="I87" s="105">
        <f t="shared" si="45"/>
        <v>0</v>
      </c>
      <c r="J87" s="105">
        <f t="shared" ref="J87" si="56">SUM(C87:I87)</f>
        <v>0</v>
      </c>
      <c r="K87" s="513">
        <f t="shared" ref="K87" si="57">SUM(J87:J88)</f>
        <v>0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0</v>
      </c>
      <c r="G88" s="85">
        <f t="shared" si="45"/>
        <v>0</v>
      </c>
      <c r="H88" s="85">
        <f t="shared" si="45"/>
        <v>0</v>
      </c>
      <c r="I88" s="85">
        <f t="shared" si="45"/>
        <v>0</v>
      </c>
      <c r="J88" s="85">
        <f>SUM(C88:I88)</f>
        <v>0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0</v>
      </c>
      <c r="H89" s="105">
        <f t="shared" si="45"/>
        <v>0</v>
      </c>
      <c r="I89" s="105">
        <f t="shared" si="45"/>
        <v>0</v>
      </c>
      <c r="J89" s="105">
        <f t="shared" ref="J89" si="58">SUM(C89:I89)</f>
        <v>0</v>
      </c>
      <c r="K89" s="513">
        <f t="shared" ref="K89" si="59">SUM(J89:J90)</f>
        <v>0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0</v>
      </c>
      <c r="H90" s="85">
        <f t="shared" si="45"/>
        <v>0</v>
      </c>
      <c r="I90" s="85">
        <f t="shared" si="45"/>
        <v>0</v>
      </c>
      <c r="J90" s="85">
        <f>SUM(C90:I90)</f>
        <v>0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0</v>
      </c>
      <c r="H91" s="105">
        <f t="shared" si="45"/>
        <v>0</v>
      </c>
      <c r="I91" s="105">
        <f t="shared" si="45"/>
        <v>0</v>
      </c>
      <c r="J91" s="105">
        <f t="shared" ref="J91" si="60">SUM(C91:I91)</f>
        <v>0</v>
      </c>
      <c r="K91" s="513">
        <f t="shared" ref="K91" si="61">SUM(J91:J92)</f>
        <v>0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0</v>
      </c>
      <c r="I92" s="85">
        <f t="shared" si="62"/>
        <v>0</v>
      </c>
      <c r="J92" s="85">
        <f>SUM(C92:I92)</f>
        <v>0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0</v>
      </c>
      <c r="I93" s="105">
        <f t="shared" si="62"/>
        <v>0</v>
      </c>
      <c r="J93" s="105">
        <f t="shared" ref="J93" si="63">SUM(C93:I93)</f>
        <v>0</v>
      </c>
      <c r="K93" s="513">
        <f t="shared" ref="K93" si="64">SUM(J93:J94)</f>
        <v>0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0</v>
      </c>
      <c r="I94" s="85">
        <f t="shared" si="62"/>
        <v>0</v>
      </c>
      <c r="J94" s="85">
        <f>SUM(C94:I94)</f>
        <v>0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0</v>
      </c>
      <c r="J95" s="105">
        <f>SUM(C95:I95)</f>
        <v>0</v>
      </c>
      <c r="K95" s="513">
        <f t="shared" ref="K95" si="65">SUM(J95:J96)</f>
        <v>0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0</v>
      </c>
      <c r="J96" s="85">
        <f>SUM(C96:I96)</f>
        <v>0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90">
        <f>SUM(C75,C77,C79,C81,C83,C85,C87,C89,C91,C93,C95,C97,C99,C101,)</f>
        <v>0</v>
      </c>
      <c r="D103" s="90">
        <f t="shared" ref="D103:J104" si="72">SUM(D75,D77,D79,D81,D83,D85,D87,D89,D91,D93,D95,D97,D99,D101,)</f>
        <v>0</v>
      </c>
      <c r="E103" s="90">
        <f t="shared" si="72"/>
        <v>0</v>
      </c>
      <c r="F103" s="90">
        <f t="shared" si="72"/>
        <v>0</v>
      </c>
      <c r="G103" s="90">
        <f t="shared" si="72"/>
        <v>0</v>
      </c>
      <c r="H103" s="90">
        <f t="shared" si="72"/>
        <v>0</v>
      </c>
      <c r="I103" s="90">
        <f t="shared" si="72"/>
        <v>0</v>
      </c>
      <c r="J103" s="90">
        <f t="shared" si="72"/>
        <v>0</v>
      </c>
      <c r="K103" s="518">
        <f>SUM(J103:J104)</f>
        <v>0</v>
      </c>
    </row>
    <row r="104" spans="1:11">
      <c r="A104" s="517"/>
      <c r="B104" s="108" t="s">
        <v>37</v>
      </c>
      <c r="C104" s="91">
        <f>SUM(C76,C78,C80,C82,C84,C86,C88,C90,C92,C94,C96,C98,C100,C102,)</f>
        <v>0</v>
      </c>
      <c r="D104" s="91">
        <f t="shared" si="72"/>
        <v>0</v>
      </c>
      <c r="E104" s="91">
        <f t="shared" si="72"/>
        <v>0</v>
      </c>
      <c r="F104" s="91">
        <f t="shared" si="72"/>
        <v>0</v>
      </c>
      <c r="G104" s="91">
        <f t="shared" si="72"/>
        <v>0</v>
      </c>
      <c r="H104" s="91">
        <f t="shared" si="72"/>
        <v>0</v>
      </c>
      <c r="I104" s="91">
        <f t="shared" si="72"/>
        <v>0</v>
      </c>
      <c r="J104" s="91">
        <f t="shared" si="72"/>
        <v>0</v>
      </c>
      <c r="K104" s="518"/>
    </row>
    <row r="105" spans="1:11">
      <c r="A105" s="517"/>
      <c r="B105" s="111" t="s">
        <v>38</v>
      </c>
      <c r="C105" s="92">
        <f>SUM(C103:C104)</f>
        <v>0</v>
      </c>
      <c r="D105" s="92">
        <f t="shared" ref="D105:J105" si="73">SUM(D103:D104)</f>
        <v>0</v>
      </c>
      <c r="E105" s="92">
        <f t="shared" si="73"/>
        <v>0</v>
      </c>
      <c r="F105" s="92">
        <f t="shared" si="73"/>
        <v>0</v>
      </c>
      <c r="G105" s="92">
        <f t="shared" si="73"/>
        <v>0</v>
      </c>
      <c r="H105" s="92">
        <f t="shared" si="73"/>
        <v>0</v>
      </c>
      <c r="I105" s="92">
        <f t="shared" si="73"/>
        <v>0</v>
      </c>
      <c r="J105" s="92">
        <f t="shared" si="73"/>
        <v>0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orientation="portrait" r:id="rId1"/>
  <rowBreaks count="3" manualBreakCount="3">
    <brk id="35" max="16383" man="1"/>
    <brk id="70" max="16383" man="1"/>
    <brk id="105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49" zoomScaleNormal="100" workbookViewId="0">
      <selection activeCell="S33" sqref="S33"/>
    </sheetView>
  </sheetViews>
  <sheetFormatPr defaultColWidth="9.07421875" defaultRowHeight="14.6"/>
  <cols>
    <col min="1" max="1" width="12.84375" style="55" customWidth="1"/>
    <col min="2" max="9" width="6.69140625" style="55" customWidth="1"/>
    <col min="10" max="10" width="9.84375" style="55" customWidth="1"/>
    <col min="11" max="11" width="8.69140625" style="113" customWidth="1"/>
    <col min="12" max="16384" width="9.07421875" style="55"/>
  </cols>
  <sheetData>
    <row r="2" spans="1:11">
      <c r="A2" s="63" t="s">
        <v>156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157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73</v>
      </c>
      <c r="D5" s="84"/>
      <c r="E5" s="84"/>
      <c r="F5" s="84"/>
      <c r="G5" s="84"/>
      <c r="H5" s="84"/>
      <c r="I5" s="84"/>
      <c r="J5" s="84">
        <f>SUM(C5:I5)</f>
        <v>73</v>
      </c>
      <c r="K5" s="524">
        <f>SUM(J5:J6)</f>
        <v>142</v>
      </c>
    </row>
    <row r="6" spans="1:11">
      <c r="A6" s="512"/>
      <c r="B6" s="82" t="s">
        <v>37</v>
      </c>
      <c r="C6" s="85">
        <v>69</v>
      </c>
      <c r="D6" s="85"/>
      <c r="E6" s="85"/>
      <c r="F6" s="85"/>
      <c r="G6" s="85"/>
      <c r="H6" s="85"/>
      <c r="I6" s="85"/>
      <c r="J6" s="85">
        <f>SUM(C6:I6)</f>
        <v>69</v>
      </c>
      <c r="K6" s="524"/>
    </row>
    <row r="7" spans="1:11">
      <c r="A7" s="512" t="s">
        <v>142</v>
      </c>
      <c r="B7" s="83" t="s">
        <v>36</v>
      </c>
      <c r="C7" s="84">
        <v>179</v>
      </c>
      <c r="D7" s="84">
        <v>51</v>
      </c>
      <c r="E7" s="84"/>
      <c r="F7" s="84"/>
      <c r="G7" s="84"/>
      <c r="H7" s="84"/>
      <c r="I7" s="84"/>
      <c r="J7" s="84">
        <f t="shared" ref="J7:J31" si="0">SUM(C7:I7)</f>
        <v>230</v>
      </c>
      <c r="K7" s="524">
        <f t="shared" ref="K7" si="1">SUM(J7:J8)</f>
        <v>433</v>
      </c>
    </row>
    <row r="8" spans="1:11">
      <c r="A8" s="512"/>
      <c r="B8" s="82" t="s">
        <v>37</v>
      </c>
      <c r="C8" s="85">
        <v>152</v>
      </c>
      <c r="D8" s="85">
        <v>51</v>
      </c>
      <c r="E8" s="85"/>
      <c r="F8" s="85"/>
      <c r="G8" s="85"/>
      <c r="H8" s="85"/>
      <c r="I8" s="85"/>
      <c r="J8" s="85">
        <f>SUM(C8:I8)</f>
        <v>203</v>
      </c>
      <c r="K8" s="524"/>
    </row>
    <row r="9" spans="1:11">
      <c r="A9" s="512" t="s">
        <v>143</v>
      </c>
      <c r="B9" s="83" t="s">
        <v>36</v>
      </c>
      <c r="C9" s="84">
        <v>32</v>
      </c>
      <c r="D9" s="84">
        <v>158</v>
      </c>
      <c r="E9" s="84">
        <v>37</v>
      </c>
      <c r="F9" s="84"/>
      <c r="G9" s="84"/>
      <c r="H9" s="84"/>
      <c r="I9" s="84"/>
      <c r="J9" s="84">
        <f t="shared" si="0"/>
        <v>227</v>
      </c>
      <c r="K9" s="524">
        <f t="shared" ref="K9" si="2">SUM(J9:J10)</f>
        <v>437</v>
      </c>
    </row>
    <row r="10" spans="1:11">
      <c r="A10" s="512"/>
      <c r="B10" s="82" t="s">
        <v>37</v>
      </c>
      <c r="C10" s="85">
        <v>18</v>
      </c>
      <c r="D10" s="85">
        <v>148</v>
      </c>
      <c r="E10" s="85">
        <v>43</v>
      </c>
      <c r="F10" s="85">
        <v>1</v>
      </c>
      <c r="G10" s="85"/>
      <c r="H10" s="85"/>
      <c r="I10" s="85"/>
      <c r="J10" s="85">
        <f>SUM(C10:I10)</f>
        <v>210</v>
      </c>
      <c r="K10" s="524"/>
    </row>
    <row r="11" spans="1:11">
      <c r="A11" s="512" t="s">
        <v>144</v>
      </c>
      <c r="B11" s="83" t="s">
        <v>36</v>
      </c>
      <c r="C11" s="84"/>
      <c r="D11" s="84">
        <v>60</v>
      </c>
      <c r="E11" s="84">
        <v>161</v>
      </c>
      <c r="F11" s="84">
        <v>50</v>
      </c>
      <c r="G11" s="84"/>
      <c r="H11" s="84"/>
      <c r="I11" s="84"/>
      <c r="J11" s="84">
        <f t="shared" si="0"/>
        <v>271</v>
      </c>
      <c r="K11" s="524">
        <f t="shared" ref="K11" si="3">SUM(J11:J12)</f>
        <v>472</v>
      </c>
    </row>
    <row r="12" spans="1:11">
      <c r="A12" s="512"/>
      <c r="B12" s="82" t="s">
        <v>37</v>
      </c>
      <c r="C12" s="85"/>
      <c r="D12" s="85">
        <v>21</v>
      </c>
      <c r="E12" s="85">
        <v>136</v>
      </c>
      <c r="F12" s="85">
        <v>44</v>
      </c>
      <c r="G12" s="85"/>
      <c r="H12" s="85"/>
      <c r="I12" s="85"/>
      <c r="J12" s="85">
        <f>SUM(C12:I12)</f>
        <v>201</v>
      </c>
      <c r="K12" s="524"/>
    </row>
    <row r="13" spans="1:11">
      <c r="A13" s="512" t="s">
        <v>145</v>
      </c>
      <c r="B13" s="83" t="s">
        <v>36</v>
      </c>
      <c r="C13" s="84"/>
      <c r="D13" s="84">
        <v>13</v>
      </c>
      <c r="E13" s="84">
        <v>47</v>
      </c>
      <c r="F13" s="84">
        <v>154</v>
      </c>
      <c r="G13" s="84">
        <v>35</v>
      </c>
      <c r="H13" s="84"/>
      <c r="I13" s="84"/>
      <c r="J13" s="84">
        <f t="shared" si="0"/>
        <v>249</v>
      </c>
      <c r="K13" s="524">
        <f t="shared" ref="K13" si="4">SUM(J13:J14)</f>
        <v>465</v>
      </c>
    </row>
    <row r="14" spans="1:11">
      <c r="A14" s="512"/>
      <c r="B14" s="82" t="s">
        <v>37</v>
      </c>
      <c r="C14" s="85"/>
      <c r="D14" s="85">
        <v>2</v>
      </c>
      <c r="E14" s="85">
        <v>42</v>
      </c>
      <c r="F14" s="85">
        <v>132</v>
      </c>
      <c r="G14" s="85">
        <v>40</v>
      </c>
      <c r="H14" s="85"/>
      <c r="I14" s="85"/>
      <c r="J14" s="85">
        <f>SUM(C14:I14)</f>
        <v>216</v>
      </c>
      <c r="K14" s="524"/>
    </row>
    <row r="15" spans="1:11">
      <c r="A15" s="512" t="s">
        <v>146</v>
      </c>
      <c r="B15" s="83" t="s">
        <v>36</v>
      </c>
      <c r="C15" s="84"/>
      <c r="D15" s="84">
        <v>1</v>
      </c>
      <c r="E15" s="84">
        <v>7</v>
      </c>
      <c r="F15" s="84">
        <v>59</v>
      </c>
      <c r="G15" s="84">
        <v>174</v>
      </c>
      <c r="H15" s="84">
        <v>37</v>
      </c>
      <c r="I15" s="84"/>
      <c r="J15" s="84">
        <f t="shared" si="0"/>
        <v>278</v>
      </c>
      <c r="K15" s="524">
        <f t="shared" ref="K15" si="5">SUM(J15:J16)</f>
        <v>483</v>
      </c>
    </row>
    <row r="16" spans="1:11">
      <c r="A16" s="512"/>
      <c r="B16" s="82" t="s">
        <v>37</v>
      </c>
      <c r="C16" s="85"/>
      <c r="D16" s="85"/>
      <c r="E16" s="85">
        <v>1</v>
      </c>
      <c r="F16" s="85">
        <v>31</v>
      </c>
      <c r="G16" s="85">
        <v>139</v>
      </c>
      <c r="H16" s="85">
        <v>34</v>
      </c>
      <c r="I16" s="85"/>
      <c r="J16" s="85">
        <f>SUM(C16:I16)</f>
        <v>205</v>
      </c>
      <c r="K16" s="524"/>
    </row>
    <row r="17" spans="1:11">
      <c r="A17" s="512" t="s">
        <v>147</v>
      </c>
      <c r="B17" s="83" t="s">
        <v>36</v>
      </c>
      <c r="C17" s="84"/>
      <c r="D17" s="84"/>
      <c r="E17" s="84"/>
      <c r="F17" s="84">
        <v>15</v>
      </c>
      <c r="G17" s="84">
        <v>65</v>
      </c>
      <c r="H17" s="84">
        <v>145</v>
      </c>
      <c r="I17" s="84">
        <v>30</v>
      </c>
      <c r="J17" s="84">
        <f t="shared" si="0"/>
        <v>255</v>
      </c>
      <c r="K17" s="524">
        <f t="shared" ref="K17" si="6">SUM(J17:J18)</f>
        <v>491</v>
      </c>
    </row>
    <row r="18" spans="1:11">
      <c r="A18" s="512"/>
      <c r="B18" s="82" t="s">
        <v>37</v>
      </c>
      <c r="C18" s="85"/>
      <c r="D18" s="85"/>
      <c r="E18" s="85"/>
      <c r="F18" s="85">
        <v>8</v>
      </c>
      <c r="G18" s="85">
        <v>40</v>
      </c>
      <c r="H18" s="85">
        <v>146</v>
      </c>
      <c r="I18" s="85">
        <v>42</v>
      </c>
      <c r="J18" s="85">
        <f>SUM(C18:I18)</f>
        <v>236</v>
      </c>
      <c r="K18" s="524"/>
    </row>
    <row r="19" spans="1:11">
      <c r="A19" s="512" t="s">
        <v>148</v>
      </c>
      <c r="B19" s="83" t="s">
        <v>36</v>
      </c>
      <c r="C19" s="84"/>
      <c r="D19" s="84"/>
      <c r="E19" s="84"/>
      <c r="F19" s="84">
        <v>3</v>
      </c>
      <c r="G19" s="84">
        <v>15</v>
      </c>
      <c r="H19" s="84">
        <v>91</v>
      </c>
      <c r="I19" s="84">
        <v>158</v>
      </c>
      <c r="J19" s="84">
        <f t="shared" si="0"/>
        <v>267</v>
      </c>
      <c r="K19" s="524">
        <f t="shared" ref="K19" si="7">SUM(J19:J20)</f>
        <v>482</v>
      </c>
    </row>
    <row r="20" spans="1:11">
      <c r="A20" s="512"/>
      <c r="B20" s="82" t="s">
        <v>37</v>
      </c>
      <c r="C20" s="85"/>
      <c r="D20" s="85"/>
      <c r="E20" s="85"/>
      <c r="F20" s="85">
        <v>2</v>
      </c>
      <c r="G20" s="85">
        <v>10</v>
      </c>
      <c r="H20" s="85">
        <v>48</v>
      </c>
      <c r="I20" s="85">
        <v>155</v>
      </c>
      <c r="J20" s="85">
        <f>SUM(C20:I20)</f>
        <v>215</v>
      </c>
      <c r="K20" s="524"/>
    </row>
    <row r="21" spans="1:11">
      <c r="A21" s="512" t="s">
        <v>149</v>
      </c>
      <c r="B21" s="83" t="s">
        <v>36</v>
      </c>
      <c r="C21" s="84"/>
      <c r="D21" s="84"/>
      <c r="E21" s="84"/>
      <c r="F21" s="84">
        <v>0</v>
      </c>
      <c r="G21" s="84">
        <v>0</v>
      </c>
      <c r="H21" s="84">
        <v>26</v>
      </c>
      <c r="I21" s="84">
        <v>90</v>
      </c>
      <c r="J21" s="84">
        <f t="shared" si="0"/>
        <v>116</v>
      </c>
      <c r="K21" s="524">
        <f t="shared" ref="K21" si="8">SUM(J21:J22)</f>
        <v>169</v>
      </c>
    </row>
    <row r="22" spans="1:11">
      <c r="A22" s="512"/>
      <c r="B22" s="82" t="s">
        <v>37</v>
      </c>
      <c r="C22" s="85"/>
      <c r="D22" s="85"/>
      <c r="E22" s="85"/>
      <c r="F22" s="85">
        <v>0</v>
      </c>
      <c r="G22" s="85">
        <v>2</v>
      </c>
      <c r="H22" s="85">
        <v>11</v>
      </c>
      <c r="I22" s="85">
        <v>40</v>
      </c>
      <c r="J22" s="85">
        <f>SUM(C22:I22)</f>
        <v>53</v>
      </c>
      <c r="K22" s="524"/>
    </row>
    <row r="23" spans="1:11">
      <c r="A23" s="512" t="s">
        <v>150</v>
      </c>
      <c r="B23" s="83" t="s">
        <v>36</v>
      </c>
      <c r="C23" s="84"/>
      <c r="D23" s="84"/>
      <c r="E23" s="84"/>
      <c r="F23" s="84">
        <v>1</v>
      </c>
      <c r="G23" s="84">
        <v>0</v>
      </c>
      <c r="H23" s="84">
        <v>3</v>
      </c>
      <c r="I23" s="84">
        <v>26</v>
      </c>
      <c r="J23" s="84">
        <f t="shared" si="0"/>
        <v>30</v>
      </c>
      <c r="K23" s="524">
        <f t="shared" ref="K23" si="9">SUM(J23:J24)</f>
        <v>38</v>
      </c>
    </row>
    <row r="24" spans="1:11">
      <c r="A24" s="512"/>
      <c r="B24" s="82" t="s">
        <v>37</v>
      </c>
      <c r="C24" s="85"/>
      <c r="D24" s="85"/>
      <c r="E24" s="85"/>
      <c r="F24" s="85"/>
      <c r="G24" s="85">
        <v>1</v>
      </c>
      <c r="H24" s="85">
        <v>1</v>
      </c>
      <c r="I24" s="85">
        <v>6</v>
      </c>
      <c r="J24" s="85">
        <f>SUM(C24:I24)</f>
        <v>8</v>
      </c>
      <c r="K24" s="524"/>
    </row>
    <row r="25" spans="1:11">
      <c r="A25" s="512" t="s">
        <v>151</v>
      </c>
      <c r="B25" s="83" t="s">
        <v>36</v>
      </c>
      <c r="C25" s="84"/>
      <c r="D25" s="84"/>
      <c r="E25" s="84"/>
      <c r="F25" s="84"/>
      <c r="G25" s="84"/>
      <c r="H25" s="84"/>
      <c r="I25" s="84"/>
      <c r="J25" s="84">
        <f t="shared" si="0"/>
        <v>0</v>
      </c>
      <c r="K25" s="524">
        <f t="shared" ref="K25" si="10">SUM(J25:J26)</f>
        <v>0</v>
      </c>
    </row>
    <row r="26" spans="1:11">
      <c r="A26" s="512"/>
      <c r="B26" s="82" t="s">
        <v>37</v>
      </c>
      <c r="C26" s="85"/>
      <c r="D26" s="85"/>
      <c r="E26" s="85"/>
      <c r="F26" s="85"/>
      <c r="G26" s="85"/>
      <c r="H26" s="85"/>
      <c r="I26" s="85"/>
      <c r="J26" s="85">
        <f>SUM(C26:I26)</f>
        <v>0</v>
      </c>
      <c r="K26" s="524"/>
    </row>
    <row r="27" spans="1:11">
      <c r="A27" s="512" t="s">
        <v>152</v>
      </c>
      <c r="B27" s="83" t="s">
        <v>36</v>
      </c>
      <c r="C27" s="84"/>
      <c r="D27" s="84"/>
      <c r="E27" s="84"/>
      <c r="F27" s="84"/>
      <c r="G27" s="84"/>
      <c r="H27" s="84"/>
      <c r="I27" s="84"/>
      <c r="J27" s="84">
        <f t="shared" si="0"/>
        <v>0</v>
      </c>
      <c r="K27" s="524">
        <f t="shared" ref="K27" si="11">SUM(J27:J28)</f>
        <v>0</v>
      </c>
    </row>
    <row r="28" spans="1:1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284</v>
      </c>
      <c r="D33" s="90">
        <f t="shared" ref="D33:J34" si="14">SUM(D5,D7,D9,D11,D13,D15,D17,D19,D21,D23,D25,D27,D29,D31,)</f>
        <v>283</v>
      </c>
      <c r="E33" s="90">
        <f t="shared" si="14"/>
        <v>252</v>
      </c>
      <c r="F33" s="90">
        <f t="shared" si="14"/>
        <v>282</v>
      </c>
      <c r="G33" s="90">
        <f t="shared" si="14"/>
        <v>289</v>
      </c>
      <c r="H33" s="90">
        <f t="shared" si="14"/>
        <v>302</v>
      </c>
      <c r="I33" s="90">
        <f t="shared" si="14"/>
        <v>304</v>
      </c>
      <c r="J33" s="114">
        <f t="shared" si="14"/>
        <v>1996</v>
      </c>
      <c r="K33" s="524">
        <f>SUM(J33:J34)</f>
        <v>3612</v>
      </c>
    </row>
    <row r="34" spans="1:11">
      <c r="A34" s="525"/>
      <c r="B34" s="88" t="s">
        <v>37</v>
      </c>
      <c r="C34" s="91">
        <f>SUM(C6,C8,C10,C12,C14,C16,C18,C20,C22,C24,C26,C28,C30,C32,)</f>
        <v>239</v>
      </c>
      <c r="D34" s="91">
        <f t="shared" si="14"/>
        <v>222</v>
      </c>
      <c r="E34" s="91">
        <f t="shared" si="14"/>
        <v>222</v>
      </c>
      <c r="F34" s="91">
        <f t="shared" si="14"/>
        <v>218</v>
      </c>
      <c r="G34" s="91">
        <f t="shared" si="14"/>
        <v>232</v>
      </c>
      <c r="H34" s="91">
        <f t="shared" si="14"/>
        <v>240</v>
      </c>
      <c r="I34" s="91">
        <f t="shared" si="14"/>
        <v>243</v>
      </c>
      <c r="J34" s="115">
        <f t="shared" si="14"/>
        <v>1616</v>
      </c>
      <c r="K34" s="524"/>
    </row>
    <row r="35" spans="1:11">
      <c r="A35" s="525"/>
      <c r="B35" s="78" t="s">
        <v>38</v>
      </c>
      <c r="C35" s="92">
        <f>SUM(C33:C34)</f>
        <v>523</v>
      </c>
      <c r="D35" s="92">
        <f t="shared" ref="D35:J35" si="15">SUM(D33:D34)</f>
        <v>505</v>
      </c>
      <c r="E35" s="92">
        <f t="shared" si="15"/>
        <v>474</v>
      </c>
      <c r="F35" s="92">
        <f t="shared" si="15"/>
        <v>500</v>
      </c>
      <c r="G35" s="92">
        <f t="shared" si="15"/>
        <v>521</v>
      </c>
      <c r="H35" s="92">
        <f t="shared" si="15"/>
        <v>542</v>
      </c>
      <c r="I35" s="92">
        <f t="shared" si="15"/>
        <v>547</v>
      </c>
      <c r="J35" s="92">
        <f t="shared" si="15"/>
        <v>3612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158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55</v>
      </c>
      <c r="D40" s="84"/>
      <c r="E40" s="84"/>
      <c r="F40" s="84"/>
      <c r="G40" s="84"/>
      <c r="H40" s="84"/>
      <c r="I40" s="84"/>
      <c r="J40" s="84">
        <f>SUM(C40:I40)</f>
        <v>55</v>
      </c>
      <c r="K40" s="513">
        <f>SUM(J40:J41)</f>
        <v>115</v>
      </c>
    </row>
    <row r="41" spans="1:11">
      <c r="A41" s="512"/>
      <c r="B41" s="82" t="s">
        <v>37</v>
      </c>
      <c r="C41" s="85">
        <v>60</v>
      </c>
      <c r="D41" s="85"/>
      <c r="E41" s="85"/>
      <c r="F41" s="85"/>
      <c r="G41" s="85"/>
      <c r="H41" s="85"/>
      <c r="I41" s="85"/>
      <c r="J41" s="85">
        <f>SUM(C41:I41)</f>
        <v>60</v>
      </c>
      <c r="K41" s="513"/>
    </row>
    <row r="42" spans="1:11">
      <c r="A42" s="512" t="s">
        <v>142</v>
      </c>
      <c r="B42" s="83" t="s">
        <v>36</v>
      </c>
      <c r="C42" s="84">
        <v>114</v>
      </c>
      <c r="D42" s="84">
        <v>32</v>
      </c>
      <c r="E42" s="84">
        <v>1</v>
      </c>
      <c r="F42" s="84"/>
      <c r="G42" s="84"/>
      <c r="H42" s="84"/>
      <c r="I42" s="84"/>
      <c r="J42" s="84">
        <f t="shared" ref="J42" si="16">SUM(C42:I42)</f>
        <v>147</v>
      </c>
      <c r="K42" s="513">
        <f t="shared" ref="K42" si="17">SUM(J42:J43)</f>
        <v>336</v>
      </c>
    </row>
    <row r="43" spans="1:11">
      <c r="A43" s="512"/>
      <c r="B43" s="82" t="s">
        <v>37</v>
      </c>
      <c r="C43" s="85">
        <v>134</v>
      </c>
      <c r="D43" s="85">
        <v>53</v>
      </c>
      <c r="E43" s="85">
        <v>2</v>
      </c>
      <c r="F43" s="85"/>
      <c r="G43" s="85"/>
      <c r="H43" s="85"/>
      <c r="I43" s="85"/>
      <c r="J43" s="85">
        <f>SUM(C43:I43)</f>
        <v>189</v>
      </c>
      <c r="K43" s="513"/>
    </row>
    <row r="44" spans="1:11">
      <c r="A44" s="512" t="s">
        <v>143</v>
      </c>
      <c r="B44" s="83" t="s">
        <v>36</v>
      </c>
      <c r="C44" s="84">
        <v>9</v>
      </c>
      <c r="D44" s="84">
        <v>125</v>
      </c>
      <c r="E44" s="84">
        <v>37</v>
      </c>
      <c r="F44" s="84">
        <v>3</v>
      </c>
      <c r="G44" s="84"/>
      <c r="H44" s="84"/>
      <c r="I44" s="84"/>
      <c r="J44" s="84">
        <f t="shared" ref="J44" si="18">SUM(C44:I44)</f>
        <v>174</v>
      </c>
      <c r="K44" s="513">
        <f t="shared" ref="K44" si="19">SUM(J44:J45)</f>
        <v>349</v>
      </c>
    </row>
    <row r="45" spans="1:11">
      <c r="A45" s="512"/>
      <c r="B45" s="82" t="s">
        <v>37</v>
      </c>
      <c r="C45" s="85">
        <v>3</v>
      </c>
      <c r="D45" s="85">
        <v>113</v>
      </c>
      <c r="E45" s="85">
        <v>57</v>
      </c>
      <c r="F45" s="85">
        <v>2</v>
      </c>
      <c r="G45" s="85"/>
      <c r="H45" s="85"/>
      <c r="I45" s="85"/>
      <c r="J45" s="85">
        <f>SUM(C45:I45)</f>
        <v>175</v>
      </c>
      <c r="K45" s="513"/>
    </row>
    <row r="46" spans="1:11">
      <c r="A46" s="512" t="s">
        <v>144</v>
      </c>
      <c r="B46" s="83" t="s">
        <v>36</v>
      </c>
      <c r="C46" s="84"/>
      <c r="D46" s="84">
        <v>15</v>
      </c>
      <c r="E46" s="84">
        <v>129</v>
      </c>
      <c r="F46" s="84">
        <v>30</v>
      </c>
      <c r="G46" s="84">
        <v>3</v>
      </c>
      <c r="H46" s="84"/>
      <c r="I46" s="84"/>
      <c r="J46" s="84">
        <f t="shared" ref="J46" si="20">SUM(C46:I46)</f>
        <v>177</v>
      </c>
      <c r="K46" s="513">
        <f t="shared" ref="K46" si="21">SUM(J46:J47)</f>
        <v>375</v>
      </c>
    </row>
    <row r="47" spans="1:11">
      <c r="A47" s="512"/>
      <c r="B47" s="82" t="s">
        <v>37</v>
      </c>
      <c r="C47" s="85"/>
      <c r="D47" s="85">
        <v>10</v>
      </c>
      <c r="E47" s="85">
        <v>126</v>
      </c>
      <c r="F47" s="85">
        <v>60</v>
      </c>
      <c r="G47" s="85">
        <v>2</v>
      </c>
      <c r="H47" s="85"/>
      <c r="I47" s="85"/>
      <c r="J47" s="85">
        <f>SUM(C47:I47)</f>
        <v>198</v>
      </c>
      <c r="K47" s="513"/>
    </row>
    <row r="48" spans="1:11">
      <c r="A48" s="512" t="s">
        <v>145</v>
      </c>
      <c r="B48" s="83" t="s">
        <v>36</v>
      </c>
      <c r="C48" s="84"/>
      <c r="D48" s="84">
        <v>0</v>
      </c>
      <c r="E48" s="84">
        <v>12</v>
      </c>
      <c r="F48" s="84">
        <v>116</v>
      </c>
      <c r="G48" s="84">
        <v>40</v>
      </c>
      <c r="H48" s="84"/>
      <c r="I48" s="84"/>
      <c r="J48" s="84">
        <f t="shared" ref="J48" si="22">SUM(C48:I48)</f>
        <v>168</v>
      </c>
      <c r="K48" s="513">
        <f t="shared" ref="K48" si="23">SUM(J48:J49)</f>
        <v>386</v>
      </c>
    </row>
    <row r="49" spans="1:11">
      <c r="A49" s="512"/>
      <c r="B49" s="82" t="s">
        <v>37</v>
      </c>
      <c r="C49" s="85"/>
      <c r="D49" s="85">
        <v>0</v>
      </c>
      <c r="E49" s="85">
        <v>4</v>
      </c>
      <c r="F49" s="85">
        <v>124</v>
      </c>
      <c r="G49" s="85">
        <v>65</v>
      </c>
      <c r="H49" s="85">
        <v>25</v>
      </c>
      <c r="I49" s="85"/>
      <c r="J49" s="85">
        <f>SUM(C49:I49)</f>
        <v>218</v>
      </c>
      <c r="K49" s="513"/>
    </row>
    <row r="50" spans="1:11">
      <c r="A50" s="512" t="s">
        <v>146</v>
      </c>
      <c r="B50" s="83" t="s">
        <v>36</v>
      </c>
      <c r="C50" s="84"/>
      <c r="D50" s="84">
        <v>1</v>
      </c>
      <c r="E50" s="84">
        <v>1</v>
      </c>
      <c r="F50" s="84">
        <v>17</v>
      </c>
      <c r="G50" s="84">
        <v>124</v>
      </c>
      <c r="H50" s="84">
        <v>73</v>
      </c>
      <c r="I50" s="84"/>
      <c r="J50" s="84">
        <f t="shared" ref="J50" si="24">SUM(C50:I50)</f>
        <v>216</v>
      </c>
      <c r="K50" s="513">
        <f t="shared" ref="K50" si="25">SUM(J50:J51)</f>
        <v>470</v>
      </c>
    </row>
    <row r="51" spans="1:11">
      <c r="A51" s="512"/>
      <c r="B51" s="82" t="s">
        <v>37</v>
      </c>
      <c r="C51" s="85"/>
      <c r="D51" s="85"/>
      <c r="E51" s="85"/>
      <c r="F51" s="85">
        <v>6</v>
      </c>
      <c r="G51" s="85">
        <v>122</v>
      </c>
      <c r="H51" s="85">
        <v>111</v>
      </c>
      <c r="I51" s="85">
        <v>15</v>
      </c>
      <c r="J51" s="85">
        <f>SUM(C51:I51)</f>
        <v>254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>
        <v>3</v>
      </c>
      <c r="G52" s="84">
        <v>21</v>
      </c>
      <c r="H52" s="84">
        <v>104</v>
      </c>
      <c r="I52" s="84">
        <v>48</v>
      </c>
      <c r="J52" s="84">
        <f t="shared" ref="J52" si="26">SUM(C52:I52)</f>
        <v>176</v>
      </c>
      <c r="K52" s="513">
        <f t="shared" ref="K52" si="27">SUM(J52:J53)</f>
        <v>316</v>
      </c>
    </row>
    <row r="53" spans="1:11">
      <c r="A53" s="512"/>
      <c r="B53" s="82" t="s">
        <v>37</v>
      </c>
      <c r="C53" s="85"/>
      <c r="D53" s="85"/>
      <c r="E53" s="85"/>
      <c r="F53" s="85"/>
      <c r="G53" s="85">
        <v>8</v>
      </c>
      <c r="H53" s="85">
        <v>14</v>
      </c>
      <c r="I53" s="85">
        <v>118</v>
      </c>
      <c r="J53" s="85">
        <f>SUM(C53:I53)</f>
        <v>140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>
        <v>0</v>
      </c>
      <c r="H54" s="84">
        <v>6</v>
      </c>
      <c r="I54" s="84">
        <v>133</v>
      </c>
      <c r="J54" s="84">
        <f t="shared" ref="J54" si="28">SUM(C54:I54)</f>
        <v>139</v>
      </c>
      <c r="K54" s="513">
        <f t="shared" ref="K54" si="29">SUM(J54:J55)</f>
        <v>163</v>
      </c>
    </row>
    <row r="55" spans="1:11">
      <c r="A55" s="512"/>
      <c r="B55" s="82" t="s">
        <v>37</v>
      </c>
      <c r="C55" s="85"/>
      <c r="D55" s="85"/>
      <c r="E55" s="85"/>
      <c r="F55" s="85"/>
      <c r="G55" s="85">
        <v>1</v>
      </c>
      <c r="H55" s="85">
        <v>1</v>
      </c>
      <c r="I55" s="85">
        <v>22</v>
      </c>
      <c r="J55" s="85">
        <f>SUM(C55:I55)</f>
        <v>24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>
        <v>1</v>
      </c>
      <c r="G56" s="84">
        <v>0</v>
      </c>
      <c r="H56" s="84">
        <v>1</v>
      </c>
      <c r="I56" s="84">
        <v>12</v>
      </c>
      <c r="J56" s="84">
        <f t="shared" ref="J56" si="30">SUM(C56:I56)</f>
        <v>14</v>
      </c>
      <c r="K56" s="513">
        <f t="shared" ref="K56" si="31">SUM(J56:J57)</f>
        <v>19</v>
      </c>
    </row>
    <row r="57" spans="1:11">
      <c r="A57" s="512"/>
      <c r="B57" s="82" t="s">
        <v>37</v>
      </c>
      <c r="C57" s="85"/>
      <c r="D57" s="85"/>
      <c r="E57" s="85"/>
      <c r="F57" s="85"/>
      <c r="G57" s="85">
        <v>1</v>
      </c>
      <c r="H57" s="85"/>
      <c r="I57" s="85">
        <v>4</v>
      </c>
      <c r="J57" s="85">
        <f>SUM(C57:I57)</f>
        <v>5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>
        <v>1</v>
      </c>
      <c r="G58" s="84"/>
      <c r="H58" s="84"/>
      <c r="I58" s="84"/>
      <c r="J58" s="84">
        <f t="shared" ref="J58" si="32">SUM(C58:I58)</f>
        <v>1</v>
      </c>
      <c r="K58" s="513">
        <f t="shared" ref="K58" si="33">SUM(J58:J59)</f>
        <v>1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/>
      <c r="J59" s="85">
        <f>SUM(C59:I59)</f>
        <v>0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178</v>
      </c>
      <c r="D68" s="116">
        <f t="shared" ref="D68:J69" si="42">SUM(D40,D42,D44,D46,D48,D50,D52,D54,D56,D58,D60,D62,D64,D66,)</f>
        <v>173</v>
      </c>
      <c r="E68" s="116">
        <f t="shared" si="42"/>
        <v>180</v>
      </c>
      <c r="F68" s="116">
        <f t="shared" si="42"/>
        <v>171</v>
      </c>
      <c r="G68" s="116">
        <f t="shared" si="42"/>
        <v>188</v>
      </c>
      <c r="H68" s="116">
        <f t="shared" si="42"/>
        <v>184</v>
      </c>
      <c r="I68" s="116">
        <f t="shared" si="42"/>
        <v>193</v>
      </c>
      <c r="J68" s="117">
        <f t="shared" si="42"/>
        <v>1267</v>
      </c>
      <c r="K68" s="520">
        <f>SUM(J68:J69)</f>
        <v>2530</v>
      </c>
    </row>
    <row r="69" spans="1:11">
      <c r="A69" s="519"/>
      <c r="B69" s="88" t="s">
        <v>37</v>
      </c>
      <c r="C69" s="118">
        <f>SUM(C41,C43,C45,C47,C49,C51,C53,C55,C57,C59,C61,C63,C65,C67,)</f>
        <v>197</v>
      </c>
      <c r="D69" s="118">
        <f t="shared" si="42"/>
        <v>176</v>
      </c>
      <c r="E69" s="118">
        <f t="shared" si="42"/>
        <v>189</v>
      </c>
      <c r="F69" s="118">
        <f t="shared" si="42"/>
        <v>192</v>
      </c>
      <c r="G69" s="118">
        <f t="shared" si="42"/>
        <v>199</v>
      </c>
      <c r="H69" s="118">
        <f t="shared" si="42"/>
        <v>151</v>
      </c>
      <c r="I69" s="118">
        <f t="shared" si="42"/>
        <v>159</v>
      </c>
      <c r="J69" s="119">
        <f t="shared" si="42"/>
        <v>1263</v>
      </c>
      <c r="K69" s="521"/>
    </row>
    <row r="70" spans="1:11">
      <c r="A70" s="519"/>
      <c r="B70" s="78" t="s">
        <v>38</v>
      </c>
      <c r="C70" s="120">
        <f>SUM(C68:C69)</f>
        <v>375</v>
      </c>
      <c r="D70" s="120">
        <f t="shared" ref="D70:J70" si="43">SUM(D68:D69)</f>
        <v>349</v>
      </c>
      <c r="E70" s="120">
        <f t="shared" si="43"/>
        <v>369</v>
      </c>
      <c r="F70" s="120">
        <f t="shared" si="43"/>
        <v>363</v>
      </c>
      <c r="G70" s="120">
        <f t="shared" si="43"/>
        <v>387</v>
      </c>
      <c r="H70" s="120">
        <f t="shared" si="43"/>
        <v>335</v>
      </c>
      <c r="I70" s="121">
        <f t="shared" si="43"/>
        <v>352</v>
      </c>
      <c r="J70" s="110">
        <f t="shared" si="43"/>
        <v>2530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159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128</v>
      </c>
      <c r="D75" s="105">
        <f t="shared" ref="D75:I75" si="44">SUM(D5,D40,)</f>
        <v>0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128</v>
      </c>
      <c r="K75" s="523">
        <f>SUM(J75:J76)</f>
        <v>257</v>
      </c>
    </row>
    <row r="76" spans="1:11">
      <c r="A76" s="512"/>
      <c r="B76" s="82" t="s">
        <v>37</v>
      </c>
      <c r="C76" s="85">
        <f t="shared" ref="C76:I91" si="45">SUM(C6,C41,)</f>
        <v>129</v>
      </c>
      <c r="D76" s="85">
        <f t="shared" si="45"/>
        <v>0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129</v>
      </c>
      <c r="K76" s="523"/>
    </row>
    <row r="77" spans="1:11">
      <c r="A77" s="512" t="s">
        <v>142</v>
      </c>
      <c r="B77" s="104" t="s">
        <v>36</v>
      </c>
      <c r="C77" s="105">
        <f t="shared" si="45"/>
        <v>293</v>
      </c>
      <c r="D77" s="105">
        <f t="shared" si="45"/>
        <v>83</v>
      </c>
      <c r="E77" s="105">
        <f t="shared" si="45"/>
        <v>1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377</v>
      </c>
      <c r="K77" s="513">
        <f t="shared" ref="K77" si="47">SUM(J77:J78)</f>
        <v>769</v>
      </c>
    </row>
    <row r="78" spans="1:11">
      <c r="A78" s="512"/>
      <c r="B78" s="82" t="s">
        <v>37</v>
      </c>
      <c r="C78" s="85">
        <f t="shared" si="45"/>
        <v>286</v>
      </c>
      <c r="D78" s="85">
        <f t="shared" si="45"/>
        <v>104</v>
      </c>
      <c r="E78" s="85">
        <f t="shared" si="45"/>
        <v>2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392</v>
      </c>
      <c r="K78" s="513"/>
    </row>
    <row r="79" spans="1:11">
      <c r="A79" s="512" t="s">
        <v>143</v>
      </c>
      <c r="B79" s="104" t="s">
        <v>36</v>
      </c>
      <c r="C79" s="105">
        <f t="shared" si="45"/>
        <v>41</v>
      </c>
      <c r="D79" s="105">
        <f t="shared" si="45"/>
        <v>283</v>
      </c>
      <c r="E79" s="105">
        <f t="shared" si="45"/>
        <v>74</v>
      </c>
      <c r="F79" s="105">
        <f t="shared" si="45"/>
        <v>3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401</v>
      </c>
      <c r="K79" s="513">
        <f t="shared" ref="K79" si="49">SUM(J79:J80)</f>
        <v>786</v>
      </c>
    </row>
    <row r="80" spans="1:11">
      <c r="A80" s="512"/>
      <c r="B80" s="82" t="s">
        <v>37</v>
      </c>
      <c r="C80" s="85">
        <f t="shared" si="45"/>
        <v>21</v>
      </c>
      <c r="D80" s="85">
        <f t="shared" si="45"/>
        <v>261</v>
      </c>
      <c r="E80" s="85">
        <f t="shared" si="45"/>
        <v>100</v>
      </c>
      <c r="F80" s="85">
        <f t="shared" si="45"/>
        <v>3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385</v>
      </c>
      <c r="K80" s="513"/>
    </row>
    <row r="81" spans="1:11">
      <c r="A81" s="512" t="s">
        <v>144</v>
      </c>
      <c r="B81" s="104" t="s">
        <v>36</v>
      </c>
      <c r="C81" s="105">
        <f t="shared" si="45"/>
        <v>0</v>
      </c>
      <c r="D81" s="105">
        <f t="shared" si="45"/>
        <v>75</v>
      </c>
      <c r="E81" s="105">
        <f t="shared" si="45"/>
        <v>290</v>
      </c>
      <c r="F81" s="105">
        <f t="shared" si="45"/>
        <v>80</v>
      </c>
      <c r="G81" s="105">
        <f t="shared" si="45"/>
        <v>3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448</v>
      </c>
      <c r="K81" s="513">
        <f t="shared" ref="K81" si="51">SUM(J81:J82)</f>
        <v>847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31</v>
      </c>
      <c r="E82" s="85">
        <f t="shared" si="45"/>
        <v>262</v>
      </c>
      <c r="F82" s="85">
        <f t="shared" si="45"/>
        <v>104</v>
      </c>
      <c r="G82" s="85">
        <f t="shared" si="45"/>
        <v>2</v>
      </c>
      <c r="H82" s="85">
        <f t="shared" si="45"/>
        <v>0</v>
      </c>
      <c r="I82" s="85">
        <f t="shared" si="45"/>
        <v>0</v>
      </c>
      <c r="J82" s="85">
        <f>SUM(C82:I82)</f>
        <v>399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13</v>
      </c>
      <c r="E83" s="105">
        <f t="shared" si="45"/>
        <v>59</v>
      </c>
      <c r="F83" s="105">
        <f t="shared" si="45"/>
        <v>270</v>
      </c>
      <c r="G83" s="105">
        <f t="shared" si="45"/>
        <v>75</v>
      </c>
      <c r="H83" s="105">
        <f t="shared" si="45"/>
        <v>0</v>
      </c>
      <c r="I83" s="105">
        <f t="shared" si="45"/>
        <v>0</v>
      </c>
      <c r="J83" s="105">
        <f t="shared" ref="J83" si="52">SUM(C83:I83)</f>
        <v>417</v>
      </c>
      <c r="K83" s="513">
        <f t="shared" ref="K83" si="53">SUM(J83:J84)</f>
        <v>851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2</v>
      </c>
      <c r="E84" s="85">
        <f t="shared" si="45"/>
        <v>46</v>
      </c>
      <c r="F84" s="85">
        <f t="shared" si="45"/>
        <v>256</v>
      </c>
      <c r="G84" s="85">
        <f t="shared" si="45"/>
        <v>105</v>
      </c>
      <c r="H84" s="85">
        <f t="shared" si="45"/>
        <v>25</v>
      </c>
      <c r="I84" s="85">
        <f t="shared" si="45"/>
        <v>0</v>
      </c>
      <c r="J84" s="85">
        <f>SUM(C84:I84)</f>
        <v>434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2</v>
      </c>
      <c r="E85" s="105">
        <f t="shared" si="45"/>
        <v>8</v>
      </c>
      <c r="F85" s="105">
        <f t="shared" si="45"/>
        <v>76</v>
      </c>
      <c r="G85" s="105">
        <f t="shared" si="45"/>
        <v>298</v>
      </c>
      <c r="H85" s="105">
        <f t="shared" si="45"/>
        <v>110</v>
      </c>
      <c r="I85" s="105">
        <f t="shared" si="45"/>
        <v>0</v>
      </c>
      <c r="J85" s="105">
        <f t="shared" ref="J85" si="54">SUM(C85:I85)</f>
        <v>494</v>
      </c>
      <c r="K85" s="513">
        <f t="shared" ref="K85" si="55">SUM(J85:J86)</f>
        <v>953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1</v>
      </c>
      <c r="F86" s="85">
        <f t="shared" si="45"/>
        <v>37</v>
      </c>
      <c r="G86" s="85">
        <f t="shared" si="45"/>
        <v>261</v>
      </c>
      <c r="H86" s="85">
        <f t="shared" si="45"/>
        <v>145</v>
      </c>
      <c r="I86" s="85">
        <f t="shared" si="45"/>
        <v>15</v>
      </c>
      <c r="J86" s="85">
        <f>SUM(C86:I86)</f>
        <v>459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18</v>
      </c>
      <c r="G87" s="105">
        <f t="shared" si="45"/>
        <v>86</v>
      </c>
      <c r="H87" s="105">
        <f t="shared" si="45"/>
        <v>249</v>
      </c>
      <c r="I87" s="105">
        <f t="shared" si="45"/>
        <v>78</v>
      </c>
      <c r="J87" s="105">
        <f t="shared" ref="J87" si="56">SUM(C87:I87)</f>
        <v>431</v>
      </c>
      <c r="K87" s="513">
        <f t="shared" ref="K87" si="57">SUM(J87:J88)</f>
        <v>807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8</v>
      </c>
      <c r="G88" s="85">
        <f t="shared" si="45"/>
        <v>48</v>
      </c>
      <c r="H88" s="85">
        <f t="shared" si="45"/>
        <v>160</v>
      </c>
      <c r="I88" s="85">
        <f t="shared" si="45"/>
        <v>160</v>
      </c>
      <c r="J88" s="85">
        <f>SUM(C88:I88)</f>
        <v>376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3</v>
      </c>
      <c r="G89" s="105">
        <f t="shared" si="45"/>
        <v>15</v>
      </c>
      <c r="H89" s="105">
        <f t="shared" si="45"/>
        <v>97</v>
      </c>
      <c r="I89" s="105">
        <f t="shared" si="45"/>
        <v>291</v>
      </c>
      <c r="J89" s="105">
        <f t="shared" ref="J89" si="58">SUM(C89:I89)</f>
        <v>406</v>
      </c>
      <c r="K89" s="513">
        <f t="shared" ref="K89" si="59">SUM(J89:J90)</f>
        <v>645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2</v>
      </c>
      <c r="G90" s="85">
        <f t="shared" si="45"/>
        <v>11</v>
      </c>
      <c r="H90" s="85">
        <f t="shared" si="45"/>
        <v>49</v>
      </c>
      <c r="I90" s="85">
        <f t="shared" si="45"/>
        <v>177</v>
      </c>
      <c r="J90" s="85">
        <f>SUM(C90:I90)</f>
        <v>239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1</v>
      </c>
      <c r="G91" s="105">
        <f t="shared" si="45"/>
        <v>0</v>
      </c>
      <c r="H91" s="105">
        <f t="shared" si="45"/>
        <v>27</v>
      </c>
      <c r="I91" s="105">
        <f t="shared" si="45"/>
        <v>102</v>
      </c>
      <c r="J91" s="105">
        <f t="shared" ref="J91" si="60">SUM(C91:I91)</f>
        <v>130</v>
      </c>
      <c r="K91" s="513">
        <f t="shared" ref="K91" si="61">SUM(J91:J92)</f>
        <v>188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3</v>
      </c>
      <c r="H92" s="85">
        <f t="shared" si="62"/>
        <v>11</v>
      </c>
      <c r="I92" s="85">
        <f t="shared" si="62"/>
        <v>44</v>
      </c>
      <c r="J92" s="85">
        <f>SUM(C92:I92)</f>
        <v>58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2</v>
      </c>
      <c r="G93" s="105">
        <f t="shared" si="62"/>
        <v>0</v>
      </c>
      <c r="H93" s="105">
        <f t="shared" si="62"/>
        <v>3</v>
      </c>
      <c r="I93" s="105">
        <f t="shared" si="62"/>
        <v>26</v>
      </c>
      <c r="J93" s="105">
        <f t="shared" ref="J93" si="63">SUM(C93:I93)</f>
        <v>31</v>
      </c>
      <c r="K93" s="513">
        <f t="shared" ref="K93" si="64">SUM(J93:J94)</f>
        <v>39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1</v>
      </c>
      <c r="H94" s="85">
        <f t="shared" si="62"/>
        <v>1</v>
      </c>
      <c r="I94" s="85">
        <f t="shared" si="62"/>
        <v>6</v>
      </c>
      <c r="J94" s="85">
        <f>SUM(C94:I94)</f>
        <v>8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0</v>
      </c>
      <c r="J95" s="105">
        <f>SUM(C95:I95)</f>
        <v>0</v>
      </c>
      <c r="K95" s="513">
        <f t="shared" ref="K95" si="65">SUM(J95:J96)</f>
        <v>0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0</v>
      </c>
      <c r="J96" s="85">
        <f>SUM(C96:I96)</f>
        <v>0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462</v>
      </c>
      <c r="D103" s="122">
        <f t="shared" ref="D103:I104" si="72">SUM(D75,D77,D79,D81,D83,D85,D87,D89,D91,D93,D95,D97,D99,D101,)</f>
        <v>456</v>
      </c>
      <c r="E103" s="122">
        <f t="shared" si="72"/>
        <v>432</v>
      </c>
      <c r="F103" s="122">
        <f t="shared" si="72"/>
        <v>453</v>
      </c>
      <c r="G103" s="122">
        <f t="shared" si="72"/>
        <v>477</v>
      </c>
      <c r="H103" s="122">
        <f t="shared" si="72"/>
        <v>486</v>
      </c>
      <c r="I103" s="122">
        <f>SUM(I75,I77,I79,I81,I83,I85,I87,I89,I91,I93,I95,I97,I99,I101,)</f>
        <v>497</v>
      </c>
      <c r="J103" s="122">
        <f>SUM(J75,J77,J79,J81,J83,J85,J87,J89,J91,J93,J95,J97,J99,J101,)</f>
        <v>3263</v>
      </c>
      <c r="K103" s="518">
        <f>SUM(J103:J104)</f>
        <v>6142</v>
      </c>
    </row>
    <row r="104" spans="1:11">
      <c r="A104" s="517"/>
      <c r="B104" s="108" t="s">
        <v>37</v>
      </c>
      <c r="C104" s="123">
        <f>SUM(C76,C78,C80,C82,C84,C86,C88,C90,C92,C94,C96,C98,C100,C102,)</f>
        <v>436</v>
      </c>
      <c r="D104" s="123">
        <f t="shared" si="72"/>
        <v>398</v>
      </c>
      <c r="E104" s="123">
        <f t="shared" si="72"/>
        <v>411</v>
      </c>
      <c r="F104" s="123">
        <f t="shared" si="72"/>
        <v>410</v>
      </c>
      <c r="G104" s="123">
        <f t="shared" si="72"/>
        <v>431</v>
      </c>
      <c r="H104" s="123">
        <f t="shared" si="72"/>
        <v>391</v>
      </c>
      <c r="I104" s="123">
        <f t="shared" si="72"/>
        <v>402</v>
      </c>
      <c r="J104" s="123">
        <f>SUM(J76,J78,J80,J82,J84,J86,J88,J90,J92,J94,J96,J98,J100,J102,)</f>
        <v>2879</v>
      </c>
      <c r="K104" s="518"/>
    </row>
    <row r="105" spans="1:11">
      <c r="A105" s="517"/>
      <c r="B105" s="111" t="s">
        <v>38</v>
      </c>
      <c r="C105" s="124">
        <f>SUM(C103:C104)</f>
        <v>898</v>
      </c>
      <c r="D105" s="124">
        <f t="shared" ref="D105:J105" si="73">SUM(D103:D104)</f>
        <v>854</v>
      </c>
      <c r="E105" s="124">
        <f t="shared" si="73"/>
        <v>843</v>
      </c>
      <c r="F105" s="124">
        <f t="shared" si="73"/>
        <v>863</v>
      </c>
      <c r="G105" s="124">
        <f t="shared" si="73"/>
        <v>908</v>
      </c>
      <c r="H105" s="124">
        <f t="shared" si="73"/>
        <v>877</v>
      </c>
      <c r="I105" s="124">
        <f t="shared" si="73"/>
        <v>899</v>
      </c>
      <c r="J105" s="124">
        <f t="shared" si="73"/>
        <v>6142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paperSize="9" orientation="portrait" r:id="rId1"/>
  <rowBreaks count="3" manualBreakCount="3">
    <brk id="35" max="16383" man="1"/>
    <brk id="70" max="16383" man="1"/>
    <brk id="105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5"/>
  <sheetViews>
    <sheetView showZeros="0" view="pageLayout" zoomScaleNormal="100" workbookViewId="0">
      <selection activeCell="S33" sqref="S33"/>
    </sheetView>
  </sheetViews>
  <sheetFormatPr defaultColWidth="9" defaultRowHeight="14.6"/>
  <cols>
    <col min="1" max="1" width="9" style="55"/>
    <col min="2" max="2" width="6.69140625" style="55" customWidth="1"/>
    <col min="3" max="9" width="7.07421875" style="55" customWidth="1"/>
    <col min="10" max="10" width="9.84375" style="55" customWidth="1"/>
    <col min="11" max="11" width="8.69140625" style="113" customWidth="1"/>
    <col min="12" max="16384" width="9" style="55"/>
  </cols>
  <sheetData>
    <row r="2" spans="1:11">
      <c r="A2" s="63" t="s">
        <v>160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161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153</v>
      </c>
      <c r="D5" s="84">
        <v>7</v>
      </c>
      <c r="E5" s="84">
        <v>7</v>
      </c>
      <c r="F5" s="84">
        <v>0</v>
      </c>
      <c r="G5" s="84">
        <v>0</v>
      </c>
      <c r="H5" s="84">
        <v>0</v>
      </c>
      <c r="I5" s="84">
        <v>0</v>
      </c>
      <c r="J5" s="84">
        <f>SUM(C5:I5)</f>
        <v>167</v>
      </c>
      <c r="K5" s="524">
        <f>SUM(J5:J6)</f>
        <v>332</v>
      </c>
    </row>
    <row r="6" spans="1:11">
      <c r="A6" s="512"/>
      <c r="B6" s="82" t="s">
        <v>37</v>
      </c>
      <c r="C6" s="85">
        <v>154</v>
      </c>
      <c r="D6" s="85">
        <v>2</v>
      </c>
      <c r="E6" s="85">
        <v>9</v>
      </c>
      <c r="F6" s="85">
        <v>0</v>
      </c>
      <c r="G6" s="85">
        <v>0</v>
      </c>
      <c r="H6" s="85">
        <v>0</v>
      </c>
      <c r="I6" s="85">
        <v>0</v>
      </c>
      <c r="J6" s="85">
        <f>SUM(C6:I6)</f>
        <v>165</v>
      </c>
      <c r="K6" s="524"/>
    </row>
    <row r="7" spans="1:11">
      <c r="A7" s="512" t="s">
        <v>142</v>
      </c>
      <c r="B7" s="83" t="s">
        <v>36</v>
      </c>
      <c r="C7" s="84">
        <v>620</v>
      </c>
      <c r="D7" s="84">
        <v>93</v>
      </c>
      <c r="E7" s="84">
        <v>0</v>
      </c>
      <c r="F7" s="84">
        <v>0</v>
      </c>
      <c r="G7" s="84">
        <v>0</v>
      </c>
      <c r="H7" s="84">
        <v>0</v>
      </c>
      <c r="I7" s="84">
        <v>0</v>
      </c>
      <c r="J7" s="84">
        <f t="shared" ref="J7:J31" si="0">SUM(C7:I7)</f>
        <v>713</v>
      </c>
      <c r="K7" s="524">
        <f t="shared" ref="K7" si="1">SUM(J7:J8)</f>
        <v>1327</v>
      </c>
    </row>
    <row r="8" spans="1:11">
      <c r="A8" s="512"/>
      <c r="B8" s="82" t="s">
        <v>37</v>
      </c>
      <c r="C8" s="85">
        <v>535</v>
      </c>
      <c r="D8" s="85">
        <v>79</v>
      </c>
      <c r="E8" s="85">
        <v>0</v>
      </c>
      <c r="F8" s="85">
        <v>0</v>
      </c>
      <c r="G8" s="85">
        <v>0</v>
      </c>
      <c r="H8" s="85">
        <v>0</v>
      </c>
      <c r="I8" s="85">
        <v>0</v>
      </c>
      <c r="J8" s="85">
        <f>SUM(C8:I8)</f>
        <v>614</v>
      </c>
      <c r="K8" s="524"/>
    </row>
    <row r="9" spans="1:11">
      <c r="A9" s="512" t="s">
        <v>143</v>
      </c>
      <c r="B9" s="83" t="s">
        <v>36</v>
      </c>
      <c r="C9" s="84">
        <v>59</v>
      </c>
      <c r="D9" s="84">
        <v>593</v>
      </c>
      <c r="E9" s="84">
        <v>100</v>
      </c>
      <c r="F9" s="84">
        <v>0</v>
      </c>
      <c r="G9" s="84">
        <v>0</v>
      </c>
      <c r="H9" s="84">
        <v>0</v>
      </c>
      <c r="I9" s="84">
        <v>0</v>
      </c>
      <c r="J9" s="84">
        <f t="shared" si="0"/>
        <v>752</v>
      </c>
      <c r="K9" s="524">
        <f t="shared" ref="K9" si="2">SUM(J9:J10)</f>
        <v>1477</v>
      </c>
    </row>
    <row r="10" spans="1:11">
      <c r="A10" s="512"/>
      <c r="B10" s="82" t="s">
        <v>37</v>
      </c>
      <c r="C10" s="85">
        <v>30</v>
      </c>
      <c r="D10" s="85">
        <v>613</v>
      </c>
      <c r="E10" s="85">
        <v>82</v>
      </c>
      <c r="F10" s="85">
        <v>0</v>
      </c>
      <c r="G10" s="85">
        <v>0</v>
      </c>
      <c r="H10" s="85">
        <v>0</v>
      </c>
      <c r="I10" s="85">
        <v>0</v>
      </c>
      <c r="J10" s="85">
        <f>SUM(C10:I10)</f>
        <v>725</v>
      </c>
      <c r="K10" s="524"/>
    </row>
    <row r="11" spans="1:11">
      <c r="A11" s="512" t="s">
        <v>144</v>
      </c>
      <c r="B11" s="83" t="s">
        <v>36</v>
      </c>
      <c r="C11" s="84">
        <v>1</v>
      </c>
      <c r="D11" s="84">
        <v>112</v>
      </c>
      <c r="E11" s="84">
        <v>628</v>
      </c>
      <c r="F11" s="84">
        <v>68</v>
      </c>
      <c r="G11" s="84">
        <v>16</v>
      </c>
      <c r="H11" s="84">
        <v>0</v>
      </c>
      <c r="I11" s="84">
        <v>0</v>
      </c>
      <c r="J11" s="84">
        <f t="shared" si="0"/>
        <v>825</v>
      </c>
      <c r="K11" s="524">
        <f t="shared" ref="K11" si="3">SUM(J11:J12)</f>
        <v>1648</v>
      </c>
    </row>
    <row r="12" spans="1:11">
      <c r="A12" s="512"/>
      <c r="B12" s="82" t="s">
        <v>37</v>
      </c>
      <c r="C12" s="85">
        <v>0</v>
      </c>
      <c r="D12" s="85">
        <v>65</v>
      </c>
      <c r="E12" s="85">
        <v>655</v>
      </c>
      <c r="F12" s="85">
        <v>90</v>
      </c>
      <c r="G12" s="85">
        <v>13</v>
      </c>
      <c r="H12" s="85">
        <v>0</v>
      </c>
      <c r="I12" s="85">
        <v>0</v>
      </c>
      <c r="J12" s="85">
        <f>SUM(C12:I12)</f>
        <v>823</v>
      </c>
      <c r="K12" s="524"/>
    </row>
    <row r="13" spans="1:11">
      <c r="A13" s="512" t="s">
        <v>145</v>
      </c>
      <c r="B13" s="83" t="s">
        <v>36</v>
      </c>
      <c r="C13" s="84">
        <v>0</v>
      </c>
      <c r="D13" s="84">
        <v>4</v>
      </c>
      <c r="E13" s="84">
        <v>93</v>
      </c>
      <c r="F13" s="84">
        <v>569</v>
      </c>
      <c r="G13" s="84">
        <v>107</v>
      </c>
      <c r="H13" s="84">
        <v>0</v>
      </c>
      <c r="I13" s="84">
        <v>0</v>
      </c>
      <c r="J13" s="84">
        <f t="shared" si="0"/>
        <v>773</v>
      </c>
      <c r="K13" s="524">
        <f t="shared" ref="K13" si="4">SUM(J13:J14)</f>
        <v>1513</v>
      </c>
    </row>
    <row r="14" spans="1:11">
      <c r="A14" s="512"/>
      <c r="B14" s="82" t="s">
        <v>37</v>
      </c>
      <c r="C14" s="85">
        <v>0</v>
      </c>
      <c r="D14" s="85">
        <v>1</v>
      </c>
      <c r="E14" s="85">
        <v>60</v>
      </c>
      <c r="F14" s="85">
        <v>564</v>
      </c>
      <c r="G14" s="85">
        <v>115</v>
      </c>
      <c r="H14" s="85">
        <v>0</v>
      </c>
      <c r="I14" s="85">
        <v>0</v>
      </c>
      <c r="J14" s="85">
        <f>SUM(C14:I14)</f>
        <v>740</v>
      </c>
      <c r="K14" s="524"/>
    </row>
    <row r="15" spans="1:11">
      <c r="A15" s="512" t="s">
        <v>146</v>
      </c>
      <c r="B15" s="83" t="s">
        <v>36</v>
      </c>
      <c r="C15" s="84">
        <v>0</v>
      </c>
      <c r="D15" s="84">
        <v>0</v>
      </c>
      <c r="E15" s="84">
        <v>19</v>
      </c>
      <c r="F15" s="84">
        <v>108</v>
      </c>
      <c r="G15" s="84">
        <v>564</v>
      </c>
      <c r="H15" s="84">
        <v>50</v>
      </c>
      <c r="I15" s="84">
        <v>0</v>
      </c>
      <c r="J15" s="84">
        <f t="shared" si="0"/>
        <v>741</v>
      </c>
      <c r="K15" s="524">
        <f t="shared" ref="K15" si="5">SUM(J15:J16)</f>
        <v>1393</v>
      </c>
    </row>
    <row r="16" spans="1:11">
      <c r="A16" s="512"/>
      <c r="B16" s="82" t="s">
        <v>37</v>
      </c>
      <c r="C16" s="85">
        <v>0</v>
      </c>
      <c r="D16" s="85">
        <v>0</v>
      </c>
      <c r="E16" s="85">
        <v>8</v>
      </c>
      <c r="F16" s="85">
        <v>65</v>
      </c>
      <c r="G16" s="85">
        <v>529</v>
      </c>
      <c r="H16" s="85">
        <v>50</v>
      </c>
      <c r="I16" s="85">
        <v>0</v>
      </c>
      <c r="J16" s="85">
        <f>SUM(C16:I16)</f>
        <v>652</v>
      </c>
      <c r="K16" s="524"/>
    </row>
    <row r="17" spans="1:11">
      <c r="A17" s="512" t="s">
        <v>147</v>
      </c>
      <c r="B17" s="83" t="s">
        <v>36</v>
      </c>
      <c r="C17" s="84">
        <v>0</v>
      </c>
      <c r="D17" s="84">
        <v>0</v>
      </c>
      <c r="E17" s="84">
        <v>0</v>
      </c>
      <c r="F17" s="84">
        <v>18</v>
      </c>
      <c r="G17" s="84">
        <v>139</v>
      </c>
      <c r="H17" s="84">
        <v>567</v>
      </c>
      <c r="I17" s="84">
        <v>54</v>
      </c>
      <c r="J17" s="84">
        <f t="shared" si="0"/>
        <v>778</v>
      </c>
      <c r="K17" s="524">
        <f t="shared" ref="K17" si="6">SUM(J17:J18)</f>
        <v>1468</v>
      </c>
    </row>
    <row r="18" spans="1:11">
      <c r="A18" s="512"/>
      <c r="B18" s="82" t="s">
        <v>37</v>
      </c>
      <c r="C18" s="85">
        <v>0</v>
      </c>
      <c r="D18" s="85">
        <v>0</v>
      </c>
      <c r="E18" s="85">
        <v>0</v>
      </c>
      <c r="F18" s="85">
        <v>8</v>
      </c>
      <c r="G18" s="85">
        <v>52</v>
      </c>
      <c r="H18" s="85">
        <v>553</v>
      </c>
      <c r="I18" s="85">
        <v>77</v>
      </c>
      <c r="J18" s="85">
        <f>SUM(C18:I18)</f>
        <v>690</v>
      </c>
      <c r="K18" s="524"/>
    </row>
    <row r="19" spans="1:11">
      <c r="A19" s="512" t="s">
        <v>148</v>
      </c>
      <c r="B19" s="83" t="s">
        <v>36</v>
      </c>
      <c r="C19" s="84">
        <v>0</v>
      </c>
      <c r="D19" s="84">
        <v>0</v>
      </c>
      <c r="E19" s="84">
        <v>0</v>
      </c>
      <c r="F19" s="84">
        <v>0</v>
      </c>
      <c r="G19" s="84">
        <v>23</v>
      </c>
      <c r="H19" s="84">
        <v>171</v>
      </c>
      <c r="I19" s="84">
        <v>554</v>
      </c>
      <c r="J19" s="84">
        <f t="shared" si="0"/>
        <v>748</v>
      </c>
      <c r="K19" s="524">
        <f t="shared" ref="K19" si="7">SUM(J19:J20)</f>
        <v>1396</v>
      </c>
    </row>
    <row r="20" spans="1:11">
      <c r="A20" s="512"/>
      <c r="B20" s="82" t="s">
        <v>37</v>
      </c>
      <c r="C20" s="85">
        <v>0</v>
      </c>
      <c r="D20" s="85">
        <v>0</v>
      </c>
      <c r="E20" s="85">
        <v>0</v>
      </c>
      <c r="F20" s="85">
        <v>0</v>
      </c>
      <c r="G20" s="85">
        <v>3</v>
      </c>
      <c r="H20" s="85">
        <v>107</v>
      </c>
      <c r="I20" s="85">
        <v>538</v>
      </c>
      <c r="J20" s="85">
        <f>SUM(C20:I20)</f>
        <v>648</v>
      </c>
      <c r="K20" s="524"/>
    </row>
    <row r="21" spans="1:11">
      <c r="A21" s="512" t="s">
        <v>149</v>
      </c>
      <c r="B21" s="83" t="s">
        <v>36</v>
      </c>
      <c r="C21" s="84">
        <v>0</v>
      </c>
      <c r="D21" s="84">
        <v>0</v>
      </c>
      <c r="E21" s="84">
        <v>0</v>
      </c>
      <c r="F21" s="84">
        <v>0</v>
      </c>
      <c r="G21" s="84">
        <v>2</v>
      </c>
      <c r="H21" s="84">
        <v>28</v>
      </c>
      <c r="I21" s="84">
        <v>184</v>
      </c>
      <c r="J21" s="84">
        <f t="shared" si="0"/>
        <v>214</v>
      </c>
      <c r="K21" s="524">
        <f t="shared" ref="K21" si="8">SUM(J21:J22)</f>
        <v>343</v>
      </c>
    </row>
    <row r="22" spans="1:11">
      <c r="A22" s="512"/>
      <c r="B22" s="82" t="s">
        <v>37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 s="85">
        <v>10</v>
      </c>
      <c r="I22" s="85">
        <v>119</v>
      </c>
      <c r="J22" s="85">
        <f>SUM(C22:I22)</f>
        <v>129</v>
      </c>
      <c r="K22" s="524"/>
    </row>
    <row r="23" spans="1:11">
      <c r="A23" s="512" t="s">
        <v>150</v>
      </c>
      <c r="B23" s="83" t="s">
        <v>36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6</v>
      </c>
      <c r="I23" s="84">
        <v>90</v>
      </c>
      <c r="J23" s="84">
        <f t="shared" si="0"/>
        <v>96</v>
      </c>
      <c r="K23" s="524">
        <f t="shared" ref="K23" si="9">SUM(J23:J24)</f>
        <v>116</v>
      </c>
    </row>
    <row r="24" spans="1:11">
      <c r="A24" s="512"/>
      <c r="B24" s="82" t="s">
        <v>37</v>
      </c>
      <c r="C24" s="85">
        <v>0</v>
      </c>
      <c r="D24" s="85">
        <v>0</v>
      </c>
      <c r="E24" s="85">
        <v>0</v>
      </c>
      <c r="F24" s="85">
        <v>0</v>
      </c>
      <c r="G24" s="85">
        <v>0</v>
      </c>
      <c r="H24" s="85">
        <v>2</v>
      </c>
      <c r="I24" s="85">
        <v>18</v>
      </c>
      <c r="J24" s="85">
        <f>SUM(C24:I24)</f>
        <v>20</v>
      </c>
      <c r="K24" s="524"/>
    </row>
    <row r="25" spans="1:11">
      <c r="A25" s="512" t="s">
        <v>151</v>
      </c>
      <c r="B25" s="83" t="s">
        <v>36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 s="84">
        <v>0</v>
      </c>
      <c r="I25" s="84">
        <v>29</v>
      </c>
      <c r="J25" s="84">
        <f t="shared" si="0"/>
        <v>29</v>
      </c>
      <c r="K25" s="524">
        <f t="shared" ref="K25" si="10">SUM(J25:J26)</f>
        <v>40</v>
      </c>
    </row>
    <row r="26" spans="1:11">
      <c r="A26" s="512"/>
      <c r="B26" s="82" t="s">
        <v>37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 s="85">
        <v>0</v>
      </c>
      <c r="I26" s="85">
        <v>11</v>
      </c>
      <c r="J26" s="85">
        <f>SUM(C26:I26)</f>
        <v>11</v>
      </c>
      <c r="K26" s="524"/>
    </row>
    <row r="27" spans="1:11">
      <c r="A27" s="512" t="s">
        <v>152</v>
      </c>
      <c r="B27" s="83" t="s">
        <v>36</v>
      </c>
      <c r="C27" s="84">
        <v>0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11</v>
      </c>
      <c r="J27" s="84">
        <f t="shared" si="0"/>
        <v>11</v>
      </c>
      <c r="K27" s="524">
        <f t="shared" ref="K27" si="11">SUM(J27:J28)</f>
        <v>14</v>
      </c>
    </row>
    <row r="28" spans="1:11">
      <c r="A28" s="512"/>
      <c r="B28" s="82" t="s">
        <v>37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5">
        <v>3</v>
      </c>
      <c r="J28" s="85">
        <f>SUM(C28:I28)</f>
        <v>3</v>
      </c>
      <c r="K28" s="524"/>
    </row>
    <row r="29" spans="1:11">
      <c r="A29" s="512" t="s">
        <v>153</v>
      </c>
      <c r="B29" s="83" t="s">
        <v>36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f t="shared" si="0"/>
        <v>0</v>
      </c>
      <c r="K29" s="524">
        <f t="shared" ref="K29" si="12">SUM(J29:J30)</f>
        <v>2</v>
      </c>
    </row>
    <row r="30" spans="1:11">
      <c r="A30" s="512"/>
      <c r="B30" s="82" t="s">
        <v>37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2</v>
      </c>
      <c r="J30" s="86">
        <f>SUM(C30:I30)</f>
        <v>2</v>
      </c>
      <c r="K30" s="524"/>
    </row>
    <row r="31" spans="1:1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833</v>
      </c>
      <c r="D33" s="90">
        <f t="shared" ref="D33:J34" si="14">SUM(D5,D7,D9,D11,D13,D15,D17,D19,D21,D23,D25,D27,D29,D31,)</f>
        <v>809</v>
      </c>
      <c r="E33" s="90">
        <f t="shared" si="14"/>
        <v>847</v>
      </c>
      <c r="F33" s="90">
        <f t="shared" si="14"/>
        <v>763</v>
      </c>
      <c r="G33" s="90">
        <f t="shared" si="14"/>
        <v>851</v>
      </c>
      <c r="H33" s="90">
        <f t="shared" si="14"/>
        <v>822</v>
      </c>
      <c r="I33" s="90">
        <f t="shared" si="14"/>
        <v>922</v>
      </c>
      <c r="J33" s="114">
        <f t="shared" si="14"/>
        <v>5847</v>
      </c>
      <c r="K33" s="524">
        <f>SUM(J33:J34)</f>
        <v>11069</v>
      </c>
    </row>
    <row r="34" spans="1:11">
      <c r="A34" s="525"/>
      <c r="B34" s="88" t="s">
        <v>37</v>
      </c>
      <c r="C34" s="91">
        <f>SUM(C6,C8,C10,C12,C14,C16,C18,C20,C22,C24,C26,C28,C30,C32,)</f>
        <v>719</v>
      </c>
      <c r="D34" s="91">
        <f t="shared" si="14"/>
        <v>760</v>
      </c>
      <c r="E34" s="91">
        <f t="shared" si="14"/>
        <v>814</v>
      </c>
      <c r="F34" s="91">
        <f t="shared" si="14"/>
        <v>727</v>
      </c>
      <c r="G34" s="91">
        <f t="shared" si="14"/>
        <v>712</v>
      </c>
      <c r="H34" s="91">
        <f t="shared" si="14"/>
        <v>722</v>
      </c>
      <c r="I34" s="91">
        <f t="shared" si="14"/>
        <v>768</v>
      </c>
      <c r="J34" s="115">
        <f t="shared" si="14"/>
        <v>5222</v>
      </c>
      <c r="K34" s="524"/>
    </row>
    <row r="35" spans="1:11">
      <c r="A35" s="525"/>
      <c r="B35" s="78" t="s">
        <v>38</v>
      </c>
      <c r="C35" s="92">
        <f>SUM(C33:C34)</f>
        <v>1552</v>
      </c>
      <c r="D35" s="92">
        <f t="shared" ref="D35:J35" si="15">SUM(D33:D34)</f>
        <v>1569</v>
      </c>
      <c r="E35" s="92">
        <f t="shared" si="15"/>
        <v>1661</v>
      </c>
      <c r="F35" s="92">
        <f t="shared" si="15"/>
        <v>1490</v>
      </c>
      <c r="G35" s="92">
        <f t="shared" si="15"/>
        <v>1563</v>
      </c>
      <c r="H35" s="92">
        <f t="shared" si="15"/>
        <v>1544</v>
      </c>
      <c r="I35" s="92">
        <f t="shared" si="15"/>
        <v>1690</v>
      </c>
      <c r="J35" s="92">
        <f t="shared" si="15"/>
        <v>11069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162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13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84">
        <f>SUM(C40:I40)</f>
        <v>13</v>
      </c>
      <c r="K40" s="513">
        <f>SUM(J40:J41)</f>
        <v>29</v>
      </c>
    </row>
    <row r="41" spans="1:11">
      <c r="A41" s="512"/>
      <c r="B41" s="82" t="s">
        <v>37</v>
      </c>
      <c r="C41" s="85">
        <v>16</v>
      </c>
      <c r="D41" s="85">
        <v>0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f>SUM(C41:I41)</f>
        <v>16</v>
      </c>
      <c r="K41" s="513"/>
    </row>
    <row r="42" spans="1:11">
      <c r="A42" s="512" t="s">
        <v>142</v>
      </c>
      <c r="B42" s="83" t="s">
        <v>36</v>
      </c>
      <c r="C42" s="84">
        <v>45</v>
      </c>
      <c r="D42" s="84">
        <v>4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f t="shared" ref="J42" si="16">SUM(C42:I42)</f>
        <v>49</v>
      </c>
      <c r="K42" s="513">
        <f t="shared" ref="K42" si="17">SUM(J42:J43)</f>
        <v>93</v>
      </c>
    </row>
    <row r="43" spans="1:11">
      <c r="A43" s="512"/>
      <c r="B43" s="82" t="s">
        <v>37</v>
      </c>
      <c r="C43" s="85">
        <v>37</v>
      </c>
      <c r="D43" s="85">
        <v>7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f>SUM(C43:I43)</f>
        <v>44</v>
      </c>
      <c r="K43" s="513"/>
    </row>
    <row r="44" spans="1:11">
      <c r="A44" s="512" t="s">
        <v>143</v>
      </c>
      <c r="B44" s="83" t="s">
        <v>36</v>
      </c>
      <c r="C44" s="84">
        <v>0</v>
      </c>
      <c r="D44" s="84">
        <v>53</v>
      </c>
      <c r="E44" s="84">
        <v>12</v>
      </c>
      <c r="F44" s="84">
        <v>0</v>
      </c>
      <c r="G44" s="84">
        <v>0</v>
      </c>
      <c r="H44" s="84">
        <v>0</v>
      </c>
      <c r="I44" s="84">
        <v>0</v>
      </c>
      <c r="J44" s="84">
        <f t="shared" ref="J44" si="18">SUM(C44:I44)</f>
        <v>65</v>
      </c>
      <c r="K44" s="513">
        <f t="shared" ref="K44" si="19">SUM(J44:J45)</f>
        <v>117</v>
      </c>
    </row>
    <row r="45" spans="1:11">
      <c r="A45" s="512"/>
      <c r="B45" s="82" t="s">
        <v>37</v>
      </c>
      <c r="C45" s="85">
        <v>1</v>
      </c>
      <c r="D45" s="85">
        <v>47</v>
      </c>
      <c r="E45" s="85">
        <v>4</v>
      </c>
      <c r="F45" s="85">
        <v>0</v>
      </c>
      <c r="G45" s="85">
        <v>0</v>
      </c>
      <c r="H45" s="85">
        <v>0</v>
      </c>
      <c r="I45" s="85">
        <v>0</v>
      </c>
      <c r="J45" s="85">
        <f>SUM(C45:I45)</f>
        <v>52</v>
      </c>
      <c r="K45" s="513"/>
    </row>
    <row r="46" spans="1:11">
      <c r="A46" s="512" t="s">
        <v>144</v>
      </c>
      <c r="B46" s="83" t="s">
        <v>36</v>
      </c>
      <c r="C46" s="84">
        <v>0</v>
      </c>
      <c r="D46" s="84">
        <v>0</v>
      </c>
      <c r="E46" s="84">
        <v>50</v>
      </c>
      <c r="F46" s="84">
        <v>4</v>
      </c>
      <c r="G46" s="84">
        <v>0</v>
      </c>
      <c r="H46" s="84">
        <v>0</v>
      </c>
      <c r="I46" s="84">
        <v>0</v>
      </c>
      <c r="J46" s="84">
        <f t="shared" ref="J46" si="20">SUM(C46:I46)</f>
        <v>54</v>
      </c>
      <c r="K46" s="513">
        <f t="shared" ref="K46" si="21">SUM(J46:J47)</f>
        <v>99</v>
      </c>
    </row>
    <row r="47" spans="1:11">
      <c r="A47" s="512"/>
      <c r="B47" s="82" t="s">
        <v>37</v>
      </c>
      <c r="C47" s="85">
        <v>0</v>
      </c>
      <c r="D47" s="85">
        <v>1</v>
      </c>
      <c r="E47" s="85">
        <v>39</v>
      </c>
      <c r="F47" s="85">
        <v>5</v>
      </c>
      <c r="G47" s="85">
        <v>0</v>
      </c>
      <c r="H47" s="85">
        <v>0</v>
      </c>
      <c r="I47" s="85">
        <v>0</v>
      </c>
      <c r="J47" s="85">
        <f>SUM(C47:I47)</f>
        <v>45</v>
      </c>
      <c r="K47" s="513"/>
    </row>
    <row r="48" spans="1:11">
      <c r="A48" s="512" t="s">
        <v>145</v>
      </c>
      <c r="B48" s="83" t="s">
        <v>36</v>
      </c>
      <c r="C48" s="84">
        <v>0</v>
      </c>
      <c r="D48" s="84">
        <v>0</v>
      </c>
      <c r="E48" s="84">
        <v>6</v>
      </c>
      <c r="F48" s="84">
        <v>50</v>
      </c>
      <c r="G48" s="84">
        <v>3</v>
      </c>
      <c r="H48" s="84">
        <v>0</v>
      </c>
      <c r="I48" s="84">
        <v>0</v>
      </c>
      <c r="J48" s="84">
        <f t="shared" ref="J48" si="22">SUM(C48:I48)</f>
        <v>59</v>
      </c>
      <c r="K48" s="513">
        <f t="shared" ref="K48" si="23">SUM(J48:J49)</f>
        <v>107</v>
      </c>
    </row>
    <row r="49" spans="1:14">
      <c r="A49" s="512"/>
      <c r="B49" s="82" t="s">
        <v>37</v>
      </c>
      <c r="C49" s="85">
        <v>0</v>
      </c>
      <c r="D49" s="85">
        <v>0</v>
      </c>
      <c r="E49" s="85">
        <v>1</v>
      </c>
      <c r="F49" s="85">
        <v>36</v>
      </c>
      <c r="G49" s="85">
        <v>11</v>
      </c>
      <c r="H49" s="85">
        <v>0</v>
      </c>
      <c r="I49" s="85">
        <v>0</v>
      </c>
      <c r="J49" s="85">
        <f>SUM(C49:I49)</f>
        <v>48</v>
      </c>
      <c r="K49" s="513"/>
    </row>
    <row r="50" spans="1:14">
      <c r="A50" s="512" t="s">
        <v>146</v>
      </c>
      <c r="B50" s="83" t="s">
        <v>36</v>
      </c>
      <c r="C50" s="84">
        <v>0</v>
      </c>
      <c r="D50" s="84">
        <v>0</v>
      </c>
      <c r="E50" s="84">
        <v>0</v>
      </c>
      <c r="F50" s="84">
        <v>0</v>
      </c>
      <c r="G50" s="84">
        <v>49</v>
      </c>
      <c r="H50" s="84">
        <v>5</v>
      </c>
      <c r="I50" s="84">
        <v>0</v>
      </c>
      <c r="J50" s="84">
        <f t="shared" ref="J50" si="24">SUM(C50:I50)</f>
        <v>54</v>
      </c>
      <c r="K50" s="513">
        <f t="shared" ref="K50" si="25">SUM(J50:J51)</f>
        <v>109</v>
      </c>
    </row>
    <row r="51" spans="1:14">
      <c r="A51" s="512"/>
      <c r="B51" s="82" t="s">
        <v>37</v>
      </c>
      <c r="C51" s="85">
        <v>0</v>
      </c>
      <c r="D51" s="85">
        <v>0</v>
      </c>
      <c r="E51" s="85">
        <v>0</v>
      </c>
      <c r="F51" s="85">
        <v>1</v>
      </c>
      <c r="G51" s="85">
        <v>45</v>
      </c>
      <c r="H51" s="85">
        <v>9</v>
      </c>
      <c r="I51" s="85">
        <v>0</v>
      </c>
      <c r="J51" s="85">
        <f>SUM(C51:I51)</f>
        <v>55</v>
      </c>
      <c r="K51" s="513"/>
    </row>
    <row r="52" spans="1:14">
      <c r="A52" s="512" t="s">
        <v>147</v>
      </c>
      <c r="B52" s="83" t="s">
        <v>36</v>
      </c>
      <c r="C52" s="84">
        <v>0</v>
      </c>
      <c r="D52" s="84">
        <v>0</v>
      </c>
      <c r="E52" s="84">
        <v>0</v>
      </c>
      <c r="F52" s="84">
        <v>0</v>
      </c>
      <c r="G52" s="84">
        <v>5</v>
      </c>
      <c r="H52" s="84">
        <v>46</v>
      </c>
      <c r="I52" s="84">
        <v>4</v>
      </c>
      <c r="J52" s="84">
        <f t="shared" ref="J52" si="26">SUM(C52:I52)</f>
        <v>55</v>
      </c>
      <c r="K52" s="513">
        <f t="shared" ref="K52" si="27">SUM(J52:J53)</f>
        <v>92</v>
      </c>
    </row>
    <row r="53" spans="1:14">
      <c r="A53" s="512"/>
      <c r="B53" s="82" t="s">
        <v>37</v>
      </c>
      <c r="C53" s="85">
        <v>0</v>
      </c>
      <c r="D53" s="85">
        <v>0</v>
      </c>
      <c r="E53" s="85">
        <v>0</v>
      </c>
      <c r="F53" s="85">
        <v>0</v>
      </c>
      <c r="G53" s="85">
        <v>1</v>
      </c>
      <c r="H53" s="85">
        <v>34</v>
      </c>
      <c r="I53" s="85">
        <v>2</v>
      </c>
      <c r="J53" s="85">
        <f>SUM(C53:I53)</f>
        <v>37</v>
      </c>
      <c r="K53" s="513"/>
    </row>
    <row r="54" spans="1:14">
      <c r="A54" s="512" t="s">
        <v>148</v>
      </c>
      <c r="B54" s="83" t="s">
        <v>36</v>
      </c>
      <c r="C54" s="84">
        <v>0</v>
      </c>
      <c r="D54" s="84">
        <v>0</v>
      </c>
      <c r="E54" s="84">
        <v>0</v>
      </c>
      <c r="F54" s="84">
        <v>1</v>
      </c>
      <c r="G54" s="84">
        <v>0</v>
      </c>
      <c r="H54" s="84">
        <v>5</v>
      </c>
      <c r="I54" s="84">
        <v>41</v>
      </c>
      <c r="J54" s="84">
        <f t="shared" ref="J54" si="28">SUM(C54:I54)</f>
        <v>47</v>
      </c>
      <c r="K54" s="513">
        <f t="shared" ref="K54" si="29">SUM(J54:J55)</f>
        <v>95</v>
      </c>
    </row>
    <row r="55" spans="1:14">
      <c r="A55" s="512"/>
      <c r="B55" s="82" t="s">
        <v>37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4</v>
      </c>
      <c r="I55" s="85">
        <v>44</v>
      </c>
      <c r="J55" s="85">
        <f>SUM(C55:I55)</f>
        <v>48</v>
      </c>
      <c r="K55" s="513"/>
    </row>
    <row r="56" spans="1:14">
      <c r="A56" s="512" t="s">
        <v>149</v>
      </c>
      <c r="B56" s="83" t="s">
        <v>36</v>
      </c>
      <c r="C56" s="84">
        <v>0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2</v>
      </c>
      <c r="J56" s="84">
        <f t="shared" ref="J56" si="30">SUM(C56:I56)</f>
        <v>2</v>
      </c>
      <c r="K56" s="513">
        <f t="shared" ref="K56" si="31">SUM(J56:J57)</f>
        <v>7</v>
      </c>
    </row>
    <row r="57" spans="1:14">
      <c r="A57" s="512"/>
      <c r="B57" s="82" t="s">
        <v>37</v>
      </c>
      <c r="C57" s="85">
        <v>0</v>
      </c>
      <c r="D57" s="85">
        <v>0</v>
      </c>
      <c r="E57" s="85">
        <v>0</v>
      </c>
      <c r="F57" s="85">
        <v>0</v>
      </c>
      <c r="G57" s="85">
        <v>0</v>
      </c>
      <c r="H57" s="85">
        <v>0</v>
      </c>
      <c r="I57" s="85">
        <v>5</v>
      </c>
      <c r="J57" s="85">
        <f>SUM(C57:I57)</f>
        <v>5</v>
      </c>
      <c r="K57" s="513"/>
      <c r="N57" s="125"/>
    </row>
    <row r="58" spans="1:14">
      <c r="A58" s="512" t="s">
        <v>150</v>
      </c>
      <c r="B58" s="83" t="s">
        <v>36</v>
      </c>
      <c r="C58" s="84">
        <v>0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f t="shared" ref="J58" si="32">SUM(C58:I58)</f>
        <v>0</v>
      </c>
      <c r="K58" s="513">
        <f t="shared" ref="K58" si="33">SUM(J58:J59)</f>
        <v>0</v>
      </c>
    </row>
    <row r="59" spans="1:14">
      <c r="A59" s="512"/>
      <c r="B59" s="82" t="s">
        <v>37</v>
      </c>
      <c r="C59" s="85">
        <v>0</v>
      </c>
      <c r="D59" s="85">
        <v>0</v>
      </c>
      <c r="E59" s="85">
        <v>0</v>
      </c>
      <c r="F59" s="85">
        <v>0</v>
      </c>
      <c r="G59" s="85">
        <v>0</v>
      </c>
      <c r="H59" s="85">
        <v>0</v>
      </c>
      <c r="I59" s="85">
        <v>0</v>
      </c>
      <c r="J59" s="85">
        <f>SUM(C59:I59)</f>
        <v>0</v>
      </c>
      <c r="K59" s="513"/>
    </row>
    <row r="60" spans="1:14">
      <c r="A60" s="512" t="s">
        <v>151</v>
      </c>
      <c r="B60" s="83" t="s">
        <v>36</v>
      </c>
      <c r="C60" s="84">
        <v>0</v>
      </c>
      <c r="D60" s="84">
        <v>0</v>
      </c>
      <c r="E60" s="84">
        <v>0</v>
      </c>
      <c r="F60" s="84">
        <v>0</v>
      </c>
      <c r="G60" s="84">
        <v>0</v>
      </c>
      <c r="H60" s="84">
        <v>0</v>
      </c>
      <c r="I60" s="84">
        <v>0</v>
      </c>
      <c r="J60" s="84">
        <f t="shared" ref="J60" si="34">SUM(C60:I60)</f>
        <v>0</v>
      </c>
      <c r="K60" s="513">
        <f t="shared" ref="K60" si="35">SUM(J60:J61)</f>
        <v>0</v>
      </c>
    </row>
    <row r="61" spans="1:14">
      <c r="A61" s="512"/>
      <c r="B61" s="82" t="s">
        <v>37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0</v>
      </c>
      <c r="I61" s="85">
        <v>0</v>
      </c>
      <c r="J61" s="85">
        <f>SUM(C61:I61)</f>
        <v>0</v>
      </c>
      <c r="K61" s="513"/>
    </row>
    <row r="62" spans="1:14">
      <c r="A62" s="512" t="s">
        <v>152</v>
      </c>
      <c r="B62" s="83" t="s">
        <v>36</v>
      </c>
      <c r="C62" s="84">
        <v>0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f t="shared" ref="J62" si="36">SUM(C62:I62)</f>
        <v>0</v>
      </c>
      <c r="K62" s="513">
        <f t="shared" ref="K62" si="37">SUM(J62:J63)</f>
        <v>0</v>
      </c>
    </row>
    <row r="63" spans="1:14">
      <c r="A63" s="512"/>
      <c r="B63" s="82" t="s">
        <v>37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5">
        <v>0</v>
      </c>
      <c r="J63" s="85">
        <f>SUM(C63:I63)</f>
        <v>0</v>
      </c>
      <c r="K63" s="513"/>
    </row>
    <row r="64" spans="1:14">
      <c r="A64" s="512" t="s">
        <v>153</v>
      </c>
      <c r="B64" s="83" t="s">
        <v>36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58</v>
      </c>
      <c r="D68" s="116">
        <f t="shared" ref="D68:J69" si="42">SUM(D40,D42,D44,D46,D48,D50,D52,D54,D56,D58,D60,D62,D64,D66,)</f>
        <v>57</v>
      </c>
      <c r="E68" s="116">
        <f t="shared" si="42"/>
        <v>68</v>
      </c>
      <c r="F68" s="116">
        <f t="shared" si="42"/>
        <v>55</v>
      </c>
      <c r="G68" s="116">
        <f t="shared" si="42"/>
        <v>57</v>
      </c>
      <c r="H68" s="116">
        <f t="shared" si="42"/>
        <v>56</v>
      </c>
      <c r="I68" s="116">
        <f t="shared" si="42"/>
        <v>47</v>
      </c>
      <c r="J68" s="117">
        <f t="shared" si="42"/>
        <v>398</v>
      </c>
      <c r="K68" s="520">
        <f>SUM(J68:J69)</f>
        <v>748</v>
      </c>
    </row>
    <row r="69" spans="1:11">
      <c r="A69" s="519"/>
      <c r="B69" s="88" t="s">
        <v>37</v>
      </c>
      <c r="C69" s="118">
        <f>SUM(C41,C43,C45,C47,C49,C51,C53,C55,C57,C59,C61,C63,C65,C67,)</f>
        <v>54</v>
      </c>
      <c r="D69" s="118">
        <f t="shared" si="42"/>
        <v>55</v>
      </c>
      <c r="E69" s="118">
        <f t="shared" si="42"/>
        <v>44</v>
      </c>
      <c r="F69" s="118">
        <f t="shared" si="42"/>
        <v>42</v>
      </c>
      <c r="G69" s="118">
        <f t="shared" si="42"/>
        <v>57</v>
      </c>
      <c r="H69" s="118">
        <f t="shared" si="42"/>
        <v>47</v>
      </c>
      <c r="I69" s="118">
        <f t="shared" si="42"/>
        <v>51</v>
      </c>
      <c r="J69" s="119">
        <f t="shared" si="42"/>
        <v>350</v>
      </c>
      <c r="K69" s="521"/>
    </row>
    <row r="70" spans="1:11">
      <c r="A70" s="519"/>
      <c r="B70" s="78" t="s">
        <v>38</v>
      </c>
      <c r="C70" s="120">
        <f>SUM(C68:C69)</f>
        <v>112</v>
      </c>
      <c r="D70" s="120">
        <f t="shared" ref="D70:J70" si="43">SUM(D68:D69)</f>
        <v>112</v>
      </c>
      <c r="E70" s="120">
        <f t="shared" si="43"/>
        <v>112</v>
      </c>
      <c r="F70" s="120">
        <f t="shared" si="43"/>
        <v>97</v>
      </c>
      <c r="G70" s="120">
        <f t="shared" si="43"/>
        <v>114</v>
      </c>
      <c r="H70" s="120">
        <f t="shared" si="43"/>
        <v>103</v>
      </c>
      <c r="I70" s="121">
        <f t="shared" si="43"/>
        <v>98</v>
      </c>
      <c r="J70" s="110">
        <f t="shared" si="43"/>
        <v>748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163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166</v>
      </c>
      <c r="D75" s="105">
        <f t="shared" ref="D75:I75" si="44">SUM(D5,D40,)</f>
        <v>7</v>
      </c>
      <c r="E75" s="84">
        <f t="shared" si="44"/>
        <v>7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180</v>
      </c>
      <c r="K75" s="523">
        <f>SUM(J75:J76)</f>
        <v>361</v>
      </c>
    </row>
    <row r="76" spans="1:11">
      <c r="A76" s="512"/>
      <c r="B76" s="82" t="s">
        <v>37</v>
      </c>
      <c r="C76" s="85">
        <f t="shared" ref="C76:I91" si="45">SUM(C6,C41,)</f>
        <v>170</v>
      </c>
      <c r="D76" s="85">
        <f t="shared" si="45"/>
        <v>2</v>
      </c>
      <c r="E76" s="85">
        <f t="shared" si="45"/>
        <v>9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181</v>
      </c>
      <c r="K76" s="523"/>
    </row>
    <row r="77" spans="1:11">
      <c r="A77" s="512" t="s">
        <v>142</v>
      </c>
      <c r="B77" s="104" t="s">
        <v>36</v>
      </c>
      <c r="C77" s="105">
        <f t="shared" si="45"/>
        <v>665</v>
      </c>
      <c r="D77" s="105">
        <f t="shared" si="45"/>
        <v>97</v>
      </c>
      <c r="E77" s="105">
        <f t="shared" si="45"/>
        <v>0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762</v>
      </c>
      <c r="K77" s="513">
        <f t="shared" ref="K77" si="47">SUM(J77:J78)</f>
        <v>1420</v>
      </c>
    </row>
    <row r="78" spans="1:11">
      <c r="A78" s="512"/>
      <c r="B78" s="82" t="s">
        <v>37</v>
      </c>
      <c r="C78" s="85">
        <f t="shared" si="45"/>
        <v>572</v>
      </c>
      <c r="D78" s="85">
        <f t="shared" si="45"/>
        <v>86</v>
      </c>
      <c r="E78" s="85">
        <f t="shared" si="45"/>
        <v>0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658</v>
      </c>
      <c r="K78" s="513"/>
    </row>
    <row r="79" spans="1:11">
      <c r="A79" s="512" t="s">
        <v>143</v>
      </c>
      <c r="B79" s="104" t="s">
        <v>36</v>
      </c>
      <c r="C79" s="105">
        <f t="shared" si="45"/>
        <v>59</v>
      </c>
      <c r="D79" s="105">
        <f t="shared" si="45"/>
        <v>646</v>
      </c>
      <c r="E79" s="105">
        <f t="shared" si="45"/>
        <v>112</v>
      </c>
      <c r="F79" s="105">
        <f t="shared" si="45"/>
        <v>0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817</v>
      </c>
      <c r="K79" s="513">
        <f t="shared" ref="K79" si="49">SUM(J79:J80)</f>
        <v>1594</v>
      </c>
    </row>
    <row r="80" spans="1:11">
      <c r="A80" s="512"/>
      <c r="B80" s="82" t="s">
        <v>37</v>
      </c>
      <c r="C80" s="85">
        <f t="shared" si="45"/>
        <v>31</v>
      </c>
      <c r="D80" s="85">
        <f t="shared" si="45"/>
        <v>660</v>
      </c>
      <c r="E80" s="85">
        <f t="shared" si="45"/>
        <v>86</v>
      </c>
      <c r="F80" s="85">
        <f t="shared" si="45"/>
        <v>0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777</v>
      </c>
      <c r="K80" s="513"/>
    </row>
    <row r="81" spans="1:11">
      <c r="A81" s="512" t="s">
        <v>144</v>
      </c>
      <c r="B81" s="104" t="s">
        <v>36</v>
      </c>
      <c r="C81" s="105">
        <f t="shared" si="45"/>
        <v>1</v>
      </c>
      <c r="D81" s="105">
        <f t="shared" si="45"/>
        <v>112</v>
      </c>
      <c r="E81" s="105">
        <f t="shared" si="45"/>
        <v>678</v>
      </c>
      <c r="F81" s="105">
        <f t="shared" si="45"/>
        <v>72</v>
      </c>
      <c r="G81" s="105">
        <f t="shared" si="45"/>
        <v>16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879</v>
      </c>
      <c r="K81" s="513">
        <f t="shared" ref="K81" si="51">SUM(J81:J82)</f>
        <v>1747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66</v>
      </c>
      <c r="E82" s="85">
        <f t="shared" si="45"/>
        <v>694</v>
      </c>
      <c r="F82" s="85">
        <f t="shared" si="45"/>
        <v>95</v>
      </c>
      <c r="G82" s="85">
        <f t="shared" si="45"/>
        <v>13</v>
      </c>
      <c r="H82" s="85">
        <f t="shared" si="45"/>
        <v>0</v>
      </c>
      <c r="I82" s="85">
        <f t="shared" si="45"/>
        <v>0</v>
      </c>
      <c r="J82" s="85">
        <f>SUM(C82:I82)</f>
        <v>868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4</v>
      </c>
      <c r="E83" s="105">
        <f t="shared" si="45"/>
        <v>99</v>
      </c>
      <c r="F83" s="105">
        <f t="shared" si="45"/>
        <v>619</v>
      </c>
      <c r="G83" s="105">
        <f t="shared" si="45"/>
        <v>110</v>
      </c>
      <c r="H83" s="105">
        <f t="shared" si="45"/>
        <v>0</v>
      </c>
      <c r="I83" s="105">
        <f t="shared" si="45"/>
        <v>0</v>
      </c>
      <c r="J83" s="105">
        <f t="shared" ref="J83" si="52">SUM(C83:I83)</f>
        <v>832</v>
      </c>
      <c r="K83" s="513">
        <f t="shared" ref="K83" si="53">SUM(J83:J84)</f>
        <v>1620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1</v>
      </c>
      <c r="E84" s="85">
        <f t="shared" si="45"/>
        <v>61</v>
      </c>
      <c r="F84" s="85">
        <f t="shared" si="45"/>
        <v>600</v>
      </c>
      <c r="G84" s="85">
        <f t="shared" si="45"/>
        <v>126</v>
      </c>
      <c r="H84" s="85">
        <f t="shared" si="45"/>
        <v>0</v>
      </c>
      <c r="I84" s="85">
        <f t="shared" si="45"/>
        <v>0</v>
      </c>
      <c r="J84" s="85">
        <f>SUM(C84:I84)</f>
        <v>788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0</v>
      </c>
      <c r="E85" s="105">
        <f t="shared" si="45"/>
        <v>19</v>
      </c>
      <c r="F85" s="105">
        <f t="shared" si="45"/>
        <v>108</v>
      </c>
      <c r="G85" s="105">
        <f t="shared" si="45"/>
        <v>613</v>
      </c>
      <c r="H85" s="105">
        <f t="shared" si="45"/>
        <v>55</v>
      </c>
      <c r="I85" s="105">
        <f t="shared" si="45"/>
        <v>0</v>
      </c>
      <c r="J85" s="105">
        <f t="shared" ref="J85" si="54">SUM(C85:I85)</f>
        <v>795</v>
      </c>
      <c r="K85" s="513">
        <f t="shared" ref="K85" si="55">SUM(J85:J86)</f>
        <v>1502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8</v>
      </c>
      <c r="F86" s="85">
        <f t="shared" si="45"/>
        <v>66</v>
      </c>
      <c r="G86" s="85">
        <f t="shared" si="45"/>
        <v>574</v>
      </c>
      <c r="H86" s="85">
        <f t="shared" si="45"/>
        <v>59</v>
      </c>
      <c r="I86" s="85">
        <f t="shared" si="45"/>
        <v>0</v>
      </c>
      <c r="J86" s="85">
        <f>SUM(C86:I86)</f>
        <v>707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18</v>
      </c>
      <c r="G87" s="105">
        <f t="shared" si="45"/>
        <v>144</v>
      </c>
      <c r="H87" s="105">
        <f t="shared" si="45"/>
        <v>613</v>
      </c>
      <c r="I87" s="105">
        <f t="shared" si="45"/>
        <v>58</v>
      </c>
      <c r="J87" s="105">
        <f t="shared" ref="J87" si="56">SUM(C87:I87)</f>
        <v>833</v>
      </c>
      <c r="K87" s="513">
        <f t="shared" ref="K87" si="57">SUM(J87:J88)</f>
        <v>1560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8</v>
      </c>
      <c r="G88" s="85">
        <f t="shared" si="45"/>
        <v>53</v>
      </c>
      <c r="H88" s="85">
        <f t="shared" si="45"/>
        <v>587</v>
      </c>
      <c r="I88" s="85">
        <f t="shared" si="45"/>
        <v>79</v>
      </c>
      <c r="J88" s="85">
        <f>SUM(C88:I88)</f>
        <v>727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1</v>
      </c>
      <c r="G89" s="105">
        <f t="shared" si="45"/>
        <v>23</v>
      </c>
      <c r="H89" s="105">
        <f t="shared" si="45"/>
        <v>176</v>
      </c>
      <c r="I89" s="105">
        <f t="shared" si="45"/>
        <v>595</v>
      </c>
      <c r="J89" s="105">
        <f t="shared" ref="J89" si="58">SUM(C89:I89)</f>
        <v>795</v>
      </c>
      <c r="K89" s="513">
        <f t="shared" ref="K89" si="59">SUM(J89:J90)</f>
        <v>1491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3</v>
      </c>
      <c r="H90" s="85">
        <f t="shared" si="45"/>
        <v>111</v>
      </c>
      <c r="I90" s="85">
        <f t="shared" si="45"/>
        <v>582</v>
      </c>
      <c r="J90" s="85">
        <f>SUM(C90:I90)</f>
        <v>696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2</v>
      </c>
      <c r="H91" s="105">
        <f t="shared" si="45"/>
        <v>28</v>
      </c>
      <c r="I91" s="105">
        <f t="shared" si="45"/>
        <v>186</v>
      </c>
      <c r="J91" s="105">
        <f t="shared" ref="J91" si="60">SUM(C91:I91)</f>
        <v>216</v>
      </c>
      <c r="K91" s="513">
        <f t="shared" ref="K91" si="61">SUM(J91:J92)</f>
        <v>350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10</v>
      </c>
      <c r="I92" s="85">
        <f t="shared" si="62"/>
        <v>124</v>
      </c>
      <c r="J92" s="85">
        <f>SUM(C92:I92)</f>
        <v>134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6</v>
      </c>
      <c r="I93" s="105">
        <f t="shared" si="62"/>
        <v>90</v>
      </c>
      <c r="J93" s="105">
        <f t="shared" ref="J93" si="63">SUM(C93:I93)</f>
        <v>96</v>
      </c>
      <c r="K93" s="513">
        <f t="shared" ref="K93" si="64">SUM(J93:J94)</f>
        <v>116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2</v>
      </c>
      <c r="I94" s="85">
        <f t="shared" si="62"/>
        <v>18</v>
      </c>
      <c r="J94" s="85">
        <f>SUM(C94:I94)</f>
        <v>20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29</v>
      </c>
      <c r="J95" s="105">
        <f>SUM(C95:I95)</f>
        <v>29</v>
      </c>
      <c r="K95" s="513">
        <f t="shared" ref="K95" si="65">SUM(J95:J96)</f>
        <v>40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11</v>
      </c>
      <c r="J96" s="85">
        <f>SUM(C96:I96)</f>
        <v>11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11</v>
      </c>
      <c r="J97" s="105">
        <f t="shared" ref="J97" si="66">SUM(C97:I97)</f>
        <v>11</v>
      </c>
      <c r="K97" s="513">
        <f t="shared" ref="K97" si="67">SUM(J97:J98)</f>
        <v>14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3</v>
      </c>
      <c r="J98" s="85">
        <f>SUM(C98:I98)</f>
        <v>3</v>
      </c>
      <c r="K98" s="513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2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2</v>
      </c>
      <c r="J100" s="85">
        <f>SUM(C100:I100)</f>
        <v>2</v>
      </c>
      <c r="K100" s="513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891</v>
      </c>
      <c r="D103" s="122">
        <f t="shared" ref="D103:I104" si="72">SUM(D75,D77,D79,D81,D83,D85,D87,D89,D91,D93,D95,D97,D99,D101,)</f>
        <v>866</v>
      </c>
      <c r="E103" s="122">
        <f t="shared" si="72"/>
        <v>915</v>
      </c>
      <c r="F103" s="122">
        <f t="shared" si="72"/>
        <v>818</v>
      </c>
      <c r="G103" s="122">
        <f t="shared" si="72"/>
        <v>908</v>
      </c>
      <c r="H103" s="122">
        <f t="shared" si="72"/>
        <v>878</v>
      </c>
      <c r="I103" s="122">
        <f>SUM(I75,I77,I79,I81,I83,I85,I87,I89,I91,I93,I95,I97,I99,I101,)</f>
        <v>969</v>
      </c>
      <c r="J103" s="122">
        <f>SUM(J75,J77,J79,J81,J83,J85,J87,J89,J91,J93,J95,J97,J99,J101,)</f>
        <v>6245</v>
      </c>
      <c r="K103" s="518">
        <f>SUM(J103:J104)</f>
        <v>11817</v>
      </c>
    </row>
    <row r="104" spans="1:11">
      <c r="A104" s="517"/>
      <c r="B104" s="108" t="s">
        <v>37</v>
      </c>
      <c r="C104" s="123">
        <f>SUM(C76,C78,C80,C82,C84,C86,C88,C90,C92,C94,C96,C98,C100,C102,)</f>
        <v>773</v>
      </c>
      <c r="D104" s="123">
        <f t="shared" si="72"/>
        <v>815</v>
      </c>
      <c r="E104" s="123">
        <f t="shared" si="72"/>
        <v>858</v>
      </c>
      <c r="F104" s="123">
        <f t="shared" si="72"/>
        <v>769</v>
      </c>
      <c r="G104" s="123">
        <f t="shared" si="72"/>
        <v>769</v>
      </c>
      <c r="H104" s="123">
        <f t="shared" si="72"/>
        <v>769</v>
      </c>
      <c r="I104" s="123">
        <f t="shared" si="72"/>
        <v>819</v>
      </c>
      <c r="J104" s="123">
        <f>SUM(J76,J78,J80,J82,J84,J86,J88,J90,J92,J94,J96,J98,J100,J102,)</f>
        <v>5572</v>
      </c>
      <c r="K104" s="518"/>
    </row>
    <row r="105" spans="1:11">
      <c r="A105" s="517"/>
      <c r="B105" s="111" t="s">
        <v>38</v>
      </c>
      <c r="C105" s="124">
        <f>SUM(C103:C104)</f>
        <v>1664</v>
      </c>
      <c r="D105" s="124">
        <f t="shared" ref="D105:J105" si="73">SUM(D103:D104)</f>
        <v>1681</v>
      </c>
      <c r="E105" s="124">
        <f t="shared" si="73"/>
        <v>1773</v>
      </c>
      <c r="F105" s="124">
        <f t="shared" si="73"/>
        <v>1587</v>
      </c>
      <c r="G105" s="124">
        <f t="shared" si="73"/>
        <v>1677</v>
      </c>
      <c r="H105" s="124">
        <f t="shared" si="73"/>
        <v>1647</v>
      </c>
      <c r="I105" s="124">
        <f t="shared" si="73"/>
        <v>1788</v>
      </c>
      <c r="J105" s="124">
        <f t="shared" si="73"/>
        <v>11817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paperSize="9" orientation="portrait" r:id="rId1"/>
  <rowBreaks count="3" manualBreakCount="3">
    <brk id="35" max="16383" man="1"/>
    <brk id="70" max="16383" man="1"/>
    <brk id="105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35" zoomScaleNormal="100" workbookViewId="0">
      <selection activeCell="S33" sqref="S33"/>
    </sheetView>
  </sheetViews>
  <sheetFormatPr defaultColWidth="9.07421875" defaultRowHeight="14.6"/>
  <cols>
    <col min="1" max="1" width="9.07421875" style="55"/>
    <col min="2" max="9" width="6.69140625" style="55" customWidth="1"/>
    <col min="10" max="10" width="9.84375" style="55" customWidth="1"/>
    <col min="11" max="11" width="8.69140625" style="113" customWidth="1"/>
    <col min="12" max="16384" width="9.07421875" style="55"/>
  </cols>
  <sheetData>
    <row r="2" spans="1:11">
      <c r="A2" s="63" t="s">
        <v>164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165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10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f>SUM(C5:I5)</f>
        <v>10</v>
      </c>
      <c r="K5" s="524">
        <f>SUM(J5:J6)</f>
        <v>21</v>
      </c>
    </row>
    <row r="6" spans="1:11">
      <c r="A6" s="512"/>
      <c r="B6" s="82" t="s">
        <v>37</v>
      </c>
      <c r="C6" s="85">
        <v>11</v>
      </c>
      <c r="D6" s="85">
        <v>0</v>
      </c>
      <c r="E6" s="85">
        <v>0</v>
      </c>
      <c r="F6" s="85">
        <v>0</v>
      </c>
      <c r="G6" s="85">
        <v>0</v>
      </c>
      <c r="H6" s="85">
        <v>0</v>
      </c>
      <c r="I6" s="85">
        <v>0</v>
      </c>
      <c r="J6" s="85">
        <f>SUM(C6:I6)</f>
        <v>11</v>
      </c>
      <c r="K6" s="524"/>
    </row>
    <row r="7" spans="1:11">
      <c r="A7" s="512" t="s">
        <v>142</v>
      </c>
      <c r="B7" s="83" t="s">
        <v>36</v>
      </c>
      <c r="C7" s="84">
        <v>13</v>
      </c>
      <c r="D7" s="84">
        <v>1</v>
      </c>
      <c r="E7" s="84">
        <v>0</v>
      </c>
      <c r="F7" s="84">
        <v>0</v>
      </c>
      <c r="G7" s="84">
        <v>0</v>
      </c>
      <c r="H7" s="84">
        <v>0</v>
      </c>
      <c r="I7" s="84">
        <v>0</v>
      </c>
      <c r="J7" s="84">
        <f t="shared" ref="J7:J31" si="0">SUM(C7:I7)</f>
        <v>14</v>
      </c>
      <c r="K7" s="524">
        <f t="shared" ref="K7" si="1">SUM(J7:J8)</f>
        <v>28</v>
      </c>
    </row>
    <row r="8" spans="1:11">
      <c r="A8" s="512"/>
      <c r="B8" s="82" t="s">
        <v>37</v>
      </c>
      <c r="C8" s="85">
        <v>11</v>
      </c>
      <c r="D8" s="85">
        <v>3</v>
      </c>
      <c r="E8" s="85">
        <v>0</v>
      </c>
      <c r="F8" s="85">
        <v>0</v>
      </c>
      <c r="G8" s="85">
        <v>0</v>
      </c>
      <c r="H8" s="85">
        <v>0</v>
      </c>
      <c r="I8" s="85">
        <v>0</v>
      </c>
      <c r="J8" s="85">
        <f>SUM(C8:I8)</f>
        <v>14</v>
      </c>
      <c r="K8" s="524"/>
    </row>
    <row r="9" spans="1:11">
      <c r="A9" s="512" t="s">
        <v>143</v>
      </c>
      <c r="B9" s="83" t="s">
        <v>36</v>
      </c>
      <c r="C9" s="84">
        <v>0</v>
      </c>
      <c r="D9" s="84">
        <v>12</v>
      </c>
      <c r="E9" s="84">
        <v>4</v>
      </c>
      <c r="F9" s="84">
        <v>0</v>
      </c>
      <c r="G9" s="84">
        <v>0</v>
      </c>
      <c r="H9" s="84">
        <v>0</v>
      </c>
      <c r="I9" s="84">
        <v>0</v>
      </c>
      <c r="J9" s="84">
        <f t="shared" si="0"/>
        <v>16</v>
      </c>
      <c r="K9" s="524">
        <f t="shared" ref="K9" si="2">SUM(J9:J10)</f>
        <v>27</v>
      </c>
    </row>
    <row r="10" spans="1:11">
      <c r="A10" s="512"/>
      <c r="B10" s="82" t="s">
        <v>37</v>
      </c>
      <c r="C10" s="85">
        <v>0</v>
      </c>
      <c r="D10" s="85">
        <v>6</v>
      </c>
      <c r="E10" s="85">
        <v>5</v>
      </c>
      <c r="F10" s="85">
        <v>0</v>
      </c>
      <c r="G10" s="85">
        <v>0</v>
      </c>
      <c r="H10" s="85">
        <v>0</v>
      </c>
      <c r="I10" s="85">
        <v>0</v>
      </c>
      <c r="J10" s="85">
        <f>SUM(C10:I10)</f>
        <v>11</v>
      </c>
      <c r="K10" s="524"/>
    </row>
    <row r="11" spans="1:11">
      <c r="A11" s="512" t="s">
        <v>144</v>
      </c>
      <c r="B11" s="83" t="s">
        <v>36</v>
      </c>
      <c r="C11" s="84">
        <v>0</v>
      </c>
      <c r="D11" s="84">
        <v>0</v>
      </c>
      <c r="E11" s="84">
        <v>10</v>
      </c>
      <c r="F11" s="84">
        <v>4</v>
      </c>
      <c r="G11" s="84">
        <v>0</v>
      </c>
      <c r="H11" s="84">
        <v>0</v>
      </c>
      <c r="I11" s="84">
        <v>0</v>
      </c>
      <c r="J11" s="84">
        <f t="shared" si="0"/>
        <v>14</v>
      </c>
      <c r="K11" s="524">
        <f t="shared" ref="K11" si="3">SUM(J11:J12)</f>
        <v>27</v>
      </c>
    </row>
    <row r="12" spans="1:11">
      <c r="A12" s="512"/>
      <c r="B12" s="82" t="s">
        <v>37</v>
      </c>
      <c r="C12" s="85">
        <v>0</v>
      </c>
      <c r="D12" s="85">
        <v>2</v>
      </c>
      <c r="E12" s="85">
        <v>9</v>
      </c>
      <c r="F12" s="85">
        <v>2</v>
      </c>
      <c r="G12" s="85">
        <v>0</v>
      </c>
      <c r="H12" s="85">
        <v>0</v>
      </c>
      <c r="I12" s="85">
        <v>0</v>
      </c>
      <c r="J12" s="85">
        <f>SUM(C12:I12)</f>
        <v>13</v>
      </c>
      <c r="K12" s="524"/>
    </row>
    <row r="13" spans="1:11">
      <c r="A13" s="512" t="s">
        <v>145</v>
      </c>
      <c r="B13" s="83" t="s">
        <v>36</v>
      </c>
      <c r="C13" s="84">
        <v>0</v>
      </c>
      <c r="D13" s="84">
        <v>0</v>
      </c>
      <c r="E13" s="84">
        <v>1</v>
      </c>
      <c r="F13" s="84">
        <v>10</v>
      </c>
      <c r="G13" s="84">
        <v>6</v>
      </c>
      <c r="H13" s="84">
        <v>0</v>
      </c>
      <c r="I13" s="84">
        <v>0</v>
      </c>
      <c r="J13" s="84">
        <f t="shared" si="0"/>
        <v>17</v>
      </c>
      <c r="K13" s="524">
        <f t="shared" ref="K13" si="4">SUM(J13:J14)</f>
        <v>31</v>
      </c>
    </row>
    <row r="14" spans="1:11">
      <c r="A14" s="512"/>
      <c r="B14" s="82" t="s">
        <v>37</v>
      </c>
      <c r="C14" s="85">
        <v>0</v>
      </c>
      <c r="D14" s="85">
        <v>0</v>
      </c>
      <c r="E14" s="85">
        <v>2</v>
      </c>
      <c r="F14" s="85">
        <v>8</v>
      </c>
      <c r="G14" s="85">
        <v>4</v>
      </c>
      <c r="H14" s="85">
        <v>0</v>
      </c>
      <c r="I14" s="85">
        <v>0</v>
      </c>
      <c r="J14" s="85">
        <f>SUM(C14:I14)</f>
        <v>14</v>
      </c>
      <c r="K14" s="524"/>
    </row>
    <row r="15" spans="1:11">
      <c r="A15" s="512" t="s">
        <v>146</v>
      </c>
      <c r="B15" s="83" t="s">
        <v>36</v>
      </c>
      <c r="C15" s="84">
        <v>0</v>
      </c>
      <c r="D15" s="84">
        <v>0</v>
      </c>
      <c r="E15" s="84">
        <v>0</v>
      </c>
      <c r="F15" s="84">
        <v>3</v>
      </c>
      <c r="G15" s="84">
        <v>10</v>
      </c>
      <c r="H15" s="84">
        <v>4</v>
      </c>
      <c r="I15" s="84">
        <v>0</v>
      </c>
      <c r="J15" s="84">
        <f t="shared" si="0"/>
        <v>17</v>
      </c>
      <c r="K15" s="524">
        <f t="shared" ref="K15" si="5">SUM(J15:J16)</f>
        <v>35</v>
      </c>
    </row>
    <row r="16" spans="1:11">
      <c r="A16" s="512"/>
      <c r="B16" s="82" t="s">
        <v>37</v>
      </c>
      <c r="C16" s="85">
        <v>0</v>
      </c>
      <c r="D16" s="85">
        <v>0</v>
      </c>
      <c r="E16" s="85">
        <v>0</v>
      </c>
      <c r="F16" s="85">
        <v>4</v>
      </c>
      <c r="G16" s="85">
        <v>11</v>
      </c>
      <c r="H16" s="85">
        <v>3</v>
      </c>
      <c r="I16" s="85">
        <v>0</v>
      </c>
      <c r="J16" s="85">
        <f>SUM(C16:I16)</f>
        <v>18</v>
      </c>
      <c r="K16" s="524"/>
    </row>
    <row r="17" spans="1:11">
      <c r="A17" s="512" t="s">
        <v>147</v>
      </c>
      <c r="B17" s="83" t="s">
        <v>36</v>
      </c>
      <c r="C17" s="84">
        <v>0</v>
      </c>
      <c r="D17" s="84">
        <v>0</v>
      </c>
      <c r="E17" s="84">
        <v>0</v>
      </c>
      <c r="F17" s="84">
        <v>0</v>
      </c>
      <c r="G17" s="84">
        <v>2</v>
      </c>
      <c r="H17" s="84">
        <v>11</v>
      </c>
      <c r="I17" s="84">
        <v>3</v>
      </c>
      <c r="J17" s="84">
        <f t="shared" si="0"/>
        <v>16</v>
      </c>
      <c r="K17" s="524">
        <f t="shared" ref="K17" si="6">SUM(J17:J18)</f>
        <v>40</v>
      </c>
    </row>
    <row r="18" spans="1:11">
      <c r="A18" s="512"/>
      <c r="B18" s="82" t="s">
        <v>37</v>
      </c>
      <c r="C18" s="85">
        <v>0</v>
      </c>
      <c r="D18" s="85">
        <v>0</v>
      </c>
      <c r="E18" s="85">
        <v>0</v>
      </c>
      <c r="F18" s="85">
        <v>0</v>
      </c>
      <c r="G18" s="85">
        <v>2</v>
      </c>
      <c r="H18" s="85">
        <v>17</v>
      </c>
      <c r="I18" s="85">
        <v>5</v>
      </c>
      <c r="J18" s="85">
        <f>SUM(C18:I18)</f>
        <v>24</v>
      </c>
      <c r="K18" s="524"/>
    </row>
    <row r="19" spans="1:11">
      <c r="A19" s="512" t="s">
        <v>148</v>
      </c>
      <c r="B19" s="83" t="s">
        <v>36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 s="84">
        <v>4</v>
      </c>
      <c r="I19" s="84">
        <v>11</v>
      </c>
      <c r="J19" s="84">
        <f t="shared" si="0"/>
        <v>15</v>
      </c>
      <c r="K19" s="524">
        <f t="shared" ref="K19" si="7">SUM(J19:J20)</f>
        <v>31</v>
      </c>
    </row>
    <row r="20" spans="1:11">
      <c r="A20" s="512"/>
      <c r="B20" s="82" t="s">
        <v>37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 s="85">
        <v>4</v>
      </c>
      <c r="I20" s="85">
        <v>12</v>
      </c>
      <c r="J20" s="85">
        <f>SUM(C20:I20)</f>
        <v>16</v>
      </c>
      <c r="K20" s="524"/>
    </row>
    <row r="21" spans="1:11">
      <c r="A21" s="512" t="s">
        <v>149</v>
      </c>
      <c r="B21" s="83" t="s">
        <v>36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 s="84">
        <v>0</v>
      </c>
      <c r="I21" s="84">
        <v>8</v>
      </c>
      <c r="J21" s="84">
        <f t="shared" si="0"/>
        <v>8</v>
      </c>
      <c r="K21" s="524">
        <f t="shared" ref="K21" si="8">SUM(J21:J22)</f>
        <v>12</v>
      </c>
    </row>
    <row r="22" spans="1:11">
      <c r="A22" s="512"/>
      <c r="B22" s="82" t="s">
        <v>37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 s="85">
        <v>0</v>
      </c>
      <c r="I22" s="85">
        <v>4</v>
      </c>
      <c r="J22" s="85">
        <f>SUM(C22:I22)</f>
        <v>4</v>
      </c>
      <c r="K22" s="524"/>
    </row>
    <row r="23" spans="1:11">
      <c r="A23" s="512" t="s">
        <v>150</v>
      </c>
      <c r="B23" s="83" t="s">
        <v>36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f t="shared" si="0"/>
        <v>0</v>
      </c>
      <c r="K23" s="524">
        <f t="shared" ref="K23" si="9">SUM(J23:J24)</f>
        <v>0</v>
      </c>
    </row>
    <row r="24" spans="1:11">
      <c r="A24" s="512"/>
      <c r="B24" s="82" t="s">
        <v>37</v>
      </c>
      <c r="C24" s="85">
        <v>0</v>
      </c>
      <c r="D24" s="85">
        <v>0</v>
      </c>
      <c r="E24" s="85">
        <v>0</v>
      </c>
      <c r="F24" s="85">
        <v>0</v>
      </c>
      <c r="G24" s="85">
        <v>0</v>
      </c>
      <c r="H24" s="85">
        <v>0</v>
      </c>
      <c r="I24" s="85">
        <v>0</v>
      </c>
      <c r="J24" s="85">
        <f>SUM(C24:I24)</f>
        <v>0</v>
      </c>
      <c r="K24" s="524"/>
    </row>
    <row r="25" spans="1:11">
      <c r="A25" s="512" t="s">
        <v>151</v>
      </c>
      <c r="B25" s="83" t="s">
        <v>36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 s="84">
        <v>0</v>
      </c>
      <c r="I25" s="84">
        <v>0</v>
      </c>
      <c r="J25" s="84">
        <f t="shared" si="0"/>
        <v>0</v>
      </c>
      <c r="K25" s="524">
        <f t="shared" ref="K25" si="10">SUM(J25:J26)</f>
        <v>0</v>
      </c>
    </row>
    <row r="26" spans="1:11">
      <c r="A26" s="512"/>
      <c r="B26" s="82" t="s">
        <v>37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 s="85">
        <v>0</v>
      </c>
      <c r="I26" s="85">
        <v>0</v>
      </c>
      <c r="J26" s="85">
        <f>SUM(C26:I26)</f>
        <v>0</v>
      </c>
      <c r="K26" s="524"/>
    </row>
    <row r="27" spans="1:11">
      <c r="A27" s="512" t="s">
        <v>152</v>
      </c>
      <c r="B27" s="83" t="s">
        <v>36</v>
      </c>
      <c r="C27" s="84">
        <v>0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f t="shared" si="0"/>
        <v>0</v>
      </c>
      <c r="K27" s="524">
        <f t="shared" ref="K27" si="11">SUM(J27:J28)</f>
        <v>0</v>
      </c>
    </row>
    <row r="28" spans="1:1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23</v>
      </c>
      <c r="D33" s="90">
        <f t="shared" ref="D33:J34" si="14">SUM(D5,D7,D9,D11,D13,D15,D17,D19,D21,D23,D25,D27,D29,D31,)</f>
        <v>13</v>
      </c>
      <c r="E33" s="90">
        <f t="shared" si="14"/>
        <v>15</v>
      </c>
      <c r="F33" s="90">
        <f t="shared" si="14"/>
        <v>17</v>
      </c>
      <c r="G33" s="90">
        <f t="shared" si="14"/>
        <v>18</v>
      </c>
      <c r="H33" s="90">
        <f t="shared" si="14"/>
        <v>19</v>
      </c>
      <c r="I33" s="90">
        <f t="shared" si="14"/>
        <v>22</v>
      </c>
      <c r="J33" s="114">
        <f t="shared" si="14"/>
        <v>127</v>
      </c>
      <c r="K33" s="524">
        <f>SUM(J33:J34)</f>
        <v>252</v>
      </c>
    </row>
    <row r="34" spans="1:11">
      <c r="A34" s="525"/>
      <c r="B34" s="88" t="s">
        <v>37</v>
      </c>
      <c r="C34" s="91">
        <f>SUM(C6,C8,C10,C12,C14,C16,C18,C20,C22,C24,C26,C28,C30,C32,)</f>
        <v>22</v>
      </c>
      <c r="D34" s="91">
        <f t="shared" si="14"/>
        <v>11</v>
      </c>
      <c r="E34" s="91">
        <f t="shared" si="14"/>
        <v>16</v>
      </c>
      <c r="F34" s="91">
        <f t="shared" si="14"/>
        <v>14</v>
      </c>
      <c r="G34" s="91">
        <f t="shared" si="14"/>
        <v>17</v>
      </c>
      <c r="H34" s="91">
        <f t="shared" si="14"/>
        <v>24</v>
      </c>
      <c r="I34" s="91">
        <f t="shared" si="14"/>
        <v>21</v>
      </c>
      <c r="J34" s="115">
        <f t="shared" si="14"/>
        <v>125</v>
      </c>
      <c r="K34" s="524"/>
    </row>
    <row r="35" spans="1:11">
      <c r="A35" s="525"/>
      <c r="B35" s="78" t="s">
        <v>38</v>
      </c>
      <c r="C35" s="92">
        <f>SUM(C33:C34)</f>
        <v>45</v>
      </c>
      <c r="D35" s="92">
        <f t="shared" ref="D35:J35" si="15">SUM(D33:D34)</f>
        <v>24</v>
      </c>
      <c r="E35" s="92">
        <f t="shared" si="15"/>
        <v>31</v>
      </c>
      <c r="F35" s="92">
        <f t="shared" si="15"/>
        <v>31</v>
      </c>
      <c r="G35" s="92">
        <f t="shared" si="15"/>
        <v>35</v>
      </c>
      <c r="H35" s="92">
        <f t="shared" si="15"/>
        <v>43</v>
      </c>
      <c r="I35" s="92">
        <f t="shared" si="15"/>
        <v>43</v>
      </c>
      <c r="J35" s="92">
        <f t="shared" si="15"/>
        <v>252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166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/>
      <c r="D40" s="84"/>
      <c r="E40" s="84"/>
      <c r="F40" s="84"/>
      <c r="G40" s="84"/>
      <c r="H40" s="84"/>
      <c r="I40" s="84"/>
      <c r="J40" s="84">
        <f>SUM(C40:I40)</f>
        <v>0</v>
      </c>
      <c r="K40" s="513">
        <f>SUM(J40:J41)</f>
        <v>0</v>
      </c>
    </row>
    <row r="41" spans="1:11">
      <c r="A41" s="512"/>
      <c r="B41" s="82" t="s">
        <v>37</v>
      </c>
      <c r="C41" s="85"/>
      <c r="D41" s="85"/>
      <c r="E41" s="85"/>
      <c r="F41" s="85"/>
      <c r="G41" s="85"/>
      <c r="H41" s="85"/>
      <c r="I41" s="85"/>
      <c r="J41" s="85">
        <f>SUM(C41:I41)</f>
        <v>0</v>
      </c>
      <c r="K41" s="513"/>
    </row>
    <row r="42" spans="1:11">
      <c r="A42" s="512" t="s">
        <v>142</v>
      </c>
      <c r="B42" s="83" t="s">
        <v>36</v>
      </c>
      <c r="C42" s="84"/>
      <c r="D42" s="84"/>
      <c r="E42" s="84"/>
      <c r="F42" s="84"/>
      <c r="G42" s="84"/>
      <c r="H42" s="84"/>
      <c r="I42" s="84"/>
      <c r="J42" s="84">
        <f t="shared" ref="J42" si="16">SUM(C42:I42)</f>
        <v>0</v>
      </c>
      <c r="K42" s="513">
        <f t="shared" ref="K42" si="17">SUM(J42:J43)</f>
        <v>0</v>
      </c>
    </row>
    <row r="43" spans="1:11">
      <c r="A43" s="512"/>
      <c r="B43" s="82" t="s">
        <v>37</v>
      </c>
      <c r="C43" s="85"/>
      <c r="D43" s="85"/>
      <c r="E43" s="85"/>
      <c r="F43" s="85"/>
      <c r="G43" s="85"/>
      <c r="H43" s="85"/>
      <c r="I43" s="85"/>
      <c r="J43" s="85">
        <f>SUM(C43:I43)</f>
        <v>0</v>
      </c>
      <c r="K43" s="513"/>
    </row>
    <row r="44" spans="1:11">
      <c r="A44" s="512" t="s">
        <v>143</v>
      </c>
      <c r="B44" s="83" t="s">
        <v>36</v>
      </c>
      <c r="C44" s="84"/>
      <c r="D44" s="84"/>
      <c r="E44" s="84"/>
      <c r="F44" s="84"/>
      <c r="G44" s="84"/>
      <c r="H44" s="84"/>
      <c r="I44" s="84"/>
      <c r="J44" s="84">
        <f t="shared" ref="J44" si="18">SUM(C44:I44)</f>
        <v>0</v>
      </c>
      <c r="K44" s="513">
        <f t="shared" ref="K44" si="19">SUM(J44:J45)</f>
        <v>0</v>
      </c>
    </row>
    <row r="45" spans="1:11">
      <c r="A45" s="512"/>
      <c r="B45" s="82" t="s">
        <v>37</v>
      </c>
      <c r="C45" s="85"/>
      <c r="D45" s="85"/>
      <c r="E45" s="85"/>
      <c r="F45" s="85"/>
      <c r="G45" s="85"/>
      <c r="H45" s="85"/>
      <c r="I45" s="85"/>
      <c r="J45" s="85">
        <f>SUM(C45:I45)</f>
        <v>0</v>
      </c>
      <c r="K45" s="513"/>
    </row>
    <row r="46" spans="1:11">
      <c r="A46" s="512" t="s">
        <v>144</v>
      </c>
      <c r="B46" s="83" t="s">
        <v>36</v>
      </c>
      <c r="C46" s="84"/>
      <c r="D46" s="84"/>
      <c r="E46" s="84"/>
      <c r="F46" s="84"/>
      <c r="G46" s="84"/>
      <c r="H46" s="84"/>
      <c r="I46" s="84"/>
      <c r="J46" s="84">
        <f t="shared" ref="J46" si="20">SUM(C46:I46)</f>
        <v>0</v>
      </c>
      <c r="K46" s="513">
        <f t="shared" ref="K46" si="21">SUM(J46:J47)</f>
        <v>0</v>
      </c>
    </row>
    <row r="47" spans="1:11">
      <c r="A47" s="512"/>
      <c r="B47" s="82" t="s">
        <v>37</v>
      </c>
      <c r="C47" s="85"/>
      <c r="D47" s="85"/>
      <c r="E47" s="85"/>
      <c r="F47" s="85"/>
      <c r="G47" s="85"/>
      <c r="H47" s="85"/>
      <c r="I47" s="85"/>
      <c r="J47" s="85">
        <f>SUM(C47:I47)</f>
        <v>0</v>
      </c>
      <c r="K47" s="513"/>
    </row>
    <row r="48" spans="1:11">
      <c r="A48" s="512" t="s">
        <v>145</v>
      </c>
      <c r="B48" s="83" t="s">
        <v>36</v>
      </c>
      <c r="C48" s="84"/>
      <c r="D48" s="84"/>
      <c r="E48" s="84"/>
      <c r="F48" s="84"/>
      <c r="G48" s="84"/>
      <c r="H48" s="84"/>
      <c r="I48" s="84"/>
      <c r="J48" s="84">
        <f t="shared" ref="J48" si="22">SUM(C48:I48)</f>
        <v>0</v>
      </c>
      <c r="K48" s="513">
        <f t="shared" ref="K48" si="23">SUM(J48:J49)</f>
        <v>0</v>
      </c>
    </row>
    <row r="49" spans="1:11">
      <c r="A49" s="512"/>
      <c r="B49" s="82" t="s">
        <v>37</v>
      </c>
      <c r="C49" s="85"/>
      <c r="D49" s="85"/>
      <c r="E49" s="85"/>
      <c r="F49" s="85"/>
      <c r="G49" s="85"/>
      <c r="H49" s="85"/>
      <c r="I49" s="85"/>
      <c r="J49" s="85">
        <f>SUM(C49:I49)</f>
        <v>0</v>
      </c>
      <c r="K49" s="513"/>
    </row>
    <row r="50" spans="1:11">
      <c r="A50" s="512" t="s">
        <v>146</v>
      </c>
      <c r="B50" s="83" t="s">
        <v>36</v>
      </c>
      <c r="C50" s="84"/>
      <c r="D50" s="84"/>
      <c r="E50" s="84"/>
      <c r="F50" s="84"/>
      <c r="G50" s="84"/>
      <c r="H50" s="84"/>
      <c r="I50" s="84"/>
      <c r="J50" s="84">
        <f t="shared" ref="J50" si="24">SUM(C50:I50)</f>
        <v>0</v>
      </c>
      <c r="K50" s="513">
        <f t="shared" ref="K50" si="25">SUM(J50:J51)</f>
        <v>0</v>
      </c>
    </row>
    <row r="51" spans="1:11">
      <c r="A51" s="512"/>
      <c r="B51" s="82" t="s">
        <v>37</v>
      </c>
      <c r="C51" s="85"/>
      <c r="D51" s="85"/>
      <c r="E51" s="85"/>
      <c r="F51" s="85"/>
      <c r="G51" s="85"/>
      <c r="H51" s="85"/>
      <c r="I51" s="85"/>
      <c r="J51" s="85">
        <f>SUM(C51:I51)</f>
        <v>0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/>
      <c r="G52" s="84"/>
      <c r="H52" s="84"/>
      <c r="I52" s="84"/>
      <c r="J52" s="84">
        <f t="shared" ref="J52" si="26">SUM(C52:I52)</f>
        <v>0</v>
      </c>
      <c r="K52" s="513">
        <f t="shared" ref="K52" si="27">SUM(J52:J53)</f>
        <v>0</v>
      </c>
    </row>
    <row r="53" spans="1:11">
      <c r="A53" s="512"/>
      <c r="B53" s="82" t="s">
        <v>37</v>
      </c>
      <c r="C53" s="85"/>
      <c r="D53" s="85"/>
      <c r="E53" s="85"/>
      <c r="F53" s="85"/>
      <c r="G53" s="85"/>
      <c r="H53" s="85"/>
      <c r="I53" s="85"/>
      <c r="J53" s="85">
        <f>SUM(C53:I53)</f>
        <v>0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/>
      <c r="H54" s="84"/>
      <c r="I54" s="84"/>
      <c r="J54" s="84">
        <f t="shared" ref="J54" si="28">SUM(C54:I54)</f>
        <v>0</v>
      </c>
      <c r="K54" s="513">
        <f t="shared" ref="K54" si="29">SUM(J54:J55)</f>
        <v>0</v>
      </c>
    </row>
    <row r="55" spans="1:11">
      <c r="A55" s="512"/>
      <c r="B55" s="82" t="s">
        <v>37</v>
      </c>
      <c r="C55" s="85"/>
      <c r="D55" s="85"/>
      <c r="E55" s="85"/>
      <c r="F55" s="85"/>
      <c r="G55" s="85"/>
      <c r="H55" s="85"/>
      <c r="I55" s="85"/>
      <c r="J55" s="85">
        <f>SUM(C55:I55)</f>
        <v>0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/>
      <c r="G56" s="84"/>
      <c r="H56" s="84"/>
      <c r="I56" s="84"/>
      <c r="J56" s="84">
        <f t="shared" ref="J56" si="30">SUM(C56:I56)</f>
        <v>0</v>
      </c>
      <c r="K56" s="513">
        <f t="shared" ref="K56" si="31">SUM(J56:J57)</f>
        <v>0</v>
      </c>
    </row>
    <row r="57" spans="1:11">
      <c r="A57" s="512"/>
      <c r="B57" s="82" t="s">
        <v>37</v>
      </c>
      <c r="C57" s="85"/>
      <c r="D57" s="85"/>
      <c r="E57" s="85"/>
      <c r="F57" s="85"/>
      <c r="G57" s="85"/>
      <c r="H57" s="85"/>
      <c r="I57" s="85"/>
      <c r="J57" s="85">
        <f>SUM(C57:I57)</f>
        <v>0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/>
      <c r="G58" s="84"/>
      <c r="H58" s="84"/>
      <c r="I58" s="84"/>
      <c r="J58" s="84">
        <f t="shared" ref="J58" si="32">SUM(C58:I58)</f>
        <v>0</v>
      </c>
      <c r="K58" s="513">
        <f t="shared" ref="K58" si="33">SUM(J58:J59)</f>
        <v>0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/>
      <c r="J59" s="85">
        <f>SUM(C59:I59)</f>
        <v>0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0</v>
      </c>
      <c r="D68" s="116">
        <f t="shared" ref="D68:J69" si="42">SUM(D40,D42,D44,D46,D48,D50,D52,D54,D56,D58,D60,D62,D64,D66,)</f>
        <v>0</v>
      </c>
      <c r="E68" s="116">
        <f t="shared" si="42"/>
        <v>0</v>
      </c>
      <c r="F68" s="116">
        <f t="shared" si="42"/>
        <v>0</v>
      </c>
      <c r="G68" s="116">
        <f t="shared" si="42"/>
        <v>0</v>
      </c>
      <c r="H68" s="116">
        <f t="shared" si="42"/>
        <v>0</v>
      </c>
      <c r="I68" s="116">
        <f t="shared" si="42"/>
        <v>0</v>
      </c>
      <c r="J68" s="117">
        <f t="shared" si="42"/>
        <v>0</v>
      </c>
      <c r="K68" s="520">
        <f>SUM(J68:J69)</f>
        <v>0</v>
      </c>
    </row>
    <row r="69" spans="1:11">
      <c r="A69" s="519"/>
      <c r="B69" s="88" t="s">
        <v>37</v>
      </c>
      <c r="C69" s="118">
        <f>SUM(C41,C43,C45,C47,C49,C51,C53,C55,C57,C59,C61,C63,C65,C67,)</f>
        <v>0</v>
      </c>
      <c r="D69" s="118">
        <f t="shared" si="42"/>
        <v>0</v>
      </c>
      <c r="E69" s="118">
        <f t="shared" si="42"/>
        <v>0</v>
      </c>
      <c r="F69" s="118">
        <f t="shared" si="42"/>
        <v>0</v>
      </c>
      <c r="G69" s="118">
        <f t="shared" si="42"/>
        <v>0</v>
      </c>
      <c r="H69" s="118">
        <f t="shared" si="42"/>
        <v>0</v>
      </c>
      <c r="I69" s="118">
        <f t="shared" si="42"/>
        <v>0</v>
      </c>
      <c r="J69" s="119">
        <f t="shared" si="42"/>
        <v>0</v>
      </c>
      <c r="K69" s="521"/>
    </row>
    <row r="70" spans="1:11">
      <c r="A70" s="519"/>
      <c r="B70" s="78" t="s">
        <v>38</v>
      </c>
      <c r="C70" s="120">
        <f>SUM(C68:C69)</f>
        <v>0</v>
      </c>
      <c r="D70" s="120">
        <f t="shared" ref="D70:J70" si="43">SUM(D68:D69)</f>
        <v>0</v>
      </c>
      <c r="E70" s="120">
        <f t="shared" si="43"/>
        <v>0</v>
      </c>
      <c r="F70" s="120">
        <f t="shared" si="43"/>
        <v>0</v>
      </c>
      <c r="G70" s="120">
        <f t="shared" si="43"/>
        <v>0</v>
      </c>
      <c r="H70" s="120">
        <f t="shared" si="43"/>
        <v>0</v>
      </c>
      <c r="I70" s="121">
        <f t="shared" si="43"/>
        <v>0</v>
      </c>
      <c r="J70" s="110">
        <f t="shared" si="43"/>
        <v>0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167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10</v>
      </c>
      <c r="D75" s="105">
        <f t="shared" ref="D75:I75" si="44">SUM(D5,D40,)</f>
        <v>0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10</v>
      </c>
      <c r="K75" s="523">
        <f>SUM(J75:J76)</f>
        <v>21</v>
      </c>
    </row>
    <row r="76" spans="1:11">
      <c r="A76" s="512"/>
      <c r="B76" s="82" t="s">
        <v>37</v>
      </c>
      <c r="C76" s="85">
        <f t="shared" ref="C76:I91" si="45">SUM(C6,C41,)</f>
        <v>11</v>
      </c>
      <c r="D76" s="85">
        <f t="shared" si="45"/>
        <v>0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11</v>
      </c>
      <c r="K76" s="523"/>
    </row>
    <row r="77" spans="1:11">
      <c r="A77" s="512" t="s">
        <v>142</v>
      </c>
      <c r="B77" s="104" t="s">
        <v>36</v>
      </c>
      <c r="C77" s="105">
        <f t="shared" si="45"/>
        <v>13</v>
      </c>
      <c r="D77" s="105">
        <f t="shared" si="45"/>
        <v>1</v>
      </c>
      <c r="E77" s="105">
        <f t="shared" si="45"/>
        <v>0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14</v>
      </c>
      <c r="K77" s="513">
        <f t="shared" ref="K77" si="47">SUM(J77:J78)</f>
        <v>28</v>
      </c>
    </row>
    <row r="78" spans="1:11">
      <c r="A78" s="512"/>
      <c r="B78" s="82" t="s">
        <v>37</v>
      </c>
      <c r="C78" s="85">
        <f t="shared" si="45"/>
        <v>11</v>
      </c>
      <c r="D78" s="85">
        <f t="shared" si="45"/>
        <v>3</v>
      </c>
      <c r="E78" s="85">
        <f t="shared" si="45"/>
        <v>0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14</v>
      </c>
      <c r="K78" s="513"/>
    </row>
    <row r="79" spans="1:11">
      <c r="A79" s="512" t="s">
        <v>143</v>
      </c>
      <c r="B79" s="104" t="s">
        <v>36</v>
      </c>
      <c r="C79" s="105">
        <f t="shared" si="45"/>
        <v>0</v>
      </c>
      <c r="D79" s="105">
        <f t="shared" si="45"/>
        <v>12</v>
      </c>
      <c r="E79" s="105">
        <f t="shared" si="45"/>
        <v>4</v>
      </c>
      <c r="F79" s="105">
        <f t="shared" si="45"/>
        <v>0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16</v>
      </c>
      <c r="K79" s="513">
        <f t="shared" ref="K79" si="49">SUM(J79:J80)</f>
        <v>27</v>
      </c>
    </row>
    <row r="80" spans="1:11">
      <c r="A80" s="512"/>
      <c r="B80" s="82" t="s">
        <v>37</v>
      </c>
      <c r="C80" s="85">
        <f t="shared" si="45"/>
        <v>0</v>
      </c>
      <c r="D80" s="85">
        <f t="shared" si="45"/>
        <v>6</v>
      </c>
      <c r="E80" s="85">
        <f t="shared" si="45"/>
        <v>5</v>
      </c>
      <c r="F80" s="85">
        <f t="shared" si="45"/>
        <v>0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11</v>
      </c>
      <c r="K80" s="513"/>
    </row>
    <row r="81" spans="1:11">
      <c r="A81" s="512" t="s">
        <v>144</v>
      </c>
      <c r="B81" s="104" t="s">
        <v>36</v>
      </c>
      <c r="C81" s="105">
        <f t="shared" si="45"/>
        <v>0</v>
      </c>
      <c r="D81" s="105">
        <f t="shared" si="45"/>
        <v>0</v>
      </c>
      <c r="E81" s="105">
        <f t="shared" si="45"/>
        <v>10</v>
      </c>
      <c r="F81" s="105">
        <f t="shared" si="45"/>
        <v>4</v>
      </c>
      <c r="G81" s="105">
        <f t="shared" si="45"/>
        <v>0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14</v>
      </c>
      <c r="K81" s="513">
        <f t="shared" ref="K81" si="51">SUM(J81:J82)</f>
        <v>27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2</v>
      </c>
      <c r="E82" s="85">
        <f t="shared" si="45"/>
        <v>9</v>
      </c>
      <c r="F82" s="85">
        <f t="shared" si="45"/>
        <v>2</v>
      </c>
      <c r="G82" s="85">
        <f t="shared" si="45"/>
        <v>0</v>
      </c>
      <c r="H82" s="85">
        <f t="shared" si="45"/>
        <v>0</v>
      </c>
      <c r="I82" s="85">
        <f t="shared" si="45"/>
        <v>0</v>
      </c>
      <c r="J82" s="85">
        <f>SUM(C82:I82)</f>
        <v>13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0</v>
      </c>
      <c r="E83" s="105">
        <f t="shared" si="45"/>
        <v>1</v>
      </c>
      <c r="F83" s="105">
        <f t="shared" si="45"/>
        <v>10</v>
      </c>
      <c r="G83" s="105">
        <f t="shared" si="45"/>
        <v>6</v>
      </c>
      <c r="H83" s="105">
        <f t="shared" si="45"/>
        <v>0</v>
      </c>
      <c r="I83" s="105">
        <f t="shared" si="45"/>
        <v>0</v>
      </c>
      <c r="J83" s="105">
        <f t="shared" ref="J83" si="52">SUM(C83:I83)</f>
        <v>17</v>
      </c>
      <c r="K83" s="513">
        <f t="shared" ref="K83" si="53">SUM(J83:J84)</f>
        <v>31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0</v>
      </c>
      <c r="E84" s="85">
        <f t="shared" si="45"/>
        <v>2</v>
      </c>
      <c r="F84" s="85">
        <f t="shared" si="45"/>
        <v>8</v>
      </c>
      <c r="G84" s="85">
        <f t="shared" si="45"/>
        <v>4</v>
      </c>
      <c r="H84" s="85">
        <f t="shared" si="45"/>
        <v>0</v>
      </c>
      <c r="I84" s="85">
        <f t="shared" si="45"/>
        <v>0</v>
      </c>
      <c r="J84" s="85">
        <f>SUM(C84:I84)</f>
        <v>14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0</v>
      </c>
      <c r="E85" s="105">
        <f t="shared" si="45"/>
        <v>0</v>
      </c>
      <c r="F85" s="105">
        <f t="shared" si="45"/>
        <v>3</v>
      </c>
      <c r="G85" s="105">
        <f t="shared" si="45"/>
        <v>10</v>
      </c>
      <c r="H85" s="105">
        <f t="shared" si="45"/>
        <v>4</v>
      </c>
      <c r="I85" s="105">
        <f t="shared" si="45"/>
        <v>0</v>
      </c>
      <c r="J85" s="105">
        <f t="shared" ref="J85" si="54">SUM(C85:I85)</f>
        <v>17</v>
      </c>
      <c r="K85" s="513">
        <f t="shared" ref="K85" si="55">SUM(J85:J86)</f>
        <v>35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0</v>
      </c>
      <c r="F86" s="85">
        <f t="shared" si="45"/>
        <v>4</v>
      </c>
      <c r="G86" s="85">
        <f t="shared" si="45"/>
        <v>11</v>
      </c>
      <c r="H86" s="85">
        <f t="shared" si="45"/>
        <v>3</v>
      </c>
      <c r="I86" s="85">
        <f t="shared" si="45"/>
        <v>0</v>
      </c>
      <c r="J86" s="85">
        <f>SUM(C86:I86)</f>
        <v>18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0</v>
      </c>
      <c r="G87" s="105">
        <f t="shared" si="45"/>
        <v>2</v>
      </c>
      <c r="H87" s="105">
        <f t="shared" si="45"/>
        <v>11</v>
      </c>
      <c r="I87" s="105">
        <f t="shared" si="45"/>
        <v>3</v>
      </c>
      <c r="J87" s="105">
        <f t="shared" ref="J87" si="56">SUM(C87:I87)</f>
        <v>16</v>
      </c>
      <c r="K87" s="513">
        <f t="shared" ref="K87" si="57">SUM(J87:J88)</f>
        <v>40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0</v>
      </c>
      <c r="G88" s="85">
        <f t="shared" si="45"/>
        <v>2</v>
      </c>
      <c r="H88" s="85">
        <f t="shared" si="45"/>
        <v>17</v>
      </c>
      <c r="I88" s="85">
        <f t="shared" si="45"/>
        <v>5</v>
      </c>
      <c r="J88" s="85">
        <f>SUM(C88:I88)</f>
        <v>24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0</v>
      </c>
      <c r="H89" s="105">
        <f t="shared" si="45"/>
        <v>4</v>
      </c>
      <c r="I89" s="105">
        <f t="shared" si="45"/>
        <v>11</v>
      </c>
      <c r="J89" s="105">
        <f t="shared" ref="J89" si="58">SUM(C89:I89)</f>
        <v>15</v>
      </c>
      <c r="K89" s="513">
        <f t="shared" ref="K89" si="59">SUM(J89:J90)</f>
        <v>31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0</v>
      </c>
      <c r="H90" s="85">
        <f t="shared" si="45"/>
        <v>4</v>
      </c>
      <c r="I90" s="85">
        <f t="shared" si="45"/>
        <v>12</v>
      </c>
      <c r="J90" s="85">
        <f>SUM(C90:I90)</f>
        <v>16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0</v>
      </c>
      <c r="H91" s="105">
        <f t="shared" si="45"/>
        <v>0</v>
      </c>
      <c r="I91" s="105">
        <f t="shared" si="45"/>
        <v>8</v>
      </c>
      <c r="J91" s="105">
        <f t="shared" ref="J91" si="60">SUM(C91:I91)</f>
        <v>8</v>
      </c>
      <c r="K91" s="513">
        <f t="shared" ref="K91" si="61">SUM(J91:J92)</f>
        <v>12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0</v>
      </c>
      <c r="I92" s="85">
        <f t="shared" si="62"/>
        <v>4</v>
      </c>
      <c r="J92" s="85">
        <f>SUM(C92:I92)</f>
        <v>4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0</v>
      </c>
      <c r="I93" s="105">
        <f t="shared" si="62"/>
        <v>0</v>
      </c>
      <c r="J93" s="105">
        <f t="shared" ref="J93" si="63">SUM(C93:I93)</f>
        <v>0</v>
      </c>
      <c r="K93" s="513">
        <f t="shared" ref="K93" si="64">SUM(J93:J94)</f>
        <v>0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0</v>
      </c>
      <c r="I94" s="85">
        <f t="shared" si="62"/>
        <v>0</v>
      </c>
      <c r="J94" s="85">
        <f>SUM(C94:I94)</f>
        <v>0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0</v>
      </c>
      <c r="J95" s="105">
        <f>SUM(C95:I95)</f>
        <v>0</v>
      </c>
      <c r="K95" s="513">
        <f t="shared" ref="K95" si="65">SUM(J95:J96)</f>
        <v>0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0</v>
      </c>
      <c r="J96" s="85">
        <f>SUM(C96:I96)</f>
        <v>0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23</v>
      </c>
      <c r="D103" s="122">
        <f t="shared" ref="D103:I104" si="72">SUM(D75,D77,D79,D81,D83,D85,D87,D89,D91,D93,D95,D97,D99,D101,)</f>
        <v>13</v>
      </c>
      <c r="E103" s="122">
        <f t="shared" si="72"/>
        <v>15</v>
      </c>
      <c r="F103" s="122">
        <f t="shared" si="72"/>
        <v>17</v>
      </c>
      <c r="G103" s="122">
        <f t="shared" si="72"/>
        <v>18</v>
      </c>
      <c r="H103" s="122">
        <f t="shared" si="72"/>
        <v>19</v>
      </c>
      <c r="I103" s="122">
        <f>SUM(I75,I77,I79,I81,I83,I85,I87,I89,I91,I93,I95,I97,I99,I101,)</f>
        <v>22</v>
      </c>
      <c r="J103" s="122">
        <f>SUM(J75,J77,J79,J81,J83,J85,J87,J89,J91,J93,J95,J97,J99,J101,)</f>
        <v>127</v>
      </c>
      <c r="K103" s="518">
        <f>SUM(J103:J104)</f>
        <v>252</v>
      </c>
    </row>
    <row r="104" spans="1:11">
      <c r="A104" s="517"/>
      <c r="B104" s="108" t="s">
        <v>37</v>
      </c>
      <c r="C104" s="123">
        <f>SUM(C76,C78,C80,C82,C84,C86,C88,C90,C92,C94,C96,C98,C100,C102,)</f>
        <v>22</v>
      </c>
      <c r="D104" s="123">
        <f t="shared" si="72"/>
        <v>11</v>
      </c>
      <c r="E104" s="123">
        <f t="shared" si="72"/>
        <v>16</v>
      </c>
      <c r="F104" s="123">
        <f t="shared" si="72"/>
        <v>14</v>
      </c>
      <c r="G104" s="123">
        <f t="shared" si="72"/>
        <v>17</v>
      </c>
      <c r="H104" s="123">
        <f t="shared" si="72"/>
        <v>24</v>
      </c>
      <c r="I104" s="123">
        <f t="shared" si="72"/>
        <v>21</v>
      </c>
      <c r="J104" s="123">
        <f>SUM(J76,J78,J80,J82,J84,J86,J88,J90,J92,J94,J96,J98,J100,J102,)</f>
        <v>125</v>
      </c>
      <c r="K104" s="518"/>
    </row>
    <row r="105" spans="1:11">
      <c r="A105" s="517"/>
      <c r="B105" s="111" t="s">
        <v>38</v>
      </c>
      <c r="C105" s="124">
        <f>SUM(C103:C104)</f>
        <v>45</v>
      </c>
      <c r="D105" s="124">
        <f t="shared" ref="D105:J105" si="73">SUM(D103:D104)</f>
        <v>24</v>
      </c>
      <c r="E105" s="124">
        <f t="shared" si="73"/>
        <v>31</v>
      </c>
      <c r="F105" s="124">
        <f t="shared" si="73"/>
        <v>31</v>
      </c>
      <c r="G105" s="124">
        <f t="shared" si="73"/>
        <v>35</v>
      </c>
      <c r="H105" s="124">
        <f t="shared" si="73"/>
        <v>43</v>
      </c>
      <c r="I105" s="124">
        <f t="shared" si="73"/>
        <v>43</v>
      </c>
      <c r="J105" s="124">
        <f t="shared" si="73"/>
        <v>252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paperSize="9" orientation="portrait" r:id="rId1"/>
  <rowBreaks count="3" manualBreakCount="3">
    <brk id="35" max="16383" man="1"/>
    <brk id="70" max="16383" man="1"/>
    <brk id="105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40" workbookViewId="0">
      <selection activeCell="S33" sqref="S33"/>
    </sheetView>
  </sheetViews>
  <sheetFormatPr defaultColWidth="9.07421875" defaultRowHeight="14.6"/>
  <cols>
    <col min="1" max="1" width="9.07421875" style="55"/>
    <col min="2" max="9" width="6.69140625" style="55" customWidth="1"/>
    <col min="10" max="10" width="9.84375" style="55" customWidth="1"/>
    <col min="11" max="11" width="8.69140625" style="113" customWidth="1"/>
    <col min="12" max="16384" width="9.07421875" style="55"/>
  </cols>
  <sheetData>
    <row r="2" spans="1:11">
      <c r="A2" s="63" t="s">
        <v>168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169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64</v>
      </c>
      <c r="D5" s="84"/>
      <c r="E5" s="84"/>
      <c r="F5" s="84"/>
      <c r="G5" s="84"/>
      <c r="H5" s="84"/>
      <c r="I5" s="84"/>
      <c r="J5" s="84">
        <f>SUM(C5:I5)</f>
        <v>64</v>
      </c>
      <c r="K5" s="524">
        <f>SUM(J5:J6)</f>
        <v>141</v>
      </c>
    </row>
    <row r="6" spans="1:11">
      <c r="A6" s="512"/>
      <c r="B6" s="82" t="s">
        <v>37</v>
      </c>
      <c r="C6" s="85">
        <v>76</v>
      </c>
      <c r="D6" s="85">
        <v>1</v>
      </c>
      <c r="E6" s="85"/>
      <c r="F6" s="85"/>
      <c r="G6" s="85"/>
      <c r="H6" s="85"/>
      <c r="I6" s="85"/>
      <c r="J6" s="85">
        <f>SUM(C6:I6)</f>
        <v>77</v>
      </c>
      <c r="K6" s="524"/>
    </row>
    <row r="7" spans="1:11">
      <c r="A7" s="512" t="s">
        <v>142</v>
      </c>
      <c r="B7" s="83" t="s">
        <v>36</v>
      </c>
      <c r="C7" s="84">
        <v>226</v>
      </c>
      <c r="D7" s="84">
        <v>63</v>
      </c>
      <c r="E7" s="84"/>
      <c r="F7" s="84">
        <v>1</v>
      </c>
      <c r="G7" s="84"/>
      <c r="H7" s="84"/>
      <c r="I7" s="84"/>
      <c r="J7" s="84">
        <f t="shared" ref="J7:J31" si="0">SUM(C7:I7)</f>
        <v>290</v>
      </c>
      <c r="K7" s="524">
        <f t="shared" ref="K7" si="1">SUM(J7:J8)</f>
        <v>546</v>
      </c>
    </row>
    <row r="8" spans="1:11">
      <c r="A8" s="512"/>
      <c r="B8" s="82" t="s">
        <v>37</v>
      </c>
      <c r="C8" s="85">
        <v>190</v>
      </c>
      <c r="D8" s="85">
        <v>65</v>
      </c>
      <c r="E8" s="85">
        <v>1</v>
      </c>
      <c r="F8" s="85"/>
      <c r="G8" s="85"/>
      <c r="H8" s="85"/>
      <c r="I8" s="85"/>
      <c r="J8" s="85">
        <f>SUM(C8:I8)</f>
        <v>256</v>
      </c>
      <c r="K8" s="524"/>
    </row>
    <row r="9" spans="1:11">
      <c r="A9" s="512" t="s">
        <v>143</v>
      </c>
      <c r="B9" s="83" t="s">
        <v>36</v>
      </c>
      <c r="C9" s="84">
        <v>11</v>
      </c>
      <c r="D9" s="84">
        <v>197</v>
      </c>
      <c r="E9" s="84">
        <v>41</v>
      </c>
      <c r="F9" s="84"/>
      <c r="G9" s="84"/>
      <c r="H9" s="84"/>
      <c r="I9" s="84"/>
      <c r="J9" s="84">
        <f t="shared" si="0"/>
        <v>249</v>
      </c>
      <c r="K9" s="524">
        <f t="shared" ref="K9" si="2">SUM(J9:J10)</f>
        <v>523</v>
      </c>
    </row>
    <row r="10" spans="1:11">
      <c r="A10" s="512"/>
      <c r="B10" s="82" t="s">
        <v>37</v>
      </c>
      <c r="C10" s="85">
        <v>7</v>
      </c>
      <c r="D10" s="85">
        <v>220</v>
      </c>
      <c r="E10" s="85">
        <v>46</v>
      </c>
      <c r="F10" s="85">
        <v>1</v>
      </c>
      <c r="G10" s="85"/>
      <c r="H10" s="85"/>
      <c r="I10" s="85"/>
      <c r="J10" s="85">
        <f>SUM(C10:I10)</f>
        <v>274</v>
      </c>
      <c r="K10" s="524"/>
    </row>
    <row r="11" spans="1:11">
      <c r="A11" s="512" t="s">
        <v>144</v>
      </c>
      <c r="B11" s="83" t="s">
        <v>36</v>
      </c>
      <c r="C11" s="84">
        <v>3</v>
      </c>
      <c r="D11" s="84">
        <v>32</v>
      </c>
      <c r="E11" s="84">
        <v>172</v>
      </c>
      <c r="F11" s="84">
        <v>59</v>
      </c>
      <c r="G11" s="84">
        <v>1</v>
      </c>
      <c r="H11" s="84"/>
      <c r="I11" s="84"/>
      <c r="J11" s="84">
        <f t="shared" si="0"/>
        <v>267</v>
      </c>
      <c r="K11" s="524">
        <f t="shared" ref="K11" si="3">SUM(J11:J12)</f>
        <v>529</v>
      </c>
    </row>
    <row r="12" spans="1:11">
      <c r="A12" s="512"/>
      <c r="B12" s="82" t="s">
        <v>37</v>
      </c>
      <c r="C12" s="85"/>
      <c r="D12" s="85">
        <v>21</v>
      </c>
      <c r="E12" s="85">
        <v>183</v>
      </c>
      <c r="F12" s="85">
        <v>58</v>
      </c>
      <c r="G12" s="85"/>
      <c r="H12" s="85"/>
      <c r="I12" s="85"/>
      <c r="J12" s="85">
        <f>SUM(C12:I12)</f>
        <v>262</v>
      </c>
      <c r="K12" s="524"/>
    </row>
    <row r="13" spans="1:11">
      <c r="A13" s="512" t="s">
        <v>145</v>
      </c>
      <c r="B13" s="83" t="s">
        <v>36</v>
      </c>
      <c r="C13" s="84"/>
      <c r="D13" s="84">
        <v>1</v>
      </c>
      <c r="E13" s="84">
        <v>55</v>
      </c>
      <c r="F13" s="84">
        <v>208</v>
      </c>
      <c r="G13" s="84">
        <v>61</v>
      </c>
      <c r="H13" s="84"/>
      <c r="I13" s="84"/>
      <c r="J13" s="84">
        <f t="shared" si="0"/>
        <v>325</v>
      </c>
      <c r="K13" s="524">
        <f t="shared" ref="K13" si="4">SUM(J13:J14)</f>
        <v>614</v>
      </c>
    </row>
    <row r="14" spans="1:11">
      <c r="A14" s="512"/>
      <c r="B14" s="82" t="s">
        <v>37</v>
      </c>
      <c r="C14" s="85"/>
      <c r="D14" s="85">
        <v>2</v>
      </c>
      <c r="E14" s="85">
        <v>33</v>
      </c>
      <c r="F14" s="85">
        <v>178</v>
      </c>
      <c r="G14" s="85">
        <v>76</v>
      </c>
      <c r="H14" s="85"/>
      <c r="I14" s="85"/>
      <c r="J14" s="85">
        <f>SUM(C14:I14)</f>
        <v>289</v>
      </c>
      <c r="K14" s="524"/>
    </row>
    <row r="15" spans="1:11">
      <c r="A15" s="512" t="s">
        <v>146</v>
      </c>
      <c r="B15" s="83" t="s">
        <v>36</v>
      </c>
      <c r="C15" s="84"/>
      <c r="D15" s="84"/>
      <c r="E15" s="84">
        <v>4</v>
      </c>
      <c r="F15" s="84">
        <v>29</v>
      </c>
      <c r="G15" s="84">
        <v>206</v>
      </c>
      <c r="H15" s="84">
        <v>57</v>
      </c>
      <c r="I15" s="84">
        <v>1</v>
      </c>
      <c r="J15" s="84">
        <f t="shared" si="0"/>
        <v>297</v>
      </c>
      <c r="K15" s="524">
        <f t="shared" ref="K15" si="5">SUM(J15:J16)</f>
        <v>595</v>
      </c>
    </row>
    <row r="16" spans="1:11">
      <c r="A16" s="512"/>
      <c r="B16" s="82" t="s">
        <v>37</v>
      </c>
      <c r="C16" s="85"/>
      <c r="D16" s="85">
        <v>4</v>
      </c>
      <c r="E16" s="85">
        <v>2</v>
      </c>
      <c r="F16" s="85">
        <v>43</v>
      </c>
      <c r="G16" s="85">
        <v>186</v>
      </c>
      <c r="H16" s="85">
        <v>62</v>
      </c>
      <c r="I16" s="85">
        <v>1</v>
      </c>
      <c r="J16" s="85">
        <f>SUM(C16:I16)</f>
        <v>298</v>
      </c>
      <c r="K16" s="524"/>
    </row>
    <row r="17" spans="1:11">
      <c r="A17" s="512" t="s">
        <v>147</v>
      </c>
      <c r="B17" s="83" t="s">
        <v>36</v>
      </c>
      <c r="C17" s="84"/>
      <c r="D17" s="84"/>
      <c r="E17" s="84"/>
      <c r="F17" s="84">
        <v>3</v>
      </c>
      <c r="G17" s="84">
        <v>58</v>
      </c>
      <c r="H17" s="84">
        <v>189</v>
      </c>
      <c r="I17" s="84">
        <v>64</v>
      </c>
      <c r="J17" s="84">
        <f t="shared" si="0"/>
        <v>314</v>
      </c>
      <c r="K17" s="524">
        <f t="shared" ref="K17" si="6">SUM(J17:J18)</f>
        <v>589</v>
      </c>
    </row>
    <row r="18" spans="1:11">
      <c r="A18" s="512"/>
      <c r="B18" s="82" t="s">
        <v>37</v>
      </c>
      <c r="C18" s="85"/>
      <c r="D18" s="85">
        <v>2</v>
      </c>
      <c r="E18" s="85"/>
      <c r="F18" s="85">
        <v>2</v>
      </c>
      <c r="G18" s="85">
        <v>29</v>
      </c>
      <c r="H18" s="85">
        <v>171</v>
      </c>
      <c r="I18" s="85">
        <v>71</v>
      </c>
      <c r="J18" s="85">
        <f>SUM(C18:I18)</f>
        <v>275</v>
      </c>
      <c r="K18" s="524"/>
    </row>
    <row r="19" spans="1:11">
      <c r="A19" s="512" t="s">
        <v>148</v>
      </c>
      <c r="B19" s="83" t="s">
        <v>36</v>
      </c>
      <c r="C19" s="84"/>
      <c r="D19" s="84"/>
      <c r="E19" s="84"/>
      <c r="F19" s="84"/>
      <c r="G19" s="84">
        <v>5</v>
      </c>
      <c r="H19" s="84">
        <v>59</v>
      </c>
      <c r="I19" s="84">
        <v>209</v>
      </c>
      <c r="J19" s="84">
        <f t="shared" si="0"/>
        <v>273</v>
      </c>
      <c r="K19" s="524">
        <f t="shared" ref="K19" si="7">SUM(J19:J20)</f>
        <v>527</v>
      </c>
    </row>
    <row r="20" spans="1:11">
      <c r="A20" s="512"/>
      <c r="B20" s="82" t="s">
        <v>37</v>
      </c>
      <c r="C20" s="85"/>
      <c r="D20" s="85"/>
      <c r="E20" s="85"/>
      <c r="F20" s="85"/>
      <c r="G20" s="85">
        <v>3</v>
      </c>
      <c r="H20" s="85">
        <v>38</v>
      </c>
      <c r="I20" s="85">
        <v>213</v>
      </c>
      <c r="J20" s="85">
        <f>SUM(C20:I20)</f>
        <v>254</v>
      </c>
      <c r="K20" s="524"/>
    </row>
    <row r="21" spans="1:11">
      <c r="A21" s="512" t="s">
        <v>149</v>
      </c>
      <c r="B21" s="83" t="s">
        <v>36</v>
      </c>
      <c r="C21" s="84"/>
      <c r="D21" s="84"/>
      <c r="E21" s="84"/>
      <c r="F21" s="84"/>
      <c r="G21" s="84"/>
      <c r="H21" s="84">
        <v>5</v>
      </c>
      <c r="I21" s="84">
        <v>59</v>
      </c>
      <c r="J21" s="84">
        <f t="shared" si="0"/>
        <v>64</v>
      </c>
      <c r="K21" s="524">
        <f t="shared" ref="K21" si="8">SUM(J21:J22)</f>
        <v>115</v>
      </c>
    </row>
    <row r="22" spans="1:11">
      <c r="A22" s="512"/>
      <c r="B22" s="82" t="s">
        <v>37</v>
      </c>
      <c r="C22" s="85"/>
      <c r="D22" s="85"/>
      <c r="E22" s="85"/>
      <c r="F22" s="85"/>
      <c r="G22" s="85"/>
      <c r="H22" s="85">
        <v>2</v>
      </c>
      <c r="I22" s="85">
        <v>49</v>
      </c>
      <c r="J22" s="85">
        <f>SUM(C22:I22)</f>
        <v>51</v>
      </c>
      <c r="K22" s="524"/>
    </row>
    <row r="23" spans="1:11">
      <c r="A23" s="512" t="s">
        <v>150</v>
      </c>
      <c r="B23" s="83" t="s">
        <v>36</v>
      </c>
      <c r="C23" s="84"/>
      <c r="D23" s="84"/>
      <c r="E23" s="84"/>
      <c r="F23" s="84"/>
      <c r="G23" s="84"/>
      <c r="H23" s="84"/>
      <c r="I23" s="84">
        <v>5</v>
      </c>
      <c r="J23" s="84">
        <f t="shared" si="0"/>
        <v>5</v>
      </c>
      <c r="K23" s="524">
        <f t="shared" ref="K23" si="9">SUM(J23:J24)</f>
        <v>8</v>
      </c>
    </row>
    <row r="24" spans="1:11">
      <c r="A24" s="512"/>
      <c r="B24" s="82" t="s">
        <v>37</v>
      </c>
      <c r="C24" s="85"/>
      <c r="D24" s="85"/>
      <c r="E24" s="85"/>
      <c r="F24" s="85"/>
      <c r="G24" s="85">
        <v>1</v>
      </c>
      <c r="H24" s="85"/>
      <c r="I24" s="85">
        <v>2</v>
      </c>
      <c r="J24" s="85">
        <f>SUM(C24:I24)</f>
        <v>3</v>
      </c>
      <c r="K24" s="524"/>
    </row>
    <row r="25" spans="1:11">
      <c r="A25" s="512" t="s">
        <v>151</v>
      </c>
      <c r="B25" s="83" t="s">
        <v>36</v>
      </c>
      <c r="C25" s="84"/>
      <c r="D25" s="84"/>
      <c r="E25" s="84"/>
      <c r="F25" s="84"/>
      <c r="G25" s="84"/>
      <c r="H25" s="84"/>
      <c r="I25" s="84"/>
      <c r="J25" s="84">
        <f t="shared" si="0"/>
        <v>0</v>
      </c>
      <c r="K25" s="524">
        <f t="shared" ref="K25" si="10">SUM(J25:J26)</f>
        <v>0</v>
      </c>
    </row>
    <row r="26" spans="1:11">
      <c r="A26" s="512"/>
      <c r="B26" s="82" t="s">
        <v>37</v>
      </c>
      <c r="C26" s="85"/>
      <c r="D26" s="85"/>
      <c r="E26" s="85"/>
      <c r="F26" s="85"/>
      <c r="G26" s="85"/>
      <c r="H26" s="85"/>
      <c r="I26" s="85"/>
      <c r="J26" s="85">
        <f>SUM(C26:I26)</f>
        <v>0</v>
      </c>
      <c r="K26" s="524"/>
    </row>
    <row r="27" spans="1:11">
      <c r="A27" s="512" t="s">
        <v>152</v>
      </c>
      <c r="B27" s="83" t="s">
        <v>36</v>
      </c>
      <c r="C27" s="84"/>
      <c r="D27" s="84"/>
      <c r="E27" s="84"/>
      <c r="F27" s="84"/>
      <c r="G27" s="84"/>
      <c r="H27" s="84"/>
      <c r="I27" s="84"/>
      <c r="J27" s="84">
        <f t="shared" si="0"/>
        <v>0</v>
      </c>
      <c r="K27" s="524">
        <f t="shared" ref="K27" si="11">SUM(J27:J28)</f>
        <v>0</v>
      </c>
    </row>
    <row r="28" spans="1:1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304</v>
      </c>
      <c r="D33" s="90">
        <f t="shared" ref="D33:J34" si="14">SUM(D5,D7,D9,D11,D13,D15,D17,D19,D21,D23,D25,D27,D29,D31,)</f>
        <v>293</v>
      </c>
      <c r="E33" s="90">
        <f t="shared" si="14"/>
        <v>272</v>
      </c>
      <c r="F33" s="90">
        <f t="shared" si="14"/>
        <v>300</v>
      </c>
      <c r="G33" s="90">
        <f t="shared" si="14"/>
        <v>331</v>
      </c>
      <c r="H33" s="90">
        <f t="shared" si="14"/>
        <v>310</v>
      </c>
      <c r="I33" s="90">
        <f t="shared" si="14"/>
        <v>338</v>
      </c>
      <c r="J33" s="114">
        <f t="shared" si="14"/>
        <v>2148</v>
      </c>
      <c r="K33" s="524">
        <f>SUM(J33:J34)</f>
        <v>4187</v>
      </c>
    </row>
    <row r="34" spans="1:11">
      <c r="A34" s="525"/>
      <c r="B34" s="88" t="s">
        <v>37</v>
      </c>
      <c r="C34" s="91">
        <f>SUM(C6,C8,C10,C12,C14,C16,C18,C20,C22,C24,C26,C28,C30,C32,)</f>
        <v>273</v>
      </c>
      <c r="D34" s="91">
        <f t="shared" si="14"/>
        <v>315</v>
      </c>
      <c r="E34" s="91">
        <f t="shared" si="14"/>
        <v>265</v>
      </c>
      <c r="F34" s="91">
        <f t="shared" si="14"/>
        <v>282</v>
      </c>
      <c r="G34" s="91">
        <f t="shared" si="14"/>
        <v>295</v>
      </c>
      <c r="H34" s="91">
        <f t="shared" si="14"/>
        <v>273</v>
      </c>
      <c r="I34" s="91">
        <f t="shared" si="14"/>
        <v>336</v>
      </c>
      <c r="J34" s="115">
        <f t="shared" si="14"/>
        <v>2039</v>
      </c>
      <c r="K34" s="524"/>
    </row>
    <row r="35" spans="1:11">
      <c r="A35" s="525"/>
      <c r="B35" s="78" t="s">
        <v>38</v>
      </c>
      <c r="C35" s="92">
        <f>SUM(C33:C34)</f>
        <v>577</v>
      </c>
      <c r="D35" s="92">
        <f t="shared" ref="D35:J35" si="15">SUM(D33:D34)</f>
        <v>608</v>
      </c>
      <c r="E35" s="92">
        <f t="shared" si="15"/>
        <v>537</v>
      </c>
      <c r="F35" s="92">
        <f t="shared" si="15"/>
        <v>582</v>
      </c>
      <c r="G35" s="92">
        <f t="shared" si="15"/>
        <v>626</v>
      </c>
      <c r="H35" s="92">
        <f t="shared" si="15"/>
        <v>583</v>
      </c>
      <c r="I35" s="92">
        <f t="shared" si="15"/>
        <v>674</v>
      </c>
      <c r="J35" s="92">
        <f t="shared" si="15"/>
        <v>4187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170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34</v>
      </c>
      <c r="D40" s="84">
        <v>4</v>
      </c>
      <c r="E40" s="84"/>
      <c r="F40" s="84"/>
      <c r="G40" s="84"/>
      <c r="H40" s="84"/>
      <c r="I40" s="84"/>
      <c r="J40" s="84">
        <f>SUM(C40:I40)</f>
        <v>38</v>
      </c>
      <c r="K40" s="513">
        <f>SUM(J40:J41)</f>
        <v>69</v>
      </c>
    </row>
    <row r="41" spans="1:11">
      <c r="A41" s="512"/>
      <c r="B41" s="82" t="s">
        <v>37</v>
      </c>
      <c r="C41" s="85">
        <v>24</v>
      </c>
      <c r="D41" s="85">
        <v>7</v>
      </c>
      <c r="E41" s="85"/>
      <c r="F41" s="85"/>
      <c r="G41" s="85"/>
      <c r="H41" s="85"/>
      <c r="I41" s="85"/>
      <c r="J41" s="85">
        <f>SUM(C41:I41)</f>
        <v>31</v>
      </c>
      <c r="K41" s="513"/>
    </row>
    <row r="42" spans="1:11">
      <c r="A42" s="512" t="s">
        <v>142</v>
      </c>
      <c r="B42" s="83" t="s">
        <v>36</v>
      </c>
      <c r="C42" s="84">
        <v>59</v>
      </c>
      <c r="D42" s="84">
        <v>23</v>
      </c>
      <c r="E42" s="84">
        <v>4</v>
      </c>
      <c r="F42" s="84">
        <v>1</v>
      </c>
      <c r="G42" s="84"/>
      <c r="H42" s="84"/>
      <c r="I42" s="84"/>
      <c r="J42" s="84">
        <f t="shared" ref="J42" si="16">SUM(C42:I42)</f>
        <v>87</v>
      </c>
      <c r="K42" s="513">
        <f t="shared" ref="K42" si="17">SUM(J42:J43)</f>
        <v>189</v>
      </c>
    </row>
    <row r="43" spans="1:11">
      <c r="A43" s="512"/>
      <c r="B43" s="82" t="s">
        <v>37</v>
      </c>
      <c r="C43" s="85">
        <v>61</v>
      </c>
      <c r="D43" s="85">
        <v>36</v>
      </c>
      <c r="E43" s="85">
        <v>5</v>
      </c>
      <c r="F43" s="85"/>
      <c r="G43" s="85"/>
      <c r="H43" s="85"/>
      <c r="I43" s="85"/>
      <c r="J43" s="85">
        <f>SUM(C43:I43)</f>
        <v>102</v>
      </c>
      <c r="K43" s="513"/>
    </row>
    <row r="44" spans="1:11">
      <c r="A44" s="512" t="s">
        <v>143</v>
      </c>
      <c r="B44" s="83" t="s">
        <v>36</v>
      </c>
      <c r="C44" s="84"/>
      <c r="D44" s="84">
        <v>57</v>
      </c>
      <c r="E44" s="84">
        <v>35</v>
      </c>
      <c r="F44" s="84"/>
      <c r="G44" s="84"/>
      <c r="H44" s="84"/>
      <c r="I44" s="84"/>
      <c r="J44" s="84">
        <f t="shared" ref="J44" si="18">SUM(C44:I44)</f>
        <v>92</v>
      </c>
      <c r="K44" s="513">
        <f t="shared" ref="K44" si="19">SUM(J44:J45)</f>
        <v>181</v>
      </c>
    </row>
    <row r="45" spans="1:11">
      <c r="A45" s="512"/>
      <c r="B45" s="82" t="s">
        <v>37</v>
      </c>
      <c r="C45" s="85">
        <v>1</v>
      </c>
      <c r="D45" s="85">
        <v>58</v>
      </c>
      <c r="E45" s="85">
        <v>28</v>
      </c>
      <c r="F45" s="85">
        <v>2</v>
      </c>
      <c r="G45" s="85"/>
      <c r="H45" s="85"/>
      <c r="I45" s="85"/>
      <c r="J45" s="85">
        <f>SUM(C45:I45)</f>
        <v>89</v>
      </c>
      <c r="K45" s="513"/>
    </row>
    <row r="46" spans="1:11">
      <c r="A46" s="512" t="s">
        <v>144</v>
      </c>
      <c r="B46" s="83" t="s">
        <v>36</v>
      </c>
      <c r="C46" s="84"/>
      <c r="D46" s="84">
        <v>1</v>
      </c>
      <c r="E46" s="84">
        <v>32</v>
      </c>
      <c r="F46" s="84">
        <v>22</v>
      </c>
      <c r="G46" s="84"/>
      <c r="H46" s="84"/>
      <c r="I46" s="84"/>
      <c r="J46" s="84">
        <f t="shared" ref="J46" si="20">SUM(C46:I46)</f>
        <v>55</v>
      </c>
      <c r="K46" s="513">
        <f t="shared" ref="K46" si="21">SUM(J46:J47)</f>
        <v>133</v>
      </c>
    </row>
    <row r="47" spans="1:11">
      <c r="A47" s="512"/>
      <c r="B47" s="82" t="s">
        <v>37</v>
      </c>
      <c r="C47" s="85"/>
      <c r="D47" s="85"/>
      <c r="E47" s="85">
        <v>48</v>
      </c>
      <c r="F47" s="85">
        <v>30</v>
      </c>
      <c r="G47" s="85"/>
      <c r="H47" s="85"/>
      <c r="I47" s="85"/>
      <c r="J47" s="85">
        <f>SUM(C47:I47)</f>
        <v>78</v>
      </c>
      <c r="K47" s="513"/>
    </row>
    <row r="48" spans="1:11">
      <c r="A48" s="512" t="s">
        <v>145</v>
      </c>
      <c r="B48" s="83" t="s">
        <v>36</v>
      </c>
      <c r="C48" s="84"/>
      <c r="D48" s="84"/>
      <c r="E48" s="84">
        <v>4</v>
      </c>
      <c r="F48" s="84">
        <v>50</v>
      </c>
      <c r="G48" s="84">
        <v>30</v>
      </c>
      <c r="H48" s="84">
        <v>1</v>
      </c>
      <c r="I48" s="84"/>
      <c r="J48" s="84">
        <f t="shared" ref="J48" si="22">SUM(C48:I48)</f>
        <v>85</v>
      </c>
      <c r="K48" s="513">
        <f t="shared" ref="K48" si="23">SUM(J48:J49)</f>
        <v>167</v>
      </c>
    </row>
    <row r="49" spans="1:11">
      <c r="A49" s="512"/>
      <c r="B49" s="82" t="s">
        <v>37</v>
      </c>
      <c r="C49" s="85"/>
      <c r="D49" s="85"/>
      <c r="E49" s="85">
        <v>3</v>
      </c>
      <c r="F49" s="85">
        <v>50</v>
      </c>
      <c r="G49" s="85">
        <v>27</v>
      </c>
      <c r="H49" s="85">
        <v>2</v>
      </c>
      <c r="I49" s="85"/>
      <c r="J49" s="85">
        <f>SUM(C49:I49)</f>
        <v>82</v>
      </c>
      <c r="K49" s="513"/>
    </row>
    <row r="50" spans="1:11">
      <c r="A50" s="512" t="s">
        <v>146</v>
      </c>
      <c r="B50" s="83" t="s">
        <v>36</v>
      </c>
      <c r="C50" s="84"/>
      <c r="D50" s="84"/>
      <c r="E50" s="84"/>
      <c r="F50" s="84">
        <v>7</v>
      </c>
      <c r="G50" s="84">
        <v>50</v>
      </c>
      <c r="H50" s="84">
        <v>25</v>
      </c>
      <c r="I50" s="84">
        <v>1</v>
      </c>
      <c r="J50" s="84">
        <f t="shared" ref="J50" si="24">SUM(C50:I50)</f>
        <v>83</v>
      </c>
      <c r="K50" s="513">
        <f t="shared" ref="K50" si="25">SUM(J50:J51)</f>
        <v>163</v>
      </c>
    </row>
    <row r="51" spans="1:11">
      <c r="A51" s="512"/>
      <c r="B51" s="82" t="s">
        <v>37</v>
      </c>
      <c r="C51" s="85"/>
      <c r="D51" s="85"/>
      <c r="E51" s="85"/>
      <c r="F51" s="85">
        <v>6</v>
      </c>
      <c r="G51" s="85">
        <v>40</v>
      </c>
      <c r="H51" s="85">
        <v>33</v>
      </c>
      <c r="I51" s="85">
        <v>1</v>
      </c>
      <c r="J51" s="85">
        <f>SUM(C51:I51)</f>
        <v>80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>
        <v>1</v>
      </c>
      <c r="G52" s="84">
        <v>1</v>
      </c>
      <c r="H52" s="84">
        <v>58</v>
      </c>
      <c r="I52" s="84">
        <v>14</v>
      </c>
      <c r="J52" s="84">
        <f t="shared" ref="J52" si="26">SUM(C52:I52)</f>
        <v>74</v>
      </c>
      <c r="K52" s="513">
        <f t="shared" ref="K52" si="27">SUM(J52:J53)</f>
        <v>164</v>
      </c>
    </row>
    <row r="53" spans="1:11">
      <c r="A53" s="512"/>
      <c r="B53" s="82" t="s">
        <v>37</v>
      </c>
      <c r="C53" s="85"/>
      <c r="D53" s="85"/>
      <c r="E53" s="85"/>
      <c r="F53" s="85">
        <v>1</v>
      </c>
      <c r="G53" s="85">
        <v>1</v>
      </c>
      <c r="H53" s="85">
        <v>54</v>
      </c>
      <c r="I53" s="85">
        <v>34</v>
      </c>
      <c r="J53" s="85">
        <f>SUM(C53:I53)</f>
        <v>90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/>
      <c r="H54" s="84">
        <v>8</v>
      </c>
      <c r="I54" s="84">
        <v>58</v>
      </c>
      <c r="J54" s="84">
        <f t="shared" ref="J54" si="28">SUM(C54:I54)</f>
        <v>66</v>
      </c>
      <c r="K54" s="513">
        <f t="shared" ref="K54" si="29">SUM(J54:J55)</f>
        <v>115</v>
      </c>
    </row>
    <row r="55" spans="1:11">
      <c r="A55" s="512"/>
      <c r="B55" s="82" t="s">
        <v>37</v>
      </c>
      <c r="C55" s="85"/>
      <c r="D55" s="85"/>
      <c r="E55" s="85"/>
      <c r="F55" s="85"/>
      <c r="G55" s="85"/>
      <c r="H55" s="85">
        <v>6</v>
      </c>
      <c r="I55" s="85">
        <v>43</v>
      </c>
      <c r="J55" s="85">
        <f>SUM(C55:I55)</f>
        <v>49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/>
      <c r="G56" s="84"/>
      <c r="H56" s="84">
        <v>1</v>
      </c>
      <c r="I56" s="84">
        <v>7</v>
      </c>
      <c r="J56" s="84">
        <f t="shared" ref="J56" si="30">SUM(C56:I56)</f>
        <v>8</v>
      </c>
      <c r="K56" s="513">
        <f t="shared" ref="K56" si="31">SUM(J56:J57)</f>
        <v>11</v>
      </c>
    </row>
    <row r="57" spans="1:11">
      <c r="A57" s="512"/>
      <c r="B57" s="82" t="s">
        <v>37</v>
      </c>
      <c r="C57" s="85"/>
      <c r="D57" s="85"/>
      <c r="E57" s="85"/>
      <c r="F57" s="85"/>
      <c r="G57" s="85"/>
      <c r="H57" s="85"/>
      <c r="I57" s="85">
        <v>3</v>
      </c>
      <c r="J57" s="85">
        <f>SUM(C57:I57)</f>
        <v>3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/>
      <c r="G58" s="84"/>
      <c r="H58" s="84"/>
      <c r="I58" s="84"/>
      <c r="J58" s="84">
        <f t="shared" ref="J58" si="32">SUM(C58:I58)</f>
        <v>0</v>
      </c>
      <c r="K58" s="513">
        <f t="shared" ref="K58" si="33">SUM(J58:J59)</f>
        <v>0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/>
      <c r="J59" s="85">
        <f>SUM(C59:I59)</f>
        <v>0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93</v>
      </c>
      <c r="D68" s="116">
        <f t="shared" ref="D68:J69" si="42">SUM(D40,D42,D44,D46,D48,D50,D52,D54,D56,D58,D60,D62,D64,D66,)</f>
        <v>85</v>
      </c>
      <c r="E68" s="116">
        <f t="shared" si="42"/>
        <v>75</v>
      </c>
      <c r="F68" s="116">
        <f t="shared" si="42"/>
        <v>81</v>
      </c>
      <c r="G68" s="116">
        <f t="shared" si="42"/>
        <v>81</v>
      </c>
      <c r="H68" s="116">
        <f t="shared" si="42"/>
        <v>93</v>
      </c>
      <c r="I68" s="116">
        <f t="shared" si="42"/>
        <v>80</v>
      </c>
      <c r="J68" s="117">
        <f t="shared" si="42"/>
        <v>588</v>
      </c>
      <c r="K68" s="520">
        <f>SUM(J68:J69)</f>
        <v>1192</v>
      </c>
    </row>
    <row r="69" spans="1:11">
      <c r="A69" s="519"/>
      <c r="B69" s="88" t="s">
        <v>37</v>
      </c>
      <c r="C69" s="118">
        <f>SUM(C41,C43,C45,C47,C49,C51,C53,C55,C57,C59,C61,C63,C65,C67,)</f>
        <v>86</v>
      </c>
      <c r="D69" s="118">
        <f t="shared" si="42"/>
        <v>101</v>
      </c>
      <c r="E69" s="118">
        <f t="shared" si="42"/>
        <v>84</v>
      </c>
      <c r="F69" s="118">
        <f t="shared" si="42"/>
        <v>89</v>
      </c>
      <c r="G69" s="118">
        <f t="shared" si="42"/>
        <v>68</v>
      </c>
      <c r="H69" s="118">
        <f t="shared" si="42"/>
        <v>95</v>
      </c>
      <c r="I69" s="118">
        <f t="shared" si="42"/>
        <v>81</v>
      </c>
      <c r="J69" s="119">
        <f t="shared" si="42"/>
        <v>604</v>
      </c>
      <c r="K69" s="521"/>
    </row>
    <row r="70" spans="1:11">
      <c r="A70" s="519"/>
      <c r="B70" s="78" t="s">
        <v>38</v>
      </c>
      <c r="C70" s="120">
        <f>SUM(C68:C69)</f>
        <v>179</v>
      </c>
      <c r="D70" s="120">
        <f t="shared" ref="D70:J70" si="43">SUM(D68:D69)</f>
        <v>186</v>
      </c>
      <c r="E70" s="120">
        <f t="shared" si="43"/>
        <v>159</v>
      </c>
      <c r="F70" s="120">
        <f t="shared" si="43"/>
        <v>170</v>
      </c>
      <c r="G70" s="120">
        <f t="shared" si="43"/>
        <v>149</v>
      </c>
      <c r="H70" s="120">
        <f t="shared" si="43"/>
        <v>188</v>
      </c>
      <c r="I70" s="121">
        <f t="shared" si="43"/>
        <v>161</v>
      </c>
      <c r="J70" s="110">
        <f t="shared" si="43"/>
        <v>1192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171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98</v>
      </c>
      <c r="D75" s="105">
        <f t="shared" ref="D75:I75" si="44">SUM(D5,D40,)</f>
        <v>4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102</v>
      </c>
      <c r="K75" s="523">
        <f>SUM(J75:J76)</f>
        <v>210</v>
      </c>
    </row>
    <row r="76" spans="1:11">
      <c r="A76" s="512"/>
      <c r="B76" s="82" t="s">
        <v>37</v>
      </c>
      <c r="C76" s="85">
        <f t="shared" ref="C76:I91" si="45">SUM(C6,C41,)</f>
        <v>100</v>
      </c>
      <c r="D76" s="85">
        <f t="shared" si="45"/>
        <v>8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108</v>
      </c>
      <c r="K76" s="523"/>
    </row>
    <row r="77" spans="1:11">
      <c r="A77" s="512" t="s">
        <v>142</v>
      </c>
      <c r="B77" s="104" t="s">
        <v>36</v>
      </c>
      <c r="C77" s="105">
        <f t="shared" si="45"/>
        <v>285</v>
      </c>
      <c r="D77" s="105">
        <f t="shared" si="45"/>
        <v>86</v>
      </c>
      <c r="E77" s="105">
        <f t="shared" si="45"/>
        <v>4</v>
      </c>
      <c r="F77" s="105">
        <f t="shared" si="45"/>
        <v>2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377</v>
      </c>
      <c r="K77" s="513">
        <f t="shared" ref="K77" si="47">SUM(J77:J78)</f>
        <v>735</v>
      </c>
    </row>
    <row r="78" spans="1:11">
      <c r="A78" s="512"/>
      <c r="B78" s="82" t="s">
        <v>37</v>
      </c>
      <c r="C78" s="85">
        <f t="shared" si="45"/>
        <v>251</v>
      </c>
      <c r="D78" s="85">
        <f t="shared" si="45"/>
        <v>101</v>
      </c>
      <c r="E78" s="85">
        <f t="shared" si="45"/>
        <v>6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358</v>
      </c>
      <c r="K78" s="513"/>
    </row>
    <row r="79" spans="1:11">
      <c r="A79" s="512" t="s">
        <v>143</v>
      </c>
      <c r="B79" s="104" t="s">
        <v>36</v>
      </c>
      <c r="C79" s="105">
        <f t="shared" si="45"/>
        <v>11</v>
      </c>
      <c r="D79" s="105">
        <f t="shared" si="45"/>
        <v>254</v>
      </c>
      <c r="E79" s="105">
        <f t="shared" si="45"/>
        <v>76</v>
      </c>
      <c r="F79" s="105">
        <f t="shared" si="45"/>
        <v>0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341</v>
      </c>
      <c r="K79" s="513">
        <f t="shared" ref="K79" si="49">SUM(J79:J80)</f>
        <v>704</v>
      </c>
    </row>
    <row r="80" spans="1:11">
      <c r="A80" s="512"/>
      <c r="B80" s="82" t="s">
        <v>37</v>
      </c>
      <c r="C80" s="85">
        <f t="shared" si="45"/>
        <v>8</v>
      </c>
      <c r="D80" s="85">
        <f t="shared" si="45"/>
        <v>278</v>
      </c>
      <c r="E80" s="85">
        <f t="shared" si="45"/>
        <v>74</v>
      </c>
      <c r="F80" s="85">
        <f t="shared" si="45"/>
        <v>3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363</v>
      </c>
      <c r="K80" s="513"/>
    </row>
    <row r="81" spans="1:11">
      <c r="A81" s="512" t="s">
        <v>144</v>
      </c>
      <c r="B81" s="104" t="s">
        <v>36</v>
      </c>
      <c r="C81" s="105">
        <f t="shared" si="45"/>
        <v>3</v>
      </c>
      <c r="D81" s="105">
        <f t="shared" si="45"/>
        <v>33</v>
      </c>
      <c r="E81" s="105">
        <f t="shared" si="45"/>
        <v>204</v>
      </c>
      <c r="F81" s="105">
        <f t="shared" si="45"/>
        <v>81</v>
      </c>
      <c r="G81" s="105">
        <f t="shared" si="45"/>
        <v>1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322</v>
      </c>
      <c r="K81" s="513">
        <f t="shared" ref="K81" si="51">SUM(J81:J82)</f>
        <v>662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21</v>
      </c>
      <c r="E82" s="85">
        <f t="shared" si="45"/>
        <v>231</v>
      </c>
      <c r="F82" s="85">
        <f t="shared" si="45"/>
        <v>88</v>
      </c>
      <c r="G82" s="85">
        <f t="shared" si="45"/>
        <v>0</v>
      </c>
      <c r="H82" s="85">
        <f t="shared" si="45"/>
        <v>0</v>
      </c>
      <c r="I82" s="85">
        <f t="shared" si="45"/>
        <v>0</v>
      </c>
      <c r="J82" s="85">
        <f>SUM(C82:I82)</f>
        <v>340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1</v>
      </c>
      <c r="E83" s="105">
        <f t="shared" si="45"/>
        <v>59</v>
      </c>
      <c r="F83" s="105">
        <f t="shared" si="45"/>
        <v>258</v>
      </c>
      <c r="G83" s="105">
        <f t="shared" si="45"/>
        <v>91</v>
      </c>
      <c r="H83" s="105">
        <f t="shared" si="45"/>
        <v>1</v>
      </c>
      <c r="I83" s="105">
        <f t="shared" si="45"/>
        <v>0</v>
      </c>
      <c r="J83" s="105">
        <f t="shared" ref="J83" si="52">SUM(C83:I83)</f>
        <v>410</v>
      </c>
      <c r="K83" s="513">
        <f t="shared" ref="K83" si="53">SUM(J83:J84)</f>
        <v>781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2</v>
      </c>
      <c r="E84" s="85">
        <f t="shared" si="45"/>
        <v>36</v>
      </c>
      <c r="F84" s="85">
        <f t="shared" si="45"/>
        <v>228</v>
      </c>
      <c r="G84" s="85">
        <f t="shared" si="45"/>
        <v>103</v>
      </c>
      <c r="H84" s="85">
        <f t="shared" si="45"/>
        <v>2</v>
      </c>
      <c r="I84" s="85">
        <f t="shared" si="45"/>
        <v>0</v>
      </c>
      <c r="J84" s="85">
        <f>SUM(C84:I84)</f>
        <v>371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0</v>
      </c>
      <c r="E85" s="105">
        <f t="shared" si="45"/>
        <v>4</v>
      </c>
      <c r="F85" s="105">
        <f t="shared" si="45"/>
        <v>36</v>
      </c>
      <c r="G85" s="105">
        <f t="shared" si="45"/>
        <v>256</v>
      </c>
      <c r="H85" s="105">
        <f t="shared" si="45"/>
        <v>82</v>
      </c>
      <c r="I85" s="105">
        <f t="shared" si="45"/>
        <v>2</v>
      </c>
      <c r="J85" s="105">
        <f t="shared" ref="J85" si="54">SUM(C85:I85)</f>
        <v>380</v>
      </c>
      <c r="K85" s="513">
        <f t="shared" ref="K85" si="55">SUM(J85:J86)</f>
        <v>758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4</v>
      </c>
      <c r="E86" s="85">
        <f t="shared" si="45"/>
        <v>2</v>
      </c>
      <c r="F86" s="85">
        <f t="shared" si="45"/>
        <v>49</v>
      </c>
      <c r="G86" s="85">
        <f t="shared" si="45"/>
        <v>226</v>
      </c>
      <c r="H86" s="85">
        <f t="shared" si="45"/>
        <v>95</v>
      </c>
      <c r="I86" s="85">
        <f t="shared" si="45"/>
        <v>2</v>
      </c>
      <c r="J86" s="85">
        <f>SUM(C86:I86)</f>
        <v>378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4</v>
      </c>
      <c r="G87" s="105">
        <f t="shared" si="45"/>
        <v>59</v>
      </c>
      <c r="H87" s="105">
        <f t="shared" si="45"/>
        <v>247</v>
      </c>
      <c r="I87" s="105">
        <f t="shared" si="45"/>
        <v>78</v>
      </c>
      <c r="J87" s="105">
        <f t="shared" ref="J87" si="56">SUM(C87:I87)</f>
        <v>388</v>
      </c>
      <c r="K87" s="513">
        <f t="shared" ref="K87" si="57">SUM(J87:J88)</f>
        <v>753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2</v>
      </c>
      <c r="E88" s="85">
        <f t="shared" si="45"/>
        <v>0</v>
      </c>
      <c r="F88" s="85">
        <f t="shared" si="45"/>
        <v>3</v>
      </c>
      <c r="G88" s="85">
        <f t="shared" si="45"/>
        <v>30</v>
      </c>
      <c r="H88" s="85">
        <f t="shared" si="45"/>
        <v>225</v>
      </c>
      <c r="I88" s="85">
        <f t="shared" si="45"/>
        <v>105</v>
      </c>
      <c r="J88" s="85">
        <f>SUM(C88:I88)</f>
        <v>365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5</v>
      </c>
      <c r="H89" s="105">
        <f t="shared" si="45"/>
        <v>67</v>
      </c>
      <c r="I89" s="105">
        <f t="shared" si="45"/>
        <v>267</v>
      </c>
      <c r="J89" s="105">
        <f t="shared" ref="J89" si="58">SUM(C89:I89)</f>
        <v>339</v>
      </c>
      <c r="K89" s="513">
        <f t="shared" ref="K89" si="59">SUM(J89:J90)</f>
        <v>642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3</v>
      </c>
      <c r="H90" s="85">
        <f t="shared" si="45"/>
        <v>44</v>
      </c>
      <c r="I90" s="85">
        <f t="shared" si="45"/>
        <v>256</v>
      </c>
      <c r="J90" s="85">
        <f>SUM(C90:I90)</f>
        <v>303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0</v>
      </c>
      <c r="H91" s="105">
        <f t="shared" si="45"/>
        <v>6</v>
      </c>
      <c r="I91" s="105">
        <f t="shared" si="45"/>
        <v>66</v>
      </c>
      <c r="J91" s="105">
        <f t="shared" ref="J91" si="60">SUM(C91:I91)</f>
        <v>72</v>
      </c>
      <c r="K91" s="513">
        <f t="shared" ref="K91" si="61">SUM(J91:J92)</f>
        <v>126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2</v>
      </c>
      <c r="I92" s="85">
        <f t="shared" si="62"/>
        <v>52</v>
      </c>
      <c r="J92" s="85">
        <f>SUM(C92:I92)</f>
        <v>54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0</v>
      </c>
      <c r="I93" s="105">
        <f t="shared" si="62"/>
        <v>5</v>
      </c>
      <c r="J93" s="105">
        <f t="shared" ref="J93" si="63">SUM(C93:I93)</f>
        <v>5</v>
      </c>
      <c r="K93" s="513">
        <f t="shared" ref="K93" si="64">SUM(J93:J94)</f>
        <v>8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1</v>
      </c>
      <c r="H94" s="85">
        <f t="shared" si="62"/>
        <v>0</v>
      </c>
      <c r="I94" s="85">
        <f t="shared" si="62"/>
        <v>2</v>
      </c>
      <c r="J94" s="85">
        <f>SUM(C94:I94)</f>
        <v>3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0</v>
      </c>
      <c r="J95" s="105">
        <f>SUM(C95:I95)</f>
        <v>0</v>
      </c>
      <c r="K95" s="513">
        <f t="shared" ref="K95" si="65">SUM(J95:J96)</f>
        <v>0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0</v>
      </c>
      <c r="J96" s="85">
        <f>SUM(C96:I96)</f>
        <v>0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397</v>
      </c>
      <c r="D103" s="122">
        <f t="shared" ref="D103:I104" si="72">SUM(D75,D77,D79,D81,D83,D85,D87,D89,D91,D93,D95,D97,D99,D101,)</f>
        <v>378</v>
      </c>
      <c r="E103" s="122">
        <f t="shared" si="72"/>
        <v>347</v>
      </c>
      <c r="F103" s="122">
        <f t="shared" si="72"/>
        <v>381</v>
      </c>
      <c r="G103" s="122">
        <f t="shared" si="72"/>
        <v>412</v>
      </c>
      <c r="H103" s="122">
        <f t="shared" si="72"/>
        <v>403</v>
      </c>
      <c r="I103" s="122">
        <f>SUM(I75,I77,I79,I81,I83,I85,I87,I89,I91,I93,I95,I97,I99,I101,)</f>
        <v>418</v>
      </c>
      <c r="J103" s="122">
        <f>SUM(J75,J77,J79,J81,J83,J85,J87,J89,J91,J93,J95,J97,J99,J101,)</f>
        <v>2736</v>
      </c>
      <c r="K103" s="518">
        <f>SUM(J103:J104)</f>
        <v>5379</v>
      </c>
    </row>
    <row r="104" spans="1:11">
      <c r="A104" s="517"/>
      <c r="B104" s="108" t="s">
        <v>37</v>
      </c>
      <c r="C104" s="123">
        <f>SUM(C76,C78,C80,C82,C84,C86,C88,C90,C92,C94,C96,C98,C100,C102,)</f>
        <v>359</v>
      </c>
      <c r="D104" s="123">
        <f t="shared" si="72"/>
        <v>416</v>
      </c>
      <c r="E104" s="123">
        <f t="shared" si="72"/>
        <v>349</v>
      </c>
      <c r="F104" s="123">
        <f t="shared" si="72"/>
        <v>371</v>
      </c>
      <c r="G104" s="123">
        <f t="shared" si="72"/>
        <v>363</v>
      </c>
      <c r="H104" s="123">
        <f t="shared" si="72"/>
        <v>368</v>
      </c>
      <c r="I104" s="123">
        <f t="shared" si="72"/>
        <v>417</v>
      </c>
      <c r="J104" s="123">
        <f>SUM(J76,J78,J80,J82,J84,J86,J88,J90,J92,J94,J96,J98,J100,J102,)</f>
        <v>2643</v>
      </c>
      <c r="K104" s="518"/>
    </row>
    <row r="105" spans="1:11">
      <c r="A105" s="517"/>
      <c r="B105" s="111" t="s">
        <v>38</v>
      </c>
      <c r="C105" s="124">
        <f>SUM(C103:C104)</f>
        <v>756</v>
      </c>
      <c r="D105" s="124">
        <f t="shared" ref="D105:J105" si="73">SUM(D103:D104)</f>
        <v>794</v>
      </c>
      <c r="E105" s="124">
        <f t="shared" si="73"/>
        <v>696</v>
      </c>
      <c r="F105" s="124">
        <f t="shared" si="73"/>
        <v>752</v>
      </c>
      <c r="G105" s="124">
        <f t="shared" si="73"/>
        <v>775</v>
      </c>
      <c r="H105" s="124">
        <f t="shared" si="73"/>
        <v>771</v>
      </c>
      <c r="I105" s="124">
        <f t="shared" si="73"/>
        <v>835</v>
      </c>
      <c r="J105" s="124">
        <f t="shared" si="73"/>
        <v>5379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orientation="portrait" r:id="rId1"/>
  <rowBreaks count="3" manualBreakCount="3">
    <brk id="35" max="16383" man="1"/>
    <brk id="70" max="16383" man="1"/>
    <brk id="105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43" workbookViewId="0">
      <selection activeCell="S33" sqref="S33"/>
    </sheetView>
  </sheetViews>
  <sheetFormatPr defaultColWidth="9.07421875" defaultRowHeight="14.6"/>
  <cols>
    <col min="1" max="1" width="9.07421875" style="55"/>
    <col min="2" max="2" width="6.69140625" style="55" customWidth="1"/>
    <col min="3" max="3" width="7.53515625" style="55" customWidth="1"/>
    <col min="4" max="4" width="7.07421875" style="55" customWidth="1"/>
    <col min="5" max="5" width="7.53515625" style="55" customWidth="1"/>
    <col min="6" max="6" width="8" style="55" customWidth="1"/>
    <col min="7" max="7" width="8.07421875" style="55" customWidth="1"/>
    <col min="8" max="8" width="7.69140625" style="55" customWidth="1"/>
    <col min="9" max="9" width="7.84375" style="55" customWidth="1"/>
    <col min="10" max="10" width="9.84375" style="55" customWidth="1"/>
    <col min="11" max="11" width="8.69140625" style="113" customWidth="1"/>
    <col min="12" max="16384" width="9.07421875" style="55"/>
  </cols>
  <sheetData>
    <row r="2" spans="1:11">
      <c r="A2" s="63" t="s">
        <v>172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173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321</v>
      </c>
      <c r="D5" s="84"/>
      <c r="E5" s="84"/>
      <c r="F5" s="84"/>
      <c r="G5" s="84"/>
      <c r="H5" s="84"/>
      <c r="I5" s="84"/>
      <c r="J5" s="84">
        <f>SUM(C5:I5)</f>
        <v>321</v>
      </c>
      <c r="K5" s="524">
        <f>SUM(J5:J6)</f>
        <v>637</v>
      </c>
    </row>
    <row r="6" spans="1:11">
      <c r="A6" s="512"/>
      <c r="B6" s="82" t="s">
        <v>37</v>
      </c>
      <c r="C6" s="85">
        <v>314</v>
      </c>
      <c r="D6" s="85">
        <v>2</v>
      </c>
      <c r="E6" s="85"/>
      <c r="F6" s="85"/>
      <c r="G6" s="85"/>
      <c r="H6" s="85"/>
      <c r="I6" s="85"/>
      <c r="J6" s="85">
        <f>SUM(C6:I6)</f>
        <v>316</v>
      </c>
      <c r="K6" s="524"/>
    </row>
    <row r="7" spans="1:11">
      <c r="A7" s="512" t="s">
        <v>142</v>
      </c>
      <c r="B7" s="83" t="s">
        <v>36</v>
      </c>
      <c r="C7" s="84">
        <v>756</v>
      </c>
      <c r="D7" s="84">
        <v>214</v>
      </c>
      <c r="E7" s="84">
        <v>1</v>
      </c>
      <c r="F7" s="84"/>
      <c r="G7" s="84"/>
      <c r="H7" s="84"/>
      <c r="I7" s="84"/>
      <c r="J7" s="84">
        <f t="shared" ref="J7:J31" si="0">SUM(C7:I7)</f>
        <v>971</v>
      </c>
      <c r="K7" s="524">
        <f t="shared" ref="K7" si="1">SUM(J7:J8)</f>
        <v>1935</v>
      </c>
    </row>
    <row r="8" spans="1:11">
      <c r="A8" s="512"/>
      <c r="B8" s="82" t="s">
        <v>37</v>
      </c>
      <c r="C8" s="85">
        <v>714</v>
      </c>
      <c r="D8" s="85">
        <v>249</v>
      </c>
      <c r="E8" s="85">
        <v>1</v>
      </c>
      <c r="F8" s="85"/>
      <c r="G8" s="85"/>
      <c r="H8" s="85"/>
      <c r="I8" s="85"/>
      <c r="J8" s="85">
        <f>SUM(C8:I8)</f>
        <v>964</v>
      </c>
      <c r="K8" s="524"/>
    </row>
    <row r="9" spans="1:11">
      <c r="A9" s="512" t="s">
        <v>143</v>
      </c>
      <c r="B9" s="83" t="s">
        <v>36</v>
      </c>
      <c r="C9" s="84">
        <v>109</v>
      </c>
      <c r="D9" s="84">
        <v>714</v>
      </c>
      <c r="E9" s="84">
        <v>221</v>
      </c>
      <c r="F9" s="84">
        <v>5</v>
      </c>
      <c r="G9" s="84"/>
      <c r="H9" s="84"/>
      <c r="I9" s="84"/>
      <c r="J9" s="84">
        <f t="shared" si="0"/>
        <v>1049</v>
      </c>
      <c r="K9" s="524">
        <f t="shared" ref="K9" si="2">SUM(J9:J10)</f>
        <v>2076</v>
      </c>
    </row>
    <row r="10" spans="1:11">
      <c r="A10" s="512"/>
      <c r="B10" s="82" t="s">
        <v>37</v>
      </c>
      <c r="C10" s="85">
        <v>58</v>
      </c>
      <c r="D10" s="85">
        <v>707</v>
      </c>
      <c r="E10" s="85">
        <v>260</v>
      </c>
      <c r="F10" s="85">
        <v>2</v>
      </c>
      <c r="G10" s="85"/>
      <c r="H10" s="85"/>
      <c r="I10" s="85"/>
      <c r="J10" s="85">
        <f>SUM(C10:I10)</f>
        <v>1027</v>
      </c>
      <c r="K10" s="524"/>
    </row>
    <row r="11" spans="1:11">
      <c r="A11" s="512" t="s">
        <v>144</v>
      </c>
      <c r="B11" s="83" t="s">
        <v>36</v>
      </c>
      <c r="C11" s="84">
        <v>6</v>
      </c>
      <c r="D11" s="84">
        <v>126</v>
      </c>
      <c r="E11" s="84">
        <v>659</v>
      </c>
      <c r="F11" s="84">
        <v>192</v>
      </c>
      <c r="G11" s="84">
        <v>2</v>
      </c>
      <c r="H11" s="84"/>
      <c r="I11" s="84"/>
      <c r="J11" s="84">
        <f t="shared" si="0"/>
        <v>985</v>
      </c>
      <c r="K11" s="524">
        <f t="shared" ref="K11" si="3">SUM(J11:J12)</f>
        <v>2040</v>
      </c>
    </row>
    <row r="12" spans="1:11">
      <c r="A12" s="512"/>
      <c r="B12" s="82" t="s">
        <v>37</v>
      </c>
      <c r="C12" s="85">
        <v>12</v>
      </c>
      <c r="D12" s="85">
        <v>74</v>
      </c>
      <c r="E12" s="85">
        <v>704</v>
      </c>
      <c r="F12" s="85">
        <v>262</v>
      </c>
      <c r="G12" s="85">
        <v>3</v>
      </c>
      <c r="H12" s="85"/>
      <c r="I12" s="85"/>
      <c r="J12" s="85">
        <f>SUM(C12:I12)</f>
        <v>1055</v>
      </c>
      <c r="K12" s="524"/>
    </row>
    <row r="13" spans="1:11">
      <c r="A13" s="512" t="s">
        <v>145</v>
      </c>
      <c r="B13" s="83" t="s">
        <v>36</v>
      </c>
      <c r="C13" s="84">
        <v>1</v>
      </c>
      <c r="D13" s="84">
        <v>14</v>
      </c>
      <c r="E13" s="84">
        <v>116</v>
      </c>
      <c r="F13" s="84">
        <v>690</v>
      </c>
      <c r="G13" s="84">
        <v>199</v>
      </c>
      <c r="H13" s="84">
        <v>3</v>
      </c>
      <c r="I13" s="84"/>
      <c r="J13" s="84">
        <f t="shared" si="0"/>
        <v>1023</v>
      </c>
      <c r="K13" s="524">
        <f t="shared" ref="K13" si="4">SUM(J13:J14)</f>
        <v>1990</v>
      </c>
    </row>
    <row r="14" spans="1:11">
      <c r="A14" s="512"/>
      <c r="B14" s="82" t="s">
        <v>37</v>
      </c>
      <c r="C14" s="85">
        <v>1</v>
      </c>
      <c r="D14" s="85">
        <v>7</v>
      </c>
      <c r="E14" s="85">
        <v>67</v>
      </c>
      <c r="F14" s="85">
        <v>662</v>
      </c>
      <c r="G14" s="85">
        <v>225</v>
      </c>
      <c r="H14" s="85">
        <v>5</v>
      </c>
      <c r="I14" s="85"/>
      <c r="J14" s="85">
        <f>SUM(C14:I14)</f>
        <v>967</v>
      </c>
      <c r="K14" s="524"/>
    </row>
    <row r="15" spans="1:11">
      <c r="A15" s="512" t="s">
        <v>146</v>
      </c>
      <c r="B15" s="83" t="s">
        <v>36</v>
      </c>
      <c r="C15" s="84"/>
      <c r="D15" s="84"/>
      <c r="E15" s="84">
        <v>6</v>
      </c>
      <c r="F15" s="84">
        <v>131</v>
      </c>
      <c r="G15" s="84">
        <v>612</v>
      </c>
      <c r="H15" s="84">
        <v>136</v>
      </c>
      <c r="I15" s="84">
        <v>1</v>
      </c>
      <c r="J15" s="84">
        <f t="shared" si="0"/>
        <v>886</v>
      </c>
      <c r="K15" s="524">
        <f t="shared" ref="K15" si="5">SUM(J15:J16)</f>
        <v>1816</v>
      </c>
    </row>
    <row r="16" spans="1:11">
      <c r="A16" s="512"/>
      <c r="B16" s="82" t="s">
        <v>37</v>
      </c>
      <c r="C16" s="85"/>
      <c r="D16" s="85"/>
      <c r="E16" s="85">
        <v>10</v>
      </c>
      <c r="F16" s="85">
        <v>93</v>
      </c>
      <c r="G16" s="85">
        <v>611</v>
      </c>
      <c r="H16" s="85">
        <v>211</v>
      </c>
      <c r="I16" s="85">
        <v>5</v>
      </c>
      <c r="J16" s="85">
        <f>SUM(C16:I16)</f>
        <v>930</v>
      </c>
      <c r="K16" s="524"/>
    </row>
    <row r="17" spans="1:11">
      <c r="A17" s="512" t="s">
        <v>147</v>
      </c>
      <c r="B17" s="83" t="s">
        <v>36</v>
      </c>
      <c r="C17" s="84"/>
      <c r="D17" s="84"/>
      <c r="E17" s="84"/>
      <c r="F17" s="84">
        <v>15</v>
      </c>
      <c r="G17" s="84">
        <v>151</v>
      </c>
      <c r="H17" s="84">
        <v>587</v>
      </c>
      <c r="I17" s="84">
        <v>165</v>
      </c>
      <c r="J17" s="84">
        <f t="shared" si="0"/>
        <v>918</v>
      </c>
      <c r="K17" s="524">
        <f t="shared" ref="K17" si="6">SUM(J17:J18)</f>
        <v>1839</v>
      </c>
    </row>
    <row r="18" spans="1:11">
      <c r="A18" s="512"/>
      <c r="B18" s="82" t="s">
        <v>37</v>
      </c>
      <c r="C18" s="85"/>
      <c r="D18" s="85"/>
      <c r="E18" s="85"/>
      <c r="F18" s="85">
        <v>6</v>
      </c>
      <c r="G18" s="85">
        <v>112</v>
      </c>
      <c r="H18" s="85">
        <v>589</v>
      </c>
      <c r="I18" s="85">
        <v>214</v>
      </c>
      <c r="J18" s="85">
        <f>SUM(C18:I18)</f>
        <v>921</v>
      </c>
      <c r="K18" s="524"/>
    </row>
    <row r="19" spans="1:11">
      <c r="A19" s="512" t="s">
        <v>148</v>
      </c>
      <c r="B19" s="83" t="s">
        <v>36</v>
      </c>
      <c r="C19" s="84"/>
      <c r="D19" s="84"/>
      <c r="E19" s="84"/>
      <c r="F19" s="84"/>
      <c r="G19" s="84">
        <v>12</v>
      </c>
      <c r="H19" s="84">
        <v>244</v>
      </c>
      <c r="I19" s="84">
        <v>609</v>
      </c>
      <c r="J19" s="84">
        <f t="shared" si="0"/>
        <v>865</v>
      </c>
      <c r="K19" s="524">
        <f t="shared" ref="K19" si="7">SUM(J19:J20)</f>
        <v>1749</v>
      </c>
    </row>
    <row r="20" spans="1:11">
      <c r="A20" s="512"/>
      <c r="B20" s="82" t="s">
        <v>37</v>
      </c>
      <c r="C20" s="85"/>
      <c r="D20" s="85"/>
      <c r="E20" s="85"/>
      <c r="F20" s="85">
        <v>1</v>
      </c>
      <c r="G20" s="85">
        <v>8</v>
      </c>
      <c r="H20" s="85">
        <v>188</v>
      </c>
      <c r="I20" s="85">
        <v>687</v>
      </c>
      <c r="J20" s="85">
        <f>SUM(C20:I20)</f>
        <v>884</v>
      </c>
      <c r="K20" s="524"/>
    </row>
    <row r="21" spans="1:11">
      <c r="A21" s="512" t="s">
        <v>149</v>
      </c>
      <c r="B21" s="83" t="s">
        <v>36</v>
      </c>
      <c r="C21" s="84"/>
      <c r="D21" s="84"/>
      <c r="E21" s="84"/>
      <c r="F21" s="84"/>
      <c r="G21" s="84">
        <v>1</v>
      </c>
      <c r="H21" s="84">
        <v>34</v>
      </c>
      <c r="I21" s="84">
        <v>218</v>
      </c>
      <c r="J21" s="84">
        <f t="shared" si="0"/>
        <v>253</v>
      </c>
      <c r="K21" s="524">
        <f t="shared" ref="K21" si="8">SUM(J21:J22)</f>
        <v>378</v>
      </c>
    </row>
    <row r="22" spans="1:11">
      <c r="A22" s="512"/>
      <c r="B22" s="82" t="s">
        <v>37</v>
      </c>
      <c r="C22" s="85"/>
      <c r="D22" s="85"/>
      <c r="E22" s="85"/>
      <c r="F22" s="85"/>
      <c r="G22" s="85"/>
      <c r="H22" s="85">
        <v>9</v>
      </c>
      <c r="I22" s="85">
        <v>116</v>
      </c>
      <c r="J22" s="85">
        <f>SUM(C22:I22)</f>
        <v>125</v>
      </c>
      <c r="K22" s="524"/>
    </row>
    <row r="23" spans="1:11">
      <c r="A23" s="512" t="s">
        <v>150</v>
      </c>
      <c r="B23" s="83" t="s">
        <v>36</v>
      </c>
      <c r="C23" s="84"/>
      <c r="D23" s="84"/>
      <c r="E23" s="84"/>
      <c r="F23" s="84"/>
      <c r="G23" s="84"/>
      <c r="H23" s="84">
        <v>2</v>
      </c>
      <c r="I23" s="84">
        <v>28</v>
      </c>
      <c r="J23" s="84">
        <f t="shared" si="0"/>
        <v>30</v>
      </c>
      <c r="K23" s="524">
        <f t="shared" ref="K23" si="9">SUM(J23:J24)</f>
        <v>43</v>
      </c>
    </row>
    <row r="24" spans="1:11">
      <c r="A24" s="512"/>
      <c r="B24" s="82" t="s">
        <v>37</v>
      </c>
      <c r="C24" s="85"/>
      <c r="D24" s="85"/>
      <c r="E24" s="85"/>
      <c r="F24" s="85"/>
      <c r="G24" s="85"/>
      <c r="H24" s="85"/>
      <c r="I24" s="85">
        <v>13</v>
      </c>
      <c r="J24" s="85">
        <f>SUM(C24:I24)</f>
        <v>13</v>
      </c>
      <c r="K24" s="524"/>
    </row>
    <row r="25" spans="1:11">
      <c r="A25" s="512" t="s">
        <v>151</v>
      </c>
      <c r="B25" s="83" t="s">
        <v>36</v>
      </c>
      <c r="C25" s="84"/>
      <c r="D25" s="84"/>
      <c r="E25" s="84"/>
      <c r="F25" s="84"/>
      <c r="G25" s="84"/>
      <c r="H25" s="84"/>
      <c r="I25" s="84">
        <v>3</v>
      </c>
      <c r="J25" s="84">
        <f t="shared" si="0"/>
        <v>3</v>
      </c>
      <c r="K25" s="524">
        <f t="shared" ref="K25" si="10">SUM(J25:J26)</f>
        <v>4</v>
      </c>
    </row>
    <row r="26" spans="1:11">
      <c r="A26" s="512"/>
      <c r="B26" s="82" t="s">
        <v>37</v>
      </c>
      <c r="C26" s="85"/>
      <c r="D26" s="85"/>
      <c r="E26" s="85"/>
      <c r="F26" s="85"/>
      <c r="G26" s="85">
        <v>1</v>
      </c>
      <c r="H26" s="85"/>
      <c r="I26" s="85"/>
      <c r="J26" s="85">
        <f>SUM(C26:I26)</f>
        <v>1</v>
      </c>
      <c r="K26" s="524"/>
    </row>
    <row r="27" spans="1:11">
      <c r="A27" s="512" t="s">
        <v>152</v>
      </c>
      <c r="B27" s="83" t="s">
        <v>36</v>
      </c>
      <c r="C27" s="84"/>
      <c r="D27" s="84"/>
      <c r="E27" s="84"/>
      <c r="F27" s="84"/>
      <c r="G27" s="84"/>
      <c r="H27" s="84"/>
      <c r="I27" s="84">
        <v>1</v>
      </c>
      <c r="J27" s="84">
        <f t="shared" si="0"/>
        <v>1</v>
      </c>
      <c r="K27" s="524">
        <f t="shared" ref="K27" si="11">SUM(J27:J28)</f>
        <v>1</v>
      </c>
    </row>
    <row r="28" spans="1:1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1193</v>
      </c>
      <c r="D33" s="90">
        <f t="shared" ref="D33:J34" si="14">SUM(D5,D7,D9,D11,D13,D15,D17,D19,D21,D23,D25,D27,D29,D31,)</f>
        <v>1068</v>
      </c>
      <c r="E33" s="90">
        <f t="shared" si="14"/>
        <v>1003</v>
      </c>
      <c r="F33" s="90">
        <f t="shared" si="14"/>
        <v>1033</v>
      </c>
      <c r="G33" s="90">
        <f t="shared" si="14"/>
        <v>977</v>
      </c>
      <c r="H33" s="90">
        <f t="shared" si="14"/>
        <v>1006</v>
      </c>
      <c r="I33" s="90">
        <f t="shared" si="14"/>
        <v>1025</v>
      </c>
      <c r="J33" s="114">
        <f t="shared" si="14"/>
        <v>7305</v>
      </c>
      <c r="K33" s="524">
        <f>SUM(J33:J34)</f>
        <v>14508</v>
      </c>
    </row>
    <row r="34" spans="1:11">
      <c r="A34" s="525"/>
      <c r="B34" s="88" t="s">
        <v>37</v>
      </c>
      <c r="C34" s="91">
        <f>SUM(C6,C8,C10,C12,C14,C16,C18,C20,C22,C24,C26,C28,C30,C32,)</f>
        <v>1099</v>
      </c>
      <c r="D34" s="91">
        <f t="shared" si="14"/>
        <v>1039</v>
      </c>
      <c r="E34" s="91">
        <f t="shared" si="14"/>
        <v>1042</v>
      </c>
      <c r="F34" s="91">
        <f t="shared" si="14"/>
        <v>1026</v>
      </c>
      <c r="G34" s="91">
        <f t="shared" si="14"/>
        <v>960</v>
      </c>
      <c r="H34" s="91">
        <f t="shared" si="14"/>
        <v>1002</v>
      </c>
      <c r="I34" s="91">
        <f t="shared" si="14"/>
        <v>1035</v>
      </c>
      <c r="J34" s="115">
        <f t="shared" si="14"/>
        <v>7203</v>
      </c>
      <c r="K34" s="524"/>
    </row>
    <row r="35" spans="1:11">
      <c r="A35" s="525"/>
      <c r="B35" s="78" t="s">
        <v>38</v>
      </c>
      <c r="C35" s="92">
        <f>SUM(C33:C34)</f>
        <v>2292</v>
      </c>
      <c r="D35" s="92">
        <f t="shared" ref="D35:J35" si="15">SUM(D33:D34)</f>
        <v>2107</v>
      </c>
      <c r="E35" s="92">
        <f t="shared" si="15"/>
        <v>2045</v>
      </c>
      <c r="F35" s="92">
        <f t="shared" si="15"/>
        <v>2059</v>
      </c>
      <c r="G35" s="92">
        <f t="shared" si="15"/>
        <v>1937</v>
      </c>
      <c r="H35" s="92">
        <f t="shared" si="15"/>
        <v>2008</v>
      </c>
      <c r="I35" s="92">
        <f t="shared" si="15"/>
        <v>2060</v>
      </c>
      <c r="J35" s="92">
        <f t="shared" si="15"/>
        <v>14508</v>
      </c>
      <c r="K35" s="93"/>
    </row>
    <row r="36" spans="1:11"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174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20</v>
      </c>
      <c r="D40" s="84"/>
      <c r="E40" s="84"/>
      <c r="F40" s="84"/>
      <c r="G40" s="84"/>
      <c r="H40" s="84"/>
      <c r="I40" s="84"/>
      <c r="J40" s="84">
        <f>SUM(C40:I40)</f>
        <v>20</v>
      </c>
      <c r="K40" s="513">
        <f>SUM(J40:J41)</f>
        <v>47</v>
      </c>
    </row>
    <row r="41" spans="1:11">
      <c r="A41" s="512"/>
      <c r="B41" s="82" t="s">
        <v>37</v>
      </c>
      <c r="C41" s="85">
        <v>27</v>
      </c>
      <c r="D41" s="85"/>
      <c r="E41" s="85"/>
      <c r="F41" s="85"/>
      <c r="G41" s="85"/>
      <c r="H41" s="85"/>
      <c r="I41" s="85"/>
      <c r="J41" s="85">
        <f>SUM(C41:I41)</f>
        <v>27</v>
      </c>
      <c r="K41" s="513"/>
    </row>
    <row r="42" spans="1:11">
      <c r="A42" s="512" t="s">
        <v>142</v>
      </c>
      <c r="B42" s="83" t="s">
        <v>36</v>
      </c>
      <c r="C42" s="84">
        <v>52</v>
      </c>
      <c r="D42" s="84">
        <v>18</v>
      </c>
      <c r="E42" s="84"/>
      <c r="F42" s="84"/>
      <c r="G42" s="84"/>
      <c r="H42" s="84"/>
      <c r="I42" s="84"/>
      <c r="J42" s="84">
        <f t="shared" ref="J42" si="16">SUM(C42:I42)</f>
        <v>70</v>
      </c>
      <c r="K42" s="513">
        <f t="shared" ref="K42" si="17">SUM(J42:J43)</f>
        <v>121</v>
      </c>
    </row>
    <row r="43" spans="1:11">
      <c r="A43" s="512"/>
      <c r="B43" s="82" t="s">
        <v>37</v>
      </c>
      <c r="C43" s="85">
        <v>34</v>
      </c>
      <c r="D43" s="85">
        <v>17</v>
      </c>
      <c r="E43" s="85"/>
      <c r="F43" s="85"/>
      <c r="G43" s="85"/>
      <c r="H43" s="85"/>
      <c r="I43" s="85"/>
      <c r="J43" s="85">
        <f>SUM(C43:I43)</f>
        <v>51</v>
      </c>
      <c r="K43" s="513"/>
    </row>
    <row r="44" spans="1:11">
      <c r="A44" s="512" t="s">
        <v>143</v>
      </c>
      <c r="B44" s="83" t="s">
        <v>36</v>
      </c>
      <c r="C44" s="84">
        <v>8</v>
      </c>
      <c r="D44" s="84">
        <v>40</v>
      </c>
      <c r="E44" s="84">
        <v>13</v>
      </c>
      <c r="F44" s="84"/>
      <c r="G44" s="84"/>
      <c r="H44" s="84"/>
      <c r="I44" s="84"/>
      <c r="J44" s="84">
        <f t="shared" ref="J44" si="18">SUM(C44:I44)</f>
        <v>61</v>
      </c>
      <c r="K44" s="513">
        <f t="shared" ref="K44" si="19">SUM(J44:J45)</f>
        <v>132</v>
      </c>
    </row>
    <row r="45" spans="1:11">
      <c r="A45" s="512"/>
      <c r="B45" s="82" t="s">
        <v>37</v>
      </c>
      <c r="C45" s="85">
        <v>7</v>
      </c>
      <c r="D45" s="85">
        <v>44</v>
      </c>
      <c r="E45" s="85">
        <v>20</v>
      </c>
      <c r="F45" s="85"/>
      <c r="G45" s="85"/>
      <c r="H45" s="85"/>
      <c r="I45" s="85"/>
      <c r="J45" s="85">
        <f>SUM(C45:I45)</f>
        <v>71</v>
      </c>
      <c r="K45" s="513"/>
    </row>
    <row r="46" spans="1:11">
      <c r="A46" s="512" t="s">
        <v>144</v>
      </c>
      <c r="B46" s="83" t="s">
        <v>36</v>
      </c>
      <c r="C46" s="84"/>
      <c r="D46" s="84">
        <v>10</v>
      </c>
      <c r="E46" s="84">
        <v>32</v>
      </c>
      <c r="F46" s="84">
        <v>15</v>
      </c>
      <c r="G46" s="84"/>
      <c r="H46" s="84"/>
      <c r="I46" s="84"/>
      <c r="J46" s="84">
        <f t="shared" ref="J46" si="20">SUM(C46:I46)</f>
        <v>57</v>
      </c>
      <c r="K46" s="513">
        <f t="shared" ref="K46" si="21">SUM(J46:J47)</f>
        <v>127</v>
      </c>
    </row>
    <row r="47" spans="1:11">
      <c r="A47" s="512"/>
      <c r="B47" s="82" t="s">
        <v>37</v>
      </c>
      <c r="C47" s="85"/>
      <c r="D47" s="85">
        <v>4</v>
      </c>
      <c r="E47" s="85">
        <v>45</v>
      </c>
      <c r="F47" s="85">
        <v>21</v>
      </c>
      <c r="G47" s="85"/>
      <c r="H47" s="85"/>
      <c r="I47" s="85"/>
      <c r="J47" s="85">
        <f>SUM(C47:I47)</f>
        <v>70</v>
      </c>
      <c r="K47" s="513"/>
    </row>
    <row r="48" spans="1:11">
      <c r="A48" s="512" t="s">
        <v>145</v>
      </c>
      <c r="B48" s="83" t="s">
        <v>36</v>
      </c>
      <c r="C48" s="84"/>
      <c r="D48" s="84">
        <v>0</v>
      </c>
      <c r="E48" s="84">
        <v>10</v>
      </c>
      <c r="F48" s="84">
        <v>53</v>
      </c>
      <c r="G48" s="84">
        <v>14</v>
      </c>
      <c r="H48" s="84"/>
      <c r="I48" s="84"/>
      <c r="J48" s="84">
        <f t="shared" ref="J48" si="22">SUM(C48:I48)</f>
        <v>77</v>
      </c>
      <c r="K48" s="513">
        <f t="shared" ref="K48" si="23">SUM(J48:J49)</f>
        <v>138</v>
      </c>
    </row>
    <row r="49" spans="1:11">
      <c r="A49" s="512"/>
      <c r="B49" s="82" t="s">
        <v>37</v>
      </c>
      <c r="C49" s="85"/>
      <c r="D49" s="85">
        <v>0</v>
      </c>
      <c r="E49" s="85">
        <v>2</v>
      </c>
      <c r="F49" s="85">
        <v>45</v>
      </c>
      <c r="G49" s="85">
        <v>14</v>
      </c>
      <c r="H49" s="85"/>
      <c r="I49" s="85"/>
      <c r="J49" s="85">
        <f>SUM(C49:I49)</f>
        <v>61</v>
      </c>
      <c r="K49" s="513"/>
    </row>
    <row r="50" spans="1:11">
      <c r="A50" s="512" t="s">
        <v>146</v>
      </c>
      <c r="B50" s="83" t="s">
        <v>36</v>
      </c>
      <c r="C50" s="84"/>
      <c r="D50" s="84">
        <v>1</v>
      </c>
      <c r="E50" s="84">
        <v>1</v>
      </c>
      <c r="F50" s="84">
        <v>6</v>
      </c>
      <c r="G50" s="84">
        <v>49</v>
      </c>
      <c r="H50" s="84">
        <v>13</v>
      </c>
      <c r="I50" s="84">
        <v>0</v>
      </c>
      <c r="J50" s="84">
        <f t="shared" ref="J50" si="24">SUM(C50:I50)</f>
        <v>70</v>
      </c>
      <c r="K50" s="513">
        <f t="shared" ref="K50" si="25">SUM(J50:J51)</f>
        <v>133</v>
      </c>
    </row>
    <row r="51" spans="1:11">
      <c r="A51" s="512"/>
      <c r="B51" s="82" t="s">
        <v>37</v>
      </c>
      <c r="C51" s="85"/>
      <c r="D51" s="85"/>
      <c r="E51" s="85"/>
      <c r="F51" s="85">
        <v>5</v>
      </c>
      <c r="G51" s="85">
        <v>41</v>
      </c>
      <c r="H51" s="85">
        <v>17</v>
      </c>
      <c r="I51" s="85">
        <v>0</v>
      </c>
      <c r="J51" s="85">
        <f>SUM(C51:I51)</f>
        <v>63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>
        <v>1</v>
      </c>
      <c r="G52" s="84">
        <v>8</v>
      </c>
      <c r="H52" s="84">
        <v>41</v>
      </c>
      <c r="I52" s="84">
        <v>7</v>
      </c>
      <c r="J52" s="84">
        <f t="shared" ref="J52" si="26">SUM(C52:I52)</f>
        <v>57</v>
      </c>
      <c r="K52" s="513">
        <f t="shared" ref="K52" si="27">SUM(J52:J53)</f>
        <v>120</v>
      </c>
    </row>
    <row r="53" spans="1:11">
      <c r="A53" s="512"/>
      <c r="B53" s="82" t="s">
        <v>37</v>
      </c>
      <c r="C53" s="85"/>
      <c r="D53" s="85"/>
      <c r="E53" s="85"/>
      <c r="F53" s="85"/>
      <c r="G53" s="85">
        <v>2</v>
      </c>
      <c r="H53" s="85">
        <v>49</v>
      </c>
      <c r="I53" s="85">
        <v>12</v>
      </c>
      <c r="J53" s="85">
        <f>SUM(C53:I53)</f>
        <v>63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/>
      <c r="H54" s="84">
        <v>12</v>
      </c>
      <c r="I54" s="84">
        <v>34</v>
      </c>
      <c r="J54" s="84">
        <f t="shared" ref="J54" si="28">SUM(C54:I54)</f>
        <v>46</v>
      </c>
      <c r="K54" s="513">
        <f t="shared" ref="K54" si="29">SUM(J54:J55)</f>
        <v>85</v>
      </c>
    </row>
    <row r="55" spans="1:11">
      <c r="A55" s="512"/>
      <c r="B55" s="82" t="s">
        <v>37</v>
      </c>
      <c r="C55" s="85"/>
      <c r="D55" s="85"/>
      <c r="E55" s="85"/>
      <c r="F55" s="85"/>
      <c r="G55" s="85"/>
      <c r="H55" s="85">
        <v>3</v>
      </c>
      <c r="I55" s="85">
        <v>36</v>
      </c>
      <c r="J55" s="85">
        <f>SUM(C55:I55)</f>
        <v>39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/>
      <c r="G56" s="84"/>
      <c r="H56" s="84">
        <v>0</v>
      </c>
      <c r="I56" s="84">
        <v>5</v>
      </c>
      <c r="J56" s="84">
        <f t="shared" ref="J56" si="30">SUM(C56:I56)</f>
        <v>5</v>
      </c>
      <c r="K56" s="513">
        <f t="shared" ref="K56" si="31">SUM(J56:J57)</f>
        <v>11</v>
      </c>
    </row>
    <row r="57" spans="1:11">
      <c r="A57" s="512"/>
      <c r="B57" s="82" t="s">
        <v>37</v>
      </c>
      <c r="C57" s="85"/>
      <c r="D57" s="85"/>
      <c r="E57" s="85"/>
      <c r="F57" s="85"/>
      <c r="G57" s="85"/>
      <c r="H57" s="85">
        <v>1</v>
      </c>
      <c r="I57" s="85">
        <v>5</v>
      </c>
      <c r="J57" s="85">
        <f>SUM(C57:I57)</f>
        <v>6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/>
      <c r="G58" s="84"/>
      <c r="H58" s="84"/>
      <c r="I58" s="84">
        <v>1</v>
      </c>
      <c r="J58" s="84">
        <f t="shared" ref="J58" si="32">SUM(C58:I58)</f>
        <v>1</v>
      </c>
      <c r="K58" s="513">
        <f t="shared" ref="K58" si="33">SUM(J58:J59)</f>
        <v>2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>
        <v>1</v>
      </c>
      <c r="J59" s="85">
        <f>SUM(C59:I59)</f>
        <v>1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80</v>
      </c>
      <c r="D68" s="116">
        <f t="shared" ref="D68:J69" si="42">SUM(D40,D42,D44,D46,D48,D50,D52,D54,D56,D58,D60,D62,D64,D66,)</f>
        <v>69</v>
      </c>
      <c r="E68" s="116">
        <f t="shared" si="42"/>
        <v>56</v>
      </c>
      <c r="F68" s="116">
        <f t="shared" si="42"/>
        <v>75</v>
      </c>
      <c r="G68" s="116">
        <f t="shared" si="42"/>
        <v>71</v>
      </c>
      <c r="H68" s="116">
        <f t="shared" si="42"/>
        <v>66</v>
      </c>
      <c r="I68" s="116">
        <f t="shared" si="42"/>
        <v>47</v>
      </c>
      <c r="J68" s="117">
        <f t="shared" si="42"/>
        <v>464</v>
      </c>
      <c r="K68" s="520">
        <f>SUM(J68:J69)</f>
        <v>916</v>
      </c>
    </row>
    <row r="69" spans="1:11">
      <c r="A69" s="519"/>
      <c r="B69" s="88" t="s">
        <v>37</v>
      </c>
      <c r="C69" s="118">
        <f>SUM(C41,C43,C45,C47,C49,C51,C53,C55,C57,C59,C61,C63,C65,C67,)</f>
        <v>68</v>
      </c>
      <c r="D69" s="118">
        <f t="shared" si="42"/>
        <v>65</v>
      </c>
      <c r="E69" s="118">
        <f t="shared" si="42"/>
        <v>67</v>
      </c>
      <c r="F69" s="118">
        <f t="shared" si="42"/>
        <v>71</v>
      </c>
      <c r="G69" s="118">
        <f t="shared" si="42"/>
        <v>57</v>
      </c>
      <c r="H69" s="118">
        <f t="shared" si="42"/>
        <v>70</v>
      </c>
      <c r="I69" s="118">
        <f t="shared" si="42"/>
        <v>54</v>
      </c>
      <c r="J69" s="119">
        <f t="shared" si="42"/>
        <v>452</v>
      </c>
      <c r="K69" s="521"/>
    </row>
    <row r="70" spans="1:11">
      <c r="A70" s="519"/>
      <c r="B70" s="78" t="s">
        <v>38</v>
      </c>
      <c r="C70" s="120">
        <f>SUM(C68:C69)</f>
        <v>148</v>
      </c>
      <c r="D70" s="120">
        <f t="shared" ref="D70:J70" si="43">SUM(D68:D69)</f>
        <v>134</v>
      </c>
      <c r="E70" s="120">
        <f t="shared" si="43"/>
        <v>123</v>
      </c>
      <c r="F70" s="120">
        <f t="shared" si="43"/>
        <v>146</v>
      </c>
      <c r="G70" s="120">
        <f t="shared" si="43"/>
        <v>128</v>
      </c>
      <c r="H70" s="120">
        <f t="shared" si="43"/>
        <v>136</v>
      </c>
      <c r="I70" s="121">
        <f t="shared" si="43"/>
        <v>101</v>
      </c>
      <c r="J70" s="110">
        <f t="shared" si="43"/>
        <v>916</v>
      </c>
      <c r="K70" s="96"/>
    </row>
    <row r="71" spans="1:11"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175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341</v>
      </c>
      <c r="D75" s="105">
        <f t="shared" ref="D75:I75" si="44">SUM(D5,D40,)</f>
        <v>0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341</v>
      </c>
      <c r="K75" s="532">
        <f>SUM(J75:J76)</f>
        <v>684</v>
      </c>
    </row>
    <row r="76" spans="1:11">
      <c r="A76" s="512"/>
      <c r="B76" s="82" t="s">
        <v>37</v>
      </c>
      <c r="C76" s="85">
        <f t="shared" ref="C76:I91" si="45">SUM(C6,C41,)</f>
        <v>341</v>
      </c>
      <c r="D76" s="85">
        <f t="shared" si="45"/>
        <v>2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343</v>
      </c>
      <c r="K76" s="533"/>
    </row>
    <row r="77" spans="1:11">
      <c r="A77" s="512" t="s">
        <v>142</v>
      </c>
      <c r="B77" s="104" t="s">
        <v>36</v>
      </c>
      <c r="C77" s="105">
        <f t="shared" si="45"/>
        <v>808</v>
      </c>
      <c r="D77" s="105">
        <f t="shared" si="45"/>
        <v>232</v>
      </c>
      <c r="E77" s="105">
        <f t="shared" si="45"/>
        <v>1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1041</v>
      </c>
      <c r="K77" s="527">
        <f t="shared" ref="K77" si="47">SUM(J77:J78)</f>
        <v>2056</v>
      </c>
    </row>
    <row r="78" spans="1:11">
      <c r="A78" s="512"/>
      <c r="B78" s="82" t="s">
        <v>37</v>
      </c>
      <c r="C78" s="85">
        <f t="shared" si="45"/>
        <v>748</v>
      </c>
      <c r="D78" s="85">
        <f t="shared" si="45"/>
        <v>266</v>
      </c>
      <c r="E78" s="85">
        <f t="shared" si="45"/>
        <v>1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1015</v>
      </c>
      <c r="K78" s="528"/>
    </row>
    <row r="79" spans="1:11">
      <c r="A79" s="512" t="s">
        <v>143</v>
      </c>
      <c r="B79" s="104" t="s">
        <v>36</v>
      </c>
      <c r="C79" s="105">
        <f t="shared" si="45"/>
        <v>117</v>
      </c>
      <c r="D79" s="105">
        <f t="shared" si="45"/>
        <v>754</v>
      </c>
      <c r="E79" s="105">
        <f t="shared" si="45"/>
        <v>234</v>
      </c>
      <c r="F79" s="105">
        <f t="shared" si="45"/>
        <v>5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1110</v>
      </c>
      <c r="K79" s="527">
        <f t="shared" ref="K79" si="49">SUM(J79:J80)</f>
        <v>2208</v>
      </c>
    </row>
    <row r="80" spans="1:11">
      <c r="A80" s="512"/>
      <c r="B80" s="82" t="s">
        <v>37</v>
      </c>
      <c r="C80" s="85">
        <f t="shared" si="45"/>
        <v>65</v>
      </c>
      <c r="D80" s="85">
        <f t="shared" si="45"/>
        <v>751</v>
      </c>
      <c r="E80" s="85">
        <f t="shared" si="45"/>
        <v>280</v>
      </c>
      <c r="F80" s="85">
        <f t="shared" si="45"/>
        <v>2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1098</v>
      </c>
      <c r="K80" s="528"/>
    </row>
    <row r="81" spans="1:11">
      <c r="A81" s="512" t="s">
        <v>144</v>
      </c>
      <c r="B81" s="104" t="s">
        <v>36</v>
      </c>
      <c r="C81" s="105">
        <f t="shared" si="45"/>
        <v>6</v>
      </c>
      <c r="D81" s="105">
        <f t="shared" si="45"/>
        <v>136</v>
      </c>
      <c r="E81" s="105">
        <f t="shared" si="45"/>
        <v>691</v>
      </c>
      <c r="F81" s="105">
        <f t="shared" si="45"/>
        <v>207</v>
      </c>
      <c r="G81" s="105">
        <f t="shared" si="45"/>
        <v>2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1042</v>
      </c>
      <c r="K81" s="527">
        <f t="shared" ref="K81" si="51">SUM(J81:J82)</f>
        <v>2167</v>
      </c>
    </row>
    <row r="82" spans="1:11">
      <c r="A82" s="512"/>
      <c r="B82" s="82" t="s">
        <v>37</v>
      </c>
      <c r="C82" s="85">
        <f t="shared" si="45"/>
        <v>12</v>
      </c>
      <c r="D82" s="85">
        <f t="shared" si="45"/>
        <v>78</v>
      </c>
      <c r="E82" s="85">
        <f t="shared" si="45"/>
        <v>749</v>
      </c>
      <c r="F82" s="85">
        <f t="shared" si="45"/>
        <v>283</v>
      </c>
      <c r="G82" s="85">
        <f t="shared" si="45"/>
        <v>3</v>
      </c>
      <c r="H82" s="85">
        <f t="shared" si="45"/>
        <v>0</v>
      </c>
      <c r="I82" s="85">
        <f t="shared" si="45"/>
        <v>0</v>
      </c>
      <c r="J82" s="85">
        <f>SUM(C82:I82)</f>
        <v>1125</v>
      </c>
      <c r="K82" s="528"/>
    </row>
    <row r="83" spans="1:11">
      <c r="A83" s="512" t="s">
        <v>145</v>
      </c>
      <c r="B83" s="104" t="s">
        <v>36</v>
      </c>
      <c r="C83" s="105">
        <f t="shared" si="45"/>
        <v>1</v>
      </c>
      <c r="D83" s="105">
        <f t="shared" si="45"/>
        <v>14</v>
      </c>
      <c r="E83" s="105">
        <f t="shared" si="45"/>
        <v>126</v>
      </c>
      <c r="F83" s="105">
        <f t="shared" si="45"/>
        <v>743</v>
      </c>
      <c r="G83" s="105">
        <f t="shared" si="45"/>
        <v>213</v>
      </c>
      <c r="H83" s="105">
        <f t="shared" si="45"/>
        <v>3</v>
      </c>
      <c r="I83" s="105">
        <f t="shared" si="45"/>
        <v>0</v>
      </c>
      <c r="J83" s="105">
        <f t="shared" ref="J83" si="52">SUM(C83:I83)</f>
        <v>1100</v>
      </c>
      <c r="K83" s="527">
        <f t="shared" ref="K83" si="53">SUM(J83:J84)</f>
        <v>2128</v>
      </c>
    </row>
    <row r="84" spans="1:11">
      <c r="A84" s="512"/>
      <c r="B84" s="82" t="s">
        <v>37</v>
      </c>
      <c r="C84" s="85">
        <f t="shared" si="45"/>
        <v>1</v>
      </c>
      <c r="D84" s="85">
        <f t="shared" si="45"/>
        <v>7</v>
      </c>
      <c r="E84" s="85">
        <f t="shared" si="45"/>
        <v>69</v>
      </c>
      <c r="F84" s="85">
        <f t="shared" si="45"/>
        <v>707</v>
      </c>
      <c r="G84" s="85">
        <f t="shared" si="45"/>
        <v>239</v>
      </c>
      <c r="H84" s="85">
        <f t="shared" si="45"/>
        <v>5</v>
      </c>
      <c r="I84" s="85">
        <f t="shared" si="45"/>
        <v>0</v>
      </c>
      <c r="J84" s="85">
        <f>SUM(C84:I84)</f>
        <v>1028</v>
      </c>
      <c r="K84" s="528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1</v>
      </c>
      <c r="E85" s="105">
        <f t="shared" si="45"/>
        <v>7</v>
      </c>
      <c r="F85" s="105">
        <f t="shared" si="45"/>
        <v>137</v>
      </c>
      <c r="G85" s="105">
        <f t="shared" si="45"/>
        <v>661</v>
      </c>
      <c r="H85" s="105">
        <f t="shared" si="45"/>
        <v>149</v>
      </c>
      <c r="I85" s="105">
        <f t="shared" si="45"/>
        <v>1</v>
      </c>
      <c r="J85" s="105">
        <f t="shared" ref="J85" si="54">SUM(C85:I85)</f>
        <v>956</v>
      </c>
      <c r="K85" s="527">
        <f t="shared" ref="K85" si="55">SUM(J85:J86)</f>
        <v>1949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10</v>
      </c>
      <c r="F86" s="85">
        <f t="shared" si="45"/>
        <v>98</v>
      </c>
      <c r="G86" s="85">
        <f t="shared" si="45"/>
        <v>652</v>
      </c>
      <c r="H86" s="85">
        <f t="shared" si="45"/>
        <v>228</v>
      </c>
      <c r="I86" s="85">
        <f t="shared" si="45"/>
        <v>5</v>
      </c>
      <c r="J86" s="85">
        <f>SUM(C86:I86)</f>
        <v>993</v>
      </c>
      <c r="K86" s="528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16</v>
      </c>
      <c r="G87" s="105">
        <f t="shared" si="45"/>
        <v>159</v>
      </c>
      <c r="H87" s="105">
        <f t="shared" si="45"/>
        <v>628</v>
      </c>
      <c r="I87" s="105">
        <f t="shared" si="45"/>
        <v>172</v>
      </c>
      <c r="J87" s="105">
        <f t="shared" ref="J87" si="56">SUM(C87:I87)</f>
        <v>975</v>
      </c>
      <c r="K87" s="527">
        <f t="shared" ref="K87" si="57">SUM(J87:J88)</f>
        <v>1959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6</v>
      </c>
      <c r="G88" s="85">
        <f t="shared" si="45"/>
        <v>114</v>
      </c>
      <c r="H88" s="85">
        <f t="shared" si="45"/>
        <v>638</v>
      </c>
      <c r="I88" s="85">
        <f t="shared" si="45"/>
        <v>226</v>
      </c>
      <c r="J88" s="85">
        <f>SUM(C88:I88)</f>
        <v>984</v>
      </c>
      <c r="K88" s="528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12</v>
      </c>
      <c r="H89" s="105">
        <f t="shared" si="45"/>
        <v>256</v>
      </c>
      <c r="I89" s="105">
        <f t="shared" si="45"/>
        <v>643</v>
      </c>
      <c r="J89" s="105">
        <f t="shared" ref="J89" si="58">SUM(C89:I89)</f>
        <v>911</v>
      </c>
      <c r="K89" s="527">
        <f t="shared" ref="K89" si="59">SUM(J89:J90)</f>
        <v>1834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1</v>
      </c>
      <c r="G90" s="85">
        <f t="shared" si="45"/>
        <v>8</v>
      </c>
      <c r="H90" s="85">
        <f t="shared" si="45"/>
        <v>191</v>
      </c>
      <c r="I90" s="85">
        <f t="shared" si="45"/>
        <v>723</v>
      </c>
      <c r="J90" s="85">
        <f>SUM(C90:I90)</f>
        <v>923</v>
      </c>
      <c r="K90" s="528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1</v>
      </c>
      <c r="H91" s="105">
        <f t="shared" si="45"/>
        <v>34</v>
      </c>
      <c r="I91" s="105">
        <f t="shared" si="45"/>
        <v>223</v>
      </c>
      <c r="J91" s="105">
        <f t="shared" ref="J91" si="60">SUM(C91:I91)</f>
        <v>258</v>
      </c>
      <c r="K91" s="527">
        <f t="shared" ref="K91" si="61">SUM(J91:J92)</f>
        <v>389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10</v>
      </c>
      <c r="I92" s="85">
        <f t="shared" si="62"/>
        <v>121</v>
      </c>
      <c r="J92" s="85">
        <f>SUM(C92:I92)</f>
        <v>131</v>
      </c>
      <c r="K92" s="528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2</v>
      </c>
      <c r="I93" s="105">
        <f t="shared" si="62"/>
        <v>29</v>
      </c>
      <c r="J93" s="105">
        <f t="shared" ref="J93" si="63">SUM(C93:I93)</f>
        <v>31</v>
      </c>
      <c r="K93" s="527">
        <f t="shared" ref="K93" si="64">SUM(J93:J94)</f>
        <v>45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0</v>
      </c>
      <c r="I94" s="85">
        <f t="shared" si="62"/>
        <v>14</v>
      </c>
      <c r="J94" s="85">
        <f>SUM(C94:I94)</f>
        <v>14</v>
      </c>
      <c r="K94" s="528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3</v>
      </c>
      <c r="J95" s="105">
        <f>SUM(C95:I95)</f>
        <v>3</v>
      </c>
      <c r="K95" s="527">
        <f t="shared" ref="K95" si="65">SUM(J95:J96)</f>
        <v>4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1</v>
      </c>
      <c r="H96" s="85">
        <f t="shared" si="62"/>
        <v>0</v>
      </c>
      <c r="I96" s="85">
        <f t="shared" si="62"/>
        <v>0</v>
      </c>
      <c r="J96" s="85">
        <f>SUM(C96:I96)</f>
        <v>1</v>
      </c>
      <c r="K96" s="528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1</v>
      </c>
      <c r="J97" s="105">
        <f t="shared" ref="J97" si="66">SUM(C97:I97)</f>
        <v>1</v>
      </c>
      <c r="K97" s="527">
        <f t="shared" ref="K97" si="67">SUM(J97:J98)</f>
        <v>1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28"/>
    </row>
    <row r="99" spans="1:1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27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28"/>
    </row>
    <row r="101" spans="1:1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6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29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1273</v>
      </c>
      <c r="D103" s="122">
        <f t="shared" ref="D103:I104" si="72">SUM(D75,D77,D79,D81,D83,D85,D87,D89,D91,D93,D95,D97,D99,D101,)</f>
        <v>1137</v>
      </c>
      <c r="E103" s="122">
        <f t="shared" si="72"/>
        <v>1059</v>
      </c>
      <c r="F103" s="122">
        <f t="shared" si="72"/>
        <v>1108</v>
      </c>
      <c r="G103" s="122">
        <f t="shared" si="72"/>
        <v>1048</v>
      </c>
      <c r="H103" s="122">
        <f t="shared" si="72"/>
        <v>1072</v>
      </c>
      <c r="I103" s="122">
        <f>SUM(I75,I77,I79,I81,I83,I85,I87,I89,I91,I93,I95,I97,I99,I101,)</f>
        <v>1072</v>
      </c>
      <c r="J103" s="122">
        <f>SUM(J75,J77,J79,J81,J83,J85,J87,J89,J91,J93,J95,J97,J99,J101,)</f>
        <v>7769</v>
      </c>
      <c r="K103" s="530">
        <f>SUM(J103:J104)</f>
        <v>15424</v>
      </c>
    </row>
    <row r="104" spans="1:11">
      <c r="A104" s="517"/>
      <c r="B104" s="108" t="s">
        <v>37</v>
      </c>
      <c r="C104" s="123">
        <f>SUM(C76,C78,C80,C82,C84,C86,C88,C90,C92,C94,C96,C98,C100,C102,)</f>
        <v>1167</v>
      </c>
      <c r="D104" s="123">
        <f t="shared" si="72"/>
        <v>1104</v>
      </c>
      <c r="E104" s="123">
        <f t="shared" si="72"/>
        <v>1109</v>
      </c>
      <c r="F104" s="123">
        <f t="shared" si="72"/>
        <v>1097</v>
      </c>
      <c r="G104" s="123">
        <f t="shared" si="72"/>
        <v>1017</v>
      </c>
      <c r="H104" s="123">
        <f t="shared" si="72"/>
        <v>1072</v>
      </c>
      <c r="I104" s="123">
        <f t="shared" si="72"/>
        <v>1089</v>
      </c>
      <c r="J104" s="123">
        <f>SUM(J76,J78,J80,J82,J84,J86,J88,J90,J92,J94,J96,J98,J100,J102,)</f>
        <v>7655</v>
      </c>
      <c r="K104" s="531"/>
    </row>
    <row r="105" spans="1:11">
      <c r="A105" s="517"/>
      <c r="B105" s="111" t="s">
        <v>38</v>
      </c>
      <c r="C105" s="124">
        <f>SUM(C103:C104)</f>
        <v>2440</v>
      </c>
      <c r="D105" s="124">
        <f t="shared" ref="D105:J105" si="73">SUM(D103:D104)</f>
        <v>2241</v>
      </c>
      <c r="E105" s="124">
        <f t="shared" si="73"/>
        <v>2168</v>
      </c>
      <c r="F105" s="124">
        <f t="shared" si="73"/>
        <v>2205</v>
      </c>
      <c r="G105" s="124">
        <f t="shared" si="73"/>
        <v>2065</v>
      </c>
      <c r="H105" s="124">
        <f t="shared" si="73"/>
        <v>2144</v>
      </c>
      <c r="I105" s="124">
        <f t="shared" si="73"/>
        <v>2161</v>
      </c>
      <c r="J105" s="124">
        <f t="shared" si="73"/>
        <v>15424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orientation="portrait" r:id="rId1"/>
  <rowBreaks count="3" manualBreakCount="3">
    <brk id="35" max="16383" man="1"/>
    <brk id="70" max="16383" man="1"/>
    <brk id="105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topLeftCell="A76" workbookViewId="0">
      <selection activeCell="S33" sqref="S33"/>
    </sheetView>
  </sheetViews>
  <sheetFormatPr defaultColWidth="9.07421875" defaultRowHeight="14.6"/>
  <cols>
    <col min="1" max="1" width="9.07421875" style="126"/>
    <col min="2" max="2" width="6.69140625" style="55" customWidth="1"/>
    <col min="3" max="3" width="7.4609375" style="55" customWidth="1"/>
    <col min="4" max="4" width="7.53515625" style="55" customWidth="1"/>
    <col min="5" max="5" width="7" style="55" customWidth="1"/>
    <col min="6" max="6" width="6.84375" style="55" customWidth="1"/>
    <col min="7" max="7" width="7.4609375" style="55" customWidth="1"/>
    <col min="8" max="8" width="7.3046875" style="55" customWidth="1"/>
    <col min="9" max="9" width="7.4609375" style="55" customWidth="1"/>
    <col min="10" max="10" width="11.07421875" style="55" customWidth="1"/>
    <col min="11" max="11" width="8.69140625" style="113" customWidth="1"/>
    <col min="12" max="16384" width="9.07421875" style="55"/>
  </cols>
  <sheetData>
    <row r="2" spans="1:11" ht="15.75" customHeight="1">
      <c r="A2" s="63" t="s">
        <v>176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177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330</v>
      </c>
      <c r="D5" s="84"/>
      <c r="E5" s="84"/>
      <c r="F5" s="84"/>
      <c r="G5" s="84"/>
      <c r="H5" s="84"/>
      <c r="I5" s="84"/>
      <c r="J5" s="84">
        <f>SUM(C5:I5)</f>
        <v>330</v>
      </c>
      <c r="K5" s="524">
        <f>SUM(J5:J6)</f>
        <v>693</v>
      </c>
    </row>
    <row r="6" spans="1:11">
      <c r="A6" s="512"/>
      <c r="B6" s="82" t="s">
        <v>37</v>
      </c>
      <c r="C6" s="85">
        <v>362</v>
      </c>
      <c r="D6" s="85">
        <v>1</v>
      </c>
      <c r="E6" s="85"/>
      <c r="F6" s="85"/>
      <c r="G6" s="85"/>
      <c r="H6" s="85"/>
      <c r="I6" s="85"/>
      <c r="J6" s="85">
        <f>SUM(C6:I6)</f>
        <v>363</v>
      </c>
      <c r="K6" s="524"/>
    </row>
    <row r="7" spans="1:11">
      <c r="A7" s="512" t="s">
        <v>142</v>
      </c>
      <c r="B7" s="83" t="s">
        <v>36</v>
      </c>
      <c r="C7" s="84">
        <v>476</v>
      </c>
      <c r="D7" s="84">
        <v>357</v>
      </c>
      <c r="E7" s="84">
        <v>1</v>
      </c>
      <c r="F7" s="84"/>
      <c r="G7" s="84"/>
      <c r="H7" s="84"/>
      <c r="I7" s="84"/>
      <c r="J7" s="84">
        <f t="shared" ref="J7:J31" si="0">SUM(C7:I7)</f>
        <v>834</v>
      </c>
      <c r="K7" s="524">
        <f t="shared" ref="K7" si="1">SUM(J7:J8)</f>
        <v>1606</v>
      </c>
    </row>
    <row r="8" spans="1:11">
      <c r="A8" s="512"/>
      <c r="B8" s="82" t="s">
        <v>37</v>
      </c>
      <c r="C8" s="85">
        <v>445</v>
      </c>
      <c r="D8" s="85">
        <v>327</v>
      </c>
      <c r="E8" s="85"/>
      <c r="F8" s="85"/>
      <c r="G8" s="85"/>
      <c r="H8" s="85"/>
      <c r="I8" s="85"/>
      <c r="J8" s="85">
        <f>SUM(C8:I8)</f>
        <v>772</v>
      </c>
      <c r="K8" s="524"/>
    </row>
    <row r="9" spans="1:11">
      <c r="A9" s="512" t="s">
        <v>143</v>
      </c>
      <c r="B9" s="83" t="s">
        <v>36</v>
      </c>
      <c r="C9" s="84">
        <v>20</v>
      </c>
      <c r="D9" s="84">
        <v>486</v>
      </c>
      <c r="E9" s="84">
        <v>280</v>
      </c>
      <c r="F9" s="84"/>
      <c r="G9" s="84"/>
      <c r="H9" s="84"/>
      <c r="I9" s="84"/>
      <c r="J9" s="84">
        <f t="shared" si="0"/>
        <v>786</v>
      </c>
      <c r="K9" s="524">
        <f t="shared" ref="K9" si="2">SUM(J9:J10)</f>
        <v>1600</v>
      </c>
    </row>
    <row r="10" spans="1:11">
      <c r="A10" s="512"/>
      <c r="B10" s="82" t="s">
        <v>37</v>
      </c>
      <c r="C10" s="85">
        <v>12</v>
      </c>
      <c r="D10" s="85">
        <v>529</v>
      </c>
      <c r="E10" s="85">
        <v>273</v>
      </c>
      <c r="F10" s="85"/>
      <c r="G10" s="85"/>
      <c r="H10" s="85"/>
      <c r="I10" s="85"/>
      <c r="J10" s="85">
        <f>SUM(C10:I10)</f>
        <v>814</v>
      </c>
      <c r="K10" s="524"/>
    </row>
    <row r="11" spans="1:11">
      <c r="A11" s="512" t="s">
        <v>144</v>
      </c>
      <c r="B11" s="83" t="s">
        <v>36</v>
      </c>
      <c r="C11" s="84"/>
      <c r="D11" s="84">
        <v>23</v>
      </c>
      <c r="E11" s="84">
        <v>479</v>
      </c>
      <c r="F11" s="84">
        <v>291</v>
      </c>
      <c r="G11" s="84">
        <v>1</v>
      </c>
      <c r="H11" s="84"/>
      <c r="I11" s="84"/>
      <c r="J11" s="84">
        <f t="shared" si="0"/>
        <v>794</v>
      </c>
      <c r="K11" s="524">
        <f t="shared" ref="K11" si="3">SUM(J11:J12)</f>
        <v>1539</v>
      </c>
    </row>
    <row r="12" spans="1:11">
      <c r="A12" s="512"/>
      <c r="B12" s="82" t="s">
        <v>37</v>
      </c>
      <c r="C12" s="85"/>
      <c r="D12" s="85">
        <v>18</v>
      </c>
      <c r="E12" s="85">
        <v>437</v>
      </c>
      <c r="F12" s="85">
        <v>289</v>
      </c>
      <c r="G12" s="85">
        <v>1</v>
      </c>
      <c r="H12" s="85"/>
      <c r="I12" s="85"/>
      <c r="J12" s="85">
        <f>SUM(C12:I12)</f>
        <v>745</v>
      </c>
      <c r="K12" s="524"/>
    </row>
    <row r="13" spans="1:11">
      <c r="A13" s="512" t="s">
        <v>145</v>
      </c>
      <c r="B13" s="83" t="s">
        <v>36</v>
      </c>
      <c r="C13" s="84"/>
      <c r="D13" s="84"/>
      <c r="E13" s="84">
        <v>44</v>
      </c>
      <c r="F13" s="84">
        <v>536</v>
      </c>
      <c r="G13" s="84">
        <v>256</v>
      </c>
      <c r="H13" s="84">
        <v>3</v>
      </c>
      <c r="I13" s="84"/>
      <c r="J13" s="84">
        <f t="shared" si="0"/>
        <v>839</v>
      </c>
      <c r="K13" s="524">
        <f t="shared" ref="K13" si="4">SUM(J13:J14)</f>
        <v>1619</v>
      </c>
    </row>
    <row r="14" spans="1:11">
      <c r="A14" s="512"/>
      <c r="B14" s="82" t="s">
        <v>37</v>
      </c>
      <c r="C14" s="85"/>
      <c r="D14" s="85"/>
      <c r="E14" s="85">
        <v>25</v>
      </c>
      <c r="F14" s="85">
        <v>461</v>
      </c>
      <c r="G14" s="85">
        <v>290</v>
      </c>
      <c r="H14" s="85">
        <v>4</v>
      </c>
      <c r="I14" s="85"/>
      <c r="J14" s="85">
        <f>SUM(C14:I14)</f>
        <v>780</v>
      </c>
      <c r="K14" s="524"/>
    </row>
    <row r="15" spans="1:11">
      <c r="A15" s="512" t="s">
        <v>146</v>
      </c>
      <c r="B15" s="83" t="s">
        <v>36</v>
      </c>
      <c r="C15" s="84"/>
      <c r="D15" s="84">
        <v>1</v>
      </c>
      <c r="E15" s="84">
        <v>3</v>
      </c>
      <c r="F15" s="84">
        <v>48</v>
      </c>
      <c r="G15" s="84">
        <v>451</v>
      </c>
      <c r="H15" s="84">
        <v>224</v>
      </c>
      <c r="I15" s="84">
        <v>7</v>
      </c>
      <c r="J15" s="84">
        <f t="shared" si="0"/>
        <v>734</v>
      </c>
      <c r="K15" s="524">
        <f t="shared" ref="K15" si="5">SUM(J15:J16)</f>
        <v>1429</v>
      </c>
    </row>
    <row r="16" spans="1:11">
      <c r="A16" s="512"/>
      <c r="B16" s="82" t="s">
        <v>37</v>
      </c>
      <c r="C16" s="85"/>
      <c r="D16" s="85"/>
      <c r="E16" s="85"/>
      <c r="F16" s="85">
        <v>31</v>
      </c>
      <c r="G16" s="85">
        <v>428</v>
      </c>
      <c r="H16" s="85">
        <v>235</v>
      </c>
      <c r="I16" s="85">
        <v>1</v>
      </c>
      <c r="J16" s="85">
        <f>SUM(C16:I16)</f>
        <v>695</v>
      </c>
      <c r="K16" s="524"/>
    </row>
    <row r="17" spans="1:11">
      <c r="A17" s="512" t="s">
        <v>147</v>
      </c>
      <c r="B17" s="83" t="s">
        <v>36</v>
      </c>
      <c r="C17" s="84"/>
      <c r="D17" s="84"/>
      <c r="E17" s="84"/>
      <c r="F17" s="84">
        <v>3</v>
      </c>
      <c r="G17" s="84">
        <v>85</v>
      </c>
      <c r="H17" s="84">
        <v>476</v>
      </c>
      <c r="I17" s="84">
        <v>196</v>
      </c>
      <c r="J17" s="84">
        <f t="shared" si="0"/>
        <v>760</v>
      </c>
      <c r="K17" s="524">
        <f t="shared" ref="K17" si="6">SUM(J17:J18)</f>
        <v>1513</v>
      </c>
    </row>
    <row r="18" spans="1:11">
      <c r="A18" s="512"/>
      <c r="B18" s="82" t="s">
        <v>37</v>
      </c>
      <c r="C18" s="85"/>
      <c r="D18" s="85"/>
      <c r="E18" s="85"/>
      <c r="F18" s="85"/>
      <c r="G18" s="85">
        <v>55</v>
      </c>
      <c r="H18" s="85">
        <v>441</v>
      </c>
      <c r="I18" s="85">
        <v>257</v>
      </c>
      <c r="J18" s="85">
        <f>SUM(C18:I18)</f>
        <v>753</v>
      </c>
      <c r="K18" s="524"/>
    </row>
    <row r="19" spans="1:11">
      <c r="A19" s="512" t="s">
        <v>148</v>
      </c>
      <c r="B19" s="83" t="s">
        <v>36</v>
      </c>
      <c r="C19" s="84"/>
      <c r="D19" s="84"/>
      <c r="E19" s="84"/>
      <c r="F19" s="84"/>
      <c r="G19" s="84">
        <v>9</v>
      </c>
      <c r="H19" s="84">
        <v>116</v>
      </c>
      <c r="I19" s="84">
        <v>507</v>
      </c>
      <c r="J19" s="84">
        <f t="shared" si="0"/>
        <v>632</v>
      </c>
      <c r="K19" s="524">
        <f t="shared" ref="K19" si="7">SUM(J19:J20)</f>
        <v>1179</v>
      </c>
    </row>
    <row r="20" spans="1:11">
      <c r="A20" s="512"/>
      <c r="B20" s="82" t="s">
        <v>37</v>
      </c>
      <c r="C20" s="85"/>
      <c r="D20" s="85"/>
      <c r="E20" s="85"/>
      <c r="F20" s="85"/>
      <c r="G20" s="85">
        <v>4</v>
      </c>
      <c r="H20" s="85">
        <v>62</v>
      </c>
      <c r="I20" s="85">
        <v>481</v>
      </c>
      <c r="J20" s="85">
        <f>SUM(C20:I20)</f>
        <v>547</v>
      </c>
      <c r="K20" s="524"/>
    </row>
    <row r="21" spans="1:11">
      <c r="A21" s="512" t="s">
        <v>149</v>
      </c>
      <c r="B21" s="83" t="s">
        <v>36</v>
      </c>
      <c r="C21" s="84"/>
      <c r="D21" s="84"/>
      <c r="E21" s="84"/>
      <c r="F21" s="84"/>
      <c r="G21" s="84">
        <v>1</v>
      </c>
      <c r="H21" s="84">
        <v>12</v>
      </c>
      <c r="I21" s="84">
        <v>138</v>
      </c>
      <c r="J21" s="84">
        <f t="shared" si="0"/>
        <v>151</v>
      </c>
      <c r="K21" s="524">
        <f t="shared" ref="K21" si="8">SUM(J21:J22)</f>
        <v>246</v>
      </c>
    </row>
    <row r="22" spans="1:11">
      <c r="A22" s="512"/>
      <c r="B22" s="82" t="s">
        <v>37</v>
      </c>
      <c r="C22" s="85"/>
      <c r="D22" s="85"/>
      <c r="E22" s="85"/>
      <c r="F22" s="85"/>
      <c r="G22" s="85"/>
      <c r="H22" s="85">
        <v>9</v>
      </c>
      <c r="I22" s="85">
        <v>86</v>
      </c>
      <c r="J22" s="85">
        <f>SUM(C22:I22)</f>
        <v>95</v>
      </c>
      <c r="K22" s="524"/>
    </row>
    <row r="23" spans="1:11">
      <c r="A23" s="512" t="s">
        <v>150</v>
      </c>
      <c r="B23" s="83" t="s">
        <v>36</v>
      </c>
      <c r="C23" s="84"/>
      <c r="D23" s="84"/>
      <c r="E23" s="84"/>
      <c r="F23" s="84"/>
      <c r="G23" s="84"/>
      <c r="H23" s="84"/>
      <c r="I23" s="84">
        <v>11</v>
      </c>
      <c r="J23" s="84">
        <f t="shared" si="0"/>
        <v>11</v>
      </c>
      <c r="K23" s="524">
        <f t="shared" ref="K23" si="9">SUM(J23:J24)</f>
        <v>22</v>
      </c>
    </row>
    <row r="24" spans="1:11">
      <c r="A24" s="512"/>
      <c r="B24" s="82" t="s">
        <v>37</v>
      </c>
      <c r="C24" s="85"/>
      <c r="D24" s="85"/>
      <c r="E24" s="85"/>
      <c r="F24" s="85"/>
      <c r="G24" s="85"/>
      <c r="H24" s="85">
        <v>1</v>
      </c>
      <c r="I24" s="85">
        <v>10</v>
      </c>
      <c r="J24" s="85">
        <f>SUM(C24:I24)</f>
        <v>11</v>
      </c>
      <c r="K24" s="524"/>
    </row>
    <row r="25" spans="1:11">
      <c r="A25" s="512" t="s">
        <v>151</v>
      </c>
      <c r="B25" s="83" t="s">
        <v>36</v>
      </c>
      <c r="C25" s="84"/>
      <c r="D25" s="84"/>
      <c r="E25" s="84"/>
      <c r="F25" s="84"/>
      <c r="G25" s="84"/>
      <c r="H25" s="84"/>
      <c r="I25" s="84">
        <v>1</v>
      </c>
      <c r="J25" s="84">
        <f t="shared" si="0"/>
        <v>1</v>
      </c>
      <c r="K25" s="524">
        <f t="shared" ref="K25" si="10">SUM(J25:J26)</f>
        <v>2</v>
      </c>
    </row>
    <row r="26" spans="1:11">
      <c r="A26" s="512"/>
      <c r="B26" s="82" t="s">
        <v>37</v>
      </c>
      <c r="C26" s="85"/>
      <c r="D26" s="85"/>
      <c r="E26" s="85"/>
      <c r="F26" s="85"/>
      <c r="G26" s="85"/>
      <c r="H26" s="85"/>
      <c r="I26" s="85">
        <v>1</v>
      </c>
      <c r="J26" s="85">
        <f>SUM(C26:I26)</f>
        <v>1</v>
      </c>
      <c r="K26" s="524"/>
    </row>
    <row r="27" spans="1:11">
      <c r="A27" s="512" t="s">
        <v>152</v>
      </c>
      <c r="B27" s="83" t="s">
        <v>36</v>
      </c>
      <c r="C27" s="84"/>
      <c r="D27" s="84"/>
      <c r="E27" s="84"/>
      <c r="F27" s="84"/>
      <c r="G27" s="84"/>
      <c r="H27" s="84"/>
      <c r="I27" s="84"/>
      <c r="J27" s="84">
        <f t="shared" si="0"/>
        <v>0</v>
      </c>
      <c r="K27" s="524">
        <f t="shared" ref="K27" si="11">SUM(J27:J28)</f>
        <v>0</v>
      </c>
    </row>
    <row r="28" spans="1:11">
      <c r="A28" s="512"/>
      <c r="B28" s="82" t="s">
        <v>37</v>
      </c>
      <c r="C28" s="86"/>
      <c r="D28" s="86"/>
      <c r="E28" s="86"/>
      <c r="F28" s="86"/>
      <c r="G28" s="86"/>
      <c r="H28" s="86"/>
      <c r="I28" s="85"/>
      <c r="J28" s="85">
        <f>SUM(C28:I28)</f>
        <v>0</v>
      </c>
      <c r="K28" s="524"/>
    </row>
    <row r="29" spans="1:11" ht="15" customHeight="1">
      <c r="A29" s="512" t="s">
        <v>153</v>
      </c>
      <c r="B29" s="83" t="s">
        <v>36</v>
      </c>
      <c r="C29" s="87"/>
      <c r="D29" s="87"/>
      <c r="E29" s="87"/>
      <c r="F29" s="87"/>
      <c r="G29" s="87"/>
      <c r="H29" s="87"/>
      <c r="I29" s="87"/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 ht="15" customHeight="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826</v>
      </c>
      <c r="D33" s="90">
        <f t="shared" ref="D33:J34" si="14">SUM(D5,D7,D9,D11,D13,D15,D17,D19,D21,D23,D25,D27,D29,D31,)</f>
        <v>867</v>
      </c>
      <c r="E33" s="90">
        <f t="shared" si="14"/>
        <v>807</v>
      </c>
      <c r="F33" s="90">
        <f t="shared" si="14"/>
        <v>878</v>
      </c>
      <c r="G33" s="90">
        <f t="shared" si="14"/>
        <v>803</v>
      </c>
      <c r="H33" s="90">
        <f t="shared" si="14"/>
        <v>831</v>
      </c>
      <c r="I33" s="90">
        <f t="shared" si="14"/>
        <v>860</v>
      </c>
      <c r="J33" s="114">
        <f t="shared" si="14"/>
        <v>5872</v>
      </c>
      <c r="K33" s="524">
        <f>SUM(J33:J34)</f>
        <v>11448</v>
      </c>
    </row>
    <row r="34" spans="1:11">
      <c r="A34" s="525"/>
      <c r="B34" s="88" t="s">
        <v>37</v>
      </c>
      <c r="C34" s="91">
        <f>SUM(C6,C8,C10,C12,C14,C16,C18,C20,C22,C24,C26,C28,C30,C32,)</f>
        <v>819</v>
      </c>
      <c r="D34" s="91">
        <f t="shared" si="14"/>
        <v>875</v>
      </c>
      <c r="E34" s="91">
        <f t="shared" si="14"/>
        <v>735</v>
      </c>
      <c r="F34" s="91">
        <f t="shared" si="14"/>
        <v>781</v>
      </c>
      <c r="G34" s="91">
        <f t="shared" si="14"/>
        <v>778</v>
      </c>
      <c r="H34" s="91">
        <f t="shared" si="14"/>
        <v>752</v>
      </c>
      <c r="I34" s="91">
        <f t="shared" si="14"/>
        <v>836</v>
      </c>
      <c r="J34" s="115">
        <f t="shared" si="14"/>
        <v>5576</v>
      </c>
      <c r="K34" s="524"/>
    </row>
    <row r="35" spans="1:11">
      <c r="A35" s="525"/>
      <c r="B35" s="78" t="s">
        <v>38</v>
      </c>
      <c r="C35" s="92">
        <f>SUM(C33:C34)</f>
        <v>1645</v>
      </c>
      <c r="D35" s="92">
        <f t="shared" ref="D35:J35" si="15">SUM(D33:D34)</f>
        <v>1742</v>
      </c>
      <c r="E35" s="92">
        <f t="shared" si="15"/>
        <v>1542</v>
      </c>
      <c r="F35" s="92">
        <f t="shared" si="15"/>
        <v>1659</v>
      </c>
      <c r="G35" s="92">
        <f t="shared" si="15"/>
        <v>1581</v>
      </c>
      <c r="H35" s="92">
        <f t="shared" si="15"/>
        <v>1583</v>
      </c>
      <c r="I35" s="92">
        <f t="shared" si="15"/>
        <v>1696</v>
      </c>
      <c r="J35" s="92">
        <f t="shared" si="15"/>
        <v>11448</v>
      </c>
      <c r="K35" s="93"/>
    </row>
    <row r="36" spans="1:11">
      <c r="A36" s="55"/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178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34</v>
      </c>
      <c r="D40" s="84"/>
      <c r="E40" s="84"/>
      <c r="F40" s="84"/>
      <c r="G40" s="84"/>
      <c r="H40" s="84"/>
      <c r="I40" s="84"/>
      <c r="J40" s="84">
        <f>SUM(C40:I40)</f>
        <v>34</v>
      </c>
      <c r="K40" s="513">
        <f>SUM(J40:J41)</f>
        <v>82</v>
      </c>
    </row>
    <row r="41" spans="1:11">
      <c r="A41" s="512"/>
      <c r="B41" s="82" t="s">
        <v>37</v>
      </c>
      <c r="C41" s="85">
        <v>48</v>
      </c>
      <c r="D41" s="85"/>
      <c r="E41" s="85"/>
      <c r="F41" s="85"/>
      <c r="G41" s="85"/>
      <c r="H41" s="85"/>
      <c r="I41" s="85"/>
      <c r="J41" s="85">
        <f>SUM(C41:I41)</f>
        <v>48</v>
      </c>
      <c r="K41" s="513"/>
    </row>
    <row r="42" spans="1:11">
      <c r="A42" s="512" t="s">
        <v>142</v>
      </c>
      <c r="B42" s="83" t="s">
        <v>36</v>
      </c>
      <c r="C42" s="84">
        <v>32</v>
      </c>
      <c r="D42" s="84">
        <v>46</v>
      </c>
      <c r="E42" s="84"/>
      <c r="F42" s="84"/>
      <c r="G42" s="84"/>
      <c r="H42" s="84"/>
      <c r="I42" s="84"/>
      <c r="J42" s="84">
        <f t="shared" ref="J42" si="16">SUM(C42:I42)</f>
        <v>78</v>
      </c>
      <c r="K42" s="513">
        <f t="shared" ref="K42" si="17">SUM(J42:J43)</f>
        <v>176</v>
      </c>
    </row>
    <row r="43" spans="1:11">
      <c r="A43" s="512"/>
      <c r="B43" s="82" t="s">
        <v>37</v>
      </c>
      <c r="C43" s="85">
        <v>56</v>
      </c>
      <c r="D43" s="85">
        <v>42</v>
      </c>
      <c r="E43" s="85"/>
      <c r="F43" s="85"/>
      <c r="G43" s="85"/>
      <c r="H43" s="85"/>
      <c r="I43" s="85"/>
      <c r="J43" s="85">
        <f>SUM(C43:I43)</f>
        <v>98</v>
      </c>
      <c r="K43" s="513"/>
    </row>
    <row r="44" spans="1:11">
      <c r="A44" s="512" t="s">
        <v>143</v>
      </c>
      <c r="B44" s="83" t="s">
        <v>36</v>
      </c>
      <c r="C44" s="84">
        <v>9</v>
      </c>
      <c r="D44" s="84">
        <v>54</v>
      </c>
      <c r="E44" s="84">
        <v>40</v>
      </c>
      <c r="F44" s="84">
        <v>1</v>
      </c>
      <c r="G44" s="84"/>
      <c r="H44" s="84"/>
      <c r="I44" s="84"/>
      <c r="J44" s="84">
        <f t="shared" ref="J44" si="18">SUM(C44:I44)</f>
        <v>104</v>
      </c>
      <c r="K44" s="513">
        <f t="shared" ref="K44" si="19">SUM(J44:J45)</f>
        <v>225</v>
      </c>
    </row>
    <row r="45" spans="1:11">
      <c r="A45" s="512"/>
      <c r="B45" s="82" t="s">
        <v>37</v>
      </c>
      <c r="C45" s="85">
        <v>8</v>
      </c>
      <c r="D45" s="85">
        <v>71</v>
      </c>
      <c r="E45" s="85">
        <v>40</v>
      </c>
      <c r="F45" s="85">
        <v>2</v>
      </c>
      <c r="G45" s="85"/>
      <c r="H45" s="85"/>
      <c r="I45" s="85"/>
      <c r="J45" s="85">
        <f>SUM(C45:I45)</f>
        <v>121</v>
      </c>
      <c r="K45" s="513"/>
    </row>
    <row r="46" spans="1:11">
      <c r="A46" s="512" t="s">
        <v>144</v>
      </c>
      <c r="B46" s="83" t="s">
        <v>36</v>
      </c>
      <c r="C46" s="84"/>
      <c r="D46" s="84">
        <v>3</v>
      </c>
      <c r="E46" s="84">
        <v>57</v>
      </c>
      <c r="F46" s="84">
        <v>27</v>
      </c>
      <c r="G46" s="84"/>
      <c r="H46" s="84"/>
      <c r="I46" s="84"/>
      <c r="J46" s="84">
        <f t="shared" ref="J46" si="20">SUM(C46:I46)</f>
        <v>87</v>
      </c>
      <c r="K46" s="513">
        <f t="shared" ref="K46" si="21">SUM(J46:J47)</f>
        <v>191</v>
      </c>
    </row>
    <row r="47" spans="1:11">
      <c r="A47" s="512"/>
      <c r="B47" s="82" t="s">
        <v>37</v>
      </c>
      <c r="C47" s="85"/>
      <c r="D47" s="85"/>
      <c r="E47" s="85">
        <v>69</v>
      </c>
      <c r="F47" s="85">
        <v>35</v>
      </c>
      <c r="G47" s="85"/>
      <c r="H47" s="85"/>
      <c r="I47" s="85"/>
      <c r="J47" s="85">
        <f>SUM(C47:I47)</f>
        <v>104</v>
      </c>
      <c r="K47" s="513"/>
    </row>
    <row r="48" spans="1:11">
      <c r="A48" s="512" t="s">
        <v>145</v>
      </c>
      <c r="B48" s="83" t="s">
        <v>36</v>
      </c>
      <c r="C48" s="84"/>
      <c r="D48" s="84"/>
      <c r="E48" s="84">
        <v>3</v>
      </c>
      <c r="F48" s="84">
        <v>54</v>
      </c>
      <c r="G48" s="84">
        <v>33</v>
      </c>
      <c r="H48" s="84"/>
      <c r="I48" s="84"/>
      <c r="J48" s="84">
        <f t="shared" ref="J48" si="22">SUM(C48:I48)</f>
        <v>90</v>
      </c>
      <c r="K48" s="513">
        <f t="shared" ref="K48" si="23">SUM(J48:J49)</f>
        <v>207</v>
      </c>
    </row>
    <row r="49" spans="1:11">
      <c r="A49" s="512"/>
      <c r="B49" s="82" t="s">
        <v>37</v>
      </c>
      <c r="C49" s="85"/>
      <c r="D49" s="85"/>
      <c r="E49" s="85">
        <v>2</v>
      </c>
      <c r="F49" s="85">
        <v>74</v>
      </c>
      <c r="G49" s="85">
        <v>41</v>
      </c>
      <c r="H49" s="85"/>
      <c r="I49" s="85"/>
      <c r="J49" s="85">
        <f>SUM(C49:I49)</f>
        <v>117</v>
      </c>
      <c r="K49" s="513"/>
    </row>
    <row r="50" spans="1:11">
      <c r="A50" s="512" t="s">
        <v>146</v>
      </c>
      <c r="B50" s="83" t="s">
        <v>36</v>
      </c>
      <c r="C50" s="84"/>
      <c r="D50" s="84"/>
      <c r="E50" s="84"/>
      <c r="F50" s="84">
        <v>5</v>
      </c>
      <c r="G50" s="84">
        <v>60</v>
      </c>
      <c r="H50" s="84">
        <v>39</v>
      </c>
      <c r="I50" s="84"/>
      <c r="J50" s="84">
        <f t="shared" ref="J50" si="24">SUM(C50:I50)</f>
        <v>104</v>
      </c>
      <c r="K50" s="513">
        <f t="shared" ref="K50" si="25">SUM(J50:J51)</f>
        <v>220</v>
      </c>
    </row>
    <row r="51" spans="1:11">
      <c r="A51" s="512"/>
      <c r="B51" s="82" t="s">
        <v>37</v>
      </c>
      <c r="C51" s="85"/>
      <c r="D51" s="85"/>
      <c r="E51" s="85"/>
      <c r="F51" s="85">
        <v>2</v>
      </c>
      <c r="G51" s="85">
        <v>56</v>
      </c>
      <c r="H51" s="85">
        <v>56</v>
      </c>
      <c r="I51" s="85">
        <v>2</v>
      </c>
      <c r="J51" s="85">
        <f>SUM(C51:I51)</f>
        <v>116</v>
      </c>
      <c r="K51" s="513"/>
    </row>
    <row r="52" spans="1:11">
      <c r="A52" s="512" t="s">
        <v>147</v>
      </c>
      <c r="B52" s="83" t="s">
        <v>36</v>
      </c>
      <c r="C52" s="84"/>
      <c r="D52" s="84"/>
      <c r="E52" s="84"/>
      <c r="F52" s="84"/>
      <c r="G52" s="84">
        <v>8</v>
      </c>
      <c r="H52" s="84">
        <v>50</v>
      </c>
      <c r="I52" s="84">
        <v>35</v>
      </c>
      <c r="J52" s="84">
        <f t="shared" ref="J52" si="26">SUM(C52:I52)</f>
        <v>93</v>
      </c>
      <c r="K52" s="513">
        <f t="shared" ref="K52" si="27">SUM(J52:J53)</f>
        <v>184</v>
      </c>
    </row>
    <row r="53" spans="1:11">
      <c r="A53" s="512"/>
      <c r="B53" s="82" t="s">
        <v>37</v>
      </c>
      <c r="C53" s="85"/>
      <c r="D53" s="85"/>
      <c r="E53" s="85"/>
      <c r="F53" s="85"/>
      <c r="G53" s="85">
        <v>2</v>
      </c>
      <c r="H53" s="85">
        <v>46</v>
      </c>
      <c r="I53" s="85">
        <v>43</v>
      </c>
      <c r="J53" s="85">
        <f>SUM(C53:I53)</f>
        <v>91</v>
      </c>
      <c r="K53" s="513"/>
    </row>
    <row r="54" spans="1:11">
      <c r="A54" s="512" t="s">
        <v>148</v>
      </c>
      <c r="B54" s="83" t="s">
        <v>36</v>
      </c>
      <c r="C54" s="84"/>
      <c r="D54" s="84"/>
      <c r="E54" s="84"/>
      <c r="F54" s="84"/>
      <c r="G54" s="84">
        <v>1</v>
      </c>
      <c r="H54" s="84">
        <v>5</v>
      </c>
      <c r="I54" s="84">
        <v>57</v>
      </c>
      <c r="J54" s="84">
        <f t="shared" ref="J54" si="28">SUM(C54:I54)</f>
        <v>63</v>
      </c>
      <c r="K54" s="513">
        <f t="shared" ref="K54" si="29">SUM(J54:J55)</f>
        <v>120</v>
      </c>
    </row>
    <row r="55" spans="1:11">
      <c r="A55" s="512"/>
      <c r="B55" s="82" t="s">
        <v>37</v>
      </c>
      <c r="C55" s="85"/>
      <c r="D55" s="85"/>
      <c r="E55" s="85"/>
      <c r="F55" s="85"/>
      <c r="G55" s="85"/>
      <c r="H55" s="85">
        <v>2</v>
      </c>
      <c r="I55" s="85">
        <v>55</v>
      </c>
      <c r="J55" s="85">
        <f>SUM(C55:I55)</f>
        <v>57</v>
      </c>
      <c r="K55" s="513"/>
    </row>
    <row r="56" spans="1:11">
      <c r="A56" s="512" t="s">
        <v>149</v>
      </c>
      <c r="B56" s="83" t="s">
        <v>36</v>
      </c>
      <c r="C56" s="84"/>
      <c r="D56" s="84"/>
      <c r="E56" s="84"/>
      <c r="F56" s="84"/>
      <c r="G56" s="84"/>
      <c r="H56" s="84"/>
      <c r="I56" s="84">
        <v>7</v>
      </c>
      <c r="J56" s="84">
        <f t="shared" ref="J56" si="30">SUM(C56:I56)</f>
        <v>7</v>
      </c>
      <c r="K56" s="513">
        <f t="shared" ref="K56" si="31">SUM(J56:J57)</f>
        <v>11</v>
      </c>
    </row>
    <row r="57" spans="1:11">
      <c r="A57" s="512"/>
      <c r="B57" s="82" t="s">
        <v>37</v>
      </c>
      <c r="C57" s="85"/>
      <c r="D57" s="85"/>
      <c r="E57" s="85"/>
      <c r="F57" s="85"/>
      <c r="G57" s="85"/>
      <c r="H57" s="85"/>
      <c r="I57" s="85">
        <v>4</v>
      </c>
      <c r="J57" s="85">
        <f>SUM(C57:I57)</f>
        <v>4</v>
      </c>
      <c r="K57" s="513"/>
    </row>
    <row r="58" spans="1:11">
      <c r="A58" s="512" t="s">
        <v>150</v>
      </c>
      <c r="B58" s="83" t="s">
        <v>36</v>
      </c>
      <c r="C58" s="84"/>
      <c r="D58" s="84"/>
      <c r="E58" s="84"/>
      <c r="F58" s="84"/>
      <c r="G58" s="84"/>
      <c r="H58" s="84"/>
      <c r="I58" s="84"/>
      <c r="J58" s="84">
        <f t="shared" ref="J58" si="32">SUM(C58:I58)</f>
        <v>0</v>
      </c>
      <c r="K58" s="513">
        <f t="shared" ref="K58" si="33">SUM(J58:J59)</f>
        <v>1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>
        <v>1</v>
      </c>
      <c r="J59" s="85">
        <f>SUM(C59:I59)</f>
        <v>1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 ht="15" customHeight="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 ht="15" customHeight="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75</v>
      </c>
      <c r="D68" s="116">
        <f t="shared" ref="D68:J69" si="42">SUM(D40,D42,D44,D46,D48,D50,D52,D54,D56,D58,D60,D62,D64,D66,)</f>
        <v>103</v>
      </c>
      <c r="E68" s="116">
        <f t="shared" si="42"/>
        <v>100</v>
      </c>
      <c r="F68" s="116">
        <f t="shared" si="42"/>
        <v>87</v>
      </c>
      <c r="G68" s="116">
        <f t="shared" si="42"/>
        <v>102</v>
      </c>
      <c r="H68" s="116">
        <f t="shared" si="42"/>
        <v>94</v>
      </c>
      <c r="I68" s="116">
        <f t="shared" si="42"/>
        <v>99</v>
      </c>
      <c r="J68" s="117">
        <f t="shared" si="42"/>
        <v>660</v>
      </c>
      <c r="K68" s="520">
        <f>SUM(J68:J69)</f>
        <v>1417</v>
      </c>
    </row>
    <row r="69" spans="1:11">
      <c r="A69" s="519"/>
      <c r="B69" s="88" t="s">
        <v>37</v>
      </c>
      <c r="C69" s="118">
        <f>SUM(C41,C43,C45,C47,C49,C51,C53,C55,C57,C59,C61,C63,C65,C67,)</f>
        <v>112</v>
      </c>
      <c r="D69" s="118">
        <f t="shared" si="42"/>
        <v>113</v>
      </c>
      <c r="E69" s="118">
        <f t="shared" si="42"/>
        <v>111</v>
      </c>
      <c r="F69" s="118">
        <f t="shared" si="42"/>
        <v>113</v>
      </c>
      <c r="G69" s="118">
        <f t="shared" si="42"/>
        <v>99</v>
      </c>
      <c r="H69" s="118">
        <f t="shared" si="42"/>
        <v>104</v>
      </c>
      <c r="I69" s="118">
        <f t="shared" si="42"/>
        <v>105</v>
      </c>
      <c r="J69" s="119">
        <f t="shared" si="42"/>
        <v>757</v>
      </c>
      <c r="K69" s="521"/>
    </row>
    <row r="70" spans="1:11">
      <c r="A70" s="519"/>
      <c r="B70" s="78" t="s">
        <v>38</v>
      </c>
      <c r="C70" s="120">
        <f>SUM(C68:C69)</f>
        <v>187</v>
      </c>
      <c r="D70" s="120">
        <f t="shared" ref="D70:J70" si="43">SUM(D68:D69)</f>
        <v>216</v>
      </c>
      <c r="E70" s="120">
        <f t="shared" si="43"/>
        <v>211</v>
      </c>
      <c r="F70" s="120">
        <f t="shared" si="43"/>
        <v>200</v>
      </c>
      <c r="G70" s="120">
        <f t="shared" si="43"/>
        <v>201</v>
      </c>
      <c r="H70" s="120">
        <f t="shared" si="43"/>
        <v>198</v>
      </c>
      <c r="I70" s="121">
        <f t="shared" si="43"/>
        <v>204</v>
      </c>
      <c r="J70" s="110">
        <f t="shared" si="43"/>
        <v>1417</v>
      </c>
      <c r="K70" s="96"/>
    </row>
    <row r="71" spans="1:11">
      <c r="A71" s="55"/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179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364</v>
      </c>
      <c r="D75" s="105">
        <f t="shared" ref="D75:I75" si="44">SUM(D5,D40,)</f>
        <v>0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364</v>
      </c>
      <c r="K75" s="523">
        <f>SUM(J75:J76)</f>
        <v>775</v>
      </c>
    </row>
    <row r="76" spans="1:11">
      <c r="A76" s="512"/>
      <c r="B76" s="82" t="s">
        <v>37</v>
      </c>
      <c r="C76" s="85">
        <f t="shared" ref="C76:I91" si="45">SUM(C6,C41,)</f>
        <v>410</v>
      </c>
      <c r="D76" s="85">
        <f t="shared" si="45"/>
        <v>1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411</v>
      </c>
      <c r="K76" s="523"/>
    </row>
    <row r="77" spans="1:11">
      <c r="A77" s="512" t="s">
        <v>142</v>
      </c>
      <c r="B77" s="104" t="s">
        <v>36</v>
      </c>
      <c r="C77" s="105">
        <f t="shared" si="45"/>
        <v>508</v>
      </c>
      <c r="D77" s="105">
        <f t="shared" si="45"/>
        <v>403</v>
      </c>
      <c r="E77" s="105">
        <f t="shared" si="45"/>
        <v>1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912</v>
      </c>
      <c r="K77" s="513">
        <f t="shared" ref="K77" si="47">SUM(J77:J78)</f>
        <v>1782</v>
      </c>
    </row>
    <row r="78" spans="1:11">
      <c r="A78" s="512"/>
      <c r="B78" s="82" t="s">
        <v>37</v>
      </c>
      <c r="C78" s="85">
        <f t="shared" si="45"/>
        <v>501</v>
      </c>
      <c r="D78" s="85">
        <f t="shared" si="45"/>
        <v>369</v>
      </c>
      <c r="E78" s="85">
        <f t="shared" si="45"/>
        <v>0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870</v>
      </c>
      <c r="K78" s="513"/>
    </row>
    <row r="79" spans="1:11">
      <c r="A79" s="512" t="s">
        <v>143</v>
      </c>
      <c r="B79" s="104" t="s">
        <v>36</v>
      </c>
      <c r="C79" s="105">
        <f t="shared" si="45"/>
        <v>29</v>
      </c>
      <c r="D79" s="105">
        <f t="shared" si="45"/>
        <v>540</v>
      </c>
      <c r="E79" s="105">
        <f t="shared" si="45"/>
        <v>320</v>
      </c>
      <c r="F79" s="105">
        <f t="shared" si="45"/>
        <v>1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890</v>
      </c>
      <c r="K79" s="513">
        <f t="shared" ref="K79" si="49">SUM(J79:J80)</f>
        <v>1825</v>
      </c>
    </row>
    <row r="80" spans="1:11">
      <c r="A80" s="512"/>
      <c r="B80" s="82" t="s">
        <v>37</v>
      </c>
      <c r="C80" s="85">
        <f t="shared" si="45"/>
        <v>20</v>
      </c>
      <c r="D80" s="85">
        <f t="shared" si="45"/>
        <v>600</v>
      </c>
      <c r="E80" s="85">
        <f t="shared" si="45"/>
        <v>313</v>
      </c>
      <c r="F80" s="85">
        <f t="shared" si="45"/>
        <v>2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935</v>
      </c>
      <c r="K80" s="513"/>
    </row>
    <row r="81" spans="1:11">
      <c r="A81" s="512" t="s">
        <v>144</v>
      </c>
      <c r="B81" s="104" t="s">
        <v>36</v>
      </c>
      <c r="C81" s="105">
        <f t="shared" si="45"/>
        <v>0</v>
      </c>
      <c r="D81" s="105">
        <f t="shared" si="45"/>
        <v>26</v>
      </c>
      <c r="E81" s="105">
        <f t="shared" si="45"/>
        <v>536</v>
      </c>
      <c r="F81" s="105">
        <f t="shared" si="45"/>
        <v>318</v>
      </c>
      <c r="G81" s="105">
        <f t="shared" si="45"/>
        <v>1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881</v>
      </c>
      <c r="K81" s="513">
        <f t="shared" ref="K81" si="51">SUM(J81:J82)</f>
        <v>1730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18</v>
      </c>
      <c r="E82" s="85">
        <f t="shared" si="45"/>
        <v>506</v>
      </c>
      <c r="F82" s="85">
        <f t="shared" si="45"/>
        <v>324</v>
      </c>
      <c r="G82" s="85">
        <f t="shared" si="45"/>
        <v>1</v>
      </c>
      <c r="H82" s="85">
        <f t="shared" si="45"/>
        <v>0</v>
      </c>
      <c r="I82" s="85">
        <f t="shared" si="45"/>
        <v>0</v>
      </c>
      <c r="J82" s="85">
        <f>SUM(C82:I82)</f>
        <v>849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0</v>
      </c>
      <c r="E83" s="105">
        <f t="shared" si="45"/>
        <v>47</v>
      </c>
      <c r="F83" s="105">
        <f t="shared" si="45"/>
        <v>590</v>
      </c>
      <c r="G83" s="105">
        <f t="shared" si="45"/>
        <v>289</v>
      </c>
      <c r="H83" s="105">
        <f t="shared" si="45"/>
        <v>3</v>
      </c>
      <c r="I83" s="105">
        <f t="shared" si="45"/>
        <v>0</v>
      </c>
      <c r="J83" s="105">
        <f t="shared" ref="J83" si="52">SUM(C83:I83)</f>
        <v>929</v>
      </c>
      <c r="K83" s="513">
        <f t="shared" ref="K83" si="53">SUM(J83:J84)</f>
        <v>1826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0</v>
      </c>
      <c r="E84" s="85">
        <f t="shared" si="45"/>
        <v>27</v>
      </c>
      <c r="F84" s="85">
        <f t="shared" si="45"/>
        <v>535</v>
      </c>
      <c r="G84" s="85">
        <f t="shared" si="45"/>
        <v>331</v>
      </c>
      <c r="H84" s="85">
        <f t="shared" si="45"/>
        <v>4</v>
      </c>
      <c r="I84" s="85">
        <f t="shared" si="45"/>
        <v>0</v>
      </c>
      <c r="J84" s="85">
        <f>SUM(C84:I84)</f>
        <v>897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1</v>
      </c>
      <c r="E85" s="105">
        <f t="shared" si="45"/>
        <v>3</v>
      </c>
      <c r="F85" s="105">
        <f t="shared" si="45"/>
        <v>53</v>
      </c>
      <c r="G85" s="105">
        <f t="shared" si="45"/>
        <v>511</v>
      </c>
      <c r="H85" s="105">
        <f t="shared" si="45"/>
        <v>263</v>
      </c>
      <c r="I85" s="105">
        <f t="shared" si="45"/>
        <v>7</v>
      </c>
      <c r="J85" s="105">
        <f t="shared" ref="J85" si="54">SUM(C85:I85)</f>
        <v>838</v>
      </c>
      <c r="K85" s="513">
        <f t="shared" ref="K85" si="55">SUM(J85:J86)</f>
        <v>1649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0</v>
      </c>
      <c r="F86" s="85">
        <f t="shared" si="45"/>
        <v>33</v>
      </c>
      <c r="G86" s="85">
        <f t="shared" si="45"/>
        <v>484</v>
      </c>
      <c r="H86" s="85">
        <f t="shared" si="45"/>
        <v>291</v>
      </c>
      <c r="I86" s="85">
        <f t="shared" si="45"/>
        <v>3</v>
      </c>
      <c r="J86" s="85">
        <f>SUM(C86:I86)</f>
        <v>811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3</v>
      </c>
      <c r="G87" s="105">
        <f t="shared" si="45"/>
        <v>93</v>
      </c>
      <c r="H87" s="105">
        <f t="shared" si="45"/>
        <v>526</v>
      </c>
      <c r="I87" s="105">
        <f t="shared" si="45"/>
        <v>231</v>
      </c>
      <c r="J87" s="105">
        <f t="shared" ref="J87" si="56">SUM(C87:I87)</f>
        <v>853</v>
      </c>
      <c r="K87" s="513">
        <f t="shared" ref="K87" si="57">SUM(J87:J88)</f>
        <v>1697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0</v>
      </c>
      <c r="G88" s="85">
        <f t="shared" si="45"/>
        <v>57</v>
      </c>
      <c r="H88" s="85">
        <f t="shared" si="45"/>
        <v>487</v>
      </c>
      <c r="I88" s="85">
        <f t="shared" si="45"/>
        <v>300</v>
      </c>
      <c r="J88" s="85">
        <f>SUM(C88:I88)</f>
        <v>844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10</v>
      </c>
      <c r="H89" s="105">
        <f t="shared" si="45"/>
        <v>121</v>
      </c>
      <c r="I89" s="105">
        <f t="shared" si="45"/>
        <v>564</v>
      </c>
      <c r="J89" s="105">
        <f t="shared" ref="J89" si="58">SUM(C89:I89)</f>
        <v>695</v>
      </c>
      <c r="K89" s="513">
        <f t="shared" ref="K89" si="59">SUM(J89:J90)</f>
        <v>1299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4</v>
      </c>
      <c r="H90" s="85">
        <f t="shared" si="45"/>
        <v>64</v>
      </c>
      <c r="I90" s="85">
        <f t="shared" si="45"/>
        <v>536</v>
      </c>
      <c r="J90" s="85">
        <f>SUM(C90:I90)</f>
        <v>604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1</v>
      </c>
      <c r="H91" s="105">
        <f t="shared" si="45"/>
        <v>12</v>
      </c>
      <c r="I91" s="105">
        <f t="shared" si="45"/>
        <v>145</v>
      </c>
      <c r="J91" s="105">
        <f t="shared" ref="J91" si="60">SUM(C91:I91)</f>
        <v>158</v>
      </c>
      <c r="K91" s="513">
        <f t="shared" ref="K91" si="61">SUM(J91:J92)</f>
        <v>257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9</v>
      </c>
      <c r="I92" s="85">
        <f t="shared" si="62"/>
        <v>90</v>
      </c>
      <c r="J92" s="85">
        <f>SUM(C92:I92)</f>
        <v>99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0</v>
      </c>
      <c r="I93" s="105">
        <f t="shared" si="62"/>
        <v>11</v>
      </c>
      <c r="J93" s="105">
        <f t="shared" ref="J93" si="63">SUM(C93:I93)</f>
        <v>11</v>
      </c>
      <c r="K93" s="513">
        <f t="shared" ref="K93" si="64">SUM(J93:J94)</f>
        <v>23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1</v>
      </c>
      <c r="I94" s="85">
        <f t="shared" si="62"/>
        <v>11</v>
      </c>
      <c r="J94" s="85">
        <f>SUM(C94:I94)</f>
        <v>12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1</v>
      </c>
      <c r="J95" s="105">
        <f>SUM(C95:I95)</f>
        <v>1</v>
      </c>
      <c r="K95" s="513">
        <f t="shared" ref="K95" si="65">SUM(J95:J96)</f>
        <v>2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1</v>
      </c>
      <c r="J96" s="85">
        <f>SUM(C96:I96)</f>
        <v>1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 ht="15" customHeight="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 ht="15" customHeight="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901</v>
      </c>
      <c r="D103" s="122">
        <f t="shared" ref="D103:I104" si="72">SUM(D75,D77,D79,D81,D83,D85,D87,D89,D91,D93,D95,D97,D99,D101,)</f>
        <v>970</v>
      </c>
      <c r="E103" s="122">
        <f t="shared" si="72"/>
        <v>907</v>
      </c>
      <c r="F103" s="122">
        <f t="shared" si="72"/>
        <v>965</v>
      </c>
      <c r="G103" s="122">
        <f t="shared" si="72"/>
        <v>905</v>
      </c>
      <c r="H103" s="122">
        <f t="shared" si="72"/>
        <v>925</v>
      </c>
      <c r="I103" s="122">
        <f>SUM(I75,I77,I79,I81,I83,I85,I87,I89,I91,I93,I95,I97,I99,I101,)</f>
        <v>959</v>
      </c>
      <c r="J103" s="122">
        <f>SUM(J75,J77,J79,J81,J83,J85,J87,J89,J91,J93,J95,J97,J99,J101,)</f>
        <v>6532</v>
      </c>
      <c r="K103" s="518">
        <f>SUM(J103:J104)</f>
        <v>12865</v>
      </c>
    </row>
    <row r="104" spans="1:11">
      <c r="A104" s="517"/>
      <c r="B104" s="108" t="s">
        <v>37</v>
      </c>
      <c r="C104" s="123">
        <f>SUM(C76,C78,C80,C82,C84,C86,C88,C90,C92,C94,C96,C98,C100,C102,)</f>
        <v>931</v>
      </c>
      <c r="D104" s="123">
        <f t="shared" si="72"/>
        <v>988</v>
      </c>
      <c r="E104" s="123">
        <f t="shared" si="72"/>
        <v>846</v>
      </c>
      <c r="F104" s="123">
        <f t="shared" si="72"/>
        <v>894</v>
      </c>
      <c r="G104" s="123">
        <f t="shared" si="72"/>
        <v>877</v>
      </c>
      <c r="H104" s="123">
        <f t="shared" si="72"/>
        <v>856</v>
      </c>
      <c r="I104" s="123">
        <f t="shared" si="72"/>
        <v>941</v>
      </c>
      <c r="J104" s="123">
        <f>SUM(J76,J78,J80,J82,J84,J86,J88,J90,J92,J94,J96,J98,J100,J102,)</f>
        <v>6333</v>
      </c>
      <c r="K104" s="518"/>
    </row>
    <row r="105" spans="1:11">
      <c r="A105" s="517"/>
      <c r="B105" s="111" t="s">
        <v>38</v>
      </c>
      <c r="C105" s="124">
        <f>SUM(C103:C104)</f>
        <v>1832</v>
      </c>
      <c r="D105" s="124">
        <f t="shared" ref="D105:J105" si="73">SUM(D103:D104)</f>
        <v>1958</v>
      </c>
      <c r="E105" s="124">
        <f t="shared" si="73"/>
        <v>1753</v>
      </c>
      <c r="F105" s="124">
        <f t="shared" si="73"/>
        <v>1859</v>
      </c>
      <c r="G105" s="124">
        <f t="shared" si="73"/>
        <v>1782</v>
      </c>
      <c r="H105" s="124">
        <f t="shared" si="73"/>
        <v>1781</v>
      </c>
      <c r="I105" s="124">
        <f t="shared" si="73"/>
        <v>1900</v>
      </c>
      <c r="J105" s="124">
        <f t="shared" si="73"/>
        <v>12865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orientation="portrait" r:id="rId1"/>
  <rowBreaks count="3" manualBreakCount="3">
    <brk id="35" max="16383" man="1"/>
    <brk id="70" max="16383" man="1"/>
    <brk id="105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"/>
  <sheetViews>
    <sheetView showZeros="0" view="pageLayout" topLeftCell="A46" zoomScaleNormal="100" zoomScaleSheetLayoutView="100" workbookViewId="0">
      <selection activeCell="S33" sqref="S33"/>
    </sheetView>
  </sheetViews>
  <sheetFormatPr defaultColWidth="9.07421875" defaultRowHeight="14.6"/>
  <cols>
    <col min="1" max="1" width="9.07421875" style="126"/>
    <col min="2" max="2" width="6.69140625" style="55" customWidth="1"/>
    <col min="3" max="3" width="7.4609375" style="55" customWidth="1"/>
    <col min="4" max="4" width="7.53515625" style="55" customWidth="1"/>
    <col min="5" max="5" width="7" style="55" customWidth="1"/>
    <col min="6" max="6" width="6.84375" style="55" customWidth="1"/>
    <col min="7" max="7" width="7.4609375" style="55" customWidth="1"/>
    <col min="8" max="8" width="7.3046875" style="55" customWidth="1"/>
    <col min="9" max="9" width="7.4609375" style="55" customWidth="1"/>
    <col min="10" max="10" width="11.07421875" style="55" customWidth="1"/>
    <col min="11" max="11" width="8.69140625" style="113" customWidth="1"/>
    <col min="12" max="16384" width="9.07421875" style="55"/>
  </cols>
  <sheetData>
    <row r="2" spans="1:11" ht="15.75" customHeight="1">
      <c r="A2" s="63" t="s">
        <v>180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>
      <c r="A3" s="526" t="s">
        <v>181</v>
      </c>
      <c r="B3" s="526"/>
      <c r="C3" s="526"/>
      <c r="D3" s="526"/>
      <c r="E3" s="526"/>
      <c r="F3" s="526"/>
      <c r="G3" s="526"/>
      <c r="H3" s="526"/>
      <c r="I3" s="526"/>
      <c r="J3" s="526"/>
      <c r="K3" s="526"/>
    </row>
    <row r="4" spans="1:11">
      <c r="A4" s="79" t="s">
        <v>132</v>
      </c>
      <c r="B4" s="79" t="s">
        <v>111</v>
      </c>
      <c r="C4" s="80" t="s">
        <v>133</v>
      </c>
      <c r="D4" s="80" t="s">
        <v>134</v>
      </c>
      <c r="E4" s="80" t="s">
        <v>135</v>
      </c>
      <c r="F4" s="80" t="s">
        <v>136</v>
      </c>
      <c r="G4" s="80" t="s">
        <v>137</v>
      </c>
      <c r="H4" s="80" t="s">
        <v>138</v>
      </c>
      <c r="I4" s="80" t="s">
        <v>139</v>
      </c>
      <c r="J4" s="80" t="s">
        <v>140</v>
      </c>
      <c r="K4" s="81" t="s">
        <v>3</v>
      </c>
    </row>
    <row r="5" spans="1:11">
      <c r="A5" s="512" t="s">
        <v>141</v>
      </c>
      <c r="B5" s="83" t="s">
        <v>36</v>
      </c>
      <c r="C5" s="84">
        <v>43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f>SUM(C5:I5)</f>
        <v>43</v>
      </c>
      <c r="K5" s="524">
        <f>SUM(J5:J6)</f>
        <v>73</v>
      </c>
    </row>
    <row r="6" spans="1:11">
      <c r="A6" s="512"/>
      <c r="B6" s="82" t="s">
        <v>37</v>
      </c>
      <c r="C6" s="85">
        <v>30</v>
      </c>
      <c r="D6" s="85">
        <v>0</v>
      </c>
      <c r="E6" s="85">
        <v>0</v>
      </c>
      <c r="F6" s="85">
        <v>0</v>
      </c>
      <c r="G6" s="85">
        <v>0</v>
      </c>
      <c r="H6" s="85">
        <v>0</v>
      </c>
      <c r="I6" s="85">
        <v>0</v>
      </c>
      <c r="J6" s="85">
        <f>SUM(C6:I6)</f>
        <v>30</v>
      </c>
      <c r="K6" s="524"/>
    </row>
    <row r="7" spans="1:11">
      <c r="A7" s="512" t="s">
        <v>142</v>
      </c>
      <c r="B7" s="83" t="s">
        <v>36</v>
      </c>
      <c r="C7" s="84">
        <v>85</v>
      </c>
      <c r="D7" s="84">
        <v>14</v>
      </c>
      <c r="E7" s="84">
        <v>0</v>
      </c>
      <c r="F7" s="84">
        <v>0</v>
      </c>
      <c r="G7" s="84">
        <v>0</v>
      </c>
      <c r="H7" s="84">
        <v>0</v>
      </c>
      <c r="I7" s="84">
        <v>0</v>
      </c>
      <c r="J7" s="84">
        <f t="shared" ref="J7:J31" si="0">SUM(C7:I7)</f>
        <v>99</v>
      </c>
      <c r="K7" s="524">
        <f t="shared" ref="K7" si="1">SUM(J7:J8)</f>
        <v>215</v>
      </c>
    </row>
    <row r="8" spans="1:11">
      <c r="A8" s="512"/>
      <c r="B8" s="82" t="s">
        <v>37</v>
      </c>
      <c r="C8" s="85">
        <v>83</v>
      </c>
      <c r="D8" s="85">
        <v>33</v>
      </c>
      <c r="E8" s="85">
        <v>0</v>
      </c>
      <c r="F8" s="85">
        <v>0</v>
      </c>
      <c r="G8" s="85">
        <v>0</v>
      </c>
      <c r="H8" s="85">
        <v>0</v>
      </c>
      <c r="I8" s="85">
        <v>0</v>
      </c>
      <c r="J8" s="85">
        <f>SUM(C8:I8)</f>
        <v>116</v>
      </c>
      <c r="K8" s="524"/>
    </row>
    <row r="9" spans="1:11">
      <c r="A9" s="512" t="s">
        <v>143</v>
      </c>
      <c r="B9" s="83" t="s">
        <v>36</v>
      </c>
      <c r="C9" s="84">
        <v>5</v>
      </c>
      <c r="D9" s="84">
        <v>95</v>
      </c>
      <c r="E9" s="84">
        <v>26</v>
      </c>
      <c r="F9" s="84">
        <v>0</v>
      </c>
      <c r="G9" s="84">
        <v>0</v>
      </c>
      <c r="H9" s="84">
        <v>0</v>
      </c>
      <c r="I9" s="84">
        <v>0</v>
      </c>
      <c r="J9" s="84">
        <f t="shared" si="0"/>
        <v>126</v>
      </c>
      <c r="K9" s="524">
        <f t="shared" ref="K9" si="2">SUM(J9:J10)</f>
        <v>249</v>
      </c>
    </row>
    <row r="10" spans="1:11">
      <c r="A10" s="512"/>
      <c r="B10" s="82" t="s">
        <v>37</v>
      </c>
      <c r="C10" s="85">
        <v>9</v>
      </c>
      <c r="D10" s="85">
        <v>78</v>
      </c>
      <c r="E10" s="85">
        <v>36</v>
      </c>
      <c r="F10" s="85">
        <v>0</v>
      </c>
      <c r="G10" s="85">
        <v>0</v>
      </c>
      <c r="H10" s="85">
        <v>0</v>
      </c>
      <c r="I10" s="85">
        <v>0</v>
      </c>
      <c r="J10" s="85">
        <f>SUM(C10:I10)</f>
        <v>123</v>
      </c>
      <c r="K10" s="524"/>
    </row>
    <row r="11" spans="1:11">
      <c r="A11" s="512" t="s">
        <v>144</v>
      </c>
      <c r="B11" s="83" t="s">
        <v>36</v>
      </c>
      <c r="C11" s="84"/>
      <c r="D11" s="84">
        <v>13</v>
      </c>
      <c r="E11" s="84">
        <v>80</v>
      </c>
      <c r="F11" s="84">
        <v>19</v>
      </c>
      <c r="G11" s="84">
        <v>0</v>
      </c>
      <c r="H11" s="84">
        <v>0</v>
      </c>
      <c r="I11" s="84">
        <v>0</v>
      </c>
      <c r="J11" s="84">
        <f t="shared" si="0"/>
        <v>112</v>
      </c>
      <c r="K11" s="524">
        <f t="shared" ref="K11" si="3">SUM(J11:J12)</f>
        <v>214</v>
      </c>
    </row>
    <row r="12" spans="1:11">
      <c r="A12" s="512"/>
      <c r="B12" s="82" t="s">
        <v>37</v>
      </c>
      <c r="C12" s="85">
        <v>0</v>
      </c>
      <c r="D12" s="85">
        <v>14</v>
      </c>
      <c r="E12" s="85">
        <v>60</v>
      </c>
      <c r="F12" s="85">
        <v>28</v>
      </c>
      <c r="G12" s="85">
        <v>0</v>
      </c>
      <c r="H12" s="85">
        <v>0</v>
      </c>
      <c r="I12" s="85">
        <v>0</v>
      </c>
      <c r="J12" s="85">
        <f>SUM(C12:I12)</f>
        <v>102</v>
      </c>
      <c r="K12" s="524"/>
    </row>
    <row r="13" spans="1:11">
      <c r="A13" s="512" t="s">
        <v>145</v>
      </c>
      <c r="B13" s="83" t="s">
        <v>36</v>
      </c>
      <c r="C13" s="84"/>
      <c r="D13" s="84">
        <v>4</v>
      </c>
      <c r="E13" s="84">
        <v>23</v>
      </c>
      <c r="F13" s="84">
        <v>68</v>
      </c>
      <c r="G13" s="84">
        <v>20</v>
      </c>
      <c r="H13" s="84">
        <v>0</v>
      </c>
      <c r="I13" s="84">
        <v>0</v>
      </c>
      <c r="J13" s="84">
        <f t="shared" si="0"/>
        <v>115</v>
      </c>
      <c r="K13" s="524">
        <f t="shared" ref="K13" si="4">SUM(J13:J14)</f>
        <v>227</v>
      </c>
    </row>
    <row r="14" spans="1:11">
      <c r="A14" s="512"/>
      <c r="B14" s="82" t="s">
        <v>37</v>
      </c>
      <c r="C14" s="85"/>
      <c r="D14" s="85">
        <v>0</v>
      </c>
      <c r="E14" s="85">
        <v>17</v>
      </c>
      <c r="F14" s="85">
        <v>71</v>
      </c>
      <c r="G14" s="85">
        <v>24</v>
      </c>
      <c r="H14" s="85">
        <v>0</v>
      </c>
      <c r="I14" s="85">
        <v>0</v>
      </c>
      <c r="J14" s="85">
        <f>SUM(C14:I14)</f>
        <v>112</v>
      </c>
      <c r="K14" s="524"/>
    </row>
    <row r="15" spans="1:11">
      <c r="A15" s="512" t="s">
        <v>146</v>
      </c>
      <c r="B15" s="83" t="s">
        <v>36</v>
      </c>
      <c r="C15" s="84"/>
      <c r="D15" s="84">
        <v>0</v>
      </c>
      <c r="E15" s="84">
        <v>6</v>
      </c>
      <c r="F15" s="84">
        <v>36</v>
      </c>
      <c r="G15" s="84">
        <v>71</v>
      </c>
      <c r="H15" s="84">
        <v>15</v>
      </c>
      <c r="I15" s="84">
        <v>0</v>
      </c>
      <c r="J15" s="84">
        <f t="shared" si="0"/>
        <v>128</v>
      </c>
      <c r="K15" s="524">
        <f t="shared" ref="K15" si="5">SUM(J15:J16)</f>
        <v>268</v>
      </c>
    </row>
    <row r="16" spans="1:11">
      <c r="A16" s="512"/>
      <c r="B16" s="82" t="s">
        <v>37</v>
      </c>
      <c r="C16" s="85"/>
      <c r="D16" s="85">
        <v>0</v>
      </c>
      <c r="E16" s="85">
        <v>1</v>
      </c>
      <c r="F16" s="85">
        <v>41</v>
      </c>
      <c r="G16" s="85">
        <v>75</v>
      </c>
      <c r="H16" s="85">
        <v>23</v>
      </c>
      <c r="I16" s="85">
        <v>0</v>
      </c>
      <c r="J16" s="85">
        <f>SUM(C16:I16)</f>
        <v>140</v>
      </c>
      <c r="K16" s="524"/>
    </row>
    <row r="17" spans="1:11">
      <c r="A17" s="512" t="s">
        <v>147</v>
      </c>
      <c r="B17" s="83" t="s">
        <v>36</v>
      </c>
      <c r="C17" s="84"/>
      <c r="D17" s="84">
        <v>0</v>
      </c>
      <c r="E17" s="84">
        <v>0</v>
      </c>
      <c r="F17" s="84">
        <v>4</v>
      </c>
      <c r="G17" s="84">
        <v>38</v>
      </c>
      <c r="H17" s="84">
        <v>93</v>
      </c>
      <c r="I17" s="84">
        <v>28</v>
      </c>
      <c r="J17" s="84">
        <f t="shared" si="0"/>
        <v>163</v>
      </c>
      <c r="K17" s="524">
        <f t="shared" ref="K17" si="6">SUM(J17:J18)</f>
        <v>319</v>
      </c>
    </row>
    <row r="18" spans="1:11">
      <c r="A18" s="512"/>
      <c r="B18" s="82" t="s">
        <v>37</v>
      </c>
      <c r="C18" s="85"/>
      <c r="D18" s="85">
        <v>0</v>
      </c>
      <c r="E18" s="85">
        <v>0</v>
      </c>
      <c r="F18" s="85">
        <v>4</v>
      </c>
      <c r="G18" s="85">
        <v>31</v>
      </c>
      <c r="H18" s="85">
        <v>85</v>
      </c>
      <c r="I18" s="85">
        <v>36</v>
      </c>
      <c r="J18" s="85">
        <f>SUM(C18:I18)</f>
        <v>156</v>
      </c>
      <c r="K18" s="524"/>
    </row>
    <row r="19" spans="1:11">
      <c r="A19" s="512" t="s">
        <v>148</v>
      </c>
      <c r="B19" s="83" t="s">
        <v>36</v>
      </c>
      <c r="C19" s="84"/>
      <c r="D19" s="84">
        <v>0</v>
      </c>
      <c r="E19" s="84">
        <v>0</v>
      </c>
      <c r="F19" s="84">
        <v>0</v>
      </c>
      <c r="G19" s="84">
        <v>11</v>
      </c>
      <c r="H19" s="84">
        <v>45</v>
      </c>
      <c r="I19" s="84">
        <v>109</v>
      </c>
      <c r="J19" s="84">
        <f t="shared" si="0"/>
        <v>165</v>
      </c>
      <c r="K19" s="524">
        <f t="shared" ref="K19" si="7">SUM(J19:J20)</f>
        <v>281</v>
      </c>
    </row>
    <row r="20" spans="1:11">
      <c r="A20" s="512"/>
      <c r="B20" s="82" t="s">
        <v>37</v>
      </c>
      <c r="C20" s="85"/>
      <c r="D20" s="85">
        <v>0</v>
      </c>
      <c r="E20" s="85">
        <v>0</v>
      </c>
      <c r="F20" s="85">
        <v>0</v>
      </c>
      <c r="G20" s="85">
        <v>6</v>
      </c>
      <c r="H20" s="85">
        <v>17</v>
      </c>
      <c r="I20" s="85">
        <v>93</v>
      </c>
      <c r="J20" s="85">
        <f>SUM(C20:I20)</f>
        <v>116</v>
      </c>
      <c r="K20" s="524"/>
    </row>
    <row r="21" spans="1:11">
      <c r="A21" s="512" t="s">
        <v>149</v>
      </c>
      <c r="B21" s="83" t="s">
        <v>36</v>
      </c>
      <c r="C21" s="84"/>
      <c r="D21" s="84">
        <v>0</v>
      </c>
      <c r="E21" s="84">
        <v>0</v>
      </c>
      <c r="F21" s="84">
        <v>0</v>
      </c>
      <c r="G21" s="84">
        <v>1</v>
      </c>
      <c r="H21" s="84">
        <v>19</v>
      </c>
      <c r="I21" s="84">
        <v>29</v>
      </c>
      <c r="J21" s="84">
        <f t="shared" si="0"/>
        <v>49</v>
      </c>
      <c r="K21" s="524">
        <f t="shared" ref="K21" si="8">SUM(J21:J22)</f>
        <v>72</v>
      </c>
    </row>
    <row r="22" spans="1:11">
      <c r="A22" s="512"/>
      <c r="B22" s="82" t="s">
        <v>37</v>
      </c>
      <c r="C22" s="85"/>
      <c r="D22" s="85">
        <v>0</v>
      </c>
      <c r="E22" s="85">
        <v>0</v>
      </c>
      <c r="F22" s="85">
        <v>0</v>
      </c>
      <c r="G22" s="85">
        <v>0</v>
      </c>
      <c r="H22" s="85">
        <v>4</v>
      </c>
      <c r="I22" s="85">
        <v>19</v>
      </c>
      <c r="J22" s="85">
        <f>SUM(C22:I22)</f>
        <v>23</v>
      </c>
      <c r="K22" s="524"/>
    </row>
    <row r="23" spans="1:11">
      <c r="A23" s="512" t="s">
        <v>150</v>
      </c>
      <c r="B23" s="83" t="s">
        <v>36</v>
      </c>
      <c r="C23" s="84"/>
      <c r="D23" s="84">
        <v>0</v>
      </c>
      <c r="E23" s="84">
        <v>0</v>
      </c>
      <c r="F23" s="84">
        <v>0</v>
      </c>
      <c r="G23" s="84">
        <v>0</v>
      </c>
      <c r="H23" s="84">
        <v>3</v>
      </c>
      <c r="I23" s="84">
        <v>6</v>
      </c>
      <c r="J23" s="84">
        <f t="shared" si="0"/>
        <v>9</v>
      </c>
      <c r="K23" s="524">
        <f t="shared" ref="K23" si="9">SUM(J23:J24)</f>
        <v>11</v>
      </c>
    </row>
    <row r="24" spans="1:11">
      <c r="A24" s="512"/>
      <c r="B24" s="82" t="s">
        <v>37</v>
      </c>
      <c r="C24" s="85"/>
      <c r="D24" s="85">
        <v>0</v>
      </c>
      <c r="E24" s="85">
        <v>0</v>
      </c>
      <c r="F24" s="85">
        <v>0</v>
      </c>
      <c r="G24" s="85">
        <v>0</v>
      </c>
      <c r="H24" s="85">
        <v>1</v>
      </c>
      <c r="I24" s="85">
        <v>1</v>
      </c>
      <c r="J24" s="85">
        <f>SUM(C24:I24)</f>
        <v>2</v>
      </c>
      <c r="K24" s="524"/>
    </row>
    <row r="25" spans="1:11">
      <c r="A25" s="512" t="s">
        <v>151</v>
      </c>
      <c r="B25" s="83" t="s">
        <v>36</v>
      </c>
      <c r="C25" s="84"/>
      <c r="D25" s="84">
        <v>0</v>
      </c>
      <c r="E25" s="84">
        <v>0</v>
      </c>
      <c r="F25" s="84">
        <v>0</v>
      </c>
      <c r="G25" s="84">
        <v>0</v>
      </c>
      <c r="H25" s="84">
        <v>0</v>
      </c>
      <c r="I25" s="84">
        <v>1</v>
      </c>
      <c r="J25" s="84">
        <f t="shared" si="0"/>
        <v>1</v>
      </c>
      <c r="K25" s="524">
        <f t="shared" ref="K25" si="10">SUM(J25:J26)</f>
        <v>1</v>
      </c>
    </row>
    <row r="26" spans="1:11">
      <c r="A26" s="512"/>
      <c r="B26" s="82" t="s">
        <v>37</v>
      </c>
      <c r="C26" s="85"/>
      <c r="D26" s="85">
        <v>0</v>
      </c>
      <c r="E26" s="85">
        <v>0</v>
      </c>
      <c r="F26" s="85">
        <v>0</v>
      </c>
      <c r="G26" s="85">
        <v>0</v>
      </c>
      <c r="H26" s="85">
        <v>0</v>
      </c>
      <c r="I26" s="85">
        <v>0</v>
      </c>
      <c r="J26" s="85">
        <f>SUM(C26:I26)</f>
        <v>0</v>
      </c>
      <c r="K26" s="524"/>
    </row>
    <row r="27" spans="1:11">
      <c r="A27" s="512" t="s">
        <v>152</v>
      </c>
      <c r="B27" s="83" t="s">
        <v>36</v>
      </c>
      <c r="C27" s="84"/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f t="shared" si="0"/>
        <v>0</v>
      </c>
      <c r="K27" s="524">
        <f t="shared" ref="K27" si="11">SUM(J27:J28)</f>
        <v>0</v>
      </c>
    </row>
    <row r="28" spans="1:11">
      <c r="A28" s="512"/>
      <c r="B28" s="82" t="s">
        <v>37</v>
      </c>
      <c r="C28" s="86"/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5">
        <v>0</v>
      </c>
      <c r="J28" s="85">
        <f>SUM(C28:I28)</f>
        <v>0</v>
      </c>
      <c r="K28" s="524"/>
    </row>
    <row r="29" spans="1:11" ht="15" customHeight="1">
      <c r="A29" s="512" t="s">
        <v>153</v>
      </c>
      <c r="B29" s="83" t="s">
        <v>36</v>
      </c>
      <c r="C29" s="87"/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f t="shared" si="0"/>
        <v>0</v>
      </c>
      <c r="K29" s="524">
        <f t="shared" ref="K29" si="12">SUM(J29:J30)</f>
        <v>0</v>
      </c>
    </row>
    <row r="30" spans="1:11">
      <c r="A30" s="512"/>
      <c r="B30" s="82" t="s">
        <v>37</v>
      </c>
      <c r="C30" s="86"/>
      <c r="D30" s="86"/>
      <c r="E30" s="86"/>
      <c r="F30" s="86"/>
      <c r="G30" s="86"/>
      <c r="H30" s="86"/>
      <c r="I30" s="86"/>
      <c r="J30" s="86">
        <f>SUM(C30:I30)</f>
        <v>0</v>
      </c>
      <c r="K30" s="524"/>
    </row>
    <row r="31" spans="1:11" ht="15" customHeight="1">
      <c r="A31" s="512" t="s">
        <v>118</v>
      </c>
      <c r="B31" s="83" t="s">
        <v>36</v>
      </c>
      <c r="C31" s="87"/>
      <c r="D31" s="87"/>
      <c r="E31" s="87"/>
      <c r="F31" s="87"/>
      <c r="G31" s="87"/>
      <c r="H31" s="87"/>
      <c r="I31" s="87"/>
      <c r="J31" s="87">
        <f t="shared" si="0"/>
        <v>0</v>
      </c>
      <c r="K31" s="524">
        <f t="shared" ref="K31" si="13">SUM(J31:J32)</f>
        <v>0</v>
      </c>
    </row>
    <row r="32" spans="1:11">
      <c r="A32" s="512"/>
      <c r="B32" s="82" t="s">
        <v>37</v>
      </c>
      <c r="C32" s="86"/>
      <c r="D32" s="86"/>
      <c r="E32" s="86"/>
      <c r="F32" s="86"/>
      <c r="G32" s="86"/>
      <c r="H32" s="86"/>
      <c r="I32" s="86"/>
      <c r="J32" s="86">
        <f>SUM(C32:I32)</f>
        <v>0</v>
      </c>
      <c r="K32" s="524"/>
    </row>
    <row r="33" spans="1:11">
      <c r="A33" s="525" t="s">
        <v>3</v>
      </c>
      <c r="B33" s="89" t="s">
        <v>36</v>
      </c>
      <c r="C33" s="90">
        <f>SUM(C5,C7,C9,C11,C13,C15,C17,C19,C21,C23,C25,C27,C29,C31,)</f>
        <v>133</v>
      </c>
      <c r="D33" s="90">
        <f t="shared" ref="D33:J34" si="14">SUM(D5,D7,D9,D11,D13,D15,D17,D19,D21,D23,D25,D27,D29,D31,)</f>
        <v>126</v>
      </c>
      <c r="E33" s="90">
        <f t="shared" si="14"/>
        <v>135</v>
      </c>
      <c r="F33" s="90">
        <f t="shared" si="14"/>
        <v>127</v>
      </c>
      <c r="G33" s="90">
        <f t="shared" si="14"/>
        <v>141</v>
      </c>
      <c r="H33" s="90">
        <f t="shared" si="14"/>
        <v>175</v>
      </c>
      <c r="I33" s="90">
        <f t="shared" si="14"/>
        <v>173</v>
      </c>
      <c r="J33" s="114">
        <f t="shared" si="14"/>
        <v>1010</v>
      </c>
      <c r="K33" s="524">
        <f>SUM(J33:J34)</f>
        <v>1930</v>
      </c>
    </row>
    <row r="34" spans="1:11">
      <c r="A34" s="525"/>
      <c r="B34" s="88" t="s">
        <v>37</v>
      </c>
      <c r="C34" s="91">
        <f>SUM(C6,C8,C10,C12,C14,C16,C18,C20,C22,C24,C26,C28,C30,C32,)</f>
        <v>122</v>
      </c>
      <c r="D34" s="91">
        <f t="shared" si="14"/>
        <v>125</v>
      </c>
      <c r="E34" s="91">
        <f t="shared" si="14"/>
        <v>114</v>
      </c>
      <c r="F34" s="91">
        <f t="shared" si="14"/>
        <v>144</v>
      </c>
      <c r="G34" s="91">
        <f t="shared" si="14"/>
        <v>136</v>
      </c>
      <c r="H34" s="91">
        <f t="shared" si="14"/>
        <v>130</v>
      </c>
      <c r="I34" s="91">
        <f t="shared" si="14"/>
        <v>149</v>
      </c>
      <c r="J34" s="115">
        <f t="shared" si="14"/>
        <v>920</v>
      </c>
      <c r="K34" s="524"/>
    </row>
    <row r="35" spans="1:11">
      <c r="A35" s="525"/>
      <c r="B35" s="78" t="s">
        <v>38</v>
      </c>
      <c r="C35" s="92">
        <f>SUM(C33:C34)</f>
        <v>255</v>
      </c>
      <c r="D35" s="92">
        <f t="shared" ref="D35:J35" si="15">SUM(D33:D34)</f>
        <v>251</v>
      </c>
      <c r="E35" s="92">
        <f t="shared" si="15"/>
        <v>249</v>
      </c>
      <c r="F35" s="92">
        <f t="shared" si="15"/>
        <v>271</v>
      </c>
      <c r="G35" s="92">
        <f t="shared" si="15"/>
        <v>277</v>
      </c>
      <c r="H35" s="92">
        <f t="shared" si="15"/>
        <v>305</v>
      </c>
      <c r="I35" s="92">
        <f t="shared" si="15"/>
        <v>322</v>
      </c>
      <c r="J35" s="92">
        <f t="shared" si="15"/>
        <v>1930</v>
      </c>
      <c r="K35" s="93"/>
    </row>
    <row r="36" spans="1:11">
      <c r="A36" s="55"/>
      <c r="K36" s="55"/>
    </row>
    <row r="37" spans="1:11">
      <c r="A37" s="94"/>
      <c r="B37" s="94"/>
      <c r="C37" s="95"/>
      <c r="D37" s="95"/>
      <c r="E37" s="95"/>
      <c r="F37" s="95"/>
      <c r="G37" s="95"/>
      <c r="H37" s="95"/>
      <c r="I37" s="95"/>
      <c r="J37" s="96"/>
      <c r="K37" s="97"/>
    </row>
    <row r="38" spans="1:11">
      <c r="A38" s="526" t="s">
        <v>182</v>
      </c>
      <c r="B38" s="526"/>
      <c r="C38" s="526"/>
      <c r="D38" s="526"/>
      <c r="E38" s="526"/>
      <c r="F38" s="526"/>
      <c r="G38" s="526"/>
      <c r="H38" s="526"/>
      <c r="I38" s="526"/>
      <c r="J38" s="526"/>
      <c r="K38" s="526"/>
    </row>
    <row r="39" spans="1:11">
      <c r="A39" s="98" t="str">
        <f>A4</f>
        <v>Age</v>
      </c>
      <c r="B39" s="99" t="s">
        <v>111</v>
      </c>
      <c r="C39" s="99" t="s">
        <v>133</v>
      </c>
      <c r="D39" s="99" t="s">
        <v>134</v>
      </c>
      <c r="E39" s="99" t="s">
        <v>135</v>
      </c>
      <c r="F39" s="99" t="s">
        <v>136</v>
      </c>
      <c r="G39" s="99" t="s">
        <v>137</v>
      </c>
      <c r="H39" s="99" t="s">
        <v>138</v>
      </c>
      <c r="I39" s="99" t="s">
        <v>139</v>
      </c>
      <c r="J39" s="99" t="s">
        <v>140</v>
      </c>
      <c r="K39" s="81"/>
    </row>
    <row r="40" spans="1:11">
      <c r="A40" s="512" t="s">
        <v>141</v>
      </c>
      <c r="B40" s="83" t="s">
        <v>36</v>
      </c>
      <c r="C40" s="84">
        <v>23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84">
        <f>SUM(C40:I40)</f>
        <v>23</v>
      </c>
      <c r="K40" s="513">
        <f>SUM(J40:J41)</f>
        <v>47</v>
      </c>
    </row>
    <row r="41" spans="1:11">
      <c r="A41" s="512"/>
      <c r="B41" s="82" t="s">
        <v>37</v>
      </c>
      <c r="C41" s="85">
        <v>24</v>
      </c>
      <c r="D41" s="85">
        <v>0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f>SUM(C41:I41)</f>
        <v>24</v>
      </c>
      <c r="K41" s="513"/>
    </row>
    <row r="42" spans="1:11">
      <c r="A42" s="512" t="s">
        <v>142</v>
      </c>
      <c r="B42" s="83" t="s">
        <v>36</v>
      </c>
      <c r="C42" s="84">
        <v>44</v>
      </c>
      <c r="D42" s="84">
        <v>21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f t="shared" ref="J42" si="16">SUM(C42:I42)</f>
        <v>65</v>
      </c>
      <c r="K42" s="513">
        <f t="shared" ref="K42" si="17">SUM(J42:J43)</f>
        <v>136</v>
      </c>
    </row>
    <row r="43" spans="1:11">
      <c r="A43" s="512"/>
      <c r="B43" s="82" t="s">
        <v>37</v>
      </c>
      <c r="C43" s="85">
        <v>41</v>
      </c>
      <c r="D43" s="85">
        <v>30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f>SUM(C43:I43)</f>
        <v>71</v>
      </c>
      <c r="K43" s="513"/>
    </row>
    <row r="44" spans="1:11">
      <c r="A44" s="512" t="s">
        <v>143</v>
      </c>
      <c r="B44" s="83" t="s">
        <v>36</v>
      </c>
      <c r="C44" s="84">
        <v>1</v>
      </c>
      <c r="D44" s="84">
        <v>45</v>
      </c>
      <c r="E44" s="84">
        <v>12</v>
      </c>
      <c r="F44" s="84">
        <v>1</v>
      </c>
      <c r="G44" s="84">
        <v>0</v>
      </c>
      <c r="H44" s="84">
        <v>0</v>
      </c>
      <c r="I44" s="84">
        <v>0</v>
      </c>
      <c r="J44" s="84">
        <f t="shared" ref="J44" si="18">SUM(C44:I44)</f>
        <v>59</v>
      </c>
      <c r="K44" s="513">
        <f t="shared" ref="K44" si="19">SUM(J44:J45)</f>
        <v>124</v>
      </c>
    </row>
    <row r="45" spans="1:11">
      <c r="A45" s="512"/>
      <c r="B45" s="82" t="s">
        <v>37</v>
      </c>
      <c r="C45" s="85">
        <v>0</v>
      </c>
      <c r="D45" s="85">
        <v>46</v>
      </c>
      <c r="E45" s="85">
        <v>19</v>
      </c>
      <c r="F45" s="85">
        <v>0</v>
      </c>
      <c r="G45" s="85">
        <v>0</v>
      </c>
      <c r="H45" s="85">
        <v>0</v>
      </c>
      <c r="I45" s="85">
        <v>0</v>
      </c>
      <c r="J45" s="85">
        <f>SUM(C45:I45)</f>
        <v>65</v>
      </c>
      <c r="K45" s="513"/>
    </row>
    <row r="46" spans="1:11">
      <c r="A46" s="512" t="s">
        <v>144</v>
      </c>
      <c r="B46" s="83" t="s">
        <v>36</v>
      </c>
      <c r="C46" s="84">
        <v>0</v>
      </c>
      <c r="D46" s="84">
        <v>0</v>
      </c>
      <c r="E46" s="84">
        <v>33</v>
      </c>
      <c r="F46" s="84">
        <v>10</v>
      </c>
      <c r="G46" s="84">
        <v>0</v>
      </c>
      <c r="H46" s="84">
        <v>0</v>
      </c>
      <c r="I46" s="84">
        <v>0</v>
      </c>
      <c r="J46" s="84">
        <f t="shared" ref="J46" si="20">SUM(C46:I46)</f>
        <v>43</v>
      </c>
      <c r="K46" s="513">
        <f t="shared" ref="K46" si="21">SUM(J46:J47)</f>
        <v>103</v>
      </c>
    </row>
    <row r="47" spans="1:11">
      <c r="A47" s="512"/>
      <c r="B47" s="82" t="s">
        <v>37</v>
      </c>
      <c r="C47" s="85">
        <v>0</v>
      </c>
      <c r="D47" s="85">
        <v>0</v>
      </c>
      <c r="E47" s="85">
        <v>50</v>
      </c>
      <c r="F47" s="85">
        <v>9</v>
      </c>
      <c r="G47" s="85">
        <v>1</v>
      </c>
      <c r="H47" s="85">
        <v>0</v>
      </c>
      <c r="I47" s="85">
        <v>0</v>
      </c>
      <c r="J47" s="85">
        <f>SUM(C47:I47)</f>
        <v>60</v>
      </c>
      <c r="K47" s="513"/>
    </row>
    <row r="48" spans="1:11">
      <c r="A48" s="512" t="s">
        <v>145</v>
      </c>
      <c r="B48" s="83" t="s">
        <v>36</v>
      </c>
      <c r="C48" s="84">
        <v>0</v>
      </c>
      <c r="D48" s="84">
        <v>0</v>
      </c>
      <c r="E48" s="84">
        <v>1</v>
      </c>
      <c r="F48" s="84">
        <v>42</v>
      </c>
      <c r="G48" s="84">
        <v>17</v>
      </c>
      <c r="H48" s="84">
        <v>0</v>
      </c>
      <c r="I48" s="84">
        <v>0</v>
      </c>
      <c r="J48" s="84">
        <f t="shared" ref="J48" si="22">SUM(C48:I48)</f>
        <v>60</v>
      </c>
      <c r="K48" s="513">
        <f t="shared" ref="K48" si="23">SUM(J48:J49)</f>
        <v>112</v>
      </c>
    </row>
    <row r="49" spans="1:11">
      <c r="A49" s="512"/>
      <c r="B49" s="82" t="s">
        <v>37</v>
      </c>
      <c r="C49" s="85">
        <v>0</v>
      </c>
      <c r="D49" s="85">
        <v>0</v>
      </c>
      <c r="E49" s="85">
        <v>0</v>
      </c>
      <c r="F49" s="85">
        <v>34</v>
      </c>
      <c r="G49" s="85">
        <v>18</v>
      </c>
      <c r="H49" s="85">
        <v>0</v>
      </c>
      <c r="I49" s="85">
        <v>0</v>
      </c>
      <c r="J49" s="85">
        <f>SUM(C49:I49)</f>
        <v>52</v>
      </c>
      <c r="K49" s="513"/>
    </row>
    <row r="50" spans="1:11">
      <c r="A50" s="512" t="s">
        <v>146</v>
      </c>
      <c r="B50" s="83" t="s">
        <v>36</v>
      </c>
      <c r="C50" s="84">
        <v>0</v>
      </c>
      <c r="D50" s="84">
        <v>0</v>
      </c>
      <c r="E50" s="84">
        <v>0</v>
      </c>
      <c r="F50" s="84">
        <v>2</v>
      </c>
      <c r="G50" s="84">
        <v>45</v>
      </c>
      <c r="H50" s="84">
        <v>24</v>
      </c>
      <c r="I50" s="84">
        <v>0</v>
      </c>
      <c r="J50" s="84">
        <f t="shared" ref="J50" si="24">SUM(C50:I50)</f>
        <v>71</v>
      </c>
      <c r="K50" s="513">
        <f t="shared" ref="K50" si="25">SUM(J50:J51)</f>
        <v>123</v>
      </c>
    </row>
    <row r="51" spans="1:11">
      <c r="A51" s="512"/>
      <c r="B51" s="82" t="s">
        <v>37</v>
      </c>
      <c r="C51" s="85">
        <v>0</v>
      </c>
      <c r="D51" s="85">
        <v>0</v>
      </c>
      <c r="E51" s="85">
        <v>1</v>
      </c>
      <c r="F51" s="85">
        <v>2</v>
      </c>
      <c r="G51" s="85">
        <v>33</v>
      </c>
      <c r="H51" s="85">
        <v>16</v>
      </c>
      <c r="I51" s="85">
        <v>0</v>
      </c>
      <c r="J51" s="85">
        <f>SUM(C51:I51)</f>
        <v>52</v>
      </c>
      <c r="K51" s="513"/>
    </row>
    <row r="52" spans="1:11">
      <c r="A52" s="512" t="s">
        <v>147</v>
      </c>
      <c r="B52" s="83" t="s">
        <v>36</v>
      </c>
      <c r="C52" s="84">
        <v>0</v>
      </c>
      <c r="D52" s="84">
        <v>0</v>
      </c>
      <c r="E52" s="84">
        <v>0</v>
      </c>
      <c r="F52" s="84">
        <v>2</v>
      </c>
      <c r="G52" s="84">
        <v>5</v>
      </c>
      <c r="H52" s="84">
        <v>34</v>
      </c>
      <c r="I52" s="84">
        <v>11</v>
      </c>
      <c r="J52" s="84">
        <f t="shared" ref="J52" si="26">SUM(C52:I52)</f>
        <v>52</v>
      </c>
      <c r="K52" s="513">
        <f t="shared" ref="K52" si="27">SUM(J52:J53)</f>
        <v>109</v>
      </c>
    </row>
    <row r="53" spans="1:11">
      <c r="A53" s="512"/>
      <c r="B53" s="82" t="s">
        <v>37</v>
      </c>
      <c r="C53" s="85">
        <v>0</v>
      </c>
      <c r="D53" s="85">
        <v>0</v>
      </c>
      <c r="E53" s="85">
        <v>0</v>
      </c>
      <c r="F53" s="85">
        <v>0</v>
      </c>
      <c r="G53" s="85">
        <v>1</v>
      </c>
      <c r="H53" s="85">
        <v>41</v>
      </c>
      <c r="I53" s="85">
        <v>15</v>
      </c>
      <c r="J53" s="85">
        <f>SUM(C53:I53)</f>
        <v>57</v>
      </c>
      <c r="K53" s="513"/>
    </row>
    <row r="54" spans="1:11">
      <c r="A54" s="512" t="s">
        <v>148</v>
      </c>
      <c r="B54" s="83" t="s">
        <v>36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5</v>
      </c>
      <c r="I54" s="84">
        <v>27</v>
      </c>
      <c r="J54" s="84">
        <f t="shared" ref="J54" si="28">SUM(C54:I54)</f>
        <v>32</v>
      </c>
      <c r="K54" s="513">
        <f t="shared" ref="K54" si="29">SUM(J54:J55)</f>
        <v>57</v>
      </c>
    </row>
    <row r="55" spans="1:11">
      <c r="A55" s="512"/>
      <c r="B55" s="82" t="s">
        <v>37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2</v>
      </c>
      <c r="I55" s="85">
        <v>23</v>
      </c>
      <c r="J55" s="85">
        <f>SUM(C55:I55)</f>
        <v>25</v>
      </c>
      <c r="K55" s="513"/>
    </row>
    <row r="56" spans="1:11">
      <c r="A56" s="512" t="s">
        <v>149</v>
      </c>
      <c r="B56" s="83" t="s">
        <v>36</v>
      </c>
      <c r="C56" s="84">
        <v>0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6</v>
      </c>
      <c r="J56" s="84">
        <f t="shared" ref="J56" si="30">SUM(C56:I56)</f>
        <v>6</v>
      </c>
      <c r="K56" s="513">
        <f t="shared" ref="K56" si="31">SUM(J56:J57)</f>
        <v>9</v>
      </c>
    </row>
    <row r="57" spans="1:11">
      <c r="A57" s="512"/>
      <c r="B57" s="82" t="s">
        <v>37</v>
      </c>
      <c r="C57" s="85">
        <v>0</v>
      </c>
      <c r="D57" s="85">
        <v>0</v>
      </c>
      <c r="E57" s="85">
        <v>0</v>
      </c>
      <c r="F57" s="85">
        <v>0</v>
      </c>
      <c r="G57" s="85">
        <v>0</v>
      </c>
      <c r="H57" s="85">
        <v>0</v>
      </c>
      <c r="I57" s="85">
        <v>3</v>
      </c>
      <c r="J57" s="85">
        <f>SUM(C57:I57)</f>
        <v>3</v>
      </c>
      <c r="K57" s="513"/>
    </row>
    <row r="58" spans="1:11">
      <c r="A58" s="512" t="s">
        <v>150</v>
      </c>
      <c r="B58" s="83" t="s">
        <v>36</v>
      </c>
      <c r="C58" s="84">
        <v>0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f t="shared" ref="J58" si="32">SUM(C58:I58)</f>
        <v>0</v>
      </c>
      <c r="K58" s="513">
        <f t="shared" ref="K58" si="33">SUM(J58:J59)</f>
        <v>0</v>
      </c>
    </row>
    <row r="59" spans="1:11">
      <c r="A59" s="512"/>
      <c r="B59" s="82" t="s">
        <v>37</v>
      </c>
      <c r="C59" s="85"/>
      <c r="D59" s="85"/>
      <c r="E59" s="85"/>
      <c r="F59" s="85"/>
      <c r="G59" s="85"/>
      <c r="H59" s="85"/>
      <c r="I59" s="85"/>
      <c r="J59" s="85">
        <f>SUM(C59:I59)</f>
        <v>0</v>
      </c>
      <c r="K59" s="513"/>
    </row>
    <row r="60" spans="1:11">
      <c r="A60" s="512" t="s">
        <v>151</v>
      </c>
      <c r="B60" s="83" t="s">
        <v>36</v>
      </c>
      <c r="C60" s="84"/>
      <c r="D60" s="84"/>
      <c r="E60" s="84"/>
      <c r="F60" s="84"/>
      <c r="G60" s="84"/>
      <c r="H60" s="84"/>
      <c r="I60" s="84"/>
      <c r="J60" s="84">
        <f t="shared" ref="J60" si="34">SUM(C60:I60)</f>
        <v>0</v>
      </c>
      <c r="K60" s="513">
        <f t="shared" ref="K60" si="35">SUM(J60:J61)</f>
        <v>0</v>
      </c>
    </row>
    <row r="61" spans="1:11">
      <c r="A61" s="512"/>
      <c r="B61" s="82" t="s">
        <v>37</v>
      </c>
      <c r="C61" s="85"/>
      <c r="D61" s="85"/>
      <c r="E61" s="85"/>
      <c r="F61" s="85"/>
      <c r="G61" s="85"/>
      <c r="H61" s="85"/>
      <c r="I61" s="85"/>
      <c r="J61" s="85">
        <f>SUM(C61:I61)</f>
        <v>0</v>
      </c>
      <c r="K61" s="513"/>
    </row>
    <row r="62" spans="1:11">
      <c r="A62" s="512" t="s">
        <v>152</v>
      </c>
      <c r="B62" s="83" t="s">
        <v>36</v>
      </c>
      <c r="C62" s="84"/>
      <c r="D62" s="84"/>
      <c r="E62" s="84"/>
      <c r="F62" s="84"/>
      <c r="G62" s="84"/>
      <c r="H62" s="84"/>
      <c r="I62" s="84"/>
      <c r="J62" s="84">
        <f t="shared" ref="J62" si="36">SUM(C62:I62)</f>
        <v>0</v>
      </c>
      <c r="K62" s="513">
        <f t="shared" ref="K62" si="37">SUM(J62:J63)</f>
        <v>0</v>
      </c>
    </row>
    <row r="63" spans="1:11">
      <c r="A63" s="512"/>
      <c r="B63" s="82" t="s">
        <v>37</v>
      </c>
      <c r="C63" s="86"/>
      <c r="D63" s="86"/>
      <c r="E63" s="86"/>
      <c r="F63" s="86"/>
      <c r="G63" s="86"/>
      <c r="H63" s="86"/>
      <c r="I63" s="85"/>
      <c r="J63" s="85">
        <f>SUM(C63:I63)</f>
        <v>0</v>
      </c>
      <c r="K63" s="513"/>
    </row>
    <row r="64" spans="1:11" ht="15" customHeight="1">
      <c r="A64" s="512" t="s">
        <v>153</v>
      </c>
      <c r="B64" s="83" t="s">
        <v>36</v>
      </c>
      <c r="C64" s="87"/>
      <c r="D64" s="87"/>
      <c r="E64" s="87"/>
      <c r="F64" s="87"/>
      <c r="G64" s="87"/>
      <c r="H64" s="87"/>
      <c r="I64" s="87"/>
      <c r="J64" s="87">
        <f t="shared" ref="J64" si="38">SUM(C64:I64)</f>
        <v>0</v>
      </c>
      <c r="K64" s="513">
        <f t="shared" ref="K64" si="39">SUM(J64:J65)</f>
        <v>0</v>
      </c>
    </row>
    <row r="65" spans="1:11">
      <c r="A65" s="512"/>
      <c r="B65" s="82" t="s">
        <v>37</v>
      </c>
      <c r="C65" s="86"/>
      <c r="D65" s="86"/>
      <c r="E65" s="86"/>
      <c r="F65" s="86"/>
      <c r="G65" s="86"/>
      <c r="H65" s="86"/>
      <c r="I65" s="86"/>
      <c r="J65" s="86">
        <f>SUM(C65:I65)</f>
        <v>0</v>
      </c>
      <c r="K65" s="513"/>
    </row>
    <row r="66" spans="1:11" ht="15" customHeight="1">
      <c r="A66" s="512" t="s">
        <v>118</v>
      </c>
      <c r="B66" s="83" t="s">
        <v>36</v>
      </c>
      <c r="C66" s="87"/>
      <c r="D66" s="87"/>
      <c r="E66" s="87"/>
      <c r="F66" s="87"/>
      <c r="G66" s="87"/>
      <c r="H66" s="87"/>
      <c r="I66" s="87"/>
      <c r="J66" s="87">
        <f t="shared" ref="J66" si="40">SUM(C66:I66)</f>
        <v>0</v>
      </c>
      <c r="K66" s="515">
        <f t="shared" ref="K66" si="41">SUM(J66:J67)</f>
        <v>0</v>
      </c>
    </row>
    <row r="67" spans="1:11">
      <c r="A67" s="512"/>
      <c r="B67" s="82" t="s">
        <v>37</v>
      </c>
      <c r="C67" s="86"/>
      <c r="D67" s="86"/>
      <c r="E67" s="86"/>
      <c r="F67" s="86"/>
      <c r="G67" s="86"/>
      <c r="H67" s="86"/>
      <c r="I67" s="86"/>
      <c r="J67" s="86">
        <f>SUM(C67:I67)</f>
        <v>0</v>
      </c>
      <c r="K67" s="516"/>
    </row>
    <row r="68" spans="1:11">
      <c r="A68" s="519" t="s">
        <v>3</v>
      </c>
      <c r="B68" s="89" t="s">
        <v>36</v>
      </c>
      <c r="C68" s="116">
        <f>SUM(C40,C42,C44,C46,C48,C50,C52,C54,C56,C58,C60,C62,C64,C66,)</f>
        <v>68</v>
      </c>
      <c r="D68" s="116">
        <f t="shared" ref="D68:J69" si="42">SUM(D40,D42,D44,D46,D48,D50,D52,D54,D56,D58,D60,D62,D64,D66,)</f>
        <v>66</v>
      </c>
      <c r="E68" s="116">
        <f t="shared" si="42"/>
        <v>46</v>
      </c>
      <c r="F68" s="116">
        <f t="shared" si="42"/>
        <v>57</v>
      </c>
      <c r="G68" s="116">
        <f t="shared" si="42"/>
        <v>67</v>
      </c>
      <c r="H68" s="116">
        <f t="shared" si="42"/>
        <v>63</v>
      </c>
      <c r="I68" s="116">
        <f t="shared" si="42"/>
        <v>44</v>
      </c>
      <c r="J68" s="117">
        <f t="shared" si="42"/>
        <v>411</v>
      </c>
      <c r="K68" s="520">
        <f>SUM(J68:J69)</f>
        <v>820</v>
      </c>
    </row>
    <row r="69" spans="1:11">
      <c r="A69" s="519"/>
      <c r="B69" s="88" t="s">
        <v>37</v>
      </c>
      <c r="C69" s="118">
        <f>SUM(C41,C43,C45,C47,C49,C51,C53,C55,C57,C59,C61,C63,C65,C67,)</f>
        <v>65</v>
      </c>
      <c r="D69" s="118">
        <f t="shared" si="42"/>
        <v>76</v>
      </c>
      <c r="E69" s="118">
        <f t="shared" si="42"/>
        <v>70</v>
      </c>
      <c r="F69" s="118">
        <f t="shared" si="42"/>
        <v>45</v>
      </c>
      <c r="G69" s="118">
        <f t="shared" si="42"/>
        <v>53</v>
      </c>
      <c r="H69" s="118">
        <f t="shared" si="42"/>
        <v>59</v>
      </c>
      <c r="I69" s="118">
        <f t="shared" si="42"/>
        <v>41</v>
      </c>
      <c r="J69" s="119">
        <f t="shared" si="42"/>
        <v>409</v>
      </c>
      <c r="K69" s="521"/>
    </row>
    <row r="70" spans="1:11">
      <c r="A70" s="519"/>
      <c r="B70" s="78" t="s">
        <v>38</v>
      </c>
      <c r="C70" s="120">
        <f>SUM(C68:C69)</f>
        <v>133</v>
      </c>
      <c r="D70" s="120">
        <f t="shared" ref="D70:J70" si="43">SUM(D68:D69)</f>
        <v>142</v>
      </c>
      <c r="E70" s="120">
        <f t="shared" si="43"/>
        <v>116</v>
      </c>
      <c r="F70" s="120">
        <f t="shared" si="43"/>
        <v>102</v>
      </c>
      <c r="G70" s="120">
        <f t="shared" si="43"/>
        <v>120</v>
      </c>
      <c r="H70" s="120">
        <f t="shared" si="43"/>
        <v>122</v>
      </c>
      <c r="I70" s="121">
        <f t="shared" si="43"/>
        <v>85</v>
      </c>
      <c r="J70" s="110">
        <f t="shared" si="43"/>
        <v>820</v>
      </c>
      <c r="K70" s="96"/>
    </row>
    <row r="71" spans="1:11">
      <c r="A71" s="55"/>
      <c r="K71" s="55"/>
    </row>
    <row r="72" spans="1:11">
      <c r="A72" s="100"/>
      <c r="B72" s="101"/>
      <c r="C72" s="102"/>
      <c r="D72" s="102"/>
      <c r="E72" s="102"/>
      <c r="F72" s="102"/>
      <c r="G72" s="102"/>
      <c r="H72" s="102"/>
      <c r="I72" s="102"/>
      <c r="J72" s="103"/>
      <c r="K72" s="96"/>
    </row>
    <row r="73" spans="1:11">
      <c r="A73" s="522" t="s">
        <v>183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</row>
    <row r="74" spans="1:11">
      <c r="A74" s="88" t="s">
        <v>132</v>
      </c>
      <c r="B74" s="88" t="s">
        <v>111</v>
      </c>
      <c r="C74" s="99" t="s">
        <v>133</v>
      </c>
      <c r="D74" s="99" t="s">
        <v>134</v>
      </c>
      <c r="E74" s="99" t="s">
        <v>135</v>
      </c>
      <c r="F74" s="99" t="s">
        <v>136</v>
      </c>
      <c r="G74" s="99" t="s">
        <v>137</v>
      </c>
      <c r="H74" s="99" t="s">
        <v>138</v>
      </c>
      <c r="I74" s="99" t="s">
        <v>139</v>
      </c>
      <c r="J74" s="99" t="s">
        <v>140</v>
      </c>
      <c r="K74" s="81" t="s">
        <v>3</v>
      </c>
    </row>
    <row r="75" spans="1:11">
      <c r="A75" s="512" t="s">
        <v>141</v>
      </c>
      <c r="B75" s="104" t="s">
        <v>36</v>
      </c>
      <c r="C75" s="105">
        <f>SUM(C5,C40,)</f>
        <v>66</v>
      </c>
      <c r="D75" s="105">
        <f t="shared" ref="D75:I75" si="44">SUM(D5,D40,)</f>
        <v>0</v>
      </c>
      <c r="E75" s="84">
        <f t="shared" si="44"/>
        <v>0</v>
      </c>
      <c r="F75" s="84">
        <f t="shared" si="44"/>
        <v>0</v>
      </c>
      <c r="G75" s="84">
        <f t="shared" si="44"/>
        <v>0</v>
      </c>
      <c r="H75" s="105">
        <f t="shared" si="44"/>
        <v>0</v>
      </c>
      <c r="I75" s="105">
        <f t="shared" si="44"/>
        <v>0</v>
      </c>
      <c r="J75" s="105">
        <f>SUM(C75:I75)</f>
        <v>66</v>
      </c>
      <c r="K75" s="523">
        <f>SUM(J75:J76)</f>
        <v>120</v>
      </c>
    </row>
    <row r="76" spans="1:11">
      <c r="A76" s="512"/>
      <c r="B76" s="82" t="s">
        <v>37</v>
      </c>
      <c r="C76" s="85">
        <f t="shared" ref="C76:I91" si="45">SUM(C6,C41,)</f>
        <v>54</v>
      </c>
      <c r="D76" s="85">
        <f t="shared" si="45"/>
        <v>0</v>
      </c>
      <c r="E76" s="85">
        <f t="shared" si="45"/>
        <v>0</v>
      </c>
      <c r="F76" s="85">
        <f t="shared" si="45"/>
        <v>0</v>
      </c>
      <c r="G76" s="85">
        <f t="shared" si="45"/>
        <v>0</v>
      </c>
      <c r="H76" s="85">
        <f t="shared" si="45"/>
        <v>0</v>
      </c>
      <c r="I76" s="85">
        <f t="shared" si="45"/>
        <v>0</v>
      </c>
      <c r="J76" s="85">
        <f>SUM(C76:I76)</f>
        <v>54</v>
      </c>
      <c r="K76" s="523"/>
    </row>
    <row r="77" spans="1:11">
      <c r="A77" s="512" t="s">
        <v>142</v>
      </c>
      <c r="B77" s="104" t="s">
        <v>36</v>
      </c>
      <c r="C77" s="105">
        <f t="shared" si="45"/>
        <v>129</v>
      </c>
      <c r="D77" s="105">
        <f t="shared" si="45"/>
        <v>35</v>
      </c>
      <c r="E77" s="105">
        <f t="shared" si="45"/>
        <v>0</v>
      </c>
      <c r="F77" s="105">
        <f t="shared" si="45"/>
        <v>0</v>
      </c>
      <c r="G77" s="105">
        <f t="shared" si="45"/>
        <v>0</v>
      </c>
      <c r="H77" s="105">
        <f t="shared" si="45"/>
        <v>0</v>
      </c>
      <c r="I77" s="105">
        <f t="shared" si="45"/>
        <v>0</v>
      </c>
      <c r="J77" s="105">
        <f t="shared" ref="J77" si="46">SUM(C77:I77)</f>
        <v>164</v>
      </c>
      <c r="K77" s="513">
        <f t="shared" ref="K77" si="47">SUM(J77:J78)</f>
        <v>351</v>
      </c>
    </row>
    <row r="78" spans="1:11">
      <c r="A78" s="512"/>
      <c r="B78" s="82" t="s">
        <v>37</v>
      </c>
      <c r="C78" s="85">
        <f t="shared" si="45"/>
        <v>124</v>
      </c>
      <c r="D78" s="85">
        <f t="shared" si="45"/>
        <v>63</v>
      </c>
      <c r="E78" s="85">
        <f t="shared" si="45"/>
        <v>0</v>
      </c>
      <c r="F78" s="85">
        <f t="shared" si="45"/>
        <v>0</v>
      </c>
      <c r="G78" s="85">
        <f t="shared" si="45"/>
        <v>0</v>
      </c>
      <c r="H78" s="85">
        <f t="shared" si="45"/>
        <v>0</v>
      </c>
      <c r="I78" s="85">
        <f t="shared" si="45"/>
        <v>0</v>
      </c>
      <c r="J78" s="85">
        <f>SUM(C78:I78)</f>
        <v>187</v>
      </c>
      <c r="K78" s="513"/>
    </row>
    <row r="79" spans="1:11">
      <c r="A79" s="512" t="s">
        <v>143</v>
      </c>
      <c r="B79" s="104" t="s">
        <v>36</v>
      </c>
      <c r="C79" s="105">
        <f t="shared" si="45"/>
        <v>6</v>
      </c>
      <c r="D79" s="105">
        <f t="shared" si="45"/>
        <v>140</v>
      </c>
      <c r="E79" s="105">
        <f t="shared" si="45"/>
        <v>38</v>
      </c>
      <c r="F79" s="105">
        <f t="shared" si="45"/>
        <v>1</v>
      </c>
      <c r="G79" s="105">
        <f t="shared" si="45"/>
        <v>0</v>
      </c>
      <c r="H79" s="105">
        <f t="shared" si="45"/>
        <v>0</v>
      </c>
      <c r="I79" s="105">
        <f t="shared" si="45"/>
        <v>0</v>
      </c>
      <c r="J79" s="105">
        <f t="shared" ref="J79" si="48">SUM(C79:I79)</f>
        <v>185</v>
      </c>
      <c r="K79" s="513">
        <f t="shared" ref="K79" si="49">SUM(J79:J80)</f>
        <v>373</v>
      </c>
    </row>
    <row r="80" spans="1:11">
      <c r="A80" s="512"/>
      <c r="B80" s="82" t="s">
        <v>37</v>
      </c>
      <c r="C80" s="85">
        <f t="shared" si="45"/>
        <v>9</v>
      </c>
      <c r="D80" s="85">
        <f t="shared" si="45"/>
        <v>124</v>
      </c>
      <c r="E80" s="85">
        <f t="shared" si="45"/>
        <v>55</v>
      </c>
      <c r="F80" s="85">
        <f t="shared" si="45"/>
        <v>0</v>
      </c>
      <c r="G80" s="85">
        <f t="shared" si="45"/>
        <v>0</v>
      </c>
      <c r="H80" s="85">
        <f t="shared" si="45"/>
        <v>0</v>
      </c>
      <c r="I80" s="85">
        <f t="shared" si="45"/>
        <v>0</v>
      </c>
      <c r="J80" s="85">
        <f>SUM(C80:I80)</f>
        <v>188</v>
      </c>
      <c r="K80" s="513"/>
    </row>
    <row r="81" spans="1:11">
      <c r="A81" s="512" t="s">
        <v>144</v>
      </c>
      <c r="B81" s="104" t="s">
        <v>36</v>
      </c>
      <c r="C81" s="105">
        <f t="shared" si="45"/>
        <v>0</v>
      </c>
      <c r="D81" s="105">
        <f t="shared" si="45"/>
        <v>13</v>
      </c>
      <c r="E81" s="105">
        <f t="shared" si="45"/>
        <v>113</v>
      </c>
      <c r="F81" s="105">
        <f t="shared" si="45"/>
        <v>29</v>
      </c>
      <c r="G81" s="105">
        <f t="shared" si="45"/>
        <v>0</v>
      </c>
      <c r="H81" s="105">
        <f t="shared" si="45"/>
        <v>0</v>
      </c>
      <c r="I81" s="105">
        <f t="shared" si="45"/>
        <v>0</v>
      </c>
      <c r="J81" s="105">
        <f t="shared" ref="J81" si="50">SUM(C81:I81)</f>
        <v>155</v>
      </c>
      <c r="K81" s="513">
        <f t="shared" ref="K81" si="51">SUM(J81:J82)</f>
        <v>317</v>
      </c>
    </row>
    <row r="82" spans="1:11">
      <c r="A82" s="512"/>
      <c r="B82" s="82" t="s">
        <v>37</v>
      </c>
      <c r="C82" s="85">
        <f t="shared" si="45"/>
        <v>0</v>
      </c>
      <c r="D82" s="85">
        <f t="shared" si="45"/>
        <v>14</v>
      </c>
      <c r="E82" s="85">
        <f t="shared" si="45"/>
        <v>110</v>
      </c>
      <c r="F82" s="85">
        <f t="shared" si="45"/>
        <v>37</v>
      </c>
      <c r="G82" s="85">
        <f t="shared" si="45"/>
        <v>1</v>
      </c>
      <c r="H82" s="85">
        <f t="shared" si="45"/>
        <v>0</v>
      </c>
      <c r="I82" s="85">
        <f t="shared" si="45"/>
        <v>0</v>
      </c>
      <c r="J82" s="85">
        <f>SUM(C82:I82)</f>
        <v>162</v>
      </c>
      <c r="K82" s="513"/>
    </row>
    <row r="83" spans="1:11">
      <c r="A83" s="512" t="s">
        <v>145</v>
      </c>
      <c r="B83" s="104" t="s">
        <v>36</v>
      </c>
      <c r="C83" s="105">
        <f t="shared" si="45"/>
        <v>0</v>
      </c>
      <c r="D83" s="105">
        <f t="shared" si="45"/>
        <v>4</v>
      </c>
      <c r="E83" s="105">
        <f t="shared" si="45"/>
        <v>24</v>
      </c>
      <c r="F83" s="105">
        <f t="shared" si="45"/>
        <v>110</v>
      </c>
      <c r="G83" s="105">
        <f t="shared" si="45"/>
        <v>37</v>
      </c>
      <c r="H83" s="105">
        <f t="shared" si="45"/>
        <v>0</v>
      </c>
      <c r="I83" s="105">
        <f t="shared" si="45"/>
        <v>0</v>
      </c>
      <c r="J83" s="105">
        <f t="shared" ref="J83" si="52">SUM(C83:I83)</f>
        <v>175</v>
      </c>
      <c r="K83" s="513">
        <f t="shared" ref="K83" si="53">SUM(J83:J84)</f>
        <v>339</v>
      </c>
    </row>
    <row r="84" spans="1:11">
      <c r="A84" s="512"/>
      <c r="B84" s="82" t="s">
        <v>37</v>
      </c>
      <c r="C84" s="85">
        <f t="shared" si="45"/>
        <v>0</v>
      </c>
      <c r="D84" s="85">
        <f t="shared" si="45"/>
        <v>0</v>
      </c>
      <c r="E84" s="85">
        <f t="shared" si="45"/>
        <v>17</v>
      </c>
      <c r="F84" s="85">
        <f t="shared" si="45"/>
        <v>105</v>
      </c>
      <c r="G84" s="85">
        <f t="shared" si="45"/>
        <v>42</v>
      </c>
      <c r="H84" s="85">
        <f t="shared" si="45"/>
        <v>0</v>
      </c>
      <c r="I84" s="85">
        <f t="shared" si="45"/>
        <v>0</v>
      </c>
      <c r="J84" s="85">
        <f>SUM(C84:I84)</f>
        <v>164</v>
      </c>
      <c r="K84" s="513"/>
    </row>
    <row r="85" spans="1:11">
      <c r="A85" s="512" t="s">
        <v>146</v>
      </c>
      <c r="B85" s="104" t="s">
        <v>36</v>
      </c>
      <c r="C85" s="105">
        <f t="shared" si="45"/>
        <v>0</v>
      </c>
      <c r="D85" s="105">
        <f t="shared" si="45"/>
        <v>0</v>
      </c>
      <c r="E85" s="105">
        <f t="shared" si="45"/>
        <v>6</v>
      </c>
      <c r="F85" s="105">
        <f t="shared" si="45"/>
        <v>38</v>
      </c>
      <c r="G85" s="105">
        <f t="shared" si="45"/>
        <v>116</v>
      </c>
      <c r="H85" s="105">
        <f t="shared" si="45"/>
        <v>39</v>
      </c>
      <c r="I85" s="105">
        <f t="shared" si="45"/>
        <v>0</v>
      </c>
      <c r="J85" s="105">
        <f t="shared" ref="J85" si="54">SUM(C85:I85)</f>
        <v>199</v>
      </c>
      <c r="K85" s="513">
        <f t="shared" ref="K85" si="55">SUM(J85:J86)</f>
        <v>391</v>
      </c>
    </row>
    <row r="86" spans="1:11">
      <c r="A86" s="512"/>
      <c r="B86" s="82" t="s">
        <v>37</v>
      </c>
      <c r="C86" s="85">
        <f t="shared" si="45"/>
        <v>0</v>
      </c>
      <c r="D86" s="85">
        <f t="shared" si="45"/>
        <v>0</v>
      </c>
      <c r="E86" s="85">
        <f t="shared" si="45"/>
        <v>2</v>
      </c>
      <c r="F86" s="85">
        <f t="shared" si="45"/>
        <v>43</v>
      </c>
      <c r="G86" s="85">
        <f t="shared" si="45"/>
        <v>108</v>
      </c>
      <c r="H86" s="85">
        <f t="shared" si="45"/>
        <v>39</v>
      </c>
      <c r="I86" s="85">
        <f t="shared" si="45"/>
        <v>0</v>
      </c>
      <c r="J86" s="85">
        <f>SUM(C86:I86)</f>
        <v>192</v>
      </c>
      <c r="K86" s="513"/>
    </row>
    <row r="87" spans="1:11">
      <c r="A87" s="512" t="s">
        <v>147</v>
      </c>
      <c r="B87" s="104" t="s">
        <v>36</v>
      </c>
      <c r="C87" s="105">
        <f t="shared" si="45"/>
        <v>0</v>
      </c>
      <c r="D87" s="105">
        <f t="shared" si="45"/>
        <v>0</v>
      </c>
      <c r="E87" s="105">
        <f t="shared" si="45"/>
        <v>0</v>
      </c>
      <c r="F87" s="105">
        <f t="shared" si="45"/>
        <v>6</v>
      </c>
      <c r="G87" s="105">
        <f t="shared" si="45"/>
        <v>43</v>
      </c>
      <c r="H87" s="105">
        <f t="shared" si="45"/>
        <v>127</v>
      </c>
      <c r="I87" s="105">
        <f t="shared" si="45"/>
        <v>39</v>
      </c>
      <c r="J87" s="105">
        <f t="shared" ref="J87" si="56">SUM(C87:I87)</f>
        <v>215</v>
      </c>
      <c r="K87" s="513">
        <f t="shared" ref="K87" si="57">SUM(J87:J88)</f>
        <v>428</v>
      </c>
    </row>
    <row r="88" spans="1:11">
      <c r="A88" s="512"/>
      <c r="B88" s="82" t="s">
        <v>37</v>
      </c>
      <c r="C88" s="85">
        <f t="shared" si="45"/>
        <v>0</v>
      </c>
      <c r="D88" s="85">
        <f t="shared" si="45"/>
        <v>0</v>
      </c>
      <c r="E88" s="85">
        <f t="shared" si="45"/>
        <v>0</v>
      </c>
      <c r="F88" s="85">
        <f t="shared" si="45"/>
        <v>4</v>
      </c>
      <c r="G88" s="85">
        <f t="shared" si="45"/>
        <v>32</v>
      </c>
      <c r="H88" s="85">
        <f t="shared" si="45"/>
        <v>126</v>
      </c>
      <c r="I88" s="85">
        <f t="shared" si="45"/>
        <v>51</v>
      </c>
      <c r="J88" s="85">
        <f>SUM(C88:I88)</f>
        <v>213</v>
      </c>
      <c r="K88" s="513"/>
    </row>
    <row r="89" spans="1:11">
      <c r="A89" s="512" t="s">
        <v>148</v>
      </c>
      <c r="B89" s="104" t="s">
        <v>36</v>
      </c>
      <c r="C89" s="105">
        <f t="shared" si="45"/>
        <v>0</v>
      </c>
      <c r="D89" s="105">
        <f t="shared" si="45"/>
        <v>0</v>
      </c>
      <c r="E89" s="105">
        <f t="shared" si="45"/>
        <v>0</v>
      </c>
      <c r="F89" s="105">
        <f t="shared" si="45"/>
        <v>0</v>
      </c>
      <c r="G89" s="105">
        <f t="shared" si="45"/>
        <v>11</v>
      </c>
      <c r="H89" s="105">
        <f t="shared" si="45"/>
        <v>50</v>
      </c>
      <c r="I89" s="105">
        <f t="shared" si="45"/>
        <v>136</v>
      </c>
      <c r="J89" s="105">
        <f t="shared" ref="J89" si="58">SUM(C89:I89)</f>
        <v>197</v>
      </c>
      <c r="K89" s="513">
        <f t="shared" ref="K89" si="59">SUM(J89:J90)</f>
        <v>338</v>
      </c>
    </row>
    <row r="90" spans="1:11">
      <c r="A90" s="512"/>
      <c r="B90" s="82" t="s">
        <v>37</v>
      </c>
      <c r="C90" s="85">
        <f t="shared" si="45"/>
        <v>0</v>
      </c>
      <c r="D90" s="85">
        <f t="shared" si="45"/>
        <v>0</v>
      </c>
      <c r="E90" s="85">
        <f t="shared" si="45"/>
        <v>0</v>
      </c>
      <c r="F90" s="85">
        <f t="shared" si="45"/>
        <v>0</v>
      </c>
      <c r="G90" s="85">
        <f t="shared" si="45"/>
        <v>6</v>
      </c>
      <c r="H90" s="85">
        <f t="shared" si="45"/>
        <v>19</v>
      </c>
      <c r="I90" s="85">
        <f t="shared" si="45"/>
        <v>116</v>
      </c>
      <c r="J90" s="85">
        <f>SUM(C90:I90)</f>
        <v>141</v>
      </c>
      <c r="K90" s="513"/>
    </row>
    <row r="91" spans="1:11">
      <c r="A91" s="512" t="s">
        <v>149</v>
      </c>
      <c r="B91" s="104" t="s">
        <v>36</v>
      </c>
      <c r="C91" s="105">
        <f t="shared" si="45"/>
        <v>0</v>
      </c>
      <c r="D91" s="105">
        <f t="shared" si="45"/>
        <v>0</v>
      </c>
      <c r="E91" s="105">
        <f t="shared" si="45"/>
        <v>0</v>
      </c>
      <c r="F91" s="105">
        <f t="shared" si="45"/>
        <v>0</v>
      </c>
      <c r="G91" s="105">
        <f t="shared" si="45"/>
        <v>1</v>
      </c>
      <c r="H91" s="105">
        <f t="shared" si="45"/>
        <v>19</v>
      </c>
      <c r="I91" s="105">
        <f t="shared" si="45"/>
        <v>35</v>
      </c>
      <c r="J91" s="105">
        <f t="shared" ref="J91" si="60">SUM(C91:I91)</f>
        <v>55</v>
      </c>
      <c r="K91" s="513">
        <f t="shared" ref="K91" si="61">SUM(J91:J92)</f>
        <v>81</v>
      </c>
    </row>
    <row r="92" spans="1:11">
      <c r="A92" s="512"/>
      <c r="B92" s="82" t="s">
        <v>37</v>
      </c>
      <c r="C92" s="85">
        <f t="shared" ref="C92:I102" si="62">SUM(C22,C57,)</f>
        <v>0</v>
      </c>
      <c r="D92" s="85">
        <f t="shared" si="62"/>
        <v>0</v>
      </c>
      <c r="E92" s="85">
        <f t="shared" si="62"/>
        <v>0</v>
      </c>
      <c r="F92" s="85">
        <f t="shared" si="62"/>
        <v>0</v>
      </c>
      <c r="G92" s="85">
        <f t="shared" si="62"/>
        <v>0</v>
      </c>
      <c r="H92" s="85">
        <f t="shared" si="62"/>
        <v>4</v>
      </c>
      <c r="I92" s="85">
        <f t="shared" si="62"/>
        <v>22</v>
      </c>
      <c r="J92" s="85">
        <f>SUM(C92:I92)</f>
        <v>26</v>
      </c>
      <c r="K92" s="513"/>
    </row>
    <row r="93" spans="1:11">
      <c r="A93" s="512" t="s">
        <v>150</v>
      </c>
      <c r="B93" s="104" t="s">
        <v>36</v>
      </c>
      <c r="C93" s="105">
        <f t="shared" si="62"/>
        <v>0</v>
      </c>
      <c r="D93" s="105">
        <f t="shared" si="62"/>
        <v>0</v>
      </c>
      <c r="E93" s="105">
        <f t="shared" si="62"/>
        <v>0</v>
      </c>
      <c r="F93" s="105">
        <f t="shared" si="62"/>
        <v>0</v>
      </c>
      <c r="G93" s="105">
        <f t="shared" si="62"/>
        <v>0</v>
      </c>
      <c r="H93" s="105">
        <f t="shared" si="62"/>
        <v>3</v>
      </c>
      <c r="I93" s="105">
        <f t="shared" si="62"/>
        <v>6</v>
      </c>
      <c r="J93" s="105">
        <f t="shared" ref="J93" si="63">SUM(C93:I93)</f>
        <v>9</v>
      </c>
      <c r="K93" s="513">
        <f t="shared" ref="K93" si="64">SUM(J93:J94)</f>
        <v>11</v>
      </c>
    </row>
    <row r="94" spans="1:11">
      <c r="A94" s="512"/>
      <c r="B94" s="82" t="s">
        <v>37</v>
      </c>
      <c r="C94" s="85">
        <f t="shared" si="62"/>
        <v>0</v>
      </c>
      <c r="D94" s="85">
        <f t="shared" si="62"/>
        <v>0</v>
      </c>
      <c r="E94" s="85">
        <f t="shared" si="62"/>
        <v>0</v>
      </c>
      <c r="F94" s="85">
        <f t="shared" si="62"/>
        <v>0</v>
      </c>
      <c r="G94" s="85">
        <f t="shared" si="62"/>
        <v>0</v>
      </c>
      <c r="H94" s="85">
        <f t="shared" si="62"/>
        <v>1</v>
      </c>
      <c r="I94" s="85">
        <f t="shared" si="62"/>
        <v>1</v>
      </c>
      <c r="J94" s="85">
        <f>SUM(C94:I94)</f>
        <v>2</v>
      </c>
      <c r="K94" s="513"/>
    </row>
    <row r="95" spans="1:11">
      <c r="A95" s="512" t="s">
        <v>151</v>
      </c>
      <c r="B95" s="104" t="s">
        <v>36</v>
      </c>
      <c r="C95" s="105">
        <f t="shared" si="62"/>
        <v>0</v>
      </c>
      <c r="D95" s="105">
        <f t="shared" si="62"/>
        <v>0</v>
      </c>
      <c r="E95" s="105">
        <f t="shared" si="62"/>
        <v>0</v>
      </c>
      <c r="F95" s="105">
        <f t="shared" si="62"/>
        <v>0</v>
      </c>
      <c r="G95" s="105">
        <f t="shared" si="62"/>
        <v>0</v>
      </c>
      <c r="H95" s="105">
        <f t="shared" si="62"/>
        <v>0</v>
      </c>
      <c r="I95" s="105">
        <f t="shared" si="62"/>
        <v>1</v>
      </c>
      <c r="J95" s="105">
        <f>SUM(C95:I95)</f>
        <v>1</v>
      </c>
      <c r="K95" s="513">
        <f t="shared" ref="K95" si="65">SUM(J95:J96)</f>
        <v>1</v>
      </c>
    </row>
    <row r="96" spans="1:11">
      <c r="A96" s="512"/>
      <c r="B96" s="82" t="s">
        <v>37</v>
      </c>
      <c r="C96" s="85">
        <f t="shared" si="62"/>
        <v>0</v>
      </c>
      <c r="D96" s="85">
        <f t="shared" si="62"/>
        <v>0</v>
      </c>
      <c r="E96" s="85">
        <f t="shared" si="62"/>
        <v>0</v>
      </c>
      <c r="F96" s="85">
        <f t="shared" si="62"/>
        <v>0</v>
      </c>
      <c r="G96" s="85">
        <f t="shared" si="62"/>
        <v>0</v>
      </c>
      <c r="H96" s="85">
        <f t="shared" si="62"/>
        <v>0</v>
      </c>
      <c r="I96" s="85">
        <f t="shared" si="62"/>
        <v>0</v>
      </c>
      <c r="J96" s="85">
        <f>SUM(C96:I96)</f>
        <v>0</v>
      </c>
      <c r="K96" s="513"/>
    </row>
    <row r="97" spans="1:11">
      <c r="A97" s="512" t="s">
        <v>152</v>
      </c>
      <c r="B97" s="104" t="s">
        <v>36</v>
      </c>
      <c r="C97" s="105">
        <f t="shared" si="62"/>
        <v>0</v>
      </c>
      <c r="D97" s="105">
        <f t="shared" si="62"/>
        <v>0</v>
      </c>
      <c r="E97" s="105">
        <f t="shared" si="62"/>
        <v>0</v>
      </c>
      <c r="F97" s="105">
        <f t="shared" si="62"/>
        <v>0</v>
      </c>
      <c r="G97" s="105">
        <f t="shared" si="62"/>
        <v>0</v>
      </c>
      <c r="H97" s="105">
        <f t="shared" si="62"/>
        <v>0</v>
      </c>
      <c r="I97" s="105">
        <f t="shared" si="62"/>
        <v>0</v>
      </c>
      <c r="J97" s="105">
        <f t="shared" ref="J97" si="66">SUM(C97:I97)</f>
        <v>0</v>
      </c>
      <c r="K97" s="513">
        <f t="shared" ref="K97" si="67">SUM(J97:J98)</f>
        <v>0</v>
      </c>
    </row>
    <row r="98" spans="1:11">
      <c r="A98" s="512"/>
      <c r="B98" s="82" t="s">
        <v>37</v>
      </c>
      <c r="C98" s="85">
        <f t="shared" si="62"/>
        <v>0</v>
      </c>
      <c r="D98" s="85">
        <f t="shared" si="62"/>
        <v>0</v>
      </c>
      <c r="E98" s="85">
        <f t="shared" si="62"/>
        <v>0</v>
      </c>
      <c r="F98" s="85">
        <f t="shared" si="62"/>
        <v>0</v>
      </c>
      <c r="G98" s="85">
        <f t="shared" si="62"/>
        <v>0</v>
      </c>
      <c r="H98" s="85">
        <f t="shared" si="62"/>
        <v>0</v>
      </c>
      <c r="I98" s="85">
        <f t="shared" si="62"/>
        <v>0</v>
      </c>
      <c r="J98" s="85">
        <f>SUM(C98:I98)</f>
        <v>0</v>
      </c>
      <c r="K98" s="513"/>
    </row>
    <row r="99" spans="1:11" ht="15" customHeight="1">
      <c r="A99" s="512" t="s">
        <v>153</v>
      </c>
      <c r="B99" s="104" t="s">
        <v>36</v>
      </c>
      <c r="C99" s="105">
        <f t="shared" si="62"/>
        <v>0</v>
      </c>
      <c r="D99" s="105">
        <f t="shared" si="62"/>
        <v>0</v>
      </c>
      <c r="E99" s="105">
        <f t="shared" si="62"/>
        <v>0</v>
      </c>
      <c r="F99" s="105">
        <f t="shared" si="62"/>
        <v>0</v>
      </c>
      <c r="G99" s="105">
        <f t="shared" si="62"/>
        <v>0</v>
      </c>
      <c r="H99" s="105">
        <f t="shared" si="62"/>
        <v>0</v>
      </c>
      <c r="I99" s="105">
        <f t="shared" si="62"/>
        <v>0</v>
      </c>
      <c r="J99" s="105">
        <f t="shared" ref="J99" si="68">SUM(C99:I99)</f>
        <v>0</v>
      </c>
      <c r="K99" s="513">
        <f t="shared" ref="K99" si="69">SUM(J99:J100)</f>
        <v>0</v>
      </c>
    </row>
    <row r="100" spans="1:11">
      <c r="A100" s="512"/>
      <c r="B100" s="82" t="s">
        <v>37</v>
      </c>
      <c r="C100" s="85">
        <f t="shared" si="62"/>
        <v>0</v>
      </c>
      <c r="D100" s="85">
        <f t="shared" si="62"/>
        <v>0</v>
      </c>
      <c r="E100" s="85">
        <f t="shared" si="62"/>
        <v>0</v>
      </c>
      <c r="F100" s="85">
        <f t="shared" si="62"/>
        <v>0</v>
      </c>
      <c r="G100" s="85">
        <f t="shared" si="62"/>
        <v>0</v>
      </c>
      <c r="H100" s="85">
        <f t="shared" si="62"/>
        <v>0</v>
      </c>
      <c r="I100" s="85">
        <f t="shared" si="62"/>
        <v>0</v>
      </c>
      <c r="J100" s="85">
        <f>SUM(C100:I100)</f>
        <v>0</v>
      </c>
      <c r="K100" s="513"/>
    </row>
    <row r="101" spans="1:11" ht="15" customHeight="1">
      <c r="A101" s="512" t="s">
        <v>118</v>
      </c>
      <c r="B101" s="104" t="s">
        <v>36</v>
      </c>
      <c r="C101" s="105">
        <f t="shared" si="62"/>
        <v>0</v>
      </c>
      <c r="D101" s="105">
        <f t="shared" si="62"/>
        <v>0</v>
      </c>
      <c r="E101" s="105">
        <f t="shared" si="62"/>
        <v>0</v>
      </c>
      <c r="F101" s="105">
        <f t="shared" si="62"/>
        <v>0</v>
      </c>
      <c r="G101" s="105">
        <f t="shared" si="62"/>
        <v>0</v>
      </c>
      <c r="H101" s="105">
        <f t="shared" si="62"/>
        <v>0</v>
      </c>
      <c r="I101" s="105">
        <f t="shared" si="62"/>
        <v>0</v>
      </c>
      <c r="J101" s="105">
        <f t="shared" ref="J101" si="70">SUM(C101:I101)</f>
        <v>0</v>
      </c>
      <c r="K101" s="515">
        <f t="shared" ref="K101" si="71">SUM(J101:J102)</f>
        <v>0</v>
      </c>
    </row>
    <row r="102" spans="1:11">
      <c r="A102" s="514"/>
      <c r="B102" s="106" t="s">
        <v>37</v>
      </c>
      <c r="C102" s="107">
        <f t="shared" si="62"/>
        <v>0</v>
      </c>
      <c r="D102" s="107">
        <f t="shared" si="62"/>
        <v>0</v>
      </c>
      <c r="E102" s="107">
        <f t="shared" si="62"/>
        <v>0</v>
      </c>
      <c r="F102" s="107">
        <f t="shared" si="62"/>
        <v>0</v>
      </c>
      <c r="G102" s="107">
        <f t="shared" si="62"/>
        <v>0</v>
      </c>
      <c r="H102" s="107">
        <f t="shared" si="62"/>
        <v>0</v>
      </c>
      <c r="I102" s="107">
        <f t="shared" si="62"/>
        <v>0</v>
      </c>
      <c r="J102" s="107">
        <f>SUM(C102:I102)</f>
        <v>0</v>
      </c>
      <c r="K102" s="516"/>
    </row>
    <row r="103" spans="1:11">
      <c r="A103" s="517" t="s">
        <v>3</v>
      </c>
      <c r="B103" s="109" t="s">
        <v>36</v>
      </c>
      <c r="C103" s="122">
        <f>SUM(C75,C77,C79,C81,C83,C85,C87,C89,C91,C93,C95,C97,C99,C101,)</f>
        <v>201</v>
      </c>
      <c r="D103" s="122">
        <f t="shared" ref="D103:I104" si="72">SUM(D75,D77,D79,D81,D83,D85,D87,D89,D91,D93,D95,D97,D99,D101,)</f>
        <v>192</v>
      </c>
      <c r="E103" s="122">
        <f t="shared" si="72"/>
        <v>181</v>
      </c>
      <c r="F103" s="122">
        <f t="shared" si="72"/>
        <v>184</v>
      </c>
      <c r="G103" s="122">
        <f t="shared" si="72"/>
        <v>208</v>
      </c>
      <c r="H103" s="122">
        <f t="shared" si="72"/>
        <v>238</v>
      </c>
      <c r="I103" s="122">
        <f>SUM(I75,I77,I79,I81,I83,I85,I87,I89,I91,I93,I95,I97,I99,I101,)</f>
        <v>217</v>
      </c>
      <c r="J103" s="122">
        <f>SUM(J75,J77,J79,J81,J83,J85,J87,J89,J91,J93,J95,J97,J99,J101,)</f>
        <v>1421</v>
      </c>
      <c r="K103" s="518">
        <f>SUM(J103:J104)</f>
        <v>2750</v>
      </c>
    </row>
    <row r="104" spans="1:11">
      <c r="A104" s="517"/>
      <c r="B104" s="108" t="s">
        <v>37</v>
      </c>
      <c r="C104" s="123">
        <f>SUM(C76,C78,C80,C82,C84,C86,C88,C90,C92,C94,C96,C98,C100,C102,)</f>
        <v>187</v>
      </c>
      <c r="D104" s="123">
        <f t="shared" si="72"/>
        <v>201</v>
      </c>
      <c r="E104" s="123">
        <f t="shared" si="72"/>
        <v>184</v>
      </c>
      <c r="F104" s="123">
        <f t="shared" si="72"/>
        <v>189</v>
      </c>
      <c r="G104" s="123">
        <f t="shared" si="72"/>
        <v>189</v>
      </c>
      <c r="H104" s="123">
        <f t="shared" si="72"/>
        <v>189</v>
      </c>
      <c r="I104" s="123">
        <f t="shared" si="72"/>
        <v>190</v>
      </c>
      <c r="J104" s="123">
        <f>SUM(J76,J78,J80,J82,J84,J86,J88,J90,J92,J94,J96,J98,J100,J102,)</f>
        <v>1329</v>
      </c>
      <c r="K104" s="518"/>
    </row>
    <row r="105" spans="1:11">
      <c r="A105" s="517"/>
      <c r="B105" s="111" t="s">
        <v>38</v>
      </c>
      <c r="C105" s="124">
        <f>SUM(C103:C104)</f>
        <v>388</v>
      </c>
      <c r="D105" s="124">
        <f t="shared" ref="D105:J105" si="73">SUM(D103:D104)</f>
        <v>393</v>
      </c>
      <c r="E105" s="124">
        <f t="shared" si="73"/>
        <v>365</v>
      </c>
      <c r="F105" s="124">
        <f t="shared" si="73"/>
        <v>373</v>
      </c>
      <c r="G105" s="124">
        <f t="shared" si="73"/>
        <v>397</v>
      </c>
      <c r="H105" s="124">
        <f t="shared" si="73"/>
        <v>427</v>
      </c>
      <c r="I105" s="124">
        <f t="shared" si="73"/>
        <v>407</v>
      </c>
      <c r="J105" s="124">
        <f t="shared" si="73"/>
        <v>2750</v>
      </c>
      <c r="K105" s="112"/>
    </row>
  </sheetData>
  <mergeCells count="93">
    <mergeCell ref="A9:A10"/>
    <mergeCell ref="K9:K10"/>
    <mergeCell ref="A3:K3"/>
    <mergeCell ref="A5:A6"/>
    <mergeCell ref="K5:K6"/>
    <mergeCell ref="A7:A8"/>
    <mergeCell ref="K7:K8"/>
    <mergeCell ref="A11:A12"/>
    <mergeCell ref="K11:K12"/>
    <mergeCell ref="A13:A14"/>
    <mergeCell ref="K13:K14"/>
    <mergeCell ref="A15:A16"/>
    <mergeCell ref="K15:K16"/>
    <mergeCell ref="A17:A18"/>
    <mergeCell ref="K17:K18"/>
    <mergeCell ref="A19:A20"/>
    <mergeCell ref="K19:K20"/>
    <mergeCell ref="A21:A22"/>
    <mergeCell ref="K21:K22"/>
    <mergeCell ref="A23:A24"/>
    <mergeCell ref="K23:K24"/>
    <mergeCell ref="A25:A26"/>
    <mergeCell ref="K25:K26"/>
    <mergeCell ref="A27:A28"/>
    <mergeCell ref="K27:K28"/>
    <mergeCell ref="A44:A45"/>
    <mergeCell ref="K44:K45"/>
    <mergeCell ref="A29:A30"/>
    <mergeCell ref="K29:K30"/>
    <mergeCell ref="A31:A32"/>
    <mergeCell ref="K31:K32"/>
    <mergeCell ref="A33:A35"/>
    <mergeCell ref="K33:K34"/>
    <mergeCell ref="A38:K38"/>
    <mergeCell ref="A40:A41"/>
    <mergeCell ref="K40:K41"/>
    <mergeCell ref="A42:A43"/>
    <mergeCell ref="K42:K43"/>
    <mergeCell ref="A46:A47"/>
    <mergeCell ref="K46:K47"/>
    <mergeCell ref="A48:A49"/>
    <mergeCell ref="K48:K49"/>
    <mergeCell ref="A50:A51"/>
    <mergeCell ref="K50:K51"/>
    <mergeCell ref="A52:A53"/>
    <mergeCell ref="K52:K53"/>
    <mergeCell ref="A54:A55"/>
    <mergeCell ref="K54:K55"/>
    <mergeCell ref="A56:A57"/>
    <mergeCell ref="K56:K57"/>
    <mergeCell ref="A58:A59"/>
    <mergeCell ref="K58:K59"/>
    <mergeCell ref="A60:A61"/>
    <mergeCell ref="K60:K61"/>
    <mergeCell ref="A62:A63"/>
    <mergeCell ref="K62:K63"/>
    <mergeCell ref="A79:A80"/>
    <mergeCell ref="K79:K80"/>
    <mergeCell ref="A64:A65"/>
    <mergeCell ref="K64:K65"/>
    <mergeCell ref="A66:A67"/>
    <mergeCell ref="K66:K67"/>
    <mergeCell ref="A68:A70"/>
    <mergeCell ref="K68:K69"/>
    <mergeCell ref="A73:K73"/>
    <mergeCell ref="A75:A76"/>
    <mergeCell ref="K75:K76"/>
    <mergeCell ref="A77:A78"/>
    <mergeCell ref="K77:K78"/>
    <mergeCell ref="A81:A82"/>
    <mergeCell ref="K81:K82"/>
    <mergeCell ref="A83:A84"/>
    <mergeCell ref="K83:K84"/>
    <mergeCell ref="A85:A86"/>
    <mergeCell ref="K85:K86"/>
    <mergeCell ref="A87:A88"/>
    <mergeCell ref="K87:K88"/>
    <mergeCell ref="A89:A90"/>
    <mergeCell ref="K89:K90"/>
    <mergeCell ref="A91:A92"/>
    <mergeCell ref="K91:K92"/>
    <mergeCell ref="A93:A94"/>
    <mergeCell ref="K93:K94"/>
    <mergeCell ref="A95:A96"/>
    <mergeCell ref="K95:K96"/>
    <mergeCell ref="A97:A98"/>
    <mergeCell ref="K97:K98"/>
    <mergeCell ref="A99:A100"/>
    <mergeCell ref="K99:K100"/>
    <mergeCell ref="A101:A102"/>
    <mergeCell ref="K101:K102"/>
    <mergeCell ref="A103:A105"/>
    <mergeCell ref="K103:K104"/>
  </mergeCells>
  <pageMargins left="0.7" right="0.7" top="0.75" bottom="0.75" header="0.3" footer="0.3"/>
  <pageSetup orientation="portrait" r:id="rId1"/>
  <rowBreaks count="2" manualBreakCount="2">
    <brk id="35" max="16383" man="1"/>
    <brk id="70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Zeros="0" view="pageBreakPreview" topLeftCell="B7" zoomScale="60" zoomScaleNormal="100" workbookViewId="0">
      <selection activeCell="S33" sqref="S33"/>
    </sheetView>
  </sheetViews>
  <sheetFormatPr defaultColWidth="9.07421875" defaultRowHeight="14.6"/>
  <cols>
    <col min="1" max="2" width="9.07421875" style="55"/>
    <col min="3" max="3" width="6.69140625" style="55" customWidth="1"/>
    <col min="4" max="4" width="7.4609375" style="55" customWidth="1"/>
    <col min="5" max="5" width="7.3046875" style="55" customWidth="1"/>
    <col min="6" max="6" width="7.4609375" style="55" customWidth="1"/>
    <col min="7" max="8" width="7.3046875" style="55" customWidth="1"/>
    <col min="9" max="10" width="7.07421875" style="55" customWidth="1"/>
    <col min="11" max="11" width="9.84375" style="55" customWidth="1"/>
    <col min="12" max="12" width="8.69140625" style="113" customWidth="1"/>
    <col min="13" max="16384" width="9.07421875" style="55"/>
  </cols>
  <sheetData>
    <row r="1" spans="1:12">
      <c r="A1" s="127"/>
      <c r="B1" s="127"/>
    </row>
    <row r="2" spans="1:12">
      <c r="B2" s="63" t="s">
        <v>184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3" spans="1:12">
      <c r="B3" s="526" t="s">
        <v>185</v>
      </c>
      <c r="C3" s="526"/>
      <c r="D3" s="526"/>
      <c r="E3" s="526"/>
      <c r="F3" s="526"/>
      <c r="G3" s="526"/>
      <c r="H3" s="526"/>
      <c r="I3" s="526"/>
      <c r="J3" s="526"/>
      <c r="K3" s="526"/>
      <c r="L3" s="526"/>
    </row>
    <row r="4" spans="1:12" s="54" customFormat="1">
      <c r="B4" s="79" t="s">
        <v>132</v>
      </c>
      <c r="C4" s="79" t="s">
        <v>111</v>
      </c>
      <c r="D4" s="80" t="s">
        <v>133</v>
      </c>
      <c r="E4" s="80" t="s">
        <v>134</v>
      </c>
      <c r="F4" s="80" t="s">
        <v>135</v>
      </c>
      <c r="G4" s="80" t="s">
        <v>136</v>
      </c>
      <c r="H4" s="80" t="s">
        <v>137</v>
      </c>
      <c r="I4" s="80" t="s">
        <v>138</v>
      </c>
      <c r="J4" s="80" t="s">
        <v>139</v>
      </c>
      <c r="K4" s="80" t="s">
        <v>140</v>
      </c>
      <c r="L4" s="81" t="s">
        <v>3</v>
      </c>
    </row>
    <row r="5" spans="1:12">
      <c r="B5" s="512" t="s">
        <v>141</v>
      </c>
      <c r="C5" s="83" t="s">
        <v>36</v>
      </c>
      <c r="D5" s="84">
        <f>SUM('Table 3.7'!C5,'Table 3.8'!C5,'Table 3.9'!C5,'Table 3.10'!C5,'Table 3.11'!C5,'Table 3.12'!C5,'Table 3.13'!C5,'Table 3.14'!C5,)</f>
        <v>994</v>
      </c>
      <c r="E5" s="84">
        <f>SUM('Table 3.7'!D5,'Table 3.8'!D5,'Table 3.9'!D5,'Table 3.10'!D5,'Table 3.11'!D5,'Table 3.12'!D5,'Table 3.13'!D5,'Table 3.14'!D5,)</f>
        <v>7</v>
      </c>
      <c r="F5" s="84">
        <f>SUM('Table 3.7'!E5,'Table 3.8'!E5,'Table 3.9'!E5,'Table 3.10'!E5,'Table 3.11'!E5,'Table 3.12'!E5,'Table 3.13'!E5,'Table 3.14'!E5,)</f>
        <v>7</v>
      </c>
      <c r="G5" s="84">
        <f>SUM('Table 3.7'!F5,'Table 3.8'!F5,'Table 3.9'!F5,'Table 3.10'!F5,'Table 3.11'!F5,'Table 3.12'!F5,'Table 3.13'!F5,'Table 3.14'!F5,)</f>
        <v>0</v>
      </c>
      <c r="H5" s="84">
        <f>SUM('Table 3.7'!G5,'Table 3.8'!G5,'Table 3.9'!G5,'Table 3.10'!G5,'Table 3.11'!G5,'Table 3.12'!G5,'Table 3.13'!G5,'Table 3.14'!G5,)</f>
        <v>0</v>
      </c>
      <c r="I5" s="84">
        <f>SUM('Table 3.7'!H5,'Table 3.8'!H5,'Table 3.9'!H5,'Table 3.10'!H5,'Table 3.11'!H5,'Table 3.12'!H5,'Table 3.13'!H5,'Table 3.14'!H5,)</f>
        <v>0</v>
      </c>
      <c r="J5" s="84">
        <f>SUM('Table 3.7'!I5,'Table 3.8'!I5,'Table 3.9'!I5,'Table 3.10'!I5,'Table 3.11'!I5,'Table 3.12'!I5,'Table 3.13'!I5,'Table 3.14'!I5,)</f>
        <v>0</v>
      </c>
      <c r="K5" s="84">
        <f>SUM(D5:J5)</f>
        <v>1008</v>
      </c>
      <c r="L5" s="524">
        <f>SUM(K5:K6)</f>
        <v>2039</v>
      </c>
    </row>
    <row r="6" spans="1:12">
      <c r="B6" s="512"/>
      <c r="C6" s="82" t="s">
        <v>37</v>
      </c>
      <c r="D6" s="85">
        <f>SUM('Table 3.7'!C6,'Table 3.8'!C6,'Table 3.9'!C6,'Table 3.10'!C6,'Table 3.11'!C6,'Table 3.12'!C6,'Table 3.13'!C6,'Table 3.14'!C6,)</f>
        <v>1016</v>
      </c>
      <c r="E6" s="85">
        <f>SUM('Table 3.7'!D6,'Table 3.8'!D6,'Table 3.9'!D6,'Table 3.10'!D6,'Table 3.11'!D6,'Table 3.12'!D6,'Table 3.13'!D6,'Table 3.14'!D6,)</f>
        <v>6</v>
      </c>
      <c r="F6" s="85">
        <f>SUM('Table 3.7'!E6,'Table 3.8'!E6,'Table 3.9'!E6,'Table 3.10'!E6,'Table 3.11'!E6,'Table 3.12'!E6,'Table 3.13'!E6,'Table 3.14'!E6,)</f>
        <v>9</v>
      </c>
      <c r="G6" s="85">
        <f>SUM('Table 3.7'!F6,'Table 3.8'!F6,'Table 3.9'!F6,'Table 3.10'!F6,'Table 3.11'!F6,'Table 3.12'!F6,'Table 3.13'!F6,'Table 3.14'!F6,)</f>
        <v>0</v>
      </c>
      <c r="H6" s="85">
        <f>SUM('Table 3.7'!G6,'Table 3.8'!G6,'Table 3.9'!G6,'Table 3.10'!G6,'Table 3.11'!G6,'Table 3.12'!G6,'Table 3.13'!G6,'Table 3.14'!G6,)</f>
        <v>0</v>
      </c>
      <c r="I6" s="85">
        <f>SUM('Table 3.7'!H6,'Table 3.8'!H6,'Table 3.9'!H6,'Table 3.10'!H6,'Table 3.11'!H6,'Table 3.12'!H6,'Table 3.13'!H6,'Table 3.14'!H6,)</f>
        <v>0</v>
      </c>
      <c r="J6" s="85">
        <f>SUM('Table 3.7'!I6,'Table 3.8'!I6,'Table 3.9'!I6,'Table 3.10'!I6,'Table 3.11'!I6,'Table 3.12'!I6,'Table 3.13'!I6,'Table 3.14'!I6,)</f>
        <v>0</v>
      </c>
      <c r="K6" s="85">
        <f>SUM(D6:J6)</f>
        <v>1031</v>
      </c>
      <c r="L6" s="524"/>
    </row>
    <row r="7" spans="1:12">
      <c r="B7" s="512" t="s">
        <v>142</v>
      </c>
      <c r="C7" s="83" t="s">
        <v>36</v>
      </c>
      <c r="D7" s="84">
        <f>SUM('Table 3.7'!C7,'Table 3.8'!C7,'Table 3.9'!C7,'Table 3.10'!C7,'Table 3.11'!C7,'Table 3.12'!C7,'Table 3.13'!C7,'Table 3.14'!C7,)</f>
        <v>2355</v>
      </c>
      <c r="E7" s="84">
        <f>SUM('Table 3.7'!D7,'Table 3.8'!D7,'Table 3.9'!D7,'Table 3.10'!D7,'Table 3.11'!D7,'Table 3.12'!D7,'Table 3.13'!D7,'Table 3.14'!D7,)</f>
        <v>793</v>
      </c>
      <c r="F7" s="84">
        <f>SUM('Table 3.7'!E7,'Table 3.8'!E7,'Table 3.9'!E7,'Table 3.10'!E7,'Table 3.11'!E7,'Table 3.12'!E7,'Table 3.13'!E7,'Table 3.14'!E7,)</f>
        <v>2</v>
      </c>
      <c r="G7" s="84">
        <f>SUM('Table 3.7'!F7,'Table 3.8'!F7,'Table 3.9'!F7,'Table 3.10'!F7,'Table 3.11'!F7,'Table 3.12'!F7,'Table 3.13'!F7,'Table 3.14'!F7,)</f>
        <v>1</v>
      </c>
      <c r="H7" s="84">
        <f>SUM('Table 3.7'!G7,'Table 3.8'!G7,'Table 3.9'!G7,'Table 3.10'!G7,'Table 3.11'!G7,'Table 3.12'!G7,'Table 3.13'!G7,'Table 3.14'!G7,)</f>
        <v>0</v>
      </c>
      <c r="I7" s="84">
        <f>SUM('Table 3.7'!H7,'Table 3.8'!H7,'Table 3.9'!H7,'Table 3.10'!H7,'Table 3.11'!H7,'Table 3.12'!H7,'Table 3.13'!H7,'Table 3.14'!H7,)</f>
        <v>0</v>
      </c>
      <c r="J7" s="84">
        <f>SUM('Table 3.7'!I7,'Table 3.8'!I7,'Table 3.9'!I7,'Table 3.10'!I7,'Table 3.11'!I7,'Table 3.12'!I7,'Table 3.13'!I7,'Table 3.14'!I7,)</f>
        <v>0</v>
      </c>
      <c r="K7" s="84">
        <f t="shared" ref="K7:K31" si="0">SUM(D7:J7)</f>
        <v>3151</v>
      </c>
      <c r="L7" s="524">
        <f t="shared" ref="L7" si="1">SUM(K7:K8)</f>
        <v>6090</v>
      </c>
    </row>
    <row r="8" spans="1:12">
      <c r="B8" s="512"/>
      <c r="C8" s="82" t="s">
        <v>37</v>
      </c>
      <c r="D8" s="85">
        <f>SUM('Table 3.7'!C8,'Table 3.8'!C8,'Table 3.9'!C8,'Table 3.10'!C8,'Table 3.11'!C8,'Table 3.12'!C8,'Table 3.13'!C8,'Table 3.14'!C8,)</f>
        <v>2130</v>
      </c>
      <c r="E8" s="85">
        <f>SUM('Table 3.7'!D8,'Table 3.8'!D8,'Table 3.9'!D8,'Table 3.10'!D8,'Table 3.11'!D8,'Table 3.12'!D8,'Table 3.13'!D8,'Table 3.14'!D8,)</f>
        <v>807</v>
      </c>
      <c r="F8" s="85">
        <f>SUM('Table 3.7'!E8,'Table 3.8'!E8,'Table 3.9'!E8,'Table 3.10'!E8,'Table 3.11'!E8,'Table 3.12'!E8,'Table 3.13'!E8,'Table 3.14'!E8,)</f>
        <v>2</v>
      </c>
      <c r="G8" s="85">
        <f>SUM('Table 3.7'!F8,'Table 3.8'!F8,'Table 3.9'!F8,'Table 3.10'!F8,'Table 3.11'!F8,'Table 3.12'!F8,'Table 3.13'!F8,'Table 3.14'!F8,)</f>
        <v>0</v>
      </c>
      <c r="H8" s="85">
        <f>SUM('Table 3.7'!G8,'Table 3.8'!G8,'Table 3.9'!G8,'Table 3.10'!G8,'Table 3.11'!G8,'Table 3.12'!G8,'Table 3.13'!G8,'Table 3.14'!G8,)</f>
        <v>0</v>
      </c>
      <c r="I8" s="85">
        <f>SUM('Table 3.7'!H8,'Table 3.8'!H8,'Table 3.9'!H8,'Table 3.10'!H8,'Table 3.11'!H8,'Table 3.12'!H8,'Table 3.13'!H8,'Table 3.14'!H8,)</f>
        <v>0</v>
      </c>
      <c r="J8" s="85">
        <f>SUM('Table 3.7'!I8,'Table 3.8'!I8,'Table 3.9'!I8,'Table 3.10'!I8,'Table 3.11'!I8,'Table 3.12'!I8,'Table 3.13'!I8,'Table 3.14'!I8,)</f>
        <v>0</v>
      </c>
      <c r="K8" s="85">
        <f>SUM(D8:J8)</f>
        <v>2939</v>
      </c>
      <c r="L8" s="524"/>
    </row>
    <row r="9" spans="1:12">
      <c r="B9" s="512" t="s">
        <v>143</v>
      </c>
      <c r="C9" s="83" t="s">
        <v>36</v>
      </c>
      <c r="D9" s="84">
        <f>SUM('Table 3.7'!C9,'Table 3.8'!C9,'Table 3.9'!C9,'Table 3.10'!C9,'Table 3.11'!C9,'Table 3.12'!C9,'Table 3.13'!C9,'Table 3.14'!C9,)</f>
        <v>236</v>
      </c>
      <c r="E9" s="84">
        <f>SUM('Table 3.7'!D9,'Table 3.8'!D9,'Table 3.9'!D9,'Table 3.10'!D9,'Table 3.11'!D9,'Table 3.12'!D9,'Table 3.13'!D9,'Table 3.14'!D9,)</f>
        <v>2255</v>
      </c>
      <c r="F9" s="84">
        <f>SUM('Table 3.7'!E9,'Table 3.8'!E9,'Table 3.9'!E9,'Table 3.10'!E9,'Table 3.11'!E9,'Table 3.12'!E9,'Table 3.13'!E9,'Table 3.14'!E9,)</f>
        <v>709</v>
      </c>
      <c r="G9" s="84">
        <f>SUM('Table 3.7'!F9,'Table 3.8'!F9,'Table 3.9'!F9,'Table 3.10'!F9,'Table 3.11'!F9,'Table 3.12'!F9,'Table 3.13'!F9,'Table 3.14'!F9,)</f>
        <v>5</v>
      </c>
      <c r="H9" s="84">
        <f>SUM('Table 3.7'!G9,'Table 3.8'!G9,'Table 3.9'!G9,'Table 3.10'!G9,'Table 3.11'!G9,'Table 3.12'!G9,'Table 3.13'!G9,'Table 3.14'!G9,)</f>
        <v>0</v>
      </c>
      <c r="I9" s="84">
        <f>SUM('Table 3.7'!H9,'Table 3.8'!H9,'Table 3.9'!H9,'Table 3.10'!H9,'Table 3.11'!H9,'Table 3.12'!H9,'Table 3.13'!H9,'Table 3.14'!H9,)</f>
        <v>0</v>
      </c>
      <c r="J9" s="84">
        <f>SUM('Table 3.7'!I9,'Table 3.8'!I9,'Table 3.9'!I9,'Table 3.10'!I9,'Table 3.11'!I9,'Table 3.12'!I9,'Table 3.13'!I9,'Table 3.14'!I9,)</f>
        <v>0</v>
      </c>
      <c r="K9" s="84">
        <f t="shared" si="0"/>
        <v>3205</v>
      </c>
      <c r="L9" s="524">
        <f t="shared" ref="L9" si="2">SUM(K9:K10)</f>
        <v>6389</v>
      </c>
    </row>
    <row r="10" spans="1:12">
      <c r="B10" s="512"/>
      <c r="C10" s="82" t="s">
        <v>37</v>
      </c>
      <c r="D10" s="85">
        <f>SUM('Table 3.7'!C10,'Table 3.8'!C10,'Table 3.9'!C10,'Table 3.10'!C10,'Table 3.11'!C10,'Table 3.12'!C10,'Table 3.13'!C10,'Table 3.14'!C10,)</f>
        <v>134</v>
      </c>
      <c r="E10" s="85">
        <f>SUM('Table 3.7'!D10,'Table 3.8'!D10,'Table 3.9'!D10,'Table 3.10'!D10,'Table 3.11'!D10,'Table 3.12'!D10,'Table 3.13'!D10,'Table 3.14'!D10,)</f>
        <v>2301</v>
      </c>
      <c r="F10" s="85">
        <f>SUM('Table 3.7'!E10,'Table 3.8'!E10,'Table 3.9'!E10,'Table 3.10'!E10,'Table 3.11'!E10,'Table 3.12'!E10,'Table 3.13'!E10,'Table 3.14'!E10,)</f>
        <v>745</v>
      </c>
      <c r="G10" s="85">
        <f>SUM('Table 3.7'!F10,'Table 3.8'!F10,'Table 3.9'!F10,'Table 3.10'!F10,'Table 3.11'!F10,'Table 3.12'!F10,'Table 3.13'!F10,'Table 3.14'!F10,)</f>
        <v>4</v>
      </c>
      <c r="H10" s="85">
        <f>SUM('Table 3.7'!G10,'Table 3.8'!G10,'Table 3.9'!G10,'Table 3.10'!G10,'Table 3.11'!G10,'Table 3.12'!G10,'Table 3.13'!G10,'Table 3.14'!G10,)</f>
        <v>0</v>
      </c>
      <c r="I10" s="85">
        <f>SUM('Table 3.7'!H10,'Table 3.8'!H10,'Table 3.9'!H10,'Table 3.10'!H10,'Table 3.11'!H10,'Table 3.12'!H10,'Table 3.13'!H10,'Table 3.14'!H10,)</f>
        <v>0</v>
      </c>
      <c r="J10" s="85">
        <f>SUM('Table 3.7'!I10,'Table 3.8'!I10,'Table 3.9'!I10,'Table 3.10'!I10,'Table 3.11'!I10,'Table 3.12'!I10,'Table 3.13'!I10,'Table 3.14'!I10,)</f>
        <v>0</v>
      </c>
      <c r="K10" s="85">
        <f>SUM(D10:J10)</f>
        <v>3184</v>
      </c>
      <c r="L10" s="524"/>
    </row>
    <row r="11" spans="1:12">
      <c r="B11" s="512" t="s">
        <v>144</v>
      </c>
      <c r="C11" s="83" t="s">
        <v>36</v>
      </c>
      <c r="D11" s="84">
        <f>SUM('Table 3.7'!C11,'Table 3.8'!C11,'Table 3.9'!C11,'Table 3.10'!C11,'Table 3.11'!C11,'Table 3.12'!C11,'Table 3.13'!C11,'Table 3.14'!C11,)</f>
        <v>10</v>
      </c>
      <c r="E11" s="84">
        <f>SUM('Table 3.7'!D11,'Table 3.8'!D11,'Table 3.9'!D11,'Table 3.10'!D11,'Table 3.11'!D11,'Table 3.12'!D11,'Table 3.13'!D11,'Table 3.14'!D11,)</f>
        <v>366</v>
      </c>
      <c r="F11" s="84">
        <f>SUM('Table 3.7'!E11,'Table 3.8'!E11,'Table 3.9'!E11,'Table 3.10'!E11,'Table 3.11'!E11,'Table 3.12'!E11,'Table 3.13'!E11,'Table 3.14'!E11,)</f>
        <v>2189</v>
      </c>
      <c r="G11" s="84">
        <f>SUM('Table 3.7'!F11,'Table 3.8'!F11,'Table 3.9'!F11,'Table 3.10'!F11,'Table 3.11'!F11,'Table 3.12'!F11,'Table 3.13'!F11,'Table 3.14'!F11,)</f>
        <v>683</v>
      </c>
      <c r="H11" s="84">
        <f>SUM('Table 3.7'!G11,'Table 3.8'!G11,'Table 3.9'!G11,'Table 3.10'!G11,'Table 3.11'!G11,'Table 3.12'!G11,'Table 3.13'!G11,'Table 3.14'!G11,)</f>
        <v>20</v>
      </c>
      <c r="I11" s="84">
        <f>SUM('Table 3.7'!H11,'Table 3.8'!H11,'Table 3.9'!H11,'Table 3.10'!H11,'Table 3.11'!H11,'Table 3.12'!H11,'Table 3.13'!H11,'Table 3.14'!H11,)</f>
        <v>0</v>
      </c>
      <c r="J11" s="84">
        <f>SUM('Table 3.7'!I11,'Table 3.8'!I11,'Table 3.9'!I11,'Table 3.10'!I11,'Table 3.11'!I11,'Table 3.12'!I11,'Table 3.13'!I11,'Table 3.14'!I11,)</f>
        <v>0</v>
      </c>
      <c r="K11" s="84">
        <f t="shared" si="0"/>
        <v>3268</v>
      </c>
      <c r="L11" s="524">
        <f t="shared" ref="L11" si="3">SUM(K11:K12)</f>
        <v>6469</v>
      </c>
    </row>
    <row r="12" spans="1:12">
      <c r="B12" s="512"/>
      <c r="C12" s="82" t="s">
        <v>37</v>
      </c>
      <c r="D12" s="85">
        <f>SUM('Table 3.7'!C12,'Table 3.8'!C12,'Table 3.9'!C12,'Table 3.10'!C12,'Table 3.11'!C12,'Table 3.12'!C12,'Table 3.13'!C12,'Table 3.14'!C12,)</f>
        <v>12</v>
      </c>
      <c r="E12" s="85">
        <f>SUM('Table 3.7'!D12,'Table 3.8'!D12,'Table 3.9'!D12,'Table 3.10'!D12,'Table 3.11'!D12,'Table 3.12'!D12,'Table 3.13'!D12,'Table 3.14'!D12,)</f>
        <v>215</v>
      </c>
      <c r="F12" s="85">
        <f>SUM('Table 3.7'!E12,'Table 3.8'!E12,'Table 3.9'!E12,'Table 3.10'!E12,'Table 3.11'!E12,'Table 3.12'!E12,'Table 3.13'!E12,'Table 3.14'!E12,)</f>
        <v>2184</v>
      </c>
      <c r="G12" s="85">
        <f>SUM('Table 3.7'!F12,'Table 3.8'!F12,'Table 3.9'!F12,'Table 3.10'!F12,'Table 3.11'!F12,'Table 3.12'!F12,'Table 3.13'!F12,'Table 3.14'!F12,)</f>
        <v>773</v>
      </c>
      <c r="H12" s="85">
        <f>SUM('Table 3.7'!G12,'Table 3.8'!G12,'Table 3.9'!G12,'Table 3.10'!G12,'Table 3.11'!G12,'Table 3.12'!G12,'Table 3.13'!G12,'Table 3.14'!G12,)</f>
        <v>17</v>
      </c>
      <c r="I12" s="85">
        <f>SUM('Table 3.7'!H12,'Table 3.8'!H12,'Table 3.9'!H12,'Table 3.10'!H12,'Table 3.11'!H12,'Table 3.12'!H12,'Table 3.13'!H12,'Table 3.14'!H12,)</f>
        <v>0</v>
      </c>
      <c r="J12" s="85">
        <f>SUM('Table 3.7'!I12,'Table 3.8'!I12,'Table 3.9'!I12,'Table 3.10'!I12,'Table 3.11'!I12,'Table 3.12'!I12,'Table 3.13'!I12,'Table 3.14'!I12,)</f>
        <v>0</v>
      </c>
      <c r="K12" s="85">
        <f>SUM(D12:J12)</f>
        <v>3201</v>
      </c>
      <c r="L12" s="524"/>
    </row>
    <row r="13" spans="1:12">
      <c r="B13" s="512" t="s">
        <v>145</v>
      </c>
      <c r="C13" s="83" t="s">
        <v>36</v>
      </c>
      <c r="D13" s="84">
        <f>SUM('Table 3.7'!C13,'Table 3.8'!C13,'Table 3.9'!C13,'Table 3.10'!C13,'Table 3.11'!C13,'Table 3.12'!C13,'Table 3.13'!C13,'Table 3.14'!C13,)</f>
        <v>1</v>
      </c>
      <c r="E13" s="84">
        <f>SUM('Table 3.7'!D13,'Table 3.8'!D13,'Table 3.9'!D13,'Table 3.10'!D13,'Table 3.11'!D13,'Table 3.12'!D13,'Table 3.13'!D13,'Table 3.14'!D13,)</f>
        <v>36</v>
      </c>
      <c r="F13" s="84">
        <f>SUM('Table 3.7'!E13,'Table 3.8'!E13,'Table 3.9'!E13,'Table 3.10'!E13,'Table 3.11'!E13,'Table 3.12'!E13,'Table 3.13'!E13,'Table 3.14'!E13,)</f>
        <v>379</v>
      </c>
      <c r="G13" s="84">
        <f>SUM('Table 3.7'!F13,'Table 3.8'!F13,'Table 3.9'!F13,'Table 3.10'!F13,'Table 3.11'!F13,'Table 3.12'!F13,'Table 3.13'!F13,'Table 3.14'!F13,)</f>
        <v>2235</v>
      </c>
      <c r="H13" s="84">
        <f>SUM('Table 3.7'!G13,'Table 3.8'!G13,'Table 3.9'!G13,'Table 3.10'!G13,'Table 3.11'!G13,'Table 3.12'!G13,'Table 3.13'!G13,'Table 3.14'!G13,)</f>
        <v>684</v>
      </c>
      <c r="I13" s="84">
        <f>SUM('Table 3.7'!H13,'Table 3.8'!H13,'Table 3.9'!H13,'Table 3.10'!H13,'Table 3.11'!H13,'Table 3.12'!H13,'Table 3.13'!H13,'Table 3.14'!H13,)</f>
        <v>6</v>
      </c>
      <c r="J13" s="84">
        <f>SUM('Table 3.7'!I13,'Table 3.8'!I13,'Table 3.9'!I13,'Table 3.10'!I13,'Table 3.11'!I13,'Table 3.12'!I13,'Table 3.13'!I13,'Table 3.14'!I13,)</f>
        <v>0</v>
      </c>
      <c r="K13" s="84">
        <f t="shared" si="0"/>
        <v>3341</v>
      </c>
      <c r="L13" s="524">
        <f t="shared" ref="L13" si="4">SUM(K13:K14)</f>
        <v>6459</v>
      </c>
    </row>
    <row r="14" spans="1:12">
      <c r="B14" s="512"/>
      <c r="C14" s="82" t="s">
        <v>37</v>
      </c>
      <c r="D14" s="85">
        <f>SUM('Table 3.7'!C14,'Table 3.8'!C14,'Table 3.9'!C14,'Table 3.10'!C14,'Table 3.11'!C14,'Table 3.12'!C14,'Table 3.13'!C14,'Table 3.14'!C14,)</f>
        <v>1</v>
      </c>
      <c r="E14" s="85">
        <f>SUM('Table 3.7'!D14,'Table 3.8'!D14,'Table 3.9'!D14,'Table 3.10'!D14,'Table 3.11'!D14,'Table 3.12'!D14,'Table 3.13'!D14,'Table 3.14'!D14,)</f>
        <v>12</v>
      </c>
      <c r="F14" s="85">
        <f>SUM('Table 3.7'!E14,'Table 3.8'!E14,'Table 3.9'!E14,'Table 3.10'!E14,'Table 3.11'!E14,'Table 3.12'!E14,'Table 3.13'!E14,'Table 3.14'!E14,)</f>
        <v>246</v>
      </c>
      <c r="G14" s="85">
        <f>SUM('Table 3.7'!F14,'Table 3.8'!F14,'Table 3.9'!F14,'Table 3.10'!F14,'Table 3.11'!F14,'Table 3.12'!F14,'Table 3.13'!F14,'Table 3.14'!F14,)</f>
        <v>2076</v>
      </c>
      <c r="H14" s="85">
        <f>SUM('Table 3.7'!G14,'Table 3.8'!G14,'Table 3.9'!G14,'Table 3.10'!G14,'Table 3.11'!G14,'Table 3.12'!G14,'Table 3.13'!G14,'Table 3.14'!G14,)</f>
        <v>774</v>
      </c>
      <c r="I14" s="85">
        <f>SUM('Table 3.7'!H14,'Table 3.8'!H14,'Table 3.9'!H14,'Table 3.10'!H14,'Table 3.11'!H14,'Table 3.12'!H14,'Table 3.13'!H14,'Table 3.14'!H14,)</f>
        <v>9</v>
      </c>
      <c r="J14" s="85">
        <f>SUM('Table 3.7'!I14,'Table 3.8'!I14,'Table 3.9'!I14,'Table 3.10'!I14,'Table 3.11'!I14,'Table 3.12'!I14,'Table 3.13'!I14,'Table 3.14'!I14,)</f>
        <v>0</v>
      </c>
      <c r="K14" s="85">
        <f>SUM(D14:J14)</f>
        <v>3118</v>
      </c>
      <c r="L14" s="524"/>
    </row>
    <row r="15" spans="1:12">
      <c r="B15" s="512" t="s">
        <v>146</v>
      </c>
      <c r="C15" s="83" t="s">
        <v>36</v>
      </c>
      <c r="D15" s="84">
        <f>SUM('Table 3.7'!C15,'Table 3.8'!C15,'Table 3.9'!C15,'Table 3.10'!C15,'Table 3.11'!C15,'Table 3.12'!C15,'Table 3.13'!C15,'Table 3.14'!C15,)</f>
        <v>0</v>
      </c>
      <c r="E15" s="84">
        <f>SUM('Table 3.7'!D15,'Table 3.8'!D15,'Table 3.9'!D15,'Table 3.10'!D15,'Table 3.11'!D15,'Table 3.12'!D15,'Table 3.13'!D15,'Table 3.14'!D15,)</f>
        <v>2</v>
      </c>
      <c r="F15" s="84">
        <f>SUM('Table 3.7'!E15,'Table 3.8'!E15,'Table 3.9'!E15,'Table 3.10'!E15,'Table 3.11'!E15,'Table 3.12'!E15,'Table 3.13'!E15,'Table 3.14'!E15,)</f>
        <v>45</v>
      </c>
      <c r="G15" s="84">
        <f>SUM('Table 3.7'!F15,'Table 3.8'!F15,'Table 3.9'!F15,'Table 3.10'!F15,'Table 3.11'!F15,'Table 3.12'!F15,'Table 3.13'!F15,'Table 3.14'!F15,)</f>
        <v>414</v>
      </c>
      <c r="H15" s="84">
        <f>SUM('Table 3.7'!G15,'Table 3.8'!G15,'Table 3.9'!G15,'Table 3.10'!G15,'Table 3.11'!G15,'Table 3.12'!G15,'Table 3.13'!G15,'Table 3.14'!G15,)</f>
        <v>2088</v>
      </c>
      <c r="I15" s="84">
        <f>SUM('Table 3.7'!H15,'Table 3.8'!H15,'Table 3.9'!H15,'Table 3.10'!H15,'Table 3.11'!H15,'Table 3.12'!H15,'Table 3.13'!H15,'Table 3.14'!H15,)</f>
        <v>523</v>
      </c>
      <c r="J15" s="84">
        <f>SUM('Table 3.7'!I15,'Table 3.8'!I15,'Table 3.9'!I15,'Table 3.10'!I15,'Table 3.11'!I15,'Table 3.12'!I15,'Table 3.13'!I15,'Table 3.14'!I15,)</f>
        <v>9</v>
      </c>
      <c r="K15" s="84">
        <f t="shared" si="0"/>
        <v>3081</v>
      </c>
      <c r="L15" s="524">
        <f t="shared" ref="L15" si="5">SUM(K15:K16)</f>
        <v>6019</v>
      </c>
    </row>
    <row r="16" spans="1:12">
      <c r="B16" s="512"/>
      <c r="C16" s="82" t="s">
        <v>37</v>
      </c>
      <c r="D16" s="85">
        <f>SUM('Table 3.7'!C16,'Table 3.8'!C16,'Table 3.9'!C16,'Table 3.10'!C16,'Table 3.11'!C16,'Table 3.12'!C16,'Table 3.13'!C16,'Table 3.14'!C16,)</f>
        <v>0</v>
      </c>
      <c r="E16" s="85">
        <f>SUM('Table 3.7'!D16,'Table 3.8'!D16,'Table 3.9'!D16,'Table 3.10'!D16,'Table 3.11'!D16,'Table 3.12'!D16,'Table 3.13'!D16,'Table 3.14'!D16,)</f>
        <v>4</v>
      </c>
      <c r="F16" s="85">
        <f>SUM('Table 3.7'!E16,'Table 3.8'!E16,'Table 3.9'!E16,'Table 3.10'!E16,'Table 3.11'!E16,'Table 3.12'!E16,'Table 3.13'!E16,'Table 3.14'!E16,)</f>
        <v>22</v>
      </c>
      <c r="G16" s="85">
        <f>SUM('Table 3.7'!F16,'Table 3.8'!F16,'Table 3.9'!F16,'Table 3.10'!F16,'Table 3.11'!F16,'Table 3.12'!F16,'Table 3.13'!F16,'Table 3.14'!F16,)</f>
        <v>308</v>
      </c>
      <c r="H16" s="85">
        <f>SUM('Table 3.7'!G16,'Table 3.8'!G16,'Table 3.9'!G16,'Table 3.10'!G16,'Table 3.11'!G16,'Table 3.12'!G16,'Table 3.13'!G16,'Table 3.14'!G16,)</f>
        <v>1979</v>
      </c>
      <c r="I16" s="85">
        <f>SUM('Table 3.7'!H16,'Table 3.8'!H16,'Table 3.9'!H16,'Table 3.10'!H16,'Table 3.11'!H16,'Table 3.12'!H16,'Table 3.13'!H16,'Table 3.14'!H16,)</f>
        <v>618</v>
      </c>
      <c r="J16" s="85">
        <f>SUM('Table 3.7'!I16,'Table 3.8'!I16,'Table 3.9'!I16,'Table 3.10'!I16,'Table 3.11'!I16,'Table 3.12'!I16,'Table 3.13'!I16,'Table 3.14'!I16,)</f>
        <v>7</v>
      </c>
      <c r="K16" s="85">
        <f>SUM(D16:J16)</f>
        <v>2938</v>
      </c>
      <c r="L16" s="524"/>
    </row>
    <row r="17" spans="2:12">
      <c r="B17" s="512" t="s">
        <v>147</v>
      </c>
      <c r="C17" s="83" t="s">
        <v>36</v>
      </c>
      <c r="D17" s="84">
        <f>SUM('Table 3.7'!C17,'Table 3.8'!C17,'Table 3.9'!C17,'Table 3.10'!C17,'Table 3.11'!C17,'Table 3.12'!C17,'Table 3.13'!C17,'Table 3.14'!C17,)</f>
        <v>0</v>
      </c>
      <c r="E17" s="84">
        <f>SUM('Table 3.7'!D17,'Table 3.8'!D17,'Table 3.9'!D17,'Table 3.10'!D17,'Table 3.11'!D17,'Table 3.12'!D17,'Table 3.13'!D17,'Table 3.14'!D17,)</f>
        <v>0</v>
      </c>
      <c r="F17" s="84">
        <f>SUM('Table 3.7'!E17,'Table 3.8'!E17,'Table 3.9'!E17,'Table 3.10'!E17,'Table 3.11'!E17,'Table 3.12'!E17,'Table 3.13'!E17,'Table 3.14'!E17,)</f>
        <v>0</v>
      </c>
      <c r="G17" s="84">
        <f>SUM('Table 3.7'!F17,'Table 3.8'!F17,'Table 3.9'!F17,'Table 3.10'!F17,'Table 3.11'!F17,'Table 3.12'!F17,'Table 3.13'!F17,'Table 3.14'!F17,)</f>
        <v>58</v>
      </c>
      <c r="H17" s="84">
        <f>SUM('Table 3.7'!G17,'Table 3.8'!G17,'Table 3.9'!G17,'Table 3.10'!G17,'Table 3.11'!G17,'Table 3.12'!G17,'Table 3.13'!G17,'Table 3.14'!G17,)</f>
        <v>538</v>
      </c>
      <c r="I17" s="84">
        <f>SUM('Table 3.7'!H17,'Table 3.8'!H17,'Table 3.9'!H17,'Table 3.10'!H17,'Table 3.11'!H17,'Table 3.12'!H17,'Table 3.13'!H17,'Table 3.14'!H17,)</f>
        <v>2068</v>
      </c>
      <c r="J17" s="84">
        <f>SUM('Table 3.7'!I17,'Table 3.8'!I17,'Table 3.9'!I17,'Table 3.10'!I17,'Table 3.11'!I17,'Table 3.12'!I17,'Table 3.13'!I17,'Table 3.14'!I17,)</f>
        <v>540</v>
      </c>
      <c r="K17" s="84">
        <f t="shared" si="0"/>
        <v>3204</v>
      </c>
      <c r="L17" s="524">
        <f t="shared" ref="L17" si="6">SUM(K17:K18)</f>
        <v>6259</v>
      </c>
    </row>
    <row r="18" spans="2:12">
      <c r="B18" s="512"/>
      <c r="C18" s="82" t="s">
        <v>37</v>
      </c>
      <c r="D18" s="85">
        <f>SUM('Table 3.7'!C18,'Table 3.8'!C18,'Table 3.9'!C18,'Table 3.10'!C18,'Table 3.11'!C18,'Table 3.12'!C18,'Table 3.13'!C18,'Table 3.14'!C18,)</f>
        <v>0</v>
      </c>
      <c r="E18" s="85">
        <f>SUM('Table 3.7'!D18,'Table 3.8'!D18,'Table 3.9'!D18,'Table 3.10'!D18,'Table 3.11'!D18,'Table 3.12'!D18,'Table 3.13'!D18,'Table 3.14'!D18,)</f>
        <v>2</v>
      </c>
      <c r="F18" s="85">
        <f>SUM('Table 3.7'!E18,'Table 3.8'!E18,'Table 3.9'!E18,'Table 3.10'!E18,'Table 3.11'!E18,'Table 3.12'!E18,'Table 3.13'!E18,'Table 3.14'!E18,)</f>
        <v>0</v>
      </c>
      <c r="G18" s="85">
        <f>SUM('Table 3.7'!F18,'Table 3.8'!F18,'Table 3.9'!F18,'Table 3.10'!F18,'Table 3.11'!F18,'Table 3.12'!F18,'Table 3.13'!F18,'Table 3.14'!F18,)</f>
        <v>28</v>
      </c>
      <c r="H18" s="85">
        <f>SUM('Table 3.7'!G18,'Table 3.8'!G18,'Table 3.9'!G18,'Table 3.10'!G18,'Table 3.11'!G18,'Table 3.12'!G18,'Table 3.13'!G18,'Table 3.14'!G18,)</f>
        <v>321</v>
      </c>
      <c r="I18" s="85">
        <f>SUM('Table 3.7'!H18,'Table 3.8'!H18,'Table 3.9'!H18,'Table 3.10'!H18,'Table 3.11'!H18,'Table 3.12'!H18,'Table 3.13'!H18,'Table 3.14'!H18,)</f>
        <v>2002</v>
      </c>
      <c r="J18" s="85">
        <f>SUM('Table 3.7'!I18,'Table 3.8'!I18,'Table 3.9'!I18,'Table 3.10'!I18,'Table 3.11'!I18,'Table 3.12'!I18,'Table 3.13'!I18,'Table 3.14'!I18,)</f>
        <v>702</v>
      </c>
      <c r="K18" s="85">
        <f>SUM(D18:J18)</f>
        <v>3055</v>
      </c>
      <c r="L18" s="524"/>
    </row>
    <row r="19" spans="2:12">
      <c r="B19" s="512" t="s">
        <v>148</v>
      </c>
      <c r="C19" s="83" t="s">
        <v>36</v>
      </c>
      <c r="D19" s="84">
        <f>SUM('Table 3.7'!C19,'Table 3.8'!C19,'Table 3.9'!C19,'Table 3.10'!C19,'Table 3.11'!C19,'Table 3.12'!C19,'Table 3.13'!C19,'Table 3.14'!C19,)</f>
        <v>0</v>
      </c>
      <c r="E19" s="84">
        <f>SUM('Table 3.7'!D19,'Table 3.8'!D19,'Table 3.9'!D19,'Table 3.10'!D19,'Table 3.11'!D19,'Table 3.12'!D19,'Table 3.13'!D19,'Table 3.14'!D19,)</f>
        <v>0</v>
      </c>
      <c r="F19" s="84">
        <f>SUM('Table 3.7'!E19,'Table 3.8'!E19,'Table 3.9'!E19,'Table 3.10'!E19,'Table 3.11'!E19,'Table 3.12'!E19,'Table 3.13'!E19,'Table 3.14'!E19,)</f>
        <v>0</v>
      </c>
      <c r="G19" s="84">
        <f>SUM('Table 3.7'!F19,'Table 3.8'!F19,'Table 3.9'!F19,'Table 3.10'!F19,'Table 3.11'!F19,'Table 3.12'!F19,'Table 3.13'!F19,'Table 3.14'!F19,)</f>
        <v>3</v>
      </c>
      <c r="H19" s="84">
        <f>SUM('Table 3.7'!G19,'Table 3.8'!G19,'Table 3.9'!G19,'Table 3.10'!G19,'Table 3.11'!G19,'Table 3.12'!G19,'Table 3.13'!G19,'Table 3.14'!G19,)</f>
        <v>75</v>
      </c>
      <c r="I19" s="84">
        <f>SUM('Table 3.7'!H19,'Table 3.8'!H19,'Table 3.9'!H19,'Table 3.10'!H19,'Table 3.11'!H19,'Table 3.12'!H19,'Table 3.13'!H19,'Table 3.14'!H19,)</f>
        <v>730</v>
      </c>
      <c r="J19" s="84">
        <f>SUM('Table 3.7'!I19,'Table 3.8'!I19,'Table 3.9'!I19,'Table 3.10'!I19,'Table 3.11'!I19,'Table 3.12'!I19,'Table 3.13'!I19,'Table 3.14'!I19,)</f>
        <v>2157</v>
      </c>
      <c r="K19" s="84">
        <f t="shared" si="0"/>
        <v>2965</v>
      </c>
      <c r="L19" s="524">
        <f t="shared" ref="L19" si="7">SUM(K19:K20)</f>
        <v>5645</v>
      </c>
    </row>
    <row r="20" spans="2:12">
      <c r="B20" s="512"/>
      <c r="C20" s="82" t="s">
        <v>37</v>
      </c>
      <c r="D20" s="85">
        <f>SUM('Table 3.7'!C20,'Table 3.8'!C20,'Table 3.9'!C20,'Table 3.10'!C20,'Table 3.11'!C20,'Table 3.12'!C20,'Table 3.13'!C20,'Table 3.14'!C20,)</f>
        <v>0</v>
      </c>
      <c r="E20" s="85">
        <f>SUM('Table 3.7'!D20,'Table 3.8'!D20,'Table 3.9'!D20,'Table 3.10'!D20,'Table 3.11'!D20,'Table 3.12'!D20,'Table 3.13'!D20,'Table 3.14'!D20,)</f>
        <v>0</v>
      </c>
      <c r="F20" s="85">
        <f>SUM('Table 3.7'!E20,'Table 3.8'!E20,'Table 3.9'!E20,'Table 3.10'!E20,'Table 3.11'!E20,'Table 3.12'!E20,'Table 3.13'!E20,'Table 3.14'!E20,)</f>
        <v>0</v>
      </c>
      <c r="G20" s="85">
        <f>SUM('Table 3.7'!F20,'Table 3.8'!F20,'Table 3.9'!F20,'Table 3.10'!F20,'Table 3.11'!F20,'Table 3.12'!F20,'Table 3.13'!F20,'Table 3.14'!F20,)</f>
        <v>3</v>
      </c>
      <c r="H20" s="85">
        <f>SUM('Table 3.7'!G20,'Table 3.8'!G20,'Table 3.9'!G20,'Table 3.10'!G20,'Table 3.11'!G20,'Table 3.12'!G20,'Table 3.13'!G20,'Table 3.14'!G20,)</f>
        <v>34</v>
      </c>
      <c r="I20" s="85">
        <f>SUM('Table 3.7'!H20,'Table 3.8'!H20,'Table 3.9'!H20,'Table 3.10'!H20,'Table 3.11'!H20,'Table 3.12'!H20,'Table 3.13'!H20,'Table 3.14'!H20,)</f>
        <v>464</v>
      </c>
      <c r="J20" s="85">
        <f>SUM('Table 3.7'!I20,'Table 3.8'!I20,'Table 3.9'!I20,'Table 3.10'!I20,'Table 3.11'!I20,'Table 3.12'!I20,'Table 3.13'!I20,'Table 3.14'!I20,)</f>
        <v>2179</v>
      </c>
      <c r="K20" s="85">
        <f>SUM(D20:J20)</f>
        <v>2680</v>
      </c>
      <c r="L20" s="524"/>
    </row>
    <row r="21" spans="2:12">
      <c r="B21" s="512" t="s">
        <v>149</v>
      </c>
      <c r="C21" s="83" t="s">
        <v>36</v>
      </c>
      <c r="D21" s="84">
        <f>SUM('Table 3.7'!C21,'Table 3.8'!C21,'Table 3.9'!C21,'Table 3.10'!C21,'Table 3.11'!C21,'Table 3.12'!C21,'Table 3.13'!C21,'Table 3.14'!C21,)</f>
        <v>0</v>
      </c>
      <c r="E21" s="84">
        <f>SUM('Table 3.7'!D21,'Table 3.8'!D21,'Table 3.9'!D21,'Table 3.10'!D21,'Table 3.11'!D21,'Table 3.12'!D21,'Table 3.13'!D21,'Table 3.14'!D21,)</f>
        <v>0</v>
      </c>
      <c r="F21" s="84">
        <f>SUM('Table 3.7'!E21,'Table 3.8'!E21,'Table 3.9'!E21,'Table 3.10'!E21,'Table 3.11'!E21,'Table 3.12'!E21,'Table 3.13'!E21,'Table 3.14'!E21,)</f>
        <v>0</v>
      </c>
      <c r="G21" s="84">
        <f>SUM('Table 3.7'!F21,'Table 3.8'!F21,'Table 3.9'!F21,'Table 3.10'!F21,'Table 3.11'!F21,'Table 3.12'!F21,'Table 3.13'!F21,'Table 3.14'!F21,)</f>
        <v>0</v>
      </c>
      <c r="H21" s="84">
        <f>SUM('Table 3.7'!G21,'Table 3.8'!G21,'Table 3.9'!G21,'Table 3.10'!G21,'Table 3.11'!G21,'Table 3.12'!G21,'Table 3.13'!G21,'Table 3.14'!G21,)</f>
        <v>5</v>
      </c>
      <c r="I21" s="84">
        <f>SUM('Table 3.7'!H21,'Table 3.8'!H21,'Table 3.9'!H21,'Table 3.10'!H21,'Table 3.11'!H21,'Table 3.12'!H21,'Table 3.13'!H21,'Table 3.14'!H21,)</f>
        <v>124</v>
      </c>
      <c r="J21" s="84">
        <f>SUM('Table 3.7'!I21,'Table 3.8'!I21,'Table 3.9'!I21,'Table 3.10'!I21,'Table 3.11'!I21,'Table 3.12'!I21,'Table 3.13'!I21,'Table 3.14'!I21,)</f>
        <v>726</v>
      </c>
      <c r="K21" s="84">
        <f t="shared" si="0"/>
        <v>855</v>
      </c>
      <c r="L21" s="524">
        <f t="shared" ref="L21" si="8">SUM(K21:K22)</f>
        <v>1335</v>
      </c>
    </row>
    <row r="22" spans="2:12">
      <c r="B22" s="512"/>
      <c r="C22" s="82" t="s">
        <v>37</v>
      </c>
      <c r="D22" s="85">
        <f>SUM('Table 3.7'!C22,'Table 3.8'!C22,'Table 3.9'!C22,'Table 3.10'!C22,'Table 3.11'!C22,'Table 3.12'!C22,'Table 3.13'!C22,'Table 3.14'!C22,)</f>
        <v>0</v>
      </c>
      <c r="E22" s="85">
        <f>SUM('Table 3.7'!D22,'Table 3.8'!D22,'Table 3.9'!D22,'Table 3.10'!D22,'Table 3.11'!D22,'Table 3.12'!D22,'Table 3.13'!D22,'Table 3.14'!D22,)</f>
        <v>0</v>
      </c>
      <c r="F22" s="85">
        <f>SUM('Table 3.7'!E22,'Table 3.8'!E22,'Table 3.9'!E22,'Table 3.10'!E22,'Table 3.11'!E22,'Table 3.12'!E22,'Table 3.13'!E22,'Table 3.14'!E22,)</f>
        <v>0</v>
      </c>
      <c r="G22" s="85">
        <f>SUM('Table 3.7'!F22,'Table 3.8'!F22,'Table 3.9'!F22,'Table 3.10'!F22,'Table 3.11'!F22,'Table 3.12'!F22,'Table 3.13'!F22,'Table 3.14'!F22,)</f>
        <v>0</v>
      </c>
      <c r="H22" s="85">
        <f>SUM('Table 3.7'!G22,'Table 3.8'!G22,'Table 3.9'!G22,'Table 3.10'!G22,'Table 3.11'!G22,'Table 3.12'!G22,'Table 3.13'!G22,'Table 3.14'!G22,)</f>
        <v>2</v>
      </c>
      <c r="I22" s="85">
        <f>SUM('Table 3.7'!H22,'Table 3.8'!H22,'Table 3.9'!H22,'Table 3.10'!H22,'Table 3.11'!H22,'Table 3.12'!H22,'Table 3.13'!H22,'Table 3.14'!H22,)</f>
        <v>45</v>
      </c>
      <c r="J22" s="85">
        <f>SUM('Table 3.7'!I22,'Table 3.8'!I22,'Table 3.9'!I22,'Table 3.10'!I22,'Table 3.11'!I22,'Table 3.12'!I22,'Table 3.13'!I22,'Table 3.14'!I22,)</f>
        <v>433</v>
      </c>
      <c r="K22" s="85">
        <f>SUM(D22:J22)</f>
        <v>480</v>
      </c>
      <c r="L22" s="524"/>
    </row>
    <row r="23" spans="2:12">
      <c r="B23" s="512" t="s">
        <v>150</v>
      </c>
      <c r="C23" s="83" t="s">
        <v>36</v>
      </c>
      <c r="D23" s="84">
        <f>SUM('Table 3.7'!C23,'Table 3.8'!C23,'Table 3.9'!C23,'Table 3.10'!C23,'Table 3.11'!C23,'Table 3.12'!C23,'Table 3.13'!C23,'Table 3.14'!C23,)</f>
        <v>0</v>
      </c>
      <c r="E23" s="84">
        <f>SUM('Table 3.7'!D23,'Table 3.8'!D23,'Table 3.9'!D23,'Table 3.10'!D23,'Table 3.11'!D23,'Table 3.12'!D23,'Table 3.13'!D23,'Table 3.14'!D23,)</f>
        <v>0</v>
      </c>
      <c r="F23" s="84">
        <f>SUM('Table 3.7'!E23,'Table 3.8'!E23,'Table 3.9'!E23,'Table 3.10'!E23,'Table 3.11'!E23,'Table 3.12'!E23,'Table 3.13'!E23,'Table 3.14'!E23,)</f>
        <v>0</v>
      </c>
      <c r="G23" s="84">
        <f>SUM('Table 3.7'!F23,'Table 3.8'!F23,'Table 3.9'!F23,'Table 3.10'!F23,'Table 3.11'!F23,'Table 3.12'!F23,'Table 3.13'!F23,'Table 3.14'!F23,)</f>
        <v>1</v>
      </c>
      <c r="H23" s="84">
        <f>SUM('Table 3.7'!G23,'Table 3.8'!G23,'Table 3.9'!G23,'Table 3.10'!G23,'Table 3.11'!G23,'Table 3.12'!G23,'Table 3.13'!G23,'Table 3.14'!G23,)</f>
        <v>0</v>
      </c>
      <c r="I23" s="84">
        <f>SUM('Table 3.7'!H23,'Table 3.8'!H23,'Table 3.9'!H23,'Table 3.10'!H23,'Table 3.11'!H23,'Table 3.12'!H23,'Table 3.13'!H23,'Table 3.14'!H23,)</f>
        <v>14</v>
      </c>
      <c r="J23" s="84">
        <f>SUM('Table 3.7'!I23,'Table 3.8'!I23,'Table 3.9'!I23,'Table 3.10'!I23,'Table 3.11'!I23,'Table 3.12'!I23,'Table 3.13'!I23,'Table 3.14'!I23,)</f>
        <v>166</v>
      </c>
      <c r="K23" s="84">
        <f t="shared" si="0"/>
        <v>181</v>
      </c>
      <c r="L23" s="524">
        <f t="shared" ref="L23" si="9">SUM(K23:K24)</f>
        <v>238</v>
      </c>
    </row>
    <row r="24" spans="2:12">
      <c r="B24" s="512"/>
      <c r="C24" s="82" t="s">
        <v>37</v>
      </c>
      <c r="D24" s="85">
        <f>SUM('Table 3.7'!C24,'Table 3.8'!C24,'Table 3.9'!C24,'Table 3.10'!C24,'Table 3.11'!C24,'Table 3.12'!C24,'Table 3.13'!C24,'Table 3.14'!C24,)</f>
        <v>0</v>
      </c>
      <c r="E24" s="85">
        <f>SUM('Table 3.7'!D24,'Table 3.8'!D24,'Table 3.9'!D24,'Table 3.10'!D24,'Table 3.11'!D24,'Table 3.12'!D24,'Table 3.13'!D24,'Table 3.14'!D24,)</f>
        <v>0</v>
      </c>
      <c r="F24" s="85">
        <f>SUM('Table 3.7'!E24,'Table 3.8'!E24,'Table 3.9'!E24,'Table 3.10'!E24,'Table 3.11'!E24,'Table 3.12'!E24,'Table 3.13'!E24,'Table 3.14'!E24,)</f>
        <v>0</v>
      </c>
      <c r="G24" s="85">
        <f>SUM('Table 3.7'!F24,'Table 3.8'!F24,'Table 3.9'!F24,'Table 3.10'!F24,'Table 3.11'!F24,'Table 3.12'!F24,'Table 3.13'!F24,'Table 3.14'!F24,)</f>
        <v>0</v>
      </c>
      <c r="H24" s="85">
        <f>SUM('Table 3.7'!G24,'Table 3.8'!G24,'Table 3.9'!G24,'Table 3.10'!G24,'Table 3.11'!G24,'Table 3.12'!G24,'Table 3.13'!G24,'Table 3.14'!G24,)</f>
        <v>2</v>
      </c>
      <c r="I24" s="85">
        <f>SUM('Table 3.7'!H24,'Table 3.8'!H24,'Table 3.9'!H24,'Table 3.10'!H24,'Table 3.11'!H24,'Table 3.12'!H24,'Table 3.13'!H24,'Table 3.14'!H24,)</f>
        <v>5</v>
      </c>
      <c r="J24" s="85">
        <f>SUM('Table 3.7'!I24,'Table 3.8'!I24,'Table 3.9'!I24,'Table 3.10'!I24,'Table 3.11'!I24,'Table 3.12'!I24,'Table 3.13'!I24,'Table 3.14'!I24,)</f>
        <v>50</v>
      </c>
      <c r="K24" s="85">
        <f>SUM(D24:J24)</f>
        <v>57</v>
      </c>
      <c r="L24" s="524"/>
    </row>
    <row r="25" spans="2:12">
      <c r="B25" s="512" t="s">
        <v>151</v>
      </c>
      <c r="C25" s="83" t="s">
        <v>36</v>
      </c>
      <c r="D25" s="84">
        <f>SUM('Table 3.7'!C25,'Table 3.8'!C25,'Table 3.9'!C25,'Table 3.10'!C25,'Table 3.11'!C25,'Table 3.12'!C25,'Table 3.13'!C25,'Table 3.14'!C25,)</f>
        <v>0</v>
      </c>
      <c r="E25" s="84">
        <f>SUM('Table 3.7'!D25,'Table 3.8'!D25,'Table 3.9'!D25,'Table 3.10'!D25,'Table 3.11'!D25,'Table 3.12'!D25,'Table 3.13'!D25,'Table 3.14'!D25,)</f>
        <v>0</v>
      </c>
      <c r="F25" s="84">
        <f>SUM('Table 3.7'!E25,'Table 3.8'!E25,'Table 3.9'!E25,'Table 3.10'!E25,'Table 3.11'!E25,'Table 3.12'!E25,'Table 3.13'!E25,'Table 3.14'!E25,)</f>
        <v>0</v>
      </c>
      <c r="G25" s="84">
        <f>SUM('Table 3.7'!F25,'Table 3.8'!F25,'Table 3.9'!F25,'Table 3.10'!F25,'Table 3.11'!F25,'Table 3.12'!F25,'Table 3.13'!F25,'Table 3.14'!F25,)</f>
        <v>0</v>
      </c>
      <c r="H25" s="84">
        <f>SUM('Table 3.7'!G25,'Table 3.8'!G25,'Table 3.9'!G25,'Table 3.10'!G25,'Table 3.11'!G25,'Table 3.12'!G25,'Table 3.13'!G25,'Table 3.14'!G25,)</f>
        <v>0</v>
      </c>
      <c r="I25" s="84">
        <f>SUM('Table 3.7'!H25,'Table 3.8'!H25,'Table 3.9'!H25,'Table 3.10'!H25,'Table 3.11'!H25,'Table 3.12'!H25,'Table 3.13'!H25,'Table 3.14'!H25,)</f>
        <v>0</v>
      </c>
      <c r="J25" s="84">
        <f>SUM('Table 3.7'!I25,'Table 3.8'!I25,'Table 3.9'!I25,'Table 3.10'!I25,'Table 3.11'!I25,'Table 3.12'!I25,'Table 3.13'!I25,'Table 3.14'!I25,)</f>
        <v>34</v>
      </c>
      <c r="K25" s="84">
        <f t="shared" si="0"/>
        <v>34</v>
      </c>
      <c r="L25" s="524">
        <f t="shared" ref="L25" si="10">SUM(K25:K26)</f>
        <v>47</v>
      </c>
    </row>
    <row r="26" spans="2:12">
      <c r="B26" s="512"/>
      <c r="C26" s="82" t="s">
        <v>37</v>
      </c>
      <c r="D26" s="85">
        <f>SUM('Table 3.7'!C26,'Table 3.8'!C26,'Table 3.9'!C26,'Table 3.10'!C26,'Table 3.11'!C26,'Table 3.12'!C26,'Table 3.13'!C26,'Table 3.14'!C26,)</f>
        <v>0</v>
      </c>
      <c r="E26" s="85">
        <f>SUM('Table 3.7'!D26,'Table 3.8'!D26,'Table 3.9'!D26,'Table 3.10'!D26,'Table 3.11'!D26,'Table 3.12'!D26,'Table 3.13'!D26,'Table 3.14'!D26,)</f>
        <v>0</v>
      </c>
      <c r="F26" s="85">
        <f>SUM('Table 3.7'!E26,'Table 3.8'!E26,'Table 3.9'!E26,'Table 3.10'!E26,'Table 3.11'!E26,'Table 3.12'!E26,'Table 3.13'!E26,'Table 3.14'!E26,)</f>
        <v>0</v>
      </c>
      <c r="G26" s="85">
        <f>SUM('Table 3.7'!F26,'Table 3.8'!F26,'Table 3.9'!F26,'Table 3.10'!F26,'Table 3.11'!F26,'Table 3.12'!F26,'Table 3.13'!F26,'Table 3.14'!F26,)</f>
        <v>0</v>
      </c>
      <c r="H26" s="85">
        <f>SUM('Table 3.7'!G26,'Table 3.8'!G26,'Table 3.9'!G26,'Table 3.10'!G26,'Table 3.11'!G26,'Table 3.12'!G26,'Table 3.13'!G26,'Table 3.14'!G26,)</f>
        <v>1</v>
      </c>
      <c r="I26" s="85">
        <f>SUM('Table 3.7'!H26,'Table 3.8'!H26,'Table 3.9'!H26,'Table 3.10'!H26,'Table 3.11'!H26,'Table 3.12'!H26,'Table 3.13'!H26,'Table 3.14'!H26,)</f>
        <v>0</v>
      </c>
      <c r="J26" s="85">
        <f>SUM('Table 3.7'!I26,'Table 3.8'!I26,'Table 3.9'!I26,'Table 3.10'!I26,'Table 3.11'!I26,'Table 3.12'!I26,'Table 3.13'!I26,'Table 3.14'!I26,)</f>
        <v>12</v>
      </c>
      <c r="K26" s="85">
        <f>SUM(D26:J26)</f>
        <v>13</v>
      </c>
      <c r="L26" s="524"/>
    </row>
    <row r="27" spans="2:12">
      <c r="B27" s="512" t="s">
        <v>152</v>
      </c>
      <c r="C27" s="83" t="s">
        <v>36</v>
      </c>
      <c r="D27" s="84">
        <f>SUM('Table 3.7'!C27,'Table 3.8'!C27,'Table 3.9'!C27,'Table 3.10'!C27,'Table 3.11'!C27,'Table 3.12'!C27,'Table 3.13'!C27,'Table 3.14'!C27,)</f>
        <v>0</v>
      </c>
      <c r="E27" s="84">
        <f>SUM('Table 3.7'!D27,'Table 3.8'!D27,'Table 3.9'!D27,'Table 3.10'!D27,'Table 3.11'!D27,'Table 3.12'!D27,'Table 3.13'!D27,'Table 3.14'!D27,)</f>
        <v>0</v>
      </c>
      <c r="F27" s="84">
        <f>SUM('Table 3.7'!E27,'Table 3.8'!E27,'Table 3.9'!E27,'Table 3.10'!E27,'Table 3.11'!E27,'Table 3.12'!E27,'Table 3.13'!E27,'Table 3.14'!E27,)</f>
        <v>0</v>
      </c>
      <c r="G27" s="84">
        <f>SUM('Table 3.7'!F27,'Table 3.8'!F27,'Table 3.9'!F27,'Table 3.10'!F27,'Table 3.11'!F27,'Table 3.12'!F27,'Table 3.13'!F27,'Table 3.14'!F27,)</f>
        <v>0</v>
      </c>
      <c r="H27" s="84">
        <f>SUM('Table 3.7'!G27,'Table 3.8'!G27,'Table 3.9'!G27,'Table 3.10'!G27,'Table 3.11'!G27,'Table 3.12'!G27,'Table 3.13'!G27,'Table 3.14'!G27,)</f>
        <v>0</v>
      </c>
      <c r="I27" s="84">
        <f>SUM('Table 3.7'!H27,'Table 3.8'!H27,'Table 3.9'!H27,'Table 3.10'!H27,'Table 3.11'!H27,'Table 3.12'!H27,'Table 3.13'!H27,'Table 3.14'!H27,)</f>
        <v>0</v>
      </c>
      <c r="J27" s="84">
        <f>SUM('Table 3.7'!I27,'Table 3.8'!I27,'Table 3.9'!I27,'Table 3.10'!I27,'Table 3.11'!I27,'Table 3.12'!I27,'Table 3.13'!I27,'Table 3.14'!I27,)</f>
        <v>12</v>
      </c>
      <c r="K27" s="84">
        <f t="shared" si="0"/>
        <v>12</v>
      </c>
      <c r="L27" s="524">
        <f t="shared" ref="L27" si="11">SUM(K27:K28)</f>
        <v>15</v>
      </c>
    </row>
    <row r="28" spans="2:12">
      <c r="B28" s="512"/>
      <c r="C28" s="82" t="s">
        <v>37</v>
      </c>
      <c r="D28" s="86">
        <f>SUM('Table 3.7'!C28,'Table 3.8'!C28,'Table 3.9'!C28,'Table 3.10'!C28,'Table 3.11'!C28,'Table 3.12'!C28,'Table 3.13'!C28,'Table 3.14'!C28,)</f>
        <v>0</v>
      </c>
      <c r="E28" s="86">
        <f>SUM('Table 3.7'!D28,'Table 3.8'!D28,'Table 3.9'!D28,'Table 3.10'!D28,'Table 3.11'!D28,'Table 3.12'!D28,'Table 3.13'!D28,'Table 3.14'!D28,)</f>
        <v>0</v>
      </c>
      <c r="F28" s="86">
        <f>SUM('Table 3.7'!E28,'Table 3.8'!E28,'Table 3.9'!E28,'Table 3.10'!E28,'Table 3.11'!E28,'Table 3.12'!E28,'Table 3.13'!E28,'Table 3.14'!E28,)</f>
        <v>0</v>
      </c>
      <c r="G28" s="86">
        <f>SUM('Table 3.7'!F28,'Table 3.8'!F28,'Table 3.9'!F28,'Table 3.10'!F28,'Table 3.11'!F28,'Table 3.12'!F28,'Table 3.13'!F28,'Table 3.14'!F28,)</f>
        <v>0</v>
      </c>
      <c r="H28" s="86">
        <f>SUM('Table 3.7'!G28,'Table 3.8'!G28,'Table 3.9'!G28,'Table 3.10'!G28,'Table 3.11'!G28,'Table 3.12'!G28,'Table 3.13'!G28,'Table 3.14'!G28,)</f>
        <v>0</v>
      </c>
      <c r="I28" s="86">
        <f>SUM('Table 3.7'!H28,'Table 3.8'!H28,'Table 3.9'!H28,'Table 3.10'!H28,'Table 3.11'!H28,'Table 3.12'!H28,'Table 3.13'!H28,'Table 3.14'!H28,)</f>
        <v>0</v>
      </c>
      <c r="J28" s="86">
        <f>SUM('Table 3.7'!I28,'Table 3.8'!I28,'Table 3.9'!I28,'Table 3.10'!I28,'Table 3.11'!I28,'Table 3.12'!I28,'Table 3.13'!I28,'Table 3.14'!I28,)</f>
        <v>3</v>
      </c>
      <c r="K28" s="85">
        <f>SUM(D28:J28)</f>
        <v>3</v>
      </c>
      <c r="L28" s="524"/>
    </row>
    <row r="29" spans="2:12">
      <c r="B29" s="512" t="s">
        <v>153</v>
      </c>
      <c r="C29" s="83" t="s">
        <v>36</v>
      </c>
      <c r="D29" s="87">
        <f>SUM('Table 3.7'!C29,'Table 3.8'!C29,'Table 3.9'!C29,'Table 3.10'!C29,'Table 3.11'!C29,'Table 3.12'!C29,'Table 3.13'!C29,'Table 3.14'!C29,)</f>
        <v>0</v>
      </c>
      <c r="E29" s="87">
        <f>SUM('Table 3.7'!D29,'Table 3.8'!D29,'Table 3.9'!D29,'Table 3.10'!D29,'Table 3.11'!D29,'Table 3.12'!D29,'Table 3.13'!D29,'Table 3.14'!D29,)</f>
        <v>0</v>
      </c>
      <c r="F29" s="87">
        <f>SUM('Table 3.7'!E29,'Table 3.8'!E29,'Table 3.9'!E29,'Table 3.10'!E29,'Table 3.11'!E29,'Table 3.12'!E29,'Table 3.13'!E29,'Table 3.14'!E29,)</f>
        <v>0</v>
      </c>
      <c r="G29" s="87">
        <f>SUM('Table 3.7'!F29,'Table 3.8'!F29,'Table 3.9'!F29,'Table 3.10'!F29,'Table 3.11'!F29,'Table 3.12'!F29,'Table 3.13'!F29,'Table 3.14'!F29,)</f>
        <v>0</v>
      </c>
      <c r="H29" s="87">
        <f>SUM('Table 3.7'!G29,'Table 3.8'!G29,'Table 3.9'!G29,'Table 3.10'!G29,'Table 3.11'!G29,'Table 3.12'!G29,'Table 3.13'!G29,'Table 3.14'!G29,)</f>
        <v>0</v>
      </c>
      <c r="I29" s="87">
        <f>SUM('Table 3.7'!H29,'Table 3.8'!H29,'Table 3.9'!H29,'Table 3.10'!H29,'Table 3.11'!H29,'Table 3.12'!H29,'Table 3.13'!H29,'Table 3.14'!H29,)</f>
        <v>0</v>
      </c>
      <c r="J29" s="87">
        <f>SUM('Table 3.7'!I29,'Table 3.8'!I29,'Table 3.9'!I29,'Table 3.10'!I29,'Table 3.11'!I29,'Table 3.12'!I29,'Table 3.13'!I29,'Table 3.14'!I29,)</f>
        <v>0</v>
      </c>
      <c r="K29" s="87">
        <f>SUM(D29:J29)</f>
        <v>0</v>
      </c>
      <c r="L29" s="524">
        <f>SUM(K29:K30)</f>
        <v>2</v>
      </c>
    </row>
    <row r="30" spans="2:12">
      <c r="B30" s="512"/>
      <c r="C30" s="82" t="s">
        <v>37</v>
      </c>
      <c r="D30" s="86">
        <f>SUM('Table 3.7'!C30,'Table 3.8'!C30,'Table 3.9'!C30,'Table 3.10'!C30,'Table 3.11'!C30,'Table 3.12'!C30,'Table 3.13'!C30,'Table 3.14'!C30,)</f>
        <v>0</v>
      </c>
      <c r="E30" s="86">
        <f>SUM('Table 3.7'!D30,'Table 3.8'!D30,'Table 3.9'!D30,'Table 3.10'!D30,'Table 3.11'!D30,'Table 3.12'!D30,'Table 3.13'!D30,'Table 3.14'!D30,)</f>
        <v>0</v>
      </c>
      <c r="F30" s="86">
        <f>SUM('Table 3.7'!E30,'Table 3.8'!E30,'Table 3.9'!E30,'Table 3.10'!E30,'Table 3.11'!E30,'Table 3.12'!E30,'Table 3.13'!E30,'Table 3.14'!E30,)</f>
        <v>0</v>
      </c>
      <c r="G30" s="86">
        <f>SUM('Table 3.7'!F30,'Table 3.8'!F30,'Table 3.9'!F30,'Table 3.10'!F30,'Table 3.11'!F30,'Table 3.12'!F30,'Table 3.13'!F30,'Table 3.14'!F30,)</f>
        <v>0</v>
      </c>
      <c r="H30" s="86">
        <f>SUM('Table 3.7'!G30,'Table 3.8'!G30,'Table 3.9'!G30,'Table 3.10'!G30,'Table 3.11'!G30,'Table 3.12'!G30,'Table 3.13'!G30,'Table 3.14'!G30,)</f>
        <v>0</v>
      </c>
      <c r="I30" s="86">
        <f>SUM('Table 3.7'!H30,'Table 3.8'!H30,'Table 3.9'!H30,'Table 3.10'!H30,'Table 3.11'!H30,'Table 3.12'!H30,'Table 3.13'!H30,'Table 3.14'!H30,)</f>
        <v>0</v>
      </c>
      <c r="J30" s="86">
        <f>SUM('Table 3.7'!I30,'Table 3.8'!I30,'Table 3.9'!I30,'Table 3.10'!I30,'Table 3.11'!I30,'Table 3.12'!I30,'Table 3.13'!I30,'Table 3.14'!I30,)</f>
        <v>2</v>
      </c>
      <c r="K30" s="86">
        <f>SUM(D30:J30)</f>
        <v>2</v>
      </c>
      <c r="L30" s="524"/>
    </row>
    <row r="31" spans="2:12">
      <c r="B31" s="512" t="s">
        <v>118</v>
      </c>
      <c r="C31" s="83" t="s">
        <v>36</v>
      </c>
      <c r="D31" s="87">
        <f>SUM('Table 3.7'!C31,'Table 3.8'!C31,'Table 3.9'!C31,'Table 3.10'!C31,'Table 3.11'!C31,'Table 3.12'!C31,'Table 3.13'!C31,'Table 3.14'!C31,)</f>
        <v>0</v>
      </c>
      <c r="E31" s="87">
        <f>SUM('Table 3.7'!D31,'Table 3.8'!D31,'Table 3.9'!D31,'Table 3.10'!D31,'Table 3.11'!D31,'Table 3.12'!D31,'Table 3.13'!D31,'Table 3.14'!D31,)</f>
        <v>0</v>
      </c>
      <c r="F31" s="87">
        <f>SUM('Table 3.7'!E31,'Table 3.8'!E31,'Table 3.9'!E31,'Table 3.10'!E31,'Table 3.11'!E31,'Table 3.12'!E31,'Table 3.13'!E31,'Table 3.14'!E31,)</f>
        <v>0</v>
      </c>
      <c r="G31" s="87">
        <f>SUM('Table 3.7'!F31,'Table 3.8'!F31,'Table 3.9'!F31,'Table 3.10'!F31,'Table 3.11'!F31,'Table 3.12'!F31,'Table 3.13'!F31,'Table 3.14'!F31,)</f>
        <v>0</v>
      </c>
      <c r="H31" s="87">
        <f>SUM('Table 3.7'!G31,'Table 3.8'!G31,'Table 3.9'!G31,'Table 3.10'!G31,'Table 3.11'!G31,'Table 3.12'!G31,'Table 3.13'!G31,'Table 3.14'!G31,)</f>
        <v>0</v>
      </c>
      <c r="I31" s="87">
        <f>SUM('Table 3.7'!H31,'Table 3.8'!H31,'Table 3.9'!H31,'Table 3.10'!H31,'Table 3.11'!H31,'Table 3.12'!H31,'Table 3.13'!H31,'Table 3.14'!H31,)</f>
        <v>0</v>
      </c>
      <c r="J31" s="87">
        <f>SUM('Table 3.7'!I31,'Table 3.8'!I31,'Table 3.9'!I31,'Table 3.10'!I31,'Table 3.11'!I31,'Table 3.12'!I31,'Table 3.13'!I31,'Table 3.14'!I31,)</f>
        <v>0</v>
      </c>
      <c r="K31" s="87">
        <f t="shared" si="0"/>
        <v>0</v>
      </c>
      <c r="L31" s="524">
        <f t="shared" ref="L31" si="12">SUM(K31:K32)</f>
        <v>0</v>
      </c>
    </row>
    <row r="32" spans="2:12">
      <c r="B32" s="512"/>
      <c r="C32" s="82" t="s">
        <v>37</v>
      </c>
      <c r="D32" s="86">
        <f>SUM('Table 3.7'!C32,'Table 3.8'!C32,'Table 3.9'!C32,'Table 3.10'!C32,'Table 3.11'!C32,'Table 3.12'!C32,'Table 3.13'!C32,'Table 3.14'!C32,)</f>
        <v>0</v>
      </c>
      <c r="E32" s="86">
        <f>SUM('Table 3.7'!D32,'Table 3.8'!D32,'Table 3.9'!D32,'Table 3.10'!D32,'Table 3.11'!D32,'Table 3.12'!D32,'Table 3.13'!D32,'Table 3.14'!D32,)</f>
        <v>0</v>
      </c>
      <c r="F32" s="86">
        <f>SUM('Table 3.7'!E32,'Table 3.8'!E32,'Table 3.9'!E32,'Table 3.10'!E32,'Table 3.11'!E32,'Table 3.12'!E32,'Table 3.13'!E32,'Table 3.14'!E32,)</f>
        <v>0</v>
      </c>
      <c r="G32" s="86">
        <f>SUM('Table 3.7'!F32,'Table 3.8'!F32,'Table 3.9'!F32,'Table 3.10'!F32,'Table 3.11'!F32,'Table 3.12'!F32,'Table 3.13'!F32,'Table 3.14'!F32,)</f>
        <v>0</v>
      </c>
      <c r="H32" s="86">
        <f>SUM('Table 3.7'!G32,'Table 3.8'!G32,'Table 3.9'!G32,'Table 3.10'!G32,'Table 3.11'!G32,'Table 3.12'!G32,'Table 3.13'!G32,'Table 3.14'!G32,)</f>
        <v>0</v>
      </c>
      <c r="I32" s="86">
        <f>SUM('Table 3.7'!H32,'Table 3.8'!H32,'Table 3.9'!H32,'Table 3.10'!H32,'Table 3.11'!H32,'Table 3.12'!H32,'Table 3.13'!H32,'Table 3.14'!H32,)</f>
        <v>0</v>
      </c>
      <c r="J32" s="86">
        <f>SUM('Table 3.7'!I32,'Table 3.8'!I32,'Table 3.9'!I32,'Table 3.10'!I32,'Table 3.11'!I32,'Table 3.12'!I32,'Table 3.13'!I32,'Table 3.14'!I32,)</f>
        <v>0</v>
      </c>
      <c r="K32" s="86">
        <f>SUM(D32:J32)</f>
        <v>0</v>
      </c>
      <c r="L32" s="524"/>
    </row>
    <row r="33" spans="2:12" ht="15" customHeight="1">
      <c r="B33" s="525" t="s">
        <v>3</v>
      </c>
      <c r="C33" s="89" t="s">
        <v>36</v>
      </c>
      <c r="D33" s="90">
        <f>SUM(D5,D7,D9,D11,D13,D15,D17,D19,D21,D23,D25,D27,D29,D31,)</f>
        <v>3596</v>
      </c>
      <c r="E33" s="90">
        <f t="shared" ref="E33:J34" si="13">SUM(E5,E7,E9,E11,E13,E15,E17,E19,E21,E23,E25,E27,E29,E31,)</f>
        <v>3459</v>
      </c>
      <c r="F33" s="90">
        <f t="shared" si="13"/>
        <v>3331</v>
      </c>
      <c r="G33" s="90">
        <f t="shared" si="13"/>
        <v>3400</v>
      </c>
      <c r="H33" s="90">
        <f t="shared" si="13"/>
        <v>3410</v>
      </c>
      <c r="I33" s="90">
        <f t="shared" si="13"/>
        <v>3465</v>
      </c>
      <c r="J33" s="90">
        <f t="shared" si="13"/>
        <v>3644</v>
      </c>
      <c r="K33" s="114">
        <f>SUM(K5,K7,K9,K11,K13,K15,K17,K19,K21,K23,K25,K27,K29,K31,)</f>
        <v>24305</v>
      </c>
      <c r="L33" s="524">
        <f>SUM(K33:K34)</f>
        <v>47006</v>
      </c>
    </row>
    <row r="34" spans="2:12">
      <c r="B34" s="525"/>
      <c r="C34" s="88" t="s">
        <v>37</v>
      </c>
      <c r="D34" s="91">
        <f>SUM(D6,D8,D10,D12,D14,D16,D18,D20,D22,D24,D26,D28,D30,D32,)</f>
        <v>3293</v>
      </c>
      <c r="E34" s="91">
        <f t="shared" si="13"/>
        <v>3347</v>
      </c>
      <c r="F34" s="91">
        <f t="shared" si="13"/>
        <v>3208</v>
      </c>
      <c r="G34" s="91">
        <f t="shared" si="13"/>
        <v>3192</v>
      </c>
      <c r="H34" s="91">
        <f t="shared" si="13"/>
        <v>3130</v>
      </c>
      <c r="I34" s="91">
        <f t="shared" si="13"/>
        <v>3143</v>
      </c>
      <c r="J34" s="91">
        <f t="shared" si="13"/>
        <v>3388</v>
      </c>
      <c r="K34" s="115">
        <f>SUM(K6,K8,K10,K12,K14,K16,K18,K20,K22,K24,K26,K28,K30,K32,)</f>
        <v>22701</v>
      </c>
      <c r="L34" s="524"/>
    </row>
    <row r="35" spans="2:12">
      <c r="B35" s="525"/>
      <c r="C35" s="78" t="s">
        <v>38</v>
      </c>
      <c r="D35" s="92">
        <f>SUM(D33:D34)</f>
        <v>6889</v>
      </c>
      <c r="E35" s="92">
        <f t="shared" ref="E35:K35" si="14">SUM(E33:E34)</f>
        <v>6806</v>
      </c>
      <c r="F35" s="92">
        <f t="shared" si="14"/>
        <v>6539</v>
      </c>
      <c r="G35" s="92">
        <f t="shared" si="14"/>
        <v>6592</v>
      </c>
      <c r="H35" s="92">
        <f t="shared" si="14"/>
        <v>6540</v>
      </c>
      <c r="I35" s="92">
        <f t="shared" si="14"/>
        <v>6608</v>
      </c>
      <c r="J35" s="92">
        <f t="shared" si="14"/>
        <v>7032</v>
      </c>
      <c r="K35" s="92">
        <f t="shared" si="14"/>
        <v>47006</v>
      </c>
      <c r="L35" s="93"/>
    </row>
    <row r="36" spans="2:12">
      <c r="L36" s="55"/>
    </row>
    <row r="37" spans="2:12">
      <c r="B37" s="94"/>
      <c r="C37" s="94"/>
      <c r="D37" s="95"/>
      <c r="E37" s="95"/>
      <c r="F37" s="95"/>
      <c r="G37" s="95"/>
      <c r="H37" s="95"/>
      <c r="I37" s="95"/>
      <c r="J37" s="95"/>
      <c r="K37" s="96"/>
      <c r="L37" s="97"/>
    </row>
    <row r="38" spans="2:12">
      <c r="B38" s="526" t="s">
        <v>186</v>
      </c>
      <c r="C38" s="526"/>
      <c r="D38" s="526"/>
      <c r="E38" s="526"/>
      <c r="F38" s="526"/>
      <c r="G38" s="526"/>
      <c r="H38" s="526"/>
      <c r="I38" s="526"/>
      <c r="J38" s="526"/>
      <c r="K38" s="526"/>
      <c r="L38" s="526"/>
    </row>
    <row r="39" spans="2:12">
      <c r="B39" s="98" t="str">
        <f>B4</f>
        <v>Age</v>
      </c>
      <c r="C39" s="99" t="s">
        <v>111</v>
      </c>
      <c r="D39" s="99" t="s">
        <v>133</v>
      </c>
      <c r="E39" s="99" t="s">
        <v>134</v>
      </c>
      <c r="F39" s="99" t="s">
        <v>135</v>
      </c>
      <c r="G39" s="99" t="s">
        <v>136</v>
      </c>
      <c r="H39" s="99" t="s">
        <v>137</v>
      </c>
      <c r="I39" s="99" t="s">
        <v>138</v>
      </c>
      <c r="J39" s="99" t="s">
        <v>139</v>
      </c>
      <c r="K39" s="99" t="s">
        <v>140</v>
      </c>
      <c r="L39" s="81"/>
    </row>
    <row r="40" spans="2:12">
      <c r="B40" s="512" t="s">
        <v>141</v>
      </c>
      <c r="C40" s="83" t="s">
        <v>36</v>
      </c>
      <c r="D40" s="84">
        <f>SUM('Table 3.7'!C40,'Table 3.8'!C40,'Table 3.9'!C40,'Table 3.10'!C40,'Table 3.11'!C40,'Table 3.12'!C40,'Table 3.13'!C40,'Table 3.14'!C40)</f>
        <v>179</v>
      </c>
      <c r="E40" s="84">
        <f>SUM('Table 3.7'!D40,'Table 3.8'!D40,'Table 3.9'!D40,'Table 3.10'!D40,'Table 3.11'!D40,'Table 3.12'!D40,'Table 3.13'!D40,'Table 3.14'!D40)</f>
        <v>4</v>
      </c>
      <c r="F40" s="84">
        <f>SUM('Table 3.7'!E40,'Table 3.8'!E40,'Table 3.9'!E40,'Table 3.10'!E40,'Table 3.11'!E40,'Table 3.12'!E40,'Table 3.13'!E40,'Table 3.14'!E40)</f>
        <v>0</v>
      </c>
      <c r="G40" s="84">
        <f>SUM('Table 3.7'!F40,'Table 3.8'!F40,'Table 3.9'!F40,'Table 3.10'!F40,'Table 3.11'!F40,'Table 3.12'!F40,'Table 3.13'!F40,'Table 3.14'!F40)</f>
        <v>0</v>
      </c>
      <c r="H40" s="84">
        <f>SUM('Table 3.7'!G40,'Table 3.8'!G40,'Table 3.9'!G40,'Table 3.10'!G40,'Table 3.11'!G40,'Table 3.12'!G40,'Table 3.13'!G40,'Table 3.14'!G40)</f>
        <v>0</v>
      </c>
      <c r="I40" s="84">
        <f>SUM('Table 3.7'!H40,'Table 3.8'!H40,'Table 3.9'!H40,'Table 3.10'!H40,'Table 3.11'!H40,'Table 3.12'!H40,'Table 3.13'!H40,'Table 3.14'!H40)</f>
        <v>0</v>
      </c>
      <c r="J40" s="84">
        <f>SUM('Table 3.7'!I40,'Table 3.8'!I40,'Table 3.9'!I40,'Table 3.10'!I40,'Table 3.11'!I40,'Table 3.12'!I40,'Table 3.13'!I40,'Table 3.14'!I40)</f>
        <v>0</v>
      </c>
      <c r="K40" s="84">
        <f>SUM(D40:J40)</f>
        <v>183</v>
      </c>
      <c r="L40" s="513">
        <f>SUM(K40:K41)</f>
        <v>389</v>
      </c>
    </row>
    <row r="41" spans="2:12">
      <c r="B41" s="512"/>
      <c r="C41" s="82" t="s">
        <v>37</v>
      </c>
      <c r="D41" s="85">
        <f>SUM('Table 3.7'!C41,'Table 3.8'!C41,'Table 3.9'!C41,'Table 3.10'!C41,'Table 3.11'!C41,'Table 3.12'!C41,'Table 3.13'!C41,'Table 3.14'!C41)</f>
        <v>199</v>
      </c>
      <c r="E41" s="85">
        <f>SUM('Table 3.7'!D41,'Table 3.8'!D41,'Table 3.9'!D41,'Table 3.10'!D41,'Table 3.11'!D41,'Table 3.12'!D41,'Table 3.13'!D41,'Table 3.14'!D41)</f>
        <v>7</v>
      </c>
      <c r="F41" s="85">
        <f>SUM('Table 3.7'!E41,'Table 3.8'!E41,'Table 3.9'!E41,'Table 3.10'!E41,'Table 3.11'!E41,'Table 3.12'!E41,'Table 3.13'!E41,'Table 3.14'!E41)</f>
        <v>0</v>
      </c>
      <c r="G41" s="85">
        <f>SUM('Table 3.7'!F41,'Table 3.8'!F41,'Table 3.9'!F41,'Table 3.10'!F41,'Table 3.11'!F41,'Table 3.12'!F41,'Table 3.13'!F41,'Table 3.14'!F41)</f>
        <v>0</v>
      </c>
      <c r="H41" s="85">
        <f>SUM('Table 3.7'!G41,'Table 3.8'!G41,'Table 3.9'!G41,'Table 3.10'!G41,'Table 3.11'!G41,'Table 3.12'!G41,'Table 3.13'!G41,'Table 3.14'!G41)</f>
        <v>0</v>
      </c>
      <c r="I41" s="85">
        <f>SUM('Table 3.7'!H41,'Table 3.8'!H41,'Table 3.9'!H41,'Table 3.10'!H41,'Table 3.11'!H41,'Table 3.12'!H41,'Table 3.13'!H41,'Table 3.14'!H41)</f>
        <v>0</v>
      </c>
      <c r="J41" s="85">
        <f>SUM('Table 3.7'!I41,'Table 3.8'!I41,'Table 3.9'!I41,'Table 3.10'!I41,'Table 3.11'!I41,'Table 3.12'!I41,'Table 3.13'!I41,'Table 3.14'!I41)</f>
        <v>0</v>
      </c>
      <c r="K41" s="85">
        <f>SUM(D41:J41)</f>
        <v>206</v>
      </c>
      <c r="L41" s="513"/>
    </row>
    <row r="42" spans="2:12">
      <c r="B42" s="512" t="s">
        <v>142</v>
      </c>
      <c r="C42" s="83" t="s">
        <v>36</v>
      </c>
      <c r="D42" s="84">
        <f>SUM('Table 3.7'!C42,'Table 3.8'!C42,'Table 3.9'!C42,'Table 3.10'!C42,'Table 3.11'!C42,'Table 3.12'!C42,'Table 3.13'!C42,'Table 3.14'!C42)</f>
        <v>346</v>
      </c>
      <c r="E42" s="84">
        <f>SUM('Table 3.7'!D42,'Table 3.8'!D42,'Table 3.9'!D42,'Table 3.10'!D42,'Table 3.11'!D42,'Table 3.12'!D42,'Table 3.13'!D42,'Table 3.14'!D42)</f>
        <v>144</v>
      </c>
      <c r="F42" s="84">
        <f>SUM('Table 3.7'!E42,'Table 3.8'!E42,'Table 3.9'!E42,'Table 3.10'!E42,'Table 3.11'!E42,'Table 3.12'!E42,'Table 3.13'!E42,'Table 3.14'!E42)</f>
        <v>5</v>
      </c>
      <c r="G42" s="84">
        <f>SUM('Table 3.7'!F42,'Table 3.8'!F42,'Table 3.9'!F42,'Table 3.10'!F42,'Table 3.11'!F42,'Table 3.12'!F42,'Table 3.13'!F42,'Table 3.14'!F42)</f>
        <v>1</v>
      </c>
      <c r="H42" s="84">
        <f>SUM('Table 3.7'!G42,'Table 3.8'!G42,'Table 3.9'!G42,'Table 3.10'!G42,'Table 3.11'!G42,'Table 3.12'!G42,'Table 3.13'!G42,'Table 3.14'!G42)</f>
        <v>0</v>
      </c>
      <c r="I42" s="84">
        <f>SUM('Table 3.7'!H42,'Table 3.8'!H42,'Table 3.9'!H42,'Table 3.10'!H42,'Table 3.11'!H42,'Table 3.12'!H42,'Table 3.13'!H42,'Table 3.14'!H42)</f>
        <v>0</v>
      </c>
      <c r="J42" s="84">
        <f>SUM('Table 3.7'!I42,'Table 3.8'!I42,'Table 3.9'!I42,'Table 3.10'!I42,'Table 3.11'!I42,'Table 3.12'!I42,'Table 3.13'!I42,'Table 3.14'!I42)</f>
        <v>0</v>
      </c>
      <c r="K42" s="84">
        <f t="shared" ref="K42" si="15">SUM(D42:J42)</f>
        <v>496</v>
      </c>
      <c r="L42" s="513">
        <f t="shared" ref="L42" si="16">SUM(K42:K43)</f>
        <v>1051</v>
      </c>
    </row>
    <row r="43" spans="2:12">
      <c r="B43" s="512"/>
      <c r="C43" s="82" t="s">
        <v>37</v>
      </c>
      <c r="D43" s="85">
        <f>SUM('Table 3.7'!C43,'Table 3.8'!C43,'Table 3.9'!C43,'Table 3.10'!C43,'Table 3.11'!C43,'Table 3.12'!C43,'Table 3.13'!C43,'Table 3.14'!C43)</f>
        <v>363</v>
      </c>
      <c r="E43" s="85">
        <f>SUM('Table 3.7'!D43,'Table 3.8'!D43,'Table 3.9'!D43,'Table 3.10'!D43,'Table 3.11'!D43,'Table 3.12'!D43,'Table 3.13'!D43,'Table 3.14'!D43)</f>
        <v>185</v>
      </c>
      <c r="F43" s="85">
        <f>SUM('Table 3.7'!E43,'Table 3.8'!E43,'Table 3.9'!E43,'Table 3.10'!E43,'Table 3.11'!E43,'Table 3.12'!E43,'Table 3.13'!E43,'Table 3.14'!E43)</f>
        <v>7</v>
      </c>
      <c r="G43" s="85">
        <f>SUM('Table 3.7'!F43,'Table 3.8'!F43,'Table 3.9'!F43,'Table 3.10'!F43,'Table 3.11'!F43,'Table 3.12'!F43,'Table 3.13'!F43,'Table 3.14'!F43)</f>
        <v>0</v>
      </c>
      <c r="H43" s="85">
        <f>SUM('Table 3.7'!G43,'Table 3.8'!G43,'Table 3.9'!G43,'Table 3.10'!G43,'Table 3.11'!G43,'Table 3.12'!G43,'Table 3.13'!G43,'Table 3.14'!G43)</f>
        <v>0</v>
      </c>
      <c r="I43" s="85">
        <f>SUM('Table 3.7'!H43,'Table 3.8'!H43,'Table 3.9'!H43,'Table 3.10'!H43,'Table 3.11'!H43,'Table 3.12'!H43,'Table 3.13'!H43,'Table 3.14'!H43)</f>
        <v>0</v>
      </c>
      <c r="J43" s="85">
        <f>SUM('Table 3.7'!I43,'Table 3.8'!I43,'Table 3.9'!I43,'Table 3.10'!I43,'Table 3.11'!I43,'Table 3.12'!I43,'Table 3.13'!I43,'Table 3.14'!I43)</f>
        <v>0</v>
      </c>
      <c r="K43" s="85">
        <f>SUM(D43:J43)</f>
        <v>555</v>
      </c>
      <c r="L43" s="513"/>
    </row>
    <row r="44" spans="2:12">
      <c r="B44" s="512" t="s">
        <v>143</v>
      </c>
      <c r="C44" s="83" t="s">
        <v>36</v>
      </c>
      <c r="D44" s="84">
        <f>SUM('Table 3.7'!C44,'Table 3.8'!C44,'Table 3.9'!C44,'Table 3.10'!C44,'Table 3.11'!C44,'Table 3.12'!C44,'Table 3.13'!C44,'Table 3.14'!C44)</f>
        <v>27</v>
      </c>
      <c r="E44" s="84">
        <f>SUM('Table 3.7'!D44,'Table 3.8'!D44,'Table 3.9'!D44,'Table 3.10'!D44,'Table 3.11'!D44,'Table 3.12'!D44,'Table 3.13'!D44,'Table 3.14'!D44)</f>
        <v>374</v>
      </c>
      <c r="F44" s="84">
        <f>SUM('Table 3.7'!E44,'Table 3.8'!E44,'Table 3.9'!E44,'Table 3.10'!E44,'Table 3.11'!E44,'Table 3.12'!E44,'Table 3.13'!E44,'Table 3.14'!E44)</f>
        <v>149</v>
      </c>
      <c r="G44" s="84">
        <f>SUM('Table 3.7'!F44,'Table 3.8'!F44,'Table 3.9'!F44,'Table 3.10'!F44,'Table 3.11'!F44,'Table 3.12'!F44,'Table 3.13'!F44,'Table 3.14'!F44)</f>
        <v>5</v>
      </c>
      <c r="H44" s="84">
        <f>SUM('Table 3.7'!G44,'Table 3.8'!G44,'Table 3.9'!G44,'Table 3.10'!G44,'Table 3.11'!G44,'Table 3.12'!G44,'Table 3.13'!G44,'Table 3.14'!G44)</f>
        <v>0</v>
      </c>
      <c r="I44" s="84">
        <f>SUM('Table 3.7'!H44,'Table 3.8'!H44,'Table 3.9'!H44,'Table 3.10'!H44,'Table 3.11'!H44,'Table 3.12'!H44,'Table 3.13'!H44,'Table 3.14'!H44)</f>
        <v>0</v>
      </c>
      <c r="J44" s="84">
        <f>SUM('Table 3.7'!I44,'Table 3.8'!I44,'Table 3.9'!I44,'Table 3.10'!I44,'Table 3.11'!I44,'Table 3.12'!I44,'Table 3.13'!I44,'Table 3.14'!I44)</f>
        <v>0</v>
      </c>
      <c r="K44" s="84">
        <f t="shared" ref="K44" si="17">SUM(D44:J44)</f>
        <v>555</v>
      </c>
      <c r="L44" s="513">
        <f t="shared" ref="L44" si="18">SUM(K44:K45)</f>
        <v>1128</v>
      </c>
    </row>
    <row r="45" spans="2:12">
      <c r="B45" s="512"/>
      <c r="C45" s="82" t="s">
        <v>37</v>
      </c>
      <c r="D45" s="85">
        <f>SUM('Table 3.7'!C45,'Table 3.8'!C45,'Table 3.9'!C45,'Table 3.10'!C45,'Table 3.11'!C45,'Table 3.12'!C45,'Table 3.13'!C45,'Table 3.14'!C45)</f>
        <v>20</v>
      </c>
      <c r="E45" s="85">
        <f>SUM('Table 3.7'!D45,'Table 3.8'!D45,'Table 3.9'!D45,'Table 3.10'!D45,'Table 3.11'!D45,'Table 3.12'!D45,'Table 3.13'!D45,'Table 3.14'!D45)</f>
        <v>379</v>
      </c>
      <c r="F45" s="85">
        <f>SUM('Table 3.7'!E45,'Table 3.8'!E45,'Table 3.9'!E45,'Table 3.10'!E45,'Table 3.11'!E45,'Table 3.12'!E45,'Table 3.13'!E45,'Table 3.14'!E45)</f>
        <v>168</v>
      </c>
      <c r="G45" s="85">
        <f>SUM('Table 3.7'!F45,'Table 3.8'!F45,'Table 3.9'!F45,'Table 3.10'!F45,'Table 3.11'!F45,'Table 3.12'!F45,'Table 3.13'!F45,'Table 3.14'!F45)</f>
        <v>6</v>
      </c>
      <c r="H45" s="85">
        <f>SUM('Table 3.7'!G45,'Table 3.8'!G45,'Table 3.9'!G45,'Table 3.10'!G45,'Table 3.11'!G45,'Table 3.12'!G45,'Table 3.13'!G45,'Table 3.14'!G45)</f>
        <v>0</v>
      </c>
      <c r="I45" s="85">
        <f>SUM('Table 3.7'!H45,'Table 3.8'!H45,'Table 3.9'!H45,'Table 3.10'!H45,'Table 3.11'!H45,'Table 3.12'!H45,'Table 3.13'!H45,'Table 3.14'!H45)</f>
        <v>0</v>
      </c>
      <c r="J45" s="85">
        <f>SUM('Table 3.7'!I45,'Table 3.8'!I45,'Table 3.9'!I45,'Table 3.10'!I45,'Table 3.11'!I45,'Table 3.12'!I45,'Table 3.13'!I45,'Table 3.14'!I45)</f>
        <v>0</v>
      </c>
      <c r="K45" s="85">
        <f>SUM(D45:J45)</f>
        <v>573</v>
      </c>
      <c r="L45" s="513"/>
    </row>
    <row r="46" spans="2:12">
      <c r="B46" s="512" t="s">
        <v>144</v>
      </c>
      <c r="C46" s="83" t="s">
        <v>36</v>
      </c>
      <c r="D46" s="84">
        <f>SUM('Table 3.7'!C46,'Table 3.8'!C46,'Table 3.9'!C46,'Table 3.10'!C46,'Table 3.11'!C46,'Table 3.12'!C46,'Table 3.13'!C46,'Table 3.14'!C46)</f>
        <v>0</v>
      </c>
      <c r="E46" s="84">
        <f>SUM('Table 3.7'!D46,'Table 3.8'!D46,'Table 3.9'!D46,'Table 3.10'!D46,'Table 3.11'!D46,'Table 3.12'!D46,'Table 3.13'!D46,'Table 3.14'!D46)</f>
        <v>29</v>
      </c>
      <c r="F46" s="84">
        <f>SUM('Table 3.7'!E46,'Table 3.8'!E46,'Table 3.9'!E46,'Table 3.10'!E46,'Table 3.11'!E46,'Table 3.12'!E46,'Table 3.13'!E46,'Table 3.14'!E46)</f>
        <v>333</v>
      </c>
      <c r="G46" s="84">
        <f>SUM('Table 3.7'!F46,'Table 3.8'!F46,'Table 3.9'!F46,'Table 3.10'!F46,'Table 3.11'!F46,'Table 3.12'!F46,'Table 3.13'!F46,'Table 3.14'!F46)</f>
        <v>108</v>
      </c>
      <c r="H46" s="84">
        <f>SUM('Table 3.7'!G46,'Table 3.8'!G46,'Table 3.9'!G46,'Table 3.10'!G46,'Table 3.11'!G46,'Table 3.12'!G46,'Table 3.13'!G46,'Table 3.14'!G46)</f>
        <v>3</v>
      </c>
      <c r="I46" s="84">
        <f>SUM('Table 3.7'!H46,'Table 3.8'!H46,'Table 3.9'!H46,'Table 3.10'!H46,'Table 3.11'!H46,'Table 3.12'!H46,'Table 3.13'!H46,'Table 3.14'!H46)</f>
        <v>0</v>
      </c>
      <c r="J46" s="84">
        <f>SUM('Table 3.7'!I46,'Table 3.8'!I46,'Table 3.9'!I46,'Table 3.10'!I46,'Table 3.11'!I46,'Table 3.12'!I46,'Table 3.13'!I46,'Table 3.14'!I46)</f>
        <v>0</v>
      </c>
      <c r="K46" s="84">
        <f t="shared" ref="K46" si="19">SUM(D46:J46)</f>
        <v>473</v>
      </c>
      <c r="L46" s="513">
        <f t="shared" ref="L46" si="20">SUM(K46:K47)</f>
        <v>1028</v>
      </c>
    </row>
    <row r="47" spans="2:12">
      <c r="B47" s="512"/>
      <c r="C47" s="82" t="s">
        <v>37</v>
      </c>
      <c r="D47" s="85">
        <f>SUM('Table 3.7'!C47,'Table 3.8'!C47,'Table 3.9'!C47,'Table 3.10'!C47,'Table 3.11'!C47,'Table 3.12'!C47,'Table 3.13'!C47,'Table 3.14'!C47)</f>
        <v>0</v>
      </c>
      <c r="E47" s="85">
        <f>SUM('Table 3.7'!D47,'Table 3.8'!D47,'Table 3.9'!D47,'Table 3.10'!D47,'Table 3.11'!D47,'Table 3.12'!D47,'Table 3.13'!D47,'Table 3.14'!D47)</f>
        <v>15</v>
      </c>
      <c r="F47" s="85">
        <f>SUM('Table 3.7'!E47,'Table 3.8'!E47,'Table 3.9'!E47,'Table 3.10'!E47,'Table 3.11'!E47,'Table 3.12'!E47,'Table 3.13'!E47,'Table 3.14'!E47)</f>
        <v>377</v>
      </c>
      <c r="G47" s="85">
        <f>SUM('Table 3.7'!F47,'Table 3.8'!F47,'Table 3.9'!F47,'Table 3.10'!F47,'Table 3.11'!F47,'Table 3.12'!F47,'Table 3.13'!F47,'Table 3.14'!F47)</f>
        <v>160</v>
      </c>
      <c r="H47" s="85">
        <f>SUM('Table 3.7'!G47,'Table 3.8'!G47,'Table 3.9'!G47,'Table 3.10'!G47,'Table 3.11'!G47,'Table 3.12'!G47,'Table 3.13'!G47,'Table 3.14'!G47)</f>
        <v>3</v>
      </c>
      <c r="I47" s="85">
        <f>SUM('Table 3.7'!H47,'Table 3.8'!H47,'Table 3.9'!H47,'Table 3.10'!H47,'Table 3.11'!H47,'Table 3.12'!H47,'Table 3.13'!H47,'Table 3.14'!H47)</f>
        <v>0</v>
      </c>
      <c r="J47" s="85">
        <f>SUM('Table 3.7'!I47,'Table 3.8'!I47,'Table 3.9'!I47,'Table 3.10'!I47,'Table 3.11'!I47,'Table 3.12'!I47,'Table 3.13'!I47,'Table 3.14'!I47)</f>
        <v>0</v>
      </c>
      <c r="K47" s="85">
        <f>SUM(D47:J47)</f>
        <v>555</v>
      </c>
      <c r="L47" s="513"/>
    </row>
    <row r="48" spans="2:12">
      <c r="B48" s="512" t="s">
        <v>145</v>
      </c>
      <c r="C48" s="83" t="s">
        <v>36</v>
      </c>
      <c r="D48" s="84">
        <f>SUM('Table 3.7'!C48,'Table 3.8'!C48,'Table 3.9'!C48,'Table 3.10'!C48,'Table 3.11'!C48,'Table 3.12'!C48,'Table 3.13'!C48,'Table 3.14'!C48)</f>
        <v>0</v>
      </c>
      <c r="E48" s="84">
        <f>SUM('Table 3.7'!D48,'Table 3.8'!D48,'Table 3.9'!D48,'Table 3.10'!D48,'Table 3.11'!D48,'Table 3.12'!D48,'Table 3.13'!D48,'Table 3.14'!D48)</f>
        <v>0</v>
      </c>
      <c r="F48" s="84">
        <f>SUM('Table 3.7'!E48,'Table 3.8'!E48,'Table 3.9'!E48,'Table 3.10'!E48,'Table 3.11'!E48,'Table 3.12'!E48,'Table 3.13'!E48,'Table 3.14'!E48)</f>
        <v>36</v>
      </c>
      <c r="G48" s="84">
        <f>SUM('Table 3.7'!F48,'Table 3.8'!F48,'Table 3.9'!F48,'Table 3.10'!F48,'Table 3.11'!F48,'Table 3.12'!F48,'Table 3.13'!F48,'Table 3.14'!F48)</f>
        <v>365</v>
      </c>
      <c r="H48" s="84">
        <f>SUM('Table 3.7'!G48,'Table 3.8'!G48,'Table 3.9'!G48,'Table 3.10'!G48,'Table 3.11'!G48,'Table 3.12'!G48,'Table 3.13'!G48,'Table 3.14'!G48)</f>
        <v>137</v>
      </c>
      <c r="I48" s="84">
        <f>SUM('Table 3.7'!H48,'Table 3.8'!H48,'Table 3.9'!H48,'Table 3.10'!H48,'Table 3.11'!H48,'Table 3.12'!H48,'Table 3.13'!H48,'Table 3.14'!H48)</f>
        <v>1</v>
      </c>
      <c r="J48" s="84">
        <f>SUM('Table 3.7'!I48,'Table 3.8'!I48,'Table 3.9'!I48,'Table 3.10'!I48,'Table 3.11'!I48,'Table 3.12'!I48,'Table 3.13'!I48,'Table 3.14'!I48)</f>
        <v>0</v>
      </c>
      <c r="K48" s="84">
        <f t="shared" ref="K48" si="21">SUM(D48:J48)</f>
        <v>539</v>
      </c>
      <c r="L48" s="513">
        <f t="shared" ref="L48" si="22">SUM(K48:K49)</f>
        <v>1117</v>
      </c>
    </row>
    <row r="49" spans="2:12">
      <c r="B49" s="512"/>
      <c r="C49" s="82" t="s">
        <v>37</v>
      </c>
      <c r="D49" s="85">
        <f>SUM('Table 3.7'!C49,'Table 3.8'!C49,'Table 3.9'!C49,'Table 3.10'!C49,'Table 3.11'!C49,'Table 3.12'!C49,'Table 3.13'!C49,'Table 3.14'!C49)</f>
        <v>0</v>
      </c>
      <c r="E49" s="85">
        <f>SUM('Table 3.7'!D49,'Table 3.8'!D49,'Table 3.9'!D49,'Table 3.10'!D49,'Table 3.11'!D49,'Table 3.12'!D49,'Table 3.13'!D49,'Table 3.14'!D49)</f>
        <v>0</v>
      </c>
      <c r="F49" s="85">
        <f>SUM('Table 3.7'!E49,'Table 3.8'!E49,'Table 3.9'!E49,'Table 3.10'!E49,'Table 3.11'!E49,'Table 3.12'!E49,'Table 3.13'!E49,'Table 3.14'!E49)</f>
        <v>12</v>
      </c>
      <c r="G49" s="85">
        <f>SUM('Table 3.7'!F49,'Table 3.8'!F49,'Table 3.9'!F49,'Table 3.10'!F49,'Table 3.11'!F49,'Table 3.12'!F49,'Table 3.13'!F49,'Table 3.14'!F49)</f>
        <v>363</v>
      </c>
      <c r="H49" s="85">
        <f>SUM('Table 3.7'!G49,'Table 3.8'!G49,'Table 3.9'!G49,'Table 3.10'!G49,'Table 3.11'!G49,'Table 3.12'!G49,'Table 3.13'!G49,'Table 3.14'!G49)</f>
        <v>176</v>
      </c>
      <c r="I49" s="85">
        <f>SUM('Table 3.7'!H49,'Table 3.8'!H49,'Table 3.9'!H49,'Table 3.10'!H49,'Table 3.11'!H49,'Table 3.12'!H49,'Table 3.13'!H49,'Table 3.14'!H49)</f>
        <v>27</v>
      </c>
      <c r="J49" s="85">
        <f>SUM('Table 3.7'!I49,'Table 3.8'!I49,'Table 3.9'!I49,'Table 3.10'!I49,'Table 3.11'!I49,'Table 3.12'!I49,'Table 3.13'!I49,'Table 3.14'!I49)</f>
        <v>0</v>
      </c>
      <c r="K49" s="85">
        <f>SUM(D49:J49)</f>
        <v>578</v>
      </c>
      <c r="L49" s="513"/>
    </row>
    <row r="50" spans="2:12">
      <c r="B50" s="512" t="s">
        <v>146</v>
      </c>
      <c r="C50" s="83" t="s">
        <v>36</v>
      </c>
      <c r="D50" s="84">
        <f>SUM('Table 3.7'!C50,'Table 3.8'!C50,'Table 3.9'!C50,'Table 3.10'!C50,'Table 3.11'!C50,'Table 3.12'!C50,'Table 3.13'!C50,'Table 3.14'!C50)</f>
        <v>0</v>
      </c>
      <c r="E50" s="84">
        <f>SUM('Table 3.7'!D50,'Table 3.8'!D50,'Table 3.9'!D50,'Table 3.10'!D50,'Table 3.11'!D50,'Table 3.12'!D50,'Table 3.13'!D50,'Table 3.14'!D50)</f>
        <v>2</v>
      </c>
      <c r="F50" s="84">
        <f>SUM('Table 3.7'!E50,'Table 3.8'!E50,'Table 3.9'!E50,'Table 3.10'!E50,'Table 3.11'!E50,'Table 3.12'!E50,'Table 3.13'!E50,'Table 3.14'!E50)</f>
        <v>2</v>
      </c>
      <c r="G50" s="84">
        <f>SUM('Table 3.7'!F50,'Table 3.8'!F50,'Table 3.9'!F50,'Table 3.10'!F50,'Table 3.11'!F50,'Table 3.12'!F50,'Table 3.13'!F50,'Table 3.14'!F50)</f>
        <v>37</v>
      </c>
      <c r="H50" s="84">
        <f>SUM('Table 3.7'!G50,'Table 3.8'!G50,'Table 3.9'!G50,'Table 3.10'!G50,'Table 3.11'!G50,'Table 3.12'!G50,'Table 3.13'!G50,'Table 3.14'!G50)</f>
        <v>377</v>
      </c>
      <c r="I50" s="84">
        <f>SUM('Table 3.7'!H50,'Table 3.8'!H50,'Table 3.9'!H50,'Table 3.10'!H50,'Table 3.11'!H50,'Table 3.12'!H50,'Table 3.13'!H50,'Table 3.14'!H50)</f>
        <v>179</v>
      </c>
      <c r="J50" s="84">
        <f>SUM('Table 3.7'!I50,'Table 3.8'!I50,'Table 3.9'!I50,'Table 3.10'!I50,'Table 3.11'!I50,'Table 3.12'!I50,'Table 3.13'!I50,'Table 3.14'!I50)</f>
        <v>1</v>
      </c>
      <c r="K50" s="84">
        <f t="shared" ref="K50" si="23">SUM(D50:J50)</f>
        <v>598</v>
      </c>
      <c r="L50" s="513">
        <f t="shared" ref="L50" si="24">SUM(K50:K51)</f>
        <v>1218</v>
      </c>
    </row>
    <row r="51" spans="2:12">
      <c r="B51" s="512"/>
      <c r="C51" s="82" t="s">
        <v>37</v>
      </c>
      <c r="D51" s="85">
        <f>SUM('Table 3.7'!C51,'Table 3.8'!C51,'Table 3.9'!C51,'Table 3.10'!C51,'Table 3.11'!C51,'Table 3.12'!C51,'Table 3.13'!C51,'Table 3.14'!C51)</f>
        <v>0</v>
      </c>
      <c r="E51" s="85">
        <f>SUM('Table 3.7'!D51,'Table 3.8'!D51,'Table 3.9'!D51,'Table 3.10'!D51,'Table 3.11'!D51,'Table 3.12'!D51,'Table 3.13'!D51,'Table 3.14'!D51)</f>
        <v>0</v>
      </c>
      <c r="F51" s="85">
        <f>SUM('Table 3.7'!E51,'Table 3.8'!E51,'Table 3.9'!E51,'Table 3.10'!E51,'Table 3.11'!E51,'Table 3.12'!E51,'Table 3.13'!E51,'Table 3.14'!E51)</f>
        <v>1</v>
      </c>
      <c r="G51" s="85">
        <f>SUM('Table 3.7'!F51,'Table 3.8'!F51,'Table 3.9'!F51,'Table 3.10'!F51,'Table 3.11'!F51,'Table 3.12'!F51,'Table 3.13'!F51,'Table 3.14'!F51)</f>
        <v>22</v>
      </c>
      <c r="H51" s="85">
        <f>SUM('Table 3.7'!G51,'Table 3.8'!G51,'Table 3.9'!G51,'Table 3.10'!G51,'Table 3.11'!G51,'Table 3.12'!G51,'Table 3.13'!G51,'Table 3.14'!G51)</f>
        <v>337</v>
      </c>
      <c r="I51" s="85">
        <f>SUM('Table 3.7'!H51,'Table 3.8'!H51,'Table 3.9'!H51,'Table 3.10'!H51,'Table 3.11'!H51,'Table 3.12'!H51,'Table 3.13'!H51,'Table 3.14'!H51)</f>
        <v>242</v>
      </c>
      <c r="J51" s="85">
        <f>SUM('Table 3.7'!I51,'Table 3.8'!I51,'Table 3.9'!I51,'Table 3.10'!I51,'Table 3.11'!I51,'Table 3.12'!I51,'Table 3.13'!I51,'Table 3.14'!I51)</f>
        <v>18</v>
      </c>
      <c r="K51" s="85">
        <f>SUM(D51:J51)</f>
        <v>620</v>
      </c>
      <c r="L51" s="513"/>
    </row>
    <row r="52" spans="2:12">
      <c r="B52" s="512" t="s">
        <v>147</v>
      </c>
      <c r="C52" s="83" t="s">
        <v>36</v>
      </c>
      <c r="D52" s="84">
        <f>SUM('Table 3.7'!C52,'Table 3.8'!C52,'Table 3.9'!C52,'Table 3.10'!C52,'Table 3.11'!C52,'Table 3.12'!C52,'Table 3.13'!C52,'Table 3.14'!C52)</f>
        <v>0</v>
      </c>
      <c r="E52" s="84">
        <f>SUM('Table 3.7'!D52,'Table 3.8'!D52,'Table 3.9'!D52,'Table 3.10'!D52,'Table 3.11'!D52,'Table 3.12'!D52,'Table 3.13'!D52,'Table 3.14'!D52)</f>
        <v>0</v>
      </c>
      <c r="F52" s="84">
        <f>SUM('Table 3.7'!E52,'Table 3.8'!E52,'Table 3.9'!E52,'Table 3.10'!E52,'Table 3.11'!E52,'Table 3.12'!E52,'Table 3.13'!E52,'Table 3.14'!E52)</f>
        <v>0</v>
      </c>
      <c r="G52" s="84">
        <f>SUM('Table 3.7'!F52,'Table 3.8'!F52,'Table 3.9'!F52,'Table 3.10'!F52,'Table 3.11'!F52,'Table 3.12'!F52,'Table 3.13'!F52,'Table 3.14'!F52)</f>
        <v>7</v>
      </c>
      <c r="H52" s="84">
        <f>SUM('Table 3.7'!G52,'Table 3.8'!G52,'Table 3.9'!G52,'Table 3.10'!G52,'Table 3.11'!G52,'Table 3.12'!G52,'Table 3.13'!G52,'Table 3.14'!G52)</f>
        <v>48</v>
      </c>
      <c r="I52" s="84">
        <f>SUM('Table 3.7'!H52,'Table 3.8'!H52,'Table 3.9'!H52,'Table 3.10'!H52,'Table 3.11'!H52,'Table 3.12'!H52,'Table 3.13'!H52,'Table 3.14'!H52)</f>
        <v>333</v>
      </c>
      <c r="J52" s="84">
        <f>SUM('Table 3.7'!I52,'Table 3.8'!I52,'Table 3.9'!I52,'Table 3.10'!I52,'Table 3.11'!I52,'Table 3.12'!I52,'Table 3.13'!I52,'Table 3.14'!I52)</f>
        <v>119</v>
      </c>
      <c r="K52" s="84">
        <f t="shared" ref="K52" si="25">SUM(D52:J52)</f>
        <v>507</v>
      </c>
      <c r="L52" s="513">
        <f t="shared" ref="L52" si="26">SUM(K52:K53)</f>
        <v>985</v>
      </c>
    </row>
    <row r="53" spans="2:12">
      <c r="B53" s="512"/>
      <c r="C53" s="82" t="s">
        <v>37</v>
      </c>
      <c r="D53" s="85">
        <f>SUM('Table 3.7'!C53,'Table 3.8'!C53,'Table 3.9'!C53,'Table 3.10'!C53,'Table 3.11'!C53,'Table 3.12'!C53,'Table 3.13'!C53,'Table 3.14'!C53)</f>
        <v>0</v>
      </c>
      <c r="E53" s="85">
        <f>SUM('Table 3.7'!D53,'Table 3.8'!D53,'Table 3.9'!D53,'Table 3.10'!D53,'Table 3.11'!D53,'Table 3.12'!D53,'Table 3.13'!D53,'Table 3.14'!D53)</f>
        <v>0</v>
      </c>
      <c r="F53" s="85">
        <f>SUM('Table 3.7'!E53,'Table 3.8'!E53,'Table 3.9'!E53,'Table 3.10'!E53,'Table 3.11'!E53,'Table 3.12'!E53,'Table 3.13'!E53,'Table 3.14'!E53)</f>
        <v>0</v>
      </c>
      <c r="G53" s="85">
        <f>SUM('Table 3.7'!F53,'Table 3.8'!F53,'Table 3.9'!F53,'Table 3.10'!F53,'Table 3.11'!F53,'Table 3.12'!F53,'Table 3.13'!F53,'Table 3.14'!F53)</f>
        <v>1</v>
      </c>
      <c r="H53" s="85">
        <f>SUM('Table 3.7'!G53,'Table 3.8'!G53,'Table 3.9'!G53,'Table 3.10'!G53,'Table 3.11'!G53,'Table 3.12'!G53,'Table 3.13'!G53,'Table 3.14'!G53)</f>
        <v>15</v>
      </c>
      <c r="I53" s="85">
        <f>SUM('Table 3.7'!H53,'Table 3.8'!H53,'Table 3.9'!H53,'Table 3.10'!H53,'Table 3.11'!H53,'Table 3.12'!H53,'Table 3.13'!H53,'Table 3.14'!H53)</f>
        <v>238</v>
      </c>
      <c r="J53" s="85">
        <f>SUM('Table 3.7'!I53,'Table 3.8'!I53,'Table 3.9'!I53,'Table 3.10'!I53,'Table 3.11'!I53,'Table 3.12'!I53,'Table 3.13'!I53,'Table 3.14'!I53)</f>
        <v>224</v>
      </c>
      <c r="K53" s="85">
        <f>SUM(D53:J53)</f>
        <v>478</v>
      </c>
      <c r="L53" s="513"/>
    </row>
    <row r="54" spans="2:12">
      <c r="B54" s="512" t="s">
        <v>148</v>
      </c>
      <c r="C54" s="83" t="s">
        <v>36</v>
      </c>
      <c r="D54" s="84">
        <f>SUM('Table 3.7'!C54,'Table 3.8'!C54,'Table 3.9'!C54,'Table 3.10'!C54,'Table 3.11'!C54,'Table 3.12'!C54,'Table 3.13'!C54,'Table 3.14'!C54)</f>
        <v>0</v>
      </c>
      <c r="E54" s="84">
        <f>SUM('Table 3.7'!D54,'Table 3.8'!D54,'Table 3.9'!D54,'Table 3.10'!D54,'Table 3.11'!D54,'Table 3.12'!D54,'Table 3.13'!D54,'Table 3.14'!D54)</f>
        <v>0</v>
      </c>
      <c r="F54" s="84">
        <f>SUM('Table 3.7'!E54,'Table 3.8'!E54,'Table 3.9'!E54,'Table 3.10'!E54,'Table 3.11'!E54,'Table 3.12'!E54,'Table 3.13'!E54,'Table 3.14'!E54)</f>
        <v>0</v>
      </c>
      <c r="G54" s="84">
        <f>SUM('Table 3.7'!F54,'Table 3.8'!F54,'Table 3.9'!F54,'Table 3.10'!F54,'Table 3.11'!F54,'Table 3.12'!F54,'Table 3.13'!F54,'Table 3.14'!F54)</f>
        <v>1</v>
      </c>
      <c r="H54" s="84">
        <f>SUM('Table 3.7'!G54,'Table 3.8'!G54,'Table 3.9'!G54,'Table 3.10'!G54,'Table 3.11'!G54,'Table 3.12'!G54,'Table 3.13'!G54,'Table 3.14'!G54)</f>
        <v>1</v>
      </c>
      <c r="I54" s="84">
        <f>SUM('Table 3.7'!H54,'Table 3.8'!H54,'Table 3.9'!H54,'Table 3.10'!H54,'Table 3.11'!H54,'Table 3.12'!H54,'Table 3.13'!H54,'Table 3.14'!H54)</f>
        <v>41</v>
      </c>
      <c r="J54" s="84">
        <f>SUM('Table 3.7'!I54,'Table 3.8'!I54,'Table 3.9'!I54,'Table 3.10'!I54,'Table 3.11'!I54,'Table 3.12'!I54,'Table 3.13'!I54,'Table 3.14'!I54)</f>
        <v>350</v>
      </c>
      <c r="K54" s="84">
        <f t="shared" ref="K54" si="27">SUM(D54:J54)</f>
        <v>393</v>
      </c>
      <c r="L54" s="513">
        <f t="shared" ref="L54" si="28">SUM(K54:K55)</f>
        <v>635</v>
      </c>
    </row>
    <row r="55" spans="2:12">
      <c r="B55" s="512"/>
      <c r="C55" s="82" t="s">
        <v>37</v>
      </c>
      <c r="D55" s="85">
        <f>SUM('Table 3.7'!C55,'Table 3.8'!C55,'Table 3.9'!C55,'Table 3.10'!C55,'Table 3.11'!C55,'Table 3.12'!C55,'Table 3.13'!C55,'Table 3.14'!C55)</f>
        <v>0</v>
      </c>
      <c r="E55" s="85">
        <f>SUM('Table 3.7'!D55,'Table 3.8'!D55,'Table 3.9'!D55,'Table 3.10'!D55,'Table 3.11'!D55,'Table 3.12'!D55,'Table 3.13'!D55,'Table 3.14'!D55)</f>
        <v>0</v>
      </c>
      <c r="F55" s="85">
        <f>SUM('Table 3.7'!E55,'Table 3.8'!E55,'Table 3.9'!E55,'Table 3.10'!E55,'Table 3.11'!E55,'Table 3.12'!E55,'Table 3.13'!E55,'Table 3.14'!E55)</f>
        <v>0</v>
      </c>
      <c r="G55" s="85">
        <f>SUM('Table 3.7'!F55,'Table 3.8'!F55,'Table 3.9'!F55,'Table 3.10'!F55,'Table 3.11'!F55,'Table 3.12'!F55,'Table 3.13'!F55,'Table 3.14'!F55)</f>
        <v>0</v>
      </c>
      <c r="H55" s="85">
        <f>SUM('Table 3.7'!G55,'Table 3.8'!G55,'Table 3.9'!G55,'Table 3.10'!G55,'Table 3.11'!G55,'Table 3.12'!G55,'Table 3.13'!G55,'Table 3.14'!G55)</f>
        <v>1</v>
      </c>
      <c r="I55" s="85">
        <f>SUM('Table 3.7'!H55,'Table 3.8'!H55,'Table 3.9'!H55,'Table 3.10'!H55,'Table 3.11'!H55,'Table 3.12'!H55,'Table 3.13'!H55,'Table 3.14'!H55)</f>
        <v>18</v>
      </c>
      <c r="J55" s="85">
        <f>SUM('Table 3.7'!I55,'Table 3.8'!I55,'Table 3.9'!I55,'Table 3.10'!I55,'Table 3.11'!I55,'Table 3.12'!I55,'Table 3.13'!I55,'Table 3.14'!I55)</f>
        <v>223</v>
      </c>
      <c r="K55" s="85">
        <f>SUM(D55:J55)</f>
        <v>242</v>
      </c>
      <c r="L55" s="513"/>
    </row>
    <row r="56" spans="2:12">
      <c r="B56" s="512" t="s">
        <v>149</v>
      </c>
      <c r="C56" s="83" t="s">
        <v>36</v>
      </c>
      <c r="D56" s="84">
        <f>SUM('Table 3.7'!C56,'Table 3.8'!C56,'Table 3.9'!C56,'Table 3.10'!C56,'Table 3.11'!C56,'Table 3.12'!C56,'Table 3.13'!C56,'Table 3.14'!C56)</f>
        <v>0</v>
      </c>
      <c r="E56" s="84">
        <f>SUM('Table 3.7'!D56,'Table 3.8'!D56,'Table 3.9'!D56,'Table 3.10'!D56,'Table 3.11'!D56,'Table 3.12'!D56,'Table 3.13'!D56,'Table 3.14'!D56)</f>
        <v>0</v>
      </c>
      <c r="F56" s="84">
        <f>SUM('Table 3.7'!E56,'Table 3.8'!E56,'Table 3.9'!E56,'Table 3.10'!E56,'Table 3.11'!E56,'Table 3.12'!E56,'Table 3.13'!E56,'Table 3.14'!E56)</f>
        <v>0</v>
      </c>
      <c r="G56" s="84">
        <f>SUM('Table 3.7'!F56,'Table 3.8'!F56,'Table 3.9'!F56,'Table 3.10'!F56,'Table 3.11'!F56,'Table 3.12'!F56,'Table 3.13'!F56,'Table 3.14'!F56)</f>
        <v>1</v>
      </c>
      <c r="H56" s="84">
        <f>SUM('Table 3.7'!G56,'Table 3.8'!G56,'Table 3.9'!G56,'Table 3.10'!G56,'Table 3.11'!G56,'Table 3.12'!G56,'Table 3.13'!G56,'Table 3.14'!G56)</f>
        <v>0</v>
      </c>
      <c r="I56" s="84">
        <f>SUM('Table 3.7'!H56,'Table 3.8'!H56,'Table 3.9'!H56,'Table 3.10'!H56,'Table 3.11'!H56,'Table 3.12'!H56,'Table 3.13'!H56,'Table 3.14'!H56)</f>
        <v>2</v>
      </c>
      <c r="J56" s="84">
        <f>SUM('Table 3.7'!I56,'Table 3.8'!I56,'Table 3.9'!I56,'Table 3.10'!I56,'Table 3.11'!I56,'Table 3.12'!I56,'Table 3.13'!I56,'Table 3.14'!I56)</f>
        <v>39</v>
      </c>
      <c r="K56" s="84">
        <f t="shared" ref="K56" si="29">SUM(D56:J56)</f>
        <v>42</v>
      </c>
      <c r="L56" s="513">
        <f t="shared" ref="L56" si="30">SUM(K56:K57)</f>
        <v>68</v>
      </c>
    </row>
    <row r="57" spans="2:12">
      <c r="B57" s="512"/>
      <c r="C57" s="82" t="s">
        <v>37</v>
      </c>
      <c r="D57" s="85">
        <f>SUM('Table 3.7'!C57,'Table 3.8'!C57,'Table 3.9'!C57,'Table 3.10'!C57,'Table 3.11'!C57,'Table 3.12'!C57,'Table 3.13'!C57,'Table 3.14'!C57)</f>
        <v>0</v>
      </c>
      <c r="E57" s="85">
        <f>SUM('Table 3.7'!D57,'Table 3.8'!D57,'Table 3.9'!D57,'Table 3.10'!D57,'Table 3.11'!D57,'Table 3.12'!D57,'Table 3.13'!D57,'Table 3.14'!D57)</f>
        <v>0</v>
      </c>
      <c r="F57" s="85">
        <f>SUM('Table 3.7'!E57,'Table 3.8'!E57,'Table 3.9'!E57,'Table 3.10'!E57,'Table 3.11'!E57,'Table 3.12'!E57,'Table 3.13'!E57,'Table 3.14'!E57)</f>
        <v>0</v>
      </c>
      <c r="G57" s="85">
        <f>SUM('Table 3.7'!F57,'Table 3.8'!F57,'Table 3.9'!F57,'Table 3.10'!F57,'Table 3.11'!F57,'Table 3.12'!F57,'Table 3.13'!F57,'Table 3.14'!F57)</f>
        <v>0</v>
      </c>
      <c r="H57" s="85">
        <f>SUM('Table 3.7'!G57,'Table 3.8'!G57,'Table 3.9'!G57,'Table 3.10'!G57,'Table 3.11'!G57,'Table 3.12'!G57,'Table 3.13'!G57,'Table 3.14'!G57)</f>
        <v>1</v>
      </c>
      <c r="I57" s="85">
        <f>SUM('Table 3.7'!H57,'Table 3.8'!H57,'Table 3.9'!H57,'Table 3.10'!H57,'Table 3.11'!H57,'Table 3.12'!H57,'Table 3.13'!H57,'Table 3.14'!H57)</f>
        <v>1</v>
      </c>
      <c r="J57" s="85">
        <f>SUM('Table 3.7'!I57,'Table 3.8'!I57,'Table 3.9'!I57,'Table 3.10'!I57,'Table 3.11'!I57,'Table 3.12'!I57,'Table 3.13'!I57,'Table 3.14'!I57)</f>
        <v>24</v>
      </c>
      <c r="K57" s="85">
        <f>SUM(D57:J57)</f>
        <v>26</v>
      </c>
      <c r="L57" s="513"/>
    </row>
    <row r="58" spans="2:12">
      <c r="B58" s="512" t="s">
        <v>150</v>
      </c>
      <c r="C58" s="83" t="s">
        <v>36</v>
      </c>
      <c r="D58" s="84">
        <f>SUM('Table 3.7'!C58,'Table 3.8'!C58,'Table 3.9'!C58,'Table 3.10'!C58,'Table 3.11'!C58,'Table 3.12'!C58,'Table 3.13'!C58,'Table 3.14'!C58)</f>
        <v>0</v>
      </c>
      <c r="E58" s="84">
        <f>SUM('Table 3.7'!D58,'Table 3.8'!D58,'Table 3.9'!D58,'Table 3.10'!D58,'Table 3.11'!D58,'Table 3.12'!D58,'Table 3.13'!D58,'Table 3.14'!D58)</f>
        <v>0</v>
      </c>
      <c r="F58" s="84">
        <f>SUM('Table 3.7'!E58,'Table 3.8'!E58,'Table 3.9'!E58,'Table 3.10'!E58,'Table 3.11'!E58,'Table 3.12'!E58,'Table 3.13'!E58,'Table 3.14'!E58)</f>
        <v>0</v>
      </c>
      <c r="G58" s="84">
        <f>SUM('Table 3.7'!F58,'Table 3.8'!F58,'Table 3.9'!F58,'Table 3.10'!F58,'Table 3.11'!F58,'Table 3.12'!F58,'Table 3.13'!F58,'Table 3.14'!F58)</f>
        <v>1</v>
      </c>
      <c r="H58" s="84">
        <f>SUM('Table 3.7'!G58,'Table 3.8'!G58,'Table 3.9'!G58,'Table 3.10'!G58,'Table 3.11'!G58,'Table 3.12'!G58,'Table 3.13'!G58,'Table 3.14'!G58)</f>
        <v>0</v>
      </c>
      <c r="I58" s="84">
        <f>SUM('Table 3.7'!H58,'Table 3.8'!H58,'Table 3.9'!H58,'Table 3.10'!H58,'Table 3.11'!H58,'Table 3.12'!H58,'Table 3.13'!H58,'Table 3.14'!H58)</f>
        <v>0</v>
      </c>
      <c r="J58" s="84">
        <f>SUM('Table 3.7'!I58,'Table 3.8'!I58,'Table 3.9'!I58,'Table 3.10'!I58,'Table 3.11'!I58,'Table 3.12'!I58,'Table 3.13'!I58,'Table 3.14'!I58)</f>
        <v>1</v>
      </c>
      <c r="K58" s="84">
        <f t="shared" ref="K58" si="31">SUM(D58:J58)</f>
        <v>2</v>
      </c>
      <c r="L58" s="513">
        <f t="shared" ref="L58" si="32">SUM(K58:K59)</f>
        <v>4</v>
      </c>
    </row>
    <row r="59" spans="2:12">
      <c r="B59" s="512"/>
      <c r="C59" s="82" t="s">
        <v>37</v>
      </c>
      <c r="D59" s="85">
        <f>SUM('Table 3.7'!C59,'Table 3.8'!C59,'Table 3.9'!C59,'Table 3.10'!C59,'Table 3.11'!C59,'Table 3.12'!C59,'Table 3.13'!C59,'Table 3.14'!C59)</f>
        <v>0</v>
      </c>
      <c r="E59" s="85">
        <f>SUM('Table 3.7'!D59,'Table 3.8'!D59,'Table 3.9'!D59,'Table 3.10'!D59,'Table 3.11'!D59,'Table 3.12'!D59,'Table 3.13'!D59,'Table 3.14'!D59)</f>
        <v>0</v>
      </c>
      <c r="F59" s="85">
        <f>SUM('Table 3.7'!E59,'Table 3.8'!E59,'Table 3.9'!E59,'Table 3.10'!E59,'Table 3.11'!E59,'Table 3.12'!E59,'Table 3.13'!E59,'Table 3.14'!E59)</f>
        <v>0</v>
      </c>
      <c r="G59" s="85">
        <f>SUM('Table 3.7'!F59,'Table 3.8'!F59,'Table 3.9'!F59,'Table 3.10'!F59,'Table 3.11'!F59,'Table 3.12'!F59,'Table 3.13'!F59,'Table 3.14'!F59)</f>
        <v>0</v>
      </c>
      <c r="H59" s="85">
        <f>SUM('Table 3.7'!G59,'Table 3.8'!G59,'Table 3.9'!G59,'Table 3.10'!G59,'Table 3.11'!G59,'Table 3.12'!G59,'Table 3.13'!G59,'Table 3.14'!G59)</f>
        <v>0</v>
      </c>
      <c r="I59" s="85">
        <f>SUM('Table 3.7'!H59,'Table 3.8'!H59,'Table 3.9'!H59,'Table 3.10'!H59,'Table 3.11'!H59,'Table 3.12'!H59,'Table 3.13'!H59,'Table 3.14'!H59)</f>
        <v>0</v>
      </c>
      <c r="J59" s="85">
        <f>SUM('Table 3.7'!I59,'Table 3.8'!I59,'Table 3.9'!I59,'Table 3.10'!I59,'Table 3.11'!I59,'Table 3.12'!I59,'Table 3.13'!I59,'Table 3.14'!I59)</f>
        <v>2</v>
      </c>
      <c r="K59" s="85">
        <f>SUM(D59:J59)</f>
        <v>2</v>
      </c>
      <c r="L59" s="513"/>
    </row>
    <row r="60" spans="2:12">
      <c r="B60" s="512" t="s">
        <v>151</v>
      </c>
      <c r="C60" s="83" t="s">
        <v>36</v>
      </c>
      <c r="D60" s="84">
        <f>SUM('Table 3.7'!C60,'Table 3.8'!C60,'Table 3.9'!C60,'Table 3.10'!C60,'Table 3.11'!C60,'Table 3.12'!C60,'Table 3.13'!C60,'Table 3.14'!C60)</f>
        <v>0</v>
      </c>
      <c r="E60" s="84">
        <f>SUM('Table 3.7'!D60,'Table 3.8'!D60,'Table 3.9'!D60,'Table 3.10'!D60,'Table 3.11'!D60,'Table 3.12'!D60,'Table 3.13'!D60,'Table 3.14'!D60)</f>
        <v>0</v>
      </c>
      <c r="F60" s="84">
        <f>SUM('Table 3.7'!E60,'Table 3.8'!E60,'Table 3.9'!E60,'Table 3.10'!E60,'Table 3.11'!E60,'Table 3.12'!E60,'Table 3.13'!E60,'Table 3.14'!E60)</f>
        <v>0</v>
      </c>
      <c r="G60" s="84">
        <f>SUM('Table 3.7'!F60,'Table 3.8'!F60,'Table 3.9'!F60,'Table 3.10'!F60,'Table 3.11'!F60,'Table 3.12'!F60,'Table 3.13'!F60,'Table 3.14'!F60)</f>
        <v>0</v>
      </c>
      <c r="H60" s="84">
        <f>SUM('Table 3.7'!G60,'Table 3.8'!G60,'Table 3.9'!G60,'Table 3.10'!G60,'Table 3.11'!G60,'Table 3.12'!G60,'Table 3.13'!G60,'Table 3.14'!G60)</f>
        <v>0</v>
      </c>
      <c r="I60" s="84">
        <f>SUM('Table 3.7'!H60,'Table 3.8'!H60,'Table 3.9'!H60,'Table 3.10'!H60,'Table 3.11'!H60,'Table 3.12'!H60,'Table 3.13'!H60,'Table 3.14'!H60)</f>
        <v>0</v>
      </c>
      <c r="J60" s="84">
        <f>SUM('Table 3.7'!I60,'Table 3.8'!I60,'Table 3.9'!I60,'Table 3.10'!I60,'Table 3.11'!I60,'Table 3.12'!I60,'Table 3.13'!I60,'Table 3.14'!I60)</f>
        <v>0</v>
      </c>
      <c r="K60" s="84">
        <f t="shared" ref="K60" si="33">SUM(D60:J60)</f>
        <v>0</v>
      </c>
      <c r="L60" s="513">
        <f t="shared" ref="L60" si="34">SUM(K60:K61)</f>
        <v>0</v>
      </c>
    </row>
    <row r="61" spans="2:12">
      <c r="B61" s="512"/>
      <c r="C61" s="82" t="s">
        <v>37</v>
      </c>
      <c r="D61" s="85">
        <f>SUM('Table 3.7'!C61,'Table 3.8'!C61,'Table 3.9'!C61,'Table 3.10'!C61,'Table 3.11'!C61,'Table 3.12'!C61,'Table 3.13'!C61,'Table 3.14'!C61)</f>
        <v>0</v>
      </c>
      <c r="E61" s="85">
        <f>SUM('Table 3.7'!D61,'Table 3.8'!D61,'Table 3.9'!D61,'Table 3.10'!D61,'Table 3.11'!D61,'Table 3.12'!D61,'Table 3.13'!D61,'Table 3.14'!D61)</f>
        <v>0</v>
      </c>
      <c r="F61" s="85">
        <f>SUM('Table 3.7'!E61,'Table 3.8'!E61,'Table 3.9'!E61,'Table 3.10'!E61,'Table 3.11'!E61,'Table 3.12'!E61,'Table 3.13'!E61,'Table 3.14'!E61)</f>
        <v>0</v>
      </c>
      <c r="G61" s="85">
        <f>SUM('Table 3.7'!F61,'Table 3.8'!F61,'Table 3.9'!F61,'Table 3.10'!F61,'Table 3.11'!F61,'Table 3.12'!F61,'Table 3.13'!F61,'Table 3.14'!F61)</f>
        <v>0</v>
      </c>
      <c r="H61" s="85">
        <f>SUM('Table 3.7'!G61,'Table 3.8'!G61,'Table 3.9'!G61,'Table 3.10'!G61,'Table 3.11'!G61,'Table 3.12'!G61,'Table 3.13'!G61,'Table 3.14'!G61)</f>
        <v>0</v>
      </c>
      <c r="I61" s="85">
        <f>SUM('Table 3.7'!H61,'Table 3.8'!H61,'Table 3.9'!H61,'Table 3.10'!H61,'Table 3.11'!H61,'Table 3.12'!H61,'Table 3.13'!H61,'Table 3.14'!H61)</f>
        <v>0</v>
      </c>
      <c r="J61" s="85">
        <f>SUM('Table 3.7'!I61,'Table 3.8'!I61,'Table 3.9'!I61,'Table 3.10'!I61,'Table 3.11'!I61,'Table 3.12'!I61,'Table 3.13'!I61,'Table 3.14'!I61)</f>
        <v>0</v>
      </c>
      <c r="K61" s="85">
        <f>SUM(D61:J61)</f>
        <v>0</v>
      </c>
      <c r="L61" s="513"/>
    </row>
    <row r="62" spans="2:12">
      <c r="B62" s="512" t="s">
        <v>152</v>
      </c>
      <c r="C62" s="83" t="s">
        <v>36</v>
      </c>
      <c r="D62" s="84">
        <f>SUM('Table 3.7'!C62,'Table 3.8'!C62,'Table 3.9'!C62,'Table 3.10'!C62,'Table 3.11'!C62,'Table 3.12'!C62,'Table 3.13'!C62,'Table 3.14'!C62)</f>
        <v>0</v>
      </c>
      <c r="E62" s="84">
        <f>SUM('Table 3.7'!D62,'Table 3.8'!D62,'Table 3.9'!D62,'Table 3.10'!D62,'Table 3.11'!D62,'Table 3.12'!D62,'Table 3.13'!D62,'Table 3.14'!D62)</f>
        <v>0</v>
      </c>
      <c r="F62" s="84">
        <f>SUM('Table 3.7'!E62,'Table 3.8'!E62,'Table 3.9'!E62,'Table 3.10'!E62,'Table 3.11'!E62,'Table 3.12'!E62,'Table 3.13'!E62,'Table 3.14'!E62)</f>
        <v>0</v>
      </c>
      <c r="G62" s="84">
        <f>SUM('Table 3.7'!F62,'Table 3.8'!F62,'Table 3.9'!F62,'Table 3.10'!F62,'Table 3.11'!F62,'Table 3.12'!F62,'Table 3.13'!F62,'Table 3.14'!F62)</f>
        <v>0</v>
      </c>
      <c r="H62" s="84">
        <f>SUM('Table 3.7'!G62,'Table 3.8'!G62,'Table 3.9'!G62,'Table 3.10'!G62,'Table 3.11'!G62,'Table 3.12'!G62,'Table 3.13'!G62,'Table 3.14'!G62)</f>
        <v>0</v>
      </c>
      <c r="I62" s="84">
        <f>SUM('Table 3.7'!H62,'Table 3.8'!H62,'Table 3.9'!H62,'Table 3.10'!H62,'Table 3.11'!H62,'Table 3.12'!H62,'Table 3.13'!H62,'Table 3.14'!H62)</f>
        <v>0</v>
      </c>
      <c r="J62" s="84">
        <f>SUM('Table 3.7'!I62,'Table 3.8'!I62,'Table 3.9'!I62,'Table 3.10'!I62,'Table 3.11'!I62,'Table 3.12'!I62,'Table 3.13'!I62,'Table 3.14'!I62)</f>
        <v>0</v>
      </c>
      <c r="K62" s="84">
        <f t="shared" ref="K62" si="35">SUM(D62:J62)</f>
        <v>0</v>
      </c>
      <c r="L62" s="513">
        <f t="shared" ref="L62" si="36">SUM(K62:K63)</f>
        <v>0</v>
      </c>
    </row>
    <row r="63" spans="2:12">
      <c r="B63" s="512"/>
      <c r="C63" s="82" t="s">
        <v>37</v>
      </c>
      <c r="D63" s="86">
        <f>SUM('Table 3.7'!C63,'Table 3.8'!C63,'Table 3.9'!C63,'Table 3.10'!C63,'Table 3.11'!C63,'Table 3.12'!C63,'Table 3.13'!C63,'Table 3.14'!C63)</f>
        <v>0</v>
      </c>
      <c r="E63" s="86">
        <f>SUM('Table 3.7'!D63,'Table 3.8'!D63,'Table 3.9'!D63,'Table 3.10'!D63,'Table 3.11'!D63,'Table 3.12'!D63,'Table 3.13'!D63,'Table 3.14'!D63)</f>
        <v>0</v>
      </c>
      <c r="F63" s="86">
        <f>SUM('Table 3.7'!E63,'Table 3.8'!E63,'Table 3.9'!E63,'Table 3.10'!E63,'Table 3.11'!E63,'Table 3.12'!E63,'Table 3.13'!E63,'Table 3.14'!E63)</f>
        <v>0</v>
      </c>
      <c r="G63" s="86">
        <f>SUM('Table 3.7'!F63,'Table 3.8'!F63,'Table 3.9'!F63,'Table 3.10'!F63,'Table 3.11'!F63,'Table 3.12'!F63,'Table 3.13'!F63,'Table 3.14'!F63)</f>
        <v>0</v>
      </c>
      <c r="H63" s="86">
        <f>SUM('Table 3.7'!G63,'Table 3.8'!G63,'Table 3.9'!G63,'Table 3.10'!G63,'Table 3.11'!G63,'Table 3.12'!G63,'Table 3.13'!G63,'Table 3.14'!G63)</f>
        <v>0</v>
      </c>
      <c r="I63" s="86">
        <f>SUM('Table 3.7'!H63,'Table 3.8'!H63,'Table 3.9'!H63,'Table 3.10'!H63,'Table 3.11'!H63,'Table 3.12'!H63,'Table 3.13'!H63,'Table 3.14'!H63)</f>
        <v>0</v>
      </c>
      <c r="J63" s="86">
        <f>SUM('Table 3.7'!I63,'Table 3.8'!I63,'Table 3.9'!I63,'Table 3.10'!I63,'Table 3.11'!I63,'Table 3.12'!I63,'Table 3.13'!I63,'Table 3.14'!I63)</f>
        <v>0</v>
      </c>
      <c r="K63" s="85">
        <f>SUM(D63:J63)</f>
        <v>0</v>
      </c>
      <c r="L63" s="513"/>
    </row>
    <row r="64" spans="2:12">
      <c r="B64" s="512" t="s">
        <v>153</v>
      </c>
      <c r="C64" s="83" t="s">
        <v>36</v>
      </c>
      <c r="D64" s="87">
        <f>SUM('Table 3.7'!C64,'Table 3.8'!C64,'Table 3.9'!C64,'Table 3.10'!C64,'Table 3.11'!C64,'Table 3.12'!C64,'Table 3.13'!C64,'Table 3.14'!C64)</f>
        <v>0</v>
      </c>
      <c r="E64" s="87">
        <f>SUM('Table 3.7'!D64,'Table 3.8'!D64,'Table 3.9'!D64,'Table 3.10'!D64,'Table 3.11'!D64,'Table 3.12'!D64,'Table 3.13'!D64,'Table 3.14'!D64)</f>
        <v>0</v>
      </c>
      <c r="F64" s="87">
        <f>SUM('Table 3.7'!E64,'Table 3.8'!E64,'Table 3.9'!E64,'Table 3.10'!E64,'Table 3.11'!E64,'Table 3.12'!E64,'Table 3.13'!E64,'Table 3.14'!E64)</f>
        <v>0</v>
      </c>
      <c r="G64" s="87">
        <f>SUM('Table 3.7'!F64,'Table 3.8'!F64,'Table 3.9'!F64,'Table 3.10'!F64,'Table 3.11'!F64,'Table 3.12'!F64,'Table 3.13'!F64,'Table 3.14'!F64)</f>
        <v>0</v>
      </c>
      <c r="H64" s="87">
        <f>SUM('Table 3.7'!G64,'Table 3.8'!G64,'Table 3.9'!G64,'Table 3.10'!G64,'Table 3.11'!G64,'Table 3.12'!G64,'Table 3.13'!G64,'Table 3.14'!G64)</f>
        <v>0</v>
      </c>
      <c r="I64" s="87">
        <f>SUM('Table 3.7'!H64,'Table 3.8'!H64,'Table 3.9'!H64,'Table 3.10'!H64,'Table 3.11'!H64,'Table 3.12'!H64,'Table 3.13'!H64,'Table 3.14'!H64)</f>
        <v>0</v>
      </c>
      <c r="J64" s="87">
        <f>SUM('Table 3.7'!I64,'Table 3.8'!I64,'Table 3.9'!I64,'Table 3.10'!I64,'Table 3.11'!I64,'Table 3.12'!I64,'Table 3.13'!I64,'Table 3.14'!I64)</f>
        <v>0</v>
      </c>
      <c r="K64" s="87">
        <f t="shared" ref="K64" si="37">SUM(D64:J64)</f>
        <v>0</v>
      </c>
      <c r="L64" s="513">
        <f t="shared" ref="L64" si="38">SUM(K64:K65)</f>
        <v>0</v>
      </c>
    </row>
    <row r="65" spans="2:12">
      <c r="B65" s="512"/>
      <c r="C65" s="82" t="s">
        <v>37</v>
      </c>
      <c r="D65" s="86">
        <f>SUM('Table 3.7'!C65,'Table 3.8'!C65,'Table 3.9'!C65,'Table 3.10'!C65,'Table 3.11'!C65,'Table 3.12'!C65,'Table 3.13'!C65,'Table 3.14'!C65)</f>
        <v>0</v>
      </c>
      <c r="E65" s="86">
        <f>SUM('Table 3.7'!D65,'Table 3.8'!D65,'Table 3.9'!D65,'Table 3.10'!D65,'Table 3.11'!D65,'Table 3.12'!D65,'Table 3.13'!D65,'Table 3.14'!D65)</f>
        <v>0</v>
      </c>
      <c r="F65" s="86">
        <f>SUM('Table 3.7'!E65,'Table 3.8'!E65,'Table 3.9'!E65,'Table 3.10'!E65,'Table 3.11'!E65,'Table 3.12'!E65,'Table 3.13'!E65,'Table 3.14'!E65)</f>
        <v>0</v>
      </c>
      <c r="G65" s="86">
        <f>SUM('Table 3.7'!F65,'Table 3.8'!F65,'Table 3.9'!F65,'Table 3.10'!F65,'Table 3.11'!F65,'Table 3.12'!F65,'Table 3.13'!F65,'Table 3.14'!F65)</f>
        <v>0</v>
      </c>
      <c r="H65" s="86">
        <f>SUM('Table 3.7'!G65,'Table 3.8'!G65,'Table 3.9'!G65,'Table 3.10'!G65,'Table 3.11'!G65,'Table 3.12'!G65,'Table 3.13'!G65,'Table 3.14'!G65)</f>
        <v>0</v>
      </c>
      <c r="I65" s="86">
        <f>SUM('Table 3.7'!H65,'Table 3.8'!H65,'Table 3.9'!H65,'Table 3.10'!H65,'Table 3.11'!H65,'Table 3.12'!H65,'Table 3.13'!H65,'Table 3.14'!H65)</f>
        <v>0</v>
      </c>
      <c r="J65" s="86">
        <f>SUM('Table 3.7'!I65,'Table 3.8'!I65,'Table 3.9'!I65,'Table 3.10'!I65,'Table 3.11'!I65,'Table 3.12'!I65,'Table 3.13'!I65,'Table 3.14'!I65)</f>
        <v>0</v>
      </c>
      <c r="K65" s="86">
        <f>SUM(D65:J65)</f>
        <v>0</v>
      </c>
      <c r="L65" s="513"/>
    </row>
    <row r="66" spans="2:12">
      <c r="B66" s="512" t="s">
        <v>118</v>
      </c>
      <c r="C66" s="83" t="s">
        <v>36</v>
      </c>
      <c r="D66" s="87">
        <f>SUM('Table 3.7'!C66,'Table 3.8'!C66,'Table 3.9'!C66,'Table 3.10'!C66,'Table 3.11'!C66,'Table 3.12'!C66,'Table 3.13'!C66,'Table 3.14'!C66)</f>
        <v>0</v>
      </c>
      <c r="E66" s="87">
        <f>SUM('Table 3.7'!D66,'Table 3.8'!D66,'Table 3.9'!D66,'Table 3.10'!D66,'Table 3.11'!D66,'Table 3.12'!D66,'Table 3.13'!D66,'Table 3.14'!D66)</f>
        <v>0</v>
      </c>
      <c r="F66" s="87">
        <f>SUM('Table 3.7'!E66,'Table 3.8'!E66,'Table 3.9'!E66,'Table 3.10'!E66,'Table 3.11'!E66,'Table 3.12'!E66,'Table 3.13'!E66,'Table 3.14'!E66)</f>
        <v>0</v>
      </c>
      <c r="G66" s="87">
        <f>SUM('Table 3.7'!F66,'Table 3.8'!F66,'Table 3.9'!F66,'Table 3.10'!F66,'Table 3.11'!F66,'Table 3.12'!F66,'Table 3.13'!F66,'Table 3.14'!F66)</f>
        <v>0</v>
      </c>
      <c r="H66" s="87">
        <f>SUM('Table 3.7'!G66,'Table 3.8'!G66,'Table 3.9'!G66,'Table 3.10'!G66,'Table 3.11'!G66,'Table 3.12'!G66,'Table 3.13'!G66,'Table 3.14'!G66)</f>
        <v>0</v>
      </c>
      <c r="I66" s="87">
        <f>SUM('Table 3.7'!H66,'Table 3.8'!H66,'Table 3.9'!H66,'Table 3.10'!H66,'Table 3.11'!H66,'Table 3.12'!H66,'Table 3.13'!H66,'Table 3.14'!H66)</f>
        <v>0</v>
      </c>
      <c r="J66" s="87">
        <f>SUM('Table 3.7'!I66,'Table 3.8'!I66,'Table 3.9'!I66,'Table 3.10'!I66,'Table 3.11'!I66,'Table 3.12'!I66,'Table 3.13'!I66,'Table 3.14'!I66)</f>
        <v>0</v>
      </c>
      <c r="K66" s="87">
        <f t="shared" ref="K66" si="39">SUM(D66:J66)</f>
        <v>0</v>
      </c>
      <c r="L66" s="515">
        <f t="shared" ref="L66" si="40">SUM(K66:K67)</f>
        <v>0</v>
      </c>
    </row>
    <row r="67" spans="2:12">
      <c r="B67" s="512"/>
      <c r="C67" s="82" t="s">
        <v>37</v>
      </c>
      <c r="D67" s="86">
        <f>SUM('Table 3.7'!C67,'Table 3.8'!C67,'Table 3.9'!C67,'Table 3.10'!C67,'Table 3.11'!C67,'Table 3.12'!C67,'Table 3.13'!C67,'Table 3.14'!C67)</f>
        <v>0</v>
      </c>
      <c r="E67" s="86">
        <f>SUM('Table 3.7'!D67,'Table 3.8'!D67,'Table 3.9'!D67,'Table 3.10'!D67,'Table 3.11'!D67,'Table 3.12'!D67,'Table 3.13'!D67,'Table 3.14'!D67)</f>
        <v>0</v>
      </c>
      <c r="F67" s="86">
        <f>SUM('Table 3.7'!E67,'Table 3.8'!E67,'Table 3.9'!E67,'Table 3.10'!E67,'Table 3.11'!E67,'Table 3.12'!E67,'Table 3.13'!E67,'Table 3.14'!E67)</f>
        <v>0</v>
      </c>
      <c r="G67" s="86">
        <f>SUM('Table 3.7'!F67,'Table 3.8'!F67,'Table 3.9'!F67,'Table 3.10'!F67,'Table 3.11'!F67,'Table 3.12'!F67,'Table 3.13'!F67,'Table 3.14'!F67)</f>
        <v>0</v>
      </c>
      <c r="H67" s="86">
        <f>SUM('Table 3.7'!G67,'Table 3.8'!G67,'Table 3.9'!G67,'Table 3.10'!G67,'Table 3.11'!G67,'Table 3.12'!G67,'Table 3.13'!G67,'Table 3.14'!G67)</f>
        <v>0</v>
      </c>
      <c r="I67" s="86">
        <f>SUM('Table 3.7'!H67,'Table 3.8'!H67,'Table 3.9'!H67,'Table 3.10'!H67,'Table 3.11'!H67,'Table 3.12'!H67,'Table 3.13'!H67,'Table 3.14'!H67)</f>
        <v>0</v>
      </c>
      <c r="J67" s="86">
        <f>SUM('Table 3.7'!I67,'Table 3.8'!I67,'Table 3.9'!I67,'Table 3.10'!I67,'Table 3.11'!I67,'Table 3.12'!I67,'Table 3.13'!I67,'Table 3.14'!I67)</f>
        <v>0</v>
      </c>
      <c r="K67" s="86">
        <f>SUM(D67:J67)</f>
        <v>0</v>
      </c>
      <c r="L67" s="516"/>
    </row>
    <row r="68" spans="2:12">
      <c r="B68" s="519" t="s">
        <v>3</v>
      </c>
      <c r="C68" s="89" t="s">
        <v>36</v>
      </c>
      <c r="D68" s="116">
        <f>SUM(D40,D42,D44,D46,D48,D50,D52,D54,D56,D58,D60,D62,D64,D66,)</f>
        <v>552</v>
      </c>
      <c r="E68" s="116">
        <f t="shared" ref="E68:J69" si="41">SUM(E40,E42,E44,E46,E48,E50,E52,E54,E56,E58,E60,E62,E64,E66,)</f>
        <v>553</v>
      </c>
      <c r="F68" s="116">
        <f t="shared" si="41"/>
        <v>525</v>
      </c>
      <c r="G68" s="116">
        <f t="shared" si="41"/>
        <v>526</v>
      </c>
      <c r="H68" s="116">
        <f t="shared" si="41"/>
        <v>566</v>
      </c>
      <c r="I68" s="116">
        <f t="shared" si="41"/>
        <v>556</v>
      </c>
      <c r="J68" s="116">
        <f t="shared" si="41"/>
        <v>510</v>
      </c>
      <c r="K68" s="117">
        <f>SUM(K40,K42,K44,K46,K48,K50,K52,K54,K56,K58,K60,K62,K64,K66,)</f>
        <v>3788</v>
      </c>
      <c r="L68" s="520">
        <f>SUM(K68:K69)</f>
        <v>7623</v>
      </c>
    </row>
    <row r="69" spans="2:12">
      <c r="B69" s="519"/>
      <c r="C69" s="88" t="s">
        <v>37</v>
      </c>
      <c r="D69" s="118">
        <f>SUM(D41,D43,D45,D47,D49,D51,D53,D55,D57,D59,D61,D63,D65,D67,)</f>
        <v>582</v>
      </c>
      <c r="E69" s="118">
        <f t="shared" si="41"/>
        <v>586</v>
      </c>
      <c r="F69" s="118">
        <f t="shared" si="41"/>
        <v>565</v>
      </c>
      <c r="G69" s="118">
        <f t="shared" si="41"/>
        <v>552</v>
      </c>
      <c r="H69" s="118">
        <f t="shared" si="41"/>
        <v>533</v>
      </c>
      <c r="I69" s="118">
        <f t="shared" si="41"/>
        <v>526</v>
      </c>
      <c r="J69" s="118">
        <f t="shared" si="41"/>
        <v>491</v>
      </c>
      <c r="K69" s="119">
        <f>SUM(K41,K43,K45,K47,K49,K51,K53,K55,K57,K59,K61,K63,K65,K67,)</f>
        <v>3835</v>
      </c>
      <c r="L69" s="521"/>
    </row>
    <row r="70" spans="2:12">
      <c r="B70" s="519"/>
      <c r="C70" s="78" t="s">
        <v>38</v>
      </c>
      <c r="D70" s="120">
        <f>SUM(D68:D69)</f>
        <v>1134</v>
      </c>
      <c r="E70" s="120">
        <f t="shared" ref="E70:J70" si="42">SUM(E68:E69)</f>
        <v>1139</v>
      </c>
      <c r="F70" s="120">
        <f t="shared" si="42"/>
        <v>1090</v>
      </c>
      <c r="G70" s="120">
        <f t="shared" si="42"/>
        <v>1078</v>
      </c>
      <c r="H70" s="120">
        <f t="shared" si="42"/>
        <v>1099</v>
      </c>
      <c r="I70" s="120">
        <f t="shared" si="42"/>
        <v>1082</v>
      </c>
      <c r="J70" s="120">
        <f t="shared" si="42"/>
        <v>1001</v>
      </c>
      <c r="K70" s="110">
        <f>SUM(K68:K69)</f>
        <v>7623</v>
      </c>
      <c r="L70" s="96"/>
    </row>
    <row r="71" spans="2:12">
      <c r="L71" s="55"/>
    </row>
    <row r="72" spans="2:12">
      <c r="B72" s="100"/>
      <c r="C72" s="101"/>
      <c r="D72" s="102"/>
      <c r="E72" s="102"/>
      <c r="F72" s="102"/>
      <c r="G72" s="102"/>
      <c r="H72" s="102"/>
      <c r="I72" s="102"/>
      <c r="J72" s="102"/>
      <c r="K72" s="103"/>
      <c r="L72" s="96"/>
    </row>
    <row r="73" spans="2:12">
      <c r="B73" s="522" t="s">
        <v>187</v>
      </c>
      <c r="C73" s="522"/>
      <c r="D73" s="522"/>
      <c r="E73" s="522"/>
      <c r="F73" s="522"/>
      <c r="G73" s="522"/>
      <c r="H73" s="522"/>
      <c r="I73" s="522"/>
      <c r="J73" s="522"/>
      <c r="K73" s="522"/>
      <c r="L73" s="522"/>
    </row>
    <row r="74" spans="2:12">
      <c r="B74" s="88" t="s">
        <v>132</v>
      </c>
      <c r="C74" s="88" t="s">
        <v>111</v>
      </c>
      <c r="D74" s="99" t="s">
        <v>133</v>
      </c>
      <c r="E74" s="99" t="s">
        <v>134</v>
      </c>
      <c r="F74" s="99" t="s">
        <v>135</v>
      </c>
      <c r="G74" s="99" t="s">
        <v>136</v>
      </c>
      <c r="H74" s="99" t="s">
        <v>137</v>
      </c>
      <c r="I74" s="99" t="s">
        <v>138</v>
      </c>
      <c r="J74" s="99" t="s">
        <v>139</v>
      </c>
      <c r="K74" s="99" t="s">
        <v>140</v>
      </c>
      <c r="L74" s="81" t="s">
        <v>3</v>
      </c>
    </row>
    <row r="75" spans="2:12">
      <c r="B75" s="512" t="s">
        <v>141</v>
      </c>
      <c r="C75" s="104" t="s">
        <v>36</v>
      </c>
      <c r="D75" s="105">
        <f>SUM(D5,D40,)</f>
        <v>1173</v>
      </c>
      <c r="E75" s="105">
        <f t="shared" ref="E75:J75" si="43">SUM(E5,E40,)</f>
        <v>11</v>
      </c>
      <c r="F75" s="84">
        <f t="shared" si="43"/>
        <v>7</v>
      </c>
      <c r="G75" s="84">
        <f t="shared" si="43"/>
        <v>0</v>
      </c>
      <c r="H75" s="84">
        <f t="shared" si="43"/>
        <v>0</v>
      </c>
      <c r="I75" s="105">
        <f t="shared" si="43"/>
        <v>0</v>
      </c>
      <c r="J75" s="105">
        <f t="shared" si="43"/>
        <v>0</v>
      </c>
      <c r="K75" s="105">
        <f>SUM(D75:J75)</f>
        <v>1191</v>
      </c>
      <c r="L75" s="523">
        <f>SUM(K75:K76)</f>
        <v>2428</v>
      </c>
    </row>
    <row r="76" spans="2:12">
      <c r="B76" s="512"/>
      <c r="C76" s="82" t="s">
        <v>37</v>
      </c>
      <c r="D76" s="85">
        <f t="shared" ref="D76:J91" si="44">SUM(D6,D41,)</f>
        <v>1215</v>
      </c>
      <c r="E76" s="85">
        <f t="shared" si="44"/>
        <v>13</v>
      </c>
      <c r="F76" s="85">
        <f t="shared" si="44"/>
        <v>9</v>
      </c>
      <c r="G76" s="85">
        <f t="shared" si="44"/>
        <v>0</v>
      </c>
      <c r="H76" s="85">
        <f t="shared" si="44"/>
        <v>0</v>
      </c>
      <c r="I76" s="85">
        <f t="shared" si="44"/>
        <v>0</v>
      </c>
      <c r="J76" s="85">
        <f t="shared" si="44"/>
        <v>0</v>
      </c>
      <c r="K76" s="85">
        <f>SUM(D76:J76)</f>
        <v>1237</v>
      </c>
      <c r="L76" s="523"/>
    </row>
    <row r="77" spans="2:12">
      <c r="B77" s="512" t="s">
        <v>142</v>
      </c>
      <c r="C77" s="104" t="s">
        <v>36</v>
      </c>
      <c r="D77" s="105">
        <f t="shared" si="44"/>
        <v>2701</v>
      </c>
      <c r="E77" s="105">
        <f t="shared" si="44"/>
        <v>937</v>
      </c>
      <c r="F77" s="105">
        <f t="shared" si="44"/>
        <v>7</v>
      </c>
      <c r="G77" s="105">
        <f t="shared" si="44"/>
        <v>2</v>
      </c>
      <c r="H77" s="105">
        <f t="shared" si="44"/>
        <v>0</v>
      </c>
      <c r="I77" s="105">
        <f t="shared" si="44"/>
        <v>0</v>
      </c>
      <c r="J77" s="105">
        <f t="shared" si="44"/>
        <v>0</v>
      </c>
      <c r="K77" s="105">
        <f t="shared" ref="K77" si="45">SUM(D77:J77)</f>
        <v>3647</v>
      </c>
      <c r="L77" s="513">
        <f t="shared" ref="L77" si="46">SUM(K77:K78)</f>
        <v>7141</v>
      </c>
    </row>
    <row r="78" spans="2:12">
      <c r="B78" s="512"/>
      <c r="C78" s="82" t="s">
        <v>37</v>
      </c>
      <c r="D78" s="85">
        <f t="shared" si="44"/>
        <v>2493</v>
      </c>
      <c r="E78" s="85">
        <f t="shared" si="44"/>
        <v>992</v>
      </c>
      <c r="F78" s="85">
        <f t="shared" si="44"/>
        <v>9</v>
      </c>
      <c r="G78" s="85">
        <f t="shared" si="44"/>
        <v>0</v>
      </c>
      <c r="H78" s="85">
        <f t="shared" si="44"/>
        <v>0</v>
      </c>
      <c r="I78" s="85">
        <f t="shared" si="44"/>
        <v>0</v>
      </c>
      <c r="J78" s="85">
        <f t="shared" si="44"/>
        <v>0</v>
      </c>
      <c r="K78" s="85">
        <f>SUM(D78:J78)</f>
        <v>3494</v>
      </c>
      <c r="L78" s="513"/>
    </row>
    <row r="79" spans="2:12">
      <c r="B79" s="512" t="s">
        <v>143</v>
      </c>
      <c r="C79" s="104" t="s">
        <v>36</v>
      </c>
      <c r="D79" s="105">
        <f t="shared" si="44"/>
        <v>263</v>
      </c>
      <c r="E79" s="105">
        <f t="shared" si="44"/>
        <v>2629</v>
      </c>
      <c r="F79" s="105">
        <f t="shared" si="44"/>
        <v>858</v>
      </c>
      <c r="G79" s="105">
        <f t="shared" si="44"/>
        <v>10</v>
      </c>
      <c r="H79" s="105">
        <f t="shared" si="44"/>
        <v>0</v>
      </c>
      <c r="I79" s="105">
        <f t="shared" si="44"/>
        <v>0</v>
      </c>
      <c r="J79" s="105">
        <f t="shared" si="44"/>
        <v>0</v>
      </c>
      <c r="K79" s="105">
        <f t="shared" ref="K79" si="47">SUM(D79:J79)</f>
        <v>3760</v>
      </c>
      <c r="L79" s="513">
        <f t="shared" ref="L79" si="48">SUM(K79:K80)</f>
        <v>7517</v>
      </c>
    </row>
    <row r="80" spans="2:12">
      <c r="B80" s="512"/>
      <c r="C80" s="82" t="s">
        <v>37</v>
      </c>
      <c r="D80" s="85">
        <f t="shared" si="44"/>
        <v>154</v>
      </c>
      <c r="E80" s="85">
        <f t="shared" si="44"/>
        <v>2680</v>
      </c>
      <c r="F80" s="85">
        <f t="shared" si="44"/>
        <v>913</v>
      </c>
      <c r="G80" s="85">
        <f t="shared" si="44"/>
        <v>10</v>
      </c>
      <c r="H80" s="85">
        <f t="shared" si="44"/>
        <v>0</v>
      </c>
      <c r="I80" s="85">
        <f t="shared" si="44"/>
        <v>0</v>
      </c>
      <c r="J80" s="85">
        <f t="shared" si="44"/>
        <v>0</v>
      </c>
      <c r="K80" s="85">
        <f>SUM(D80:J80)</f>
        <v>3757</v>
      </c>
      <c r="L80" s="513"/>
    </row>
    <row r="81" spans="2:12">
      <c r="B81" s="512" t="s">
        <v>144</v>
      </c>
      <c r="C81" s="104" t="s">
        <v>36</v>
      </c>
      <c r="D81" s="105">
        <f t="shared" si="44"/>
        <v>10</v>
      </c>
      <c r="E81" s="105">
        <f t="shared" si="44"/>
        <v>395</v>
      </c>
      <c r="F81" s="105">
        <f t="shared" si="44"/>
        <v>2522</v>
      </c>
      <c r="G81" s="105">
        <f t="shared" si="44"/>
        <v>791</v>
      </c>
      <c r="H81" s="105">
        <f t="shared" si="44"/>
        <v>23</v>
      </c>
      <c r="I81" s="105">
        <f t="shared" si="44"/>
        <v>0</v>
      </c>
      <c r="J81" s="105">
        <f t="shared" si="44"/>
        <v>0</v>
      </c>
      <c r="K81" s="105">
        <f t="shared" ref="K81" si="49">SUM(D81:J81)</f>
        <v>3741</v>
      </c>
      <c r="L81" s="513">
        <f t="shared" ref="L81" si="50">SUM(K81:K82)</f>
        <v>7497</v>
      </c>
    </row>
    <row r="82" spans="2:12">
      <c r="B82" s="512"/>
      <c r="C82" s="82" t="s">
        <v>37</v>
      </c>
      <c r="D82" s="85">
        <f t="shared" si="44"/>
        <v>12</v>
      </c>
      <c r="E82" s="85">
        <f t="shared" si="44"/>
        <v>230</v>
      </c>
      <c r="F82" s="85">
        <f t="shared" si="44"/>
        <v>2561</v>
      </c>
      <c r="G82" s="85">
        <f t="shared" si="44"/>
        <v>933</v>
      </c>
      <c r="H82" s="85">
        <f t="shared" si="44"/>
        <v>20</v>
      </c>
      <c r="I82" s="85">
        <f t="shared" si="44"/>
        <v>0</v>
      </c>
      <c r="J82" s="85">
        <f t="shared" si="44"/>
        <v>0</v>
      </c>
      <c r="K82" s="85">
        <f>SUM(D82:J82)</f>
        <v>3756</v>
      </c>
      <c r="L82" s="513"/>
    </row>
    <row r="83" spans="2:12">
      <c r="B83" s="512" t="s">
        <v>145</v>
      </c>
      <c r="C83" s="104" t="s">
        <v>36</v>
      </c>
      <c r="D83" s="105">
        <f t="shared" si="44"/>
        <v>1</v>
      </c>
      <c r="E83" s="105">
        <f t="shared" si="44"/>
        <v>36</v>
      </c>
      <c r="F83" s="105">
        <f t="shared" si="44"/>
        <v>415</v>
      </c>
      <c r="G83" s="105">
        <f t="shared" si="44"/>
        <v>2600</v>
      </c>
      <c r="H83" s="105">
        <f t="shared" si="44"/>
        <v>821</v>
      </c>
      <c r="I83" s="105">
        <f t="shared" si="44"/>
        <v>7</v>
      </c>
      <c r="J83" s="105">
        <f t="shared" si="44"/>
        <v>0</v>
      </c>
      <c r="K83" s="105">
        <f t="shared" ref="K83" si="51">SUM(D83:J83)</f>
        <v>3880</v>
      </c>
      <c r="L83" s="513">
        <f t="shared" ref="L83" si="52">SUM(K83:K84)</f>
        <v>7576</v>
      </c>
    </row>
    <row r="84" spans="2:12">
      <c r="B84" s="512"/>
      <c r="C84" s="82" t="s">
        <v>37</v>
      </c>
      <c r="D84" s="85">
        <f t="shared" si="44"/>
        <v>1</v>
      </c>
      <c r="E84" s="85">
        <f t="shared" si="44"/>
        <v>12</v>
      </c>
      <c r="F84" s="85">
        <f t="shared" si="44"/>
        <v>258</v>
      </c>
      <c r="G84" s="85">
        <f t="shared" si="44"/>
        <v>2439</v>
      </c>
      <c r="H84" s="85">
        <f t="shared" si="44"/>
        <v>950</v>
      </c>
      <c r="I84" s="85">
        <f t="shared" si="44"/>
        <v>36</v>
      </c>
      <c r="J84" s="85">
        <f t="shared" si="44"/>
        <v>0</v>
      </c>
      <c r="K84" s="85">
        <f>SUM(D84:J84)</f>
        <v>3696</v>
      </c>
      <c r="L84" s="513"/>
    </row>
    <row r="85" spans="2:12">
      <c r="B85" s="512" t="s">
        <v>146</v>
      </c>
      <c r="C85" s="104" t="s">
        <v>36</v>
      </c>
      <c r="D85" s="105">
        <f t="shared" si="44"/>
        <v>0</v>
      </c>
      <c r="E85" s="105">
        <f t="shared" si="44"/>
        <v>4</v>
      </c>
      <c r="F85" s="105">
        <f t="shared" si="44"/>
        <v>47</v>
      </c>
      <c r="G85" s="105">
        <f t="shared" si="44"/>
        <v>451</v>
      </c>
      <c r="H85" s="105">
        <f t="shared" si="44"/>
        <v>2465</v>
      </c>
      <c r="I85" s="105">
        <f t="shared" si="44"/>
        <v>702</v>
      </c>
      <c r="J85" s="105">
        <f t="shared" si="44"/>
        <v>10</v>
      </c>
      <c r="K85" s="105">
        <f t="shared" ref="K85" si="53">SUM(D85:J85)</f>
        <v>3679</v>
      </c>
      <c r="L85" s="513">
        <f t="shared" ref="L85" si="54">SUM(K85:K86)</f>
        <v>7237</v>
      </c>
    </row>
    <row r="86" spans="2:12">
      <c r="B86" s="512"/>
      <c r="C86" s="82" t="s">
        <v>37</v>
      </c>
      <c r="D86" s="85">
        <f t="shared" si="44"/>
        <v>0</v>
      </c>
      <c r="E86" s="85">
        <f t="shared" si="44"/>
        <v>4</v>
      </c>
      <c r="F86" s="85">
        <f t="shared" si="44"/>
        <v>23</v>
      </c>
      <c r="G86" s="85">
        <f t="shared" si="44"/>
        <v>330</v>
      </c>
      <c r="H86" s="85">
        <f t="shared" si="44"/>
        <v>2316</v>
      </c>
      <c r="I86" s="85">
        <f t="shared" si="44"/>
        <v>860</v>
      </c>
      <c r="J86" s="85">
        <f t="shared" si="44"/>
        <v>25</v>
      </c>
      <c r="K86" s="85">
        <f>SUM(D86:J86)</f>
        <v>3558</v>
      </c>
      <c r="L86" s="513"/>
    </row>
    <row r="87" spans="2:12">
      <c r="B87" s="512" t="s">
        <v>147</v>
      </c>
      <c r="C87" s="104" t="s">
        <v>36</v>
      </c>
      <c r="D87" s="105">
        <f t="shared" si="44"/>
        <v>0</v>
      </c>
      <c r="E87" s="105">
        <f t="shared" si="44"/>
        <v>0</v>
      </c>
      <c r="F87" s="105">
        <f t="shared" si="44"/>
        <v>0</v>
      </c>
      <c r="G87" s="105">
        <f t="shared" si="44"/>
        <v>65</v>
      </c>
      <c r="H87" s="105">
        <f t="shared" si="44"/>
        <v>586</v>
      </c>
      <c r="I87" s="105">
        <f t="shared" si="44"/>
        <v>2401</v>
      </c>
      <c r="J87" s="105">
        <f t="shared" si="44"/>
        <v>659</v>
      </c>
      <c r="K87" s="105">
        <f t="shared" ref="K87" si="55">SUM(D87:J87)</f>
        <v>3711</v>
      </c>
      <c r="L87" s="513">
        <f t="shared" ref="L87" si="56">SUM(K87:K88)</f>
        <v>7244</v>
      </c>
    </row>
    <row r="88" spans="2:12">
      <c r="B88" s="512"/>
      <c r="C88" s="82" t="s">
        <v>37</v>
      </c>
      <c r="D88" s="85">
        <f t="shared" si="44"/>
        <v>0</v>
      </c>
      <c r="E88" s="85">
        <f t="shared" si="44"/>
        <v>2</v>
      </c>
      <c r="F88" s="85">
        <f t="shared" si="44"/>
        <v>0</v>
      </c>
      <c r="G88" s="85">
        <f t="shared" si="44"/>
        <v>29</v>
      </c>
      <c r="H88" s="85">
        <f t="shared" si="44"/>
        <v>336</v>
      </c>
      <c r="I88" s="85">
        <f t="shared" si="44"/>
        <v>2240</v>
      </c>
      <c r="J88" s="85">
        <f t="shared" si="44"/>
        <v>926</v>
      </c>
      <c r="K88" s="85">
        <f>SUM(D88:J88)</f>
        <v>3533</v>
      </c>
      <c r="L88" s="513"/>
    </row>
    <row r="89" spans="2:12">
      <c r="B89" s="512" t="s">
        <v>148</v>
      </c>
      <c r="C89" s="104" t="s">
        <v>36</v>
      </c>
      <c r="D89" s="105">
        <f t="shared" si="44"/>
        <v>0</v>
      </c>
      <c r="E89" s="105">
        <f t="shared" si="44"/>
        <v>0</v>
      </c>
      <c r="F89" s="105">
        <f t="shared" si="44"/>
        <v>0</v>
      </c>
      <c r="G89" s="105">
        <f t="shared" si="44"/>
        <v>4</v>
      </c>
      <c r="H89" s="105">
        <f t="shared" si="44"/>
        <v>76</v>
      </c>
      <c r="I89" s="105">
        <f t="shared" si="44"/>
        <v>771</v>
      </c>
      <c r="J89" s="105">
        <f t="shared" si="44"/>
        <v>2507</v>
      </c>
      <c r="K89" s="105">
        <f t="shared" ref="K89" si="57">SUM(D89:J89)</f>
        <v>3358</v>
      </c>
      <c r="L89" s="513">
        <f t="shared" ref="L89" si="58">SUM(K89:K90)</f>
        <v>6280</v>
      </c>
    </row>
    <row r="90" spans="2:12">
      <c r="B90" s="512"/>
      <c r="C90" s="82" t="s">
        <v>37</v>
      </c>
      <c r="D90" s="85">
        <f t="shared" si="44"/>
        <v>0</v>
      </c>
      <c r="E90" s="85">
        <f t="shared" si="44"/>
        <v>0</v>
      </c>
      <c r="F90" s="85">
        <f t="shared" si="44"/>
        <v>0</v>
      </c>
      <c r="G90" s="85">
        <f t="shared" si="44"/>
        <v>3</v>
      </c>
      <c r="H90" s="85">
        <f t="shared" si="44"/>
        <v>35</v>
      </c>
      <c r="I90" s="85">
        <f t="shared" si="44"/>
        <v>482</v>
      </c>
      <c r="J90" s="85">
        <f t="shared" si="44"/>
        <v>2402</v>
      </c>
      <c r="K90" s="85">
        <f>SUM(D90:J90)</f>
        <v>2922</v>
      </c>
      <c r="L90" s="513"/>
    </row>
    <row r="91" spans="2:12">
      <c r="B91" s="512" t="s">
        <v>149</v>
      </c>
      <c r="C91" s="104" t="s">
        <v>36</v>
      </c>
      <c r="D91" s="105">
        <f t="shared" si="44"/>
        <v>0</v>
      </c>
      <c r="E91" s="105">
        <f t="shared" si="44"/>
        <v>0</v>
      </c>
      <c r="F91" s="105">
        <f t="shared" si="44"/>
        <v>0</v>
      </c>
      <c r="G91" s="105">
        <f t="shared" si="44"/>
        <v>1</v>
      </c>
      <c r="H91" s="105">
        <f t="shared" si="44"/>
        <v>5</v>
      </c>
      <c r="I91" s="105">
        <f t="shared" si="44"/>
        <v>126</v>
      </c>
      <c r="J91" s="105">
        <f t="shared" si="44"/>
        <v>765</v>
      </c>
      <c r="K91" s="105">
        <f t="shared" ref="K91" si="59">SUM(D91:J91)</f>
        <v>897</v>
      </c>
      <c r="L91" s="513">
        <f t="shared" ref="L91" si="60">SUM(K91:K92)</f>
        <v>1403</v>
      </c>
    </row>
    <row r="92" spans="2:12">
      <c r="B92" s="512"/>
      <c r="C92" s="82" t="s">
        <v>37</v>
      </c>
      <c r="D92" s="85">
        <f t="shared" ref="D92:J102" si="61">SUM(D22,D57,)</f>
        <v>0</v>
      </c>
      <c r="E92" s="85">
        <f t="shared" si="61"/>
        <v>0</v>
      </c>
      <c r="F92" s="85">
        <f t="shared" si="61"/>
        <v>0</v>
      </c>
      <c r="G92" s="85">
        <f t="shared" si="61"/>
        <v>0</v>
      </c>
      <c r="H92" s="85">
        <f t="shared" si="61"/>
        <v>3</v>
      </c>
      <c r="I92" s="85">
        <f t="shared" si="61"/>
        <v>46</v>
      </c>
      <c r="J92" s="85">
        <f t="shared" si="61"/>
        <v>457</v>
      </c>
      <c r="K92" s="85">
        <f>SUM(D92:J92)</f>
        <v>506</v>
      </c>
      <c r="L92" s="513"/>
    </row>
    <row r="93" spans="2:12">
      <c r="B93" s="512" t="s">
        <v>150</v>
      </c>
      <c r="C93" s="104" t="s">
        <v>36</v>
      </c>
      <c r="D93" s="105">
        <f t="shared" si="61"/>
        <v>0</v>
      </c>
      <c r="E93" s="105">
        <f t="shared" si="61"/>
        <v>0</v>
      </c>
      <c r="F93" s="105">
        <f t="shared" si="61"/>
        <v>0</v>
      </c>
      <c r="G93" s="105">
        <f t="shared" si="61"/>
        <v>2</v>
      </c>
      <c r="H93" s="105">
        <f t="shared" si="61"/>
        <v>0</v>
      </c>
      <c r="I93" s="105">
        <f t="shared" si="61"/>
        <v>14</v>
      </c>
      <c r="J93" s="105">
        <f t="shared" si="61"/>
        <v>167</v>
      </c>
      <c r="K93" s="105">
        <f t="shared" ref="K93" si="62">SUM(D93:J93)</f>
        <v>183</v>
      </c>
      <c r="L93" s="513">
        <f t="shared" ref="L93" si="63">SUM(K93:K94)</f>
        <v>242</v>
      </c>
    </row>
    <row r="94" spans="2:12">
      <c r="B94" s="512"/>
      <c r="C94" s="82" t="s">
        <v>37</v>
      </c>
      <c r="D94" s="85">
        <f t="shared" si="61"/>
        <v>0</v>
      </c>
      <c r="E94" s="85">
        <f t="shared" si="61"/>
        <v>0</v>
      </c>
      <c r="F94" s="85">
        <f t="shared" si="61"/>
        <v>0</v>
      </c>
      <c r="G94" s="85">
        <f t="shared" si="61"/>
        <v>0</v>
      </c>
      <c r="H94" s="85">
        <f t="shared" si="61"/>
        <v>2</v>
      </c>
      <c r="I94" s="85">
        <f t="shared" si="61"/>
        <v>5</v>
      </c>
      <c r="J94" s="85">
        <f t="shared" si="61"/>
        <v>52</v>
      </c>
      <c r="K94" s="85">
        <f>SUM(D94:J94)</f>
        <v>59</v>
      </c>
      <c r="L94" s="513"/>
    </row>
    <row r="95" spans="2:12">
      <c r="B95" s="512" t="s">
        <v>151</v>
      </c>
      <c r="C95" s="104" t="s">
        <v>36</v>
      </c>
      <c r="D95" s="105">
        <f t="shared" si="61"/>
        <v>0</v>
      </c>
      <c r="E95" s="105">
        <f t="shared" si="61"/>
        <v>0</v>
      </c>
      <c r="F95" s="105">
        <f t="shared" si="61"/>
        <v>0</v>
      </c>
      <c r="G95" s="105">
        <f t="shared" si="61"/>
        <v>0</v>
      </c>
      <c r="H95" s="105">
        <f t="shared" si="61"/>
        <v>0</v>
      </c>
      <c r="I95" s="105">
        <f t="shared" si="61"/>
        <v>0</v>
      </c>
      <c r="J95" s="105">
        <f t="shared" si="61"/>
        <v>34</v>
      </c>
      <c r="K95" s="105">
        <f>SUM(D95:J95)</f>
        <v>34</v>
      </c>
      <c r="L95" s="513">
        <f t="shared" ref="L95" si="64">SUM(K95:K96)</f>
        <v>47</v>
      </c>
    </row>
    <row r="96" spans="2:12">
      <c r="B96" s="512"/>
      <c r="C96" s="82" t="s">
        <v>37</v>
      </c>
      <c r="D96" s="85">
        <f t="shared" si="61"/>
        <v>0</v>
      </c>
      <c r="E96" s="85">
        <f t="shared" si="61"/>
        <v>0</v>
      </c>
      <c r="F96" s="85">
        <f t="shared" si="61"/>
        <v>0</v>
      </c>
      <c r="G96" s="85">
        <f t="shared" si="61"/>
        <v>0</v>
      </c>
      <c r="H96" s="85">
        <f t="shared" si="61"/>
        <v>1</v>
      </c>
      <c r="I96" s="85">
        <f t="shared" si="61"/>
        <v>0</v>
      </c>
      <c r="J96" s="85">
        <f t="shared" si="61"/>
        <v>12</v>
      </c>
      <c r="K96" s="85">
        <f>SUM(D96:J96)</f>
        <v>13</v>
      </c>
      <c r="L96" s="513"/>
    </row>
    <row r="97" spans="2:12">
      <c r="B97" s="512" t="s">
        <v>152</v>
      </c>
      <c r="C97" s="104" t="s">
        <v>36</v>
      </c>
      <c r="D97" s="105">
        <f t="shared" si="61"/>
        <v>0</v>
      </c>
      <c r="E97" s="105">
        <f t="shared" si="61"/>
        <v>0</v>
      </c>
      <c r="F97" s="105">
        <f t="shared" si="61"/>
        <v>0</v>
      </c>
      <c r="G97" s="105">
        <f t="shared" si="61"/>
        <v>0</v>
      </c>
      <c r="H97" s="105">
        <f t="shared" si="61"/>
        <v>0</v>
      </c>
      <c r="I97" s="105">
        <f t="shared" si="61"/>
        <v>0</v>
      </c>
      <c r="J97" s="105">
        <f t="shared" si="61"/>
        <v>12</v>
      </c>
      <c r="K97" s="105">
        <f t="shared" ref="K97" si="65">SUM(D97:J97)</f>
        <v>12</v>
      </c>
      <c r="L97" s="513">
        <f t="shared" ref="L97" si="66">SUM(K97:K98)</f>
        <v>15</v>
      </c>
    </row>
    <row r="98" spans="2:12">
      <c r="B98" s="512"/>
      <c r="C98" s="82" t="s">
        <v>37</v>
      </c>
      <c r="D98" s="85">
        <f t="shared" si="61"/>
        <v>0</v>
      </c>
      <c r="E98" s="85">
        <f t="shared" si="61"/>
        <v>0</v>
      </c>
      <c r="F98" s="85">
        <f t="shared" si="61"/>
        <v>0</v>
      </c>
      <c r="G98" s="85">
        <f t="shared" si="61"/>
        <v>0</v>
      </c>
      <c r="H98" s="85">
        <f t="shared" si="61"/>
        <v>0</v>
      </c>
      <c r="I98" s="85">
        <f t="shared" si="61"/>
        <v>0</v>
      </c>
      <c r="J98" s="85">
        <f t="shared" si="61"/>
        <v>3</v>
      </c>
      <c r="K98" s="85">
        <f>SUM(D98:J98)</f>
        <v>3</v>
      </c>
      <c r="L98" s="513"/>
    </row>
    <row r="99" spans="2:12">
      <c r="B99" s="512" t="s">
        <v>153</v>
      </c>
      <c r="C99" s="104" t="s">
        <v>36</v>
      </c>
      <c r="D99" s="105">
        <f t="shared" si="61"/>
        <v>0</v>
      </c>
      <c r="E99" s="105">
        <f t="shared" si="61"/>
        <v>0</v>
      </c>
      <c r="F99" s="105">
        <f t="shared" si="61"/>
        <v>0</v>
      </c>
      <c r="G99" s="105">
        <f t="shared" si="61"/>
        <v>0</v>
      </c>
      <c r="H99" s="105">
        <f t="shared" si="61"/>
        <v>0</v>
      </c>
      <c r="I99" s="105">
        <f t="shared" si="61"/>
        <v>0</v>
      </c>
      <c r="J99" s="105">
        <f t="shared" si="61"/>
        <v>0</v>
      </c>
      <c r="K99" s="105">
        <f t="shared" ref="K99" si="67">SUM(D99:J99)</f>
        <v>0</v>
      </c>
      <c r="L99" s="513">
        <f t="shared" ref="L99" si="68">SUM(K99:K100)</f>
        <v>2</v>
      </c>
    </row>
    <row r="100" spans="2:12">
      <c r="B100" s="512"/>
      <c r="C100" s="82" t="s">
        <v>37</v>
      </c>
      <c r="D100" s="85">
        <f t="shared" si="61"/>
        <v>0</v>
      </c>
      <c r="E100" s="85">
        <f t="shared" si="61"/>
        <v>0</v>
      </c>
      <c r="F100" s="85">
        <f t="shared" si="61"/>
        <v>0</v>
      </c>
      <c r="G100" s="85">
        <f t="shared" si="61"/>
        <v>0</v>
      </c>
      <c r="H100" s="85">
        <f t="shared" si="61"/>
        <v>0</v>
      </c>
      <c r="I100" s="85">
        <f t="shared" si="61"/>
        <v>0</v>
      </c>
      <c r="J100" s="85">
        <f t="shared" si="61"/>
        <v>2</v>
      </c>
      <c r="K100" s="85">
        <f>SUM(D100:J100)</f>
        <v>2</v>
      </c>
      <c r="L100" s="513"/>
    </row>
    <row r="101" spans="2:12">
      <c r="B101" s="512" t="s">
        <v>118</v>
      </c>
      <c r="C101" s="104" t="s">
        <v>36</v>
      </c>
      <c r="D101" s="105">
        <f t="shared" si="61"/>
        <v>0</v>
      </c>
      <c r="E101" s="105">
        <f t="shared" si="61"/>
        <v>0</v>
      </c>
      <c r="F101" s="105">
        <f t="shared" si="61"/>
        <v>0</v>
      </c>
      <c r="G101" s="105">
        <f t="shared" si="61"/>
        <v>0</v>
      </c>
      <c r="H101" s="105">
        <f t="shared" si="61"/>
        <v>0</v>
      </c>
      <c r="I101" s="105">
        <f t="shared" si="61"/>
        <v>0</v>
      </c>
      <c r="J101" s="105">
        <f t="shared" si="61"/>
        <v>0</v>
      </c>
      <c r="K101" s="105">
        <f t="shared" ref="K101" si="69">SUM(D101:J101)</f>
        <v>0</v>
      </c>
      <c r="L101" s="515">
        <f t="shared" ref="L101" si="70">SUM(K101:K102)</f>
        <v>0</v>
      </c>
    </row>
    <row r="102" spans="2:12">
      <c r="B102" s="514"/>
      <c r="C102" s="106" t="s">
        <v>37</v>
      </c>
      <c r="D102" s="107">
        <f t="shared" si="61"/>
        <v>0</v>
      </c>
      <c r="E102" s="107">
        <f t="shared" si="61"/>
        <v>0</v>
      </c>
      <c r="F102" s="107">
        <f t="shared" si="61"/>
        <v>0</v>
      </c>
      <c r="G102" s="107">
        <f t="shared" si="61"/>
        <v>0</v>
      </c>
      <c r="H102" s="107">
        <f t="shared" si="61"/>
        <v>0</v>
      </c>
      <c r="I102" s="107">
        <f t="shared" si="61"/>
        <v>0</v>
      </c>
      <c r="J102" s="107">
        <f t="shared" si="61"/>
        <v>0</v>
      </c>
      <c r="K102" s="107">
        <f>SUM(D102:J102)</f>
        <v>0</v>
      </c>
      <c r="L102" s="516"/>
    </row>
    <row r="103" spans="2:12">
      <c r="B103" s="517" t="s">
        <v>3</v>
      </c>
      <c r="C103" s="109" t="s">
        <v>36</v>
      </c>
      <c r="D103" s="122">
        <f>SUM(D75,D77,D79,D81,D83,D85,D87,D89,D91,D93,D95,D97,D99,D101,)</f>
        <v>4148</v>
      </c>
      <c r="E103" s="122">
        <f t="shared" ref="E103:J104" si="71">SUM(E75,E77,E79,E81,E83,E85,E87,E89,E91,E93,E95,E97,E99,E101,)</f>
        <v>4012</v>
      </c>
      <c r="F103" s="122">
        <f t="shared" si="71"/>
        <v>3856</v>
      </c>
      <c r="G103" s="122">
        <f t="shared" si="71"/>
        <v>3926</v>
      </c>
      <c r="H103" s="122">
        <f t="shared" si="71"/>
        <v>3976</v>
      </c>
      <c r="I103" s="122">
        <f t="shared" si="71"/>
        <v>4021</v>
      </c>
      <c r="J103" s="122">
        <f>SUM(J75,J77,J79,J81,J83,J85,J87,J89,J91,J93,J95,J97,J99,J101,)</f>
        <v>4154</v>
      </c>
      <c r="K103" s="122">
        <f>SUM(K75,K77,K79,K81,K83,K85,K87,K89,K91,K93,K95,K97,K99,K101,)</f>
        <v>28093</v>
      </c>
      <c r="L103" s="518">
        <f>SUM(K103:K104)</f>
        <v>54629</v>
      </c>
    </row>
    <row r="104" spans="2:12">
      <c r="B104" s="517"/>
      <c r="C104" s="108" t="s">
        <v>37</v>
      </c>
      <c r="D104" s="123">
        <f>SUM(D76,D78,D80,D82,D84,D86,D88,D90,D92,D94,D96,D98,D100,D102,)</f>
        <v>3875</v>
      </c>
      <c r="E104" s="123">
        <f t="shared" si="71"/>
        <v>3933</v>
      </c>
      <c r="F104" s="123">
        <f t="shared" si="71"/>
        <v>3773</v>
      </c>
      <c r="G104" s="123">
        <f t="shared" si="71"/>
        <v>3744</v>
      </c>
      <c r="H104" s="123">
        <f t="shared" si="71"/>
        <v>3663</v>
      </c>
      <c r="I104" s="123">
        <f t="shared" si="71"/>
        <v>3669</v>
      </c>
      <c r="J104" s="123">
        <f t="shared" si="71"/>
        <v>3879</v>
      </c>
      <c r="K104" s="123">
        <f>SUM(K76,K78,K80,K82,K84,K86,K88,K90,K92,K94,K96,K98,K100,K102,)</f>
        <v>26536</v>
      </c>
      <c r="L104" s="518"/>
    </row>
    <row r="105" spans="2:12">
      <c r="B105" s="517"/>
      <c r="C105" s="111" t="s">
        <v>38</v>
      </c>
      <c r="D105" s="124">
        <f>SUM(D103:D104)</f>
        <v>8023</v>
      </c>
      <c r="E105" s="124">
        <f t="shared" ref="E105:K105" si="72">SUM(E103:E104)</f>
        <v>7945</v>
      </c>
      <c r="F105" s="124">
        <f t="shared" si="72"/>
        <v>7629</v>
      </c>
      <c r="G105" s="124">
        <f t="shared" si="72"/>
        <v>7670</v>
      </c>
      <c r="H105" s="124">
        <f t="shared" si="72"/>
        <v>7639</v>
      </c>
      <c r="I105" s="124">
        <f t="shared" si="72"/>
        <v>7690</v>
      </c>
      <c r="J105" s="124">
        <f t="shared" si="72"/>
        <v>8033</v>
      </c>
      <c r="K105" s="124">
        <f t="shared" si="72"/>
        <v>54629</v>
      </c>
      <c r="L105" s="112"/>
    </row>
  </sheetData>
  <mergeCells count="93">
    <mergeCell ref="B9:B10"/>
    <mergeCell ref="L9:L10"/>
    <mergeCell ref="B3:L3"/>
    <mergeCell ref="B5:B6"/>
    <mergeCell ref="L5:L6"/>
    <mergeCell ref="B7:B8"/>
    <mergeCell ref="L7:L8"/>
    <mergeCell ref="B11:B12"/>
    <mergeCell ref="L11:L12"/>
    <mergeCell ref="B13:B14"/>
    <mergeCell ref="L13:L14"/>
    <mergeCell ref="B15:B16"/>
    <mergeCell ref="L15:L16"/>
    <mergeCell ref="B17:B18"/>
    <mergeCell ref="L17:L18"/>
    <mergeCell ref="B19:B20"/>
    <mergeCell ref="L19:L20"/>
    <mergeCell ref="B21:B22"/>
    <mergeCell ref="L21:L22"/>
    <mergeCell ref="B23:B24"/>
    <mergeCell ref="L23:L24"/>
    <mergeCell ref="B25:B26"/>
    <mergeCell ref="L25:L26"/>
    <mergeCell ref="B27:B28"/>
    <mergeCell ref="L27:L28"/>
    <mergeCell ref="B44:B45"/>
    <mergeCell ref="L44:L45"/>
    <mergeCell ref="B29:B30"/>
    <mergeCell ref="L29:L30"/>
    <mergeCell ref="B31:B32"/>
    <mergeCell ref="L31:L32"/>
    <mergeCell ref="B33:B35"/>
    <mergeCell ref="L33:L34"/>
    <mergeCell ref="B38:L38"/>
    <mergeCell ref="B40:B41"/>
    <mergeCell ref="L40:L41"/>
    <mergeCell ref="B42:B43"/>
    <mergeCell ref="L42:L43"/>
    <mergeCell ref="B46:B47"/>
    <mergeCell ref="L46:L47"/>
    <mergeCell ref="B48:B49"/>
    <mergeCell ref="L48:L49"/>
    <mergeCell ref="B50:B51"/>
    <mergeCell ref="L50:L51"/>
    <mergeCell ref="B52:B53"/>
    <mergeCell ref="L52:L53"/>
    <mergeCell ref="B54:B55"/>
    <mergeCell ref="L54:L55"/>
    <mergeCell ref="B56:B57"/>
    <mergeCell ref="L56:L57"/>
    <mergeCell ref="B58:B59"/>
    <mergeCell ref="L58:L59"/>
    <mergeCell ref="B60:B61"/>
    <mergeCell ref="L60:L61"/>
    <mergeCell ref="B62:B63"/>
    <mergeCell ref="L62:L63"/>
    <mergeCell ref="B79:B80"/>
    <mergeCell ref="L79:L80"/>
    <mergeCell ref="B64:B65"/>
    <mergeCell ref="L64:L65"/>
    <mergeCell ref="B66:B67"/>
    <mergeCell ref="L66:L67"/>
    <mergeCell ref="B68:B70"/>
    <mergeCell ref="L68:L69"/>
    <mergeCell ref="B73:L73"/>
    <mergeCell ref="B75:B76"/>
    <mergeCell ref="L75:L76"/>
    <mergeCell ref="B77:B78"/>
    <mergeCell ref="L77:L78"/>
    <mergeCell ref="B81:B82"/>
    <mergeCell ref="L81:L82"/>
    <mergeCell ref="B83:B84"/>
    <mergeCell ref="L83:L84"/>
    <mergeCell ref="B85:B86"/>
    <mergeCell ref="L85:L86"/>
    <mergeCell ref="B87:B88"/>
    <mergeCell ref="L87:L88"/>
    <mergeCell ref="B89:B90"/>
    <mergeCell ref="L89:L90"/>
    <mergeCell ref="B91:B92"/>
    <mergeCell ref="L91:L92"/>
    <mergeCell ref="B93:B94"/>
    <mergeCell ref="L93:L94"/>
    <mergeCell ref="B95:B96"/>
    <mergeCell ref="L95:L96"/>
    <mergeCell ref="B97:B98"/>
    <mergeCell ref="L97:L98"/>
    <mergeCell ref="B99:B100"/>
    <mergeCell ref="L99:L100"/>
    <mergeCell ref="B101:B102"/>
    <mergeCell ref="L101:L102"/>
    <mergeCell ref="B103:B105"/>
    <mergeCell ref="L103:L104"/>
  </mergeCells>
  <pageMargins left="0.7" right="0.7" top="0.75" bottom="0.75" header="0.3" footer="0.3"/>
  <pageSetup orientation="portrait" r:id="rId1"/>
  <rowBreaks count="3" manualBreakCount="3">
    <brk id="35" max="16383" man="1"/>
    <brk id="70" max="16383" man="1"/>
    <brk id="105" max="16383" man="1"/>
  </rowBreaks>
  <colBreaks count="1" manualBreakCount="1">
    <brk id="1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S33" sqref="S33"/>
    </sheetView>
  </sheetViews>
  <sheetFormatPr defaultColWidth="9.07421875" defaultRowHeight="14.6"/>
  <cols>
    <col min="1" max="1" width="23.3046875" style="55" customWidth="1"/>
    <col min="2" max="8" width="9.3046875" style="55" customWidth="1"/>
    <col min="9" max="16384" width="9.07421875" style="55"/>
  </cols>
  <sheetData>
    <row r="2" spans="1:8" ht="29.15">
      <c r="A2" s="128" t="s">
        <v>188</v>
      </c>
      <c r="B2" s="128"/>
      <c r="C2" s="128"/>
      <c r="D2" s="128"/>
      <c r="E2" s="128"/>
      <c r="F2" s="128"/>
      <c r="G2" s="128"/>
      <c r="H2" s="128"/>
    </row>
    <row r="3" spans="1:8">
      <c r="A3" s="129"/>
      <c r="B3" s="130" t="s">
        <v>133</v>
      </c>
      <c r="C3" s="130" t="s">
        <v>134</v>
      </c>
      <c r="D3" s="130" t="s">
        <v>135</v>
      </c>
      <c r="E3" s="130" t="s">
        <v>136</v>
      </c>
      <c r="F3" s="130" t="s">
        <v>137</v>
      </c>
      <c r="G3" s="130" t="s">
        <v>138</v>
      </c>
      <c r="H3" s="130" t="s">
        <v>139</v>
      </c>
    </row>
    <row r="4" spans="1:8">
      <c r="A4" s="131" t="s">
        <v>189</v>
      </c>
      <c r="B4" s="132"/>
      <c r="C4" s="132"/>
      <c r="D4" s="132"/>
      <c r="E4" s="132"/>
      <c r="F4" s="132"/>
      <c r="G4" s="132"/>
      <c r="H4" s="132"/>
    </row>
    <row r="5" spans="1:8">
      <c r="A5" s="131" t="s">
        <v>190</v>
      </c>
      <c r="B5" s="132"/>
      <c r="C5" s="132"/>
      <c r="D5" s="132"/>
      <c r="E5" s="132"/>
      <c r="F5" s="132"/>
      <c r="G5" s="132"/>
      <c r="H5" s="132"/>
    </row>
    <row r="6" spans="1:8">
      <c r="A6" s="131" t="s">
        <v>191</v>
      </c>
      <c r="B6" s="132"/>
      <c r="C6" s="132"/>
      <c r="D6" s="132"/>
      <c r="E6" s="132"/>
      <c r="F6" s="132"/>
      <c r="G6" s="132"/>
      <c r="H6" s="132"/>
    </row>
    <row r="7" spans="1:8">
      <c r="A7" s="131" t="s">
        <v>192</v>
      </c>
      <c r="B7" s="132"/>
      <c r="C7" s="132"/>
      <c r="D7" s="132"/>
      <c r="E7" s="132"/>
      <c r="F7" s="132"/>
      <c r="G7" s="132"/>
      <c r="H7" s="132"/>
    </row>
    <row r="8" spans="1:8">
      <c r="A8" s="131" t="s">
        <v>193</v>
      </c>
      <c r="B8" s="132"/>
      <c r="C8" s="132"/>
      <c r="D8" s="132"/>
      <c r="E8" s="132"/>
      <c r="F8" s="132"/>
      <c r="G8" s="132"/>
      <c r="H8" s="132"/>
    </row>
    <row r="9" spans="1:8">
      <c r="A9" s="131" t="s">
        <v>194</v>
      </c>
      <c r="B9" s="132"/>
      <c r="C9" s="132"/>
      <c r="D9" s="132"/>
      <c r="E9" s="132"/>
      <c r="F9" s="132"/>
      <c r="G9" s="132"/>
      <c r="H9" s="132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S33" sqref="S33"/>
    </sheetView>
  </sheetViews>
  <sheetFormatPr defaultColWidth="9.07421875" defaultRowHeight="14.6"/>
  <cols>
    <col min="1" max="1" width="23.3046875" style="55" customWidth="1"/>
    <col min="2" max="8" width="9.3046875" style="55" customWidth="1"/>
    <col min="9" max="16384" width="9.07421875" style="55"/>
  </cols>
  <sheetData>
    <row r="2" spans="1:8">
      <c r="A2" s="63" t="s">
        <v>195</v>
      </c>
      <c r="B2" s="63"/>
      <c r="C2" s="63"/>
      <c r="D2" s="63"/>
      <c r="E2" s="63"/>
      <c r="F2" s="63"/>
      <c r="G2" s="63"/>
      <c r="H2" s="63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14.253897550111358</v>
      </c>
      <c r="C4" s="136">
        <v>9.7189695550351303</v>
      </c>
      <c r="D4" s="136">
        <v>8.8967971530249113</v>
      </c>
      <c r="E4" s="136">
        <v>9.6176129779837769</v>
      </c>
      <c r="F4" s="136">
        <v>8.5903083700440526</v>
      </c>
      <c r="G4" s="136">
        <v>12.542759407069555</v>
      </c>
      <c r="H4" s="136">
        <v>8.6763070077864288</v>
      </c>
    </row>
    <row r="5" spans="1:8">
      <c r="A5" s="135" t="s">
        <v>190</v>
      </c>
      <c r="B5" s="136">
        <v>14.365256124721602</v>
      </c>
      <c r="C5" s="136">
        <v>12.177985948477753</v>
      </c>
      <c r="D5" s="136">
        <v>12.09964412811388</v>
      </c>
      <c r="E5" s="136">
        <v>12.398609501738122</v>
      </c>
      <c r="F5" s="136">
        <v>11.784140969162996</v>
      </c>
      <c r="G5" s="136">
        <v>19.384264538198405</v>
      </c>
      <c r="H5" s="136">
        <v>19.466073414905448</v>
      </c>
    </row>
    <row r="6" spans="1:8">
      <c r="A6" s="135" t="s">
        <v>191</v>
      </c>
      <c r="B6" s="136">
        <v>32.628062360801778</v>
      </c>
      <c r="C6" s="136">
        <v>33.138173302107731</v>
      </c>
      <c r="D6" s="136">
        <v>34.400948991696325</v>
      </c>
      <c r="E6" s="136">
        <v>31.286210892236383</v>
      </c>
      <c r="F6" s="136">
        <v>32.819383259911895</v>
      </c>
      <c r="G6" s="136">
        <v>28.392246294184723</v>
      </c>
      <c r="H6" s="136">
        <v>32.369299221357061</v>
      </c>
    </row>
    <row r="7" spans="1:8">
      <c r="A7" s="135" t="s">
        <v>192</v>
      </c>
      <c r="B7" s="136">
        <v>31.848552338530066</v>
      </c>
      <c r="C7" s="136">
        <v>30.562060889929747</v>
      </c>
      <c r="D7" s="136">
        <v>31.079478054567023</v>
      </c>
      <c r="E7" s="136">
        <v>29.663962920046348</v>
      </c>
      <c r="F7" s="136">
        <v>28.744493392070485</v>
      </c>
      <c r="G7" s="136">
        <v>18.244013683010262</v>
      </c>
      <c r="H7" s="136">
        <v>19.688542825361512</v>
      </c>
    </row>
    <row r="8" spans="1:8">
      <c r="A8" s="135" t="s">
        <v>193</v>
      </c>
      <c r="B8" s="136">
        <v>4.5657015590200443</v>
      </c>
      <c r="C8" s="136">
        <v>10.538641686182672</v>
      </c>
      <c r="D8" s="136">
        <v>7.9478054567022545</v>
      </c>
      <c r="E8" s="136">
        <v>11.587485515643104</v>
      </c>
      <c r="F8" s="136">
        <v>11.123348017621145</v>
      </c>
      <c r="G8" s="136">
        <v>14.481185860889397</v>
      </c>
      <c r="H8" s="136">
        <v>14.238042269187986</v>
      </c>
    </row>
    <row r="9" spans="1:8">
      <c r="A9" s="135" t="s">
        <v>194</v>
      </c>
      <c r="B9" s="136">
        <v>2.3385300668151445</v>
      </c>
      <c r="C9" s="136">
        <v>3.8641686182669792</v>
      </c>
      <c r="D9" s="136">
        <v>5.5753262158956112</v>
      </c>
      <c r="E9" s="136">
        <v>5.4461181923522588</v>
      </c>
      <c r="F9" s="136">
        <v>6.9383259911894273</v>
      </c>
      <c r="G9" s="136">
        <v>6.9555302166476629</v>
      </c>
      <c r="H9" s="136">
        <v>5.5617352614015569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zoomScaleNormal="100" workbookViewId="0">
      <selection activeCell="S33" sqref="S33"/>
    </sheetView>
  </sheetViews>
  <sheetFormatPr defaultColWidth="9.07421875" defaultRowHeight="14.6"/>
  <cols>
    <col min="1" max="1" width="17.3046875" style="55" bestFit="1" customWidth="1"/>
    <col min="2" max="8" width="9.3046875" style="55" customWidth="1"/>
    <col min="9" max="16384" width="9.07421875" style="55"/>
  </cols>
  <sheetData>
    <row r="2" spans="1:8">
      <c r="A2" s="63" t="s">
        <v>196</v>
      </c>
      <c r="B2" s="63"/>
      <c r="C2" s="63"/>
      <c r="D2" s="63"/>
      <c r="E2" s="63"/>
      <c r="F2" s="63"/>
      <c r="G2" s="63"/>
      <c r="H2" s="63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9.9759615384615383</v>
      </c>
      <c r="C4" s="136">
        <v>6.1867935752528265</v>
      </c>
      <c r="D4" s="136">
        <v>6.7117879300620418</v>
      </c>
      <c r="E4" s="136">
        <v>4.5368620037807181</v>
      </c>
      <c r="F4" s="136">
        <v>7.5134168157423975</v>
      </c>
      <c r="G4" s="136">
        <v>3.3394049787492412</v>
      </c>
      <c r="H4" s="136">
        <v>3.2438478747203581</v>
      </c>
    </row>
    <row r="5" spans="1:8">
      <c r="A5" s="135" t="s">
        <v>190</v>
      </c>
      <c r="B5" s="136">
        <v>10.216346153846153</v>
      </c>
      <c r="C5" s="136">
        <v>5.2349791790600833</v>
      </c>
      <c r="D5" s="136">
        <v>5.3581500282007894</v>
      </c>
      <c r="E5" s="136">
        <v>5.9861373660995589</v>
      </c>
      <c r="F5" s="136">
        <v>8.2886106141920095</v>
      </c>
      <c r="G5" s="136">
        <v>3.5822707953855497</v>
      </c>
      <c r="H5" s="136">
        <v>4.4183445190156601</v>
      </c>
    </row>
    <row r="6" spans="1:8">
      <c r="A6" s="135" t="s">
        <v>191</v>
      </c>
      <c r="B6" s="136">
        <v>39.963942307692307</v>
      </c>
      <c r="C6" s="136">
        <v>38.429506246281981</v>
      </c>
      <c r="D6" s="136">
        <v>38.240270727580373</v>
      </c>
      <c r="E6" s="136">
        <v>39.004410838059236</v>
      </c>
      <c r="F6" s="136">
        <v>36.553369111508644</v>
      </c>
      <c r="G6" s="136">
        <v>37.219186399514271</v>
      </c>
      <c r="H6" s="136">
        <v>33.277404921700224</v>
      </c>
    </row>
    <row r="7" spans="1:8">
      <c r="A7" s="135" t="s">
        <v>192</v>
      </c>
      <c r="B7" s="136">
        <v>34.375</v>
      </c>
      <c r="C7" s="136">
        <v>39.262343842950628</v>
      </c>
      <c r="D7" s="136">
        <v>39.14269599548787</v>
      </c>
      <c r="E7" s="136">
        <v>37.807183364839318</v>
      </c>
      <c r="F7" s="136">
        <v>34.22778771615981</v>
      </c>
      <c r="G7" s="136">
        <v>35.640558591378266</v>
      </c>
      <c r="H7" s="136">
        <v>32.550335570469798</v>
      </c>
    </row>
    <row r="8" spans="1:8">
      <c r="A8" s="135" t="s">
        <v>193</v>
      </c>
      <c r="B8" s="136">
        <v>3.6057692307692308</v>
      </c>
      <c r="C8" s="136">
        <v>6.9006543723973834</v>
      </c>
      <c r="D8" s="136">
        <v>6.6553863508178228</v>
      </c>
      <c r="E8" s="136">
        <v>8.0025204788909896</v>
      </c>
      <c r="F8" s="136">
        <v>10.077519379844961</v>
      </c>
      <c r="G8" s="136">
        <v>12.750455373406194</v>
      </c>
      <c r="H8" s="136">
        <v>17.67337807606264</v>
      </c>
    </row>
    <row r="9" spans="1:8">
      <c r="A9" s="135" t="s">
        <v>194</v>
      </c>
      <c r="B9" s="136">
        <v>1.8629807692307692</v>
      </c>
      <c r="C9" s="136">
        <v>3.985722784057109</v>
      </c>
      <c r="D9" s="136">
        <v>3.8917089678510997</v>
      </c>
      <c r="E9" s="136">
        <v>4.6628859483301826</v>
      </c>
      <c r="F9" s="136">
        <v>3.3392963625521768</v>
      </c>
      <c r="G9" s="136">
        <v>7.4681238615664851</v>
      </c>
      <c r="H9" s="136">
        <v>8.8366890380313201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showGridLines="0" workbookViewId="0">
      <selection activeCell="S33" sqref="S33"/>
    </sheetView>
  </sheetViews>
  <sheetFormatPr defaultColWidth="9.07421875" defaultRowHeight="14.6"/>
  <cols>
    <col min="1" max="1" width="20.07421875" style="55" customWidth="1"/>
    <col min="2" max="8" width="9.3046875" style="55" customWidth="1"/>
    <col min="9" max="16384" width="9.07421875" style="55"/>
  </cols>
  <sheetData>
    <row r="2" spans="1:8">
      <c r="A2" s="63" t="s">
        <v>197</v>
      </c>
      <c r="B2" s="128"/>
      <c r="C2" s="128"/>
      <c r="D2" s="128"/>
      <c r="E2" s="63"/>
      <c r="F2" s="128"/>
      <c r="G2" s="128"/>
      <c r="H2" s="128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22.222222222222221</v>
      </c>
      <c r="C4" s="136">
        <v>4.166666666666667</v>
      </c>
      <c r="D4" s="136">
        <v>12.903225806451614</v>
      </c>
      <c r="E4" s="136">
        <v>12.903225806451614</v>
      </c>
      <c r="F4" s="136">
        <v>17.142857142857142</v>
      </c>
      <c r="G4" s="136">
        <v>9.3023255813953494</v>
      </c>
      <c r="H4" s="136">
        <v>6.9767441860465116</v>
      </c>
    </row>
    <row r="5" spans="1:8">
      <c r="A5" s="135" t="s">
        <v>190</v>
      </c>
      <c r="B5" s="136">
        <v>24.444444444444443</v>
      </c>
      <c r="C5" s="136">
        <v>12.5</v>
      </c>
      <c r="D5" s="136">
        <v>16.129032258064516</v>
      </c>
      <c r="E5" s="136">
        <v>6.4516129032258069</v>
      </c>
      <c r="F5" s="136">
        <v>11.428571428571429</v>
      </c>
      <c r="G5" s="136">
        <v>6.9767441860465116</v>
      </c>
      <c r="H5" s="136">
        <v>11.627906976744185</v>
      </c>
    </row>
    <row r="6" spans="1:8">
      <c r="A6" s="135" t="s">
        <v>191</v>
      </c>
      <c r="B6" s="136">
        <v>28.888888888888889</v>
      </c>
      <c r="C6" s="136">
        <v>50</v>
      </c>
      <c r="D6" s="136">
        <v>32.258064516129032</v>
      </c>
      <c r="E6" s="136">
        <v>32.258064516129032</v>
      </c>
      <c r="F6" s="136">
        <v>28.571428571428573</v>
      </c>
      <c r="G6" s="136">
        <v>25.581395348837209</v>
      </c>
      <c r="H6" s="136">
        <v>25.581395348837209</v>
      </c>
    </row>
    <row r="7" spans="1:8">
      <c r="A7" s="135" t="s">
        <v>192</v>
      </c>
      <c r="B7" s="136">
        <v>24.444444444444443</v>
      </c>
      <c r="C7" s="136">
        <v>25</v>
      </c>
      <c r="D7" s="136">
        <v>29.032258064516128</v>
      </c>
      <c r="E7" s="136">
        <v>25.806451612903228</v>
      </c>
      <c r="F7" s="136">
        <v>31.428571428571431</v>
      </c>
      <c r="G7" s="136">
        <v>39.534883720930232</v>
      </c>
      <c r="H7" s="136">
        <v>27.906976744186046</v>
      </c>
    </row>
    <row r="8" spans="1:8">
      <c r="A8" s="135" t="s">
        <v>193</v>
      </c>
      <c r="B8" s="136">
        <v>0</v>
      </c>
      <c r="C8" s="136">
        <v>0</v>
      </c>
      <c r="D8" s="136">
        <v>3.2258064516129035</v>
      </c>
      <c r="E8" s="136">
        <v>9.67741935483871</v>
      </c>
      <c r="F8" s="136">
        <v>5.7142857142857144</v>
      </c>
      <c r="G8" s="136">
        <v>9.3023255813953494</v>
      </c>
      <c r="H8" s="136">
        <v>18.604651162790699</v>
      </c>
    </row>
    <row r="9" spans="1:8">
      <c r="A9" s="135" t="s">
        <v>194</v>
      </c>
      <c r="B9" s="136">
        <v>0</v>
      </c>
      <c r="C9" s="136">
        <v>8.3333333333333339</v>
      </c>
      <c r="D9" s="136">
        <v>6.4516129032258069</v>
      </c>
      <c r="E9" s="136">
        <v>12.903225806451614</v>
      </c>
      <c r="F9" s="136">
        <v>5.7142857142857144</v>
      </c>
      <c r="G9" s="136">
        <v>9.3023255813953494</v>
      </c>
      <c r="H9" s="136">
        <v>9.3023255813953494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S33" sqref="S33"/>
    </sheetView>
  </sheetViews>
  <sheetFormatPr defaultColWidth="9.07421875" defaultRowHeight="14.6"/>
  <cols>
    <col min="1" max="1" width="17.3046875" style="55" bestFit="1" customWidth="1"/>
    <col min="2" max="8" width="9.3046875" style="55" customWidth="1"/>
    <col min="9" max="16384" width="9.07421875" style="55"/>
  </cols>
  <sheetData>
    <row r="2" spans="1:8" ht="29.15">
      <c r="A2" s="128" t="s">
        <v>198</v>
      </c>
      <c r="B2" s="128"/>
      <c r="C2" s="128"/>
      <c r="D2" s="128"/>
      <c r="E2" s="128"/>
      <c r="F2" s="128"/>
      <c r="G2" s="128"/>
      <c r="H2" s="128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12.962962962962964</v>
      </c>
      <c r="C4" s="136">
        <v>11.335012594458437</v>
      </c>
      <c r="D4" s="136">
        <v>11.494252873563218</v>
      </c>
      <c r="E4" s="136">
        <v>11.037234042553193</v>
      </c>
      <c r="F4" s="136">
        <v>11.870967741935484</v>
      </c>
      <c r="G4" s="136">
        <v>10.765239948119326</v>
      </c>
      <c r="H4" s="136">
        <v>9.5808383233532943</v>
      </c>
    </row>
    <row r="5" spans="1:8">
      <c r="A5" s="135" t="s">
        <v>190</v>
      </c>
      <c r="B5" s="136">
        <v>13.227513227513228</v>
      </c>
      <c r="C5" s="136">
        <v>13.727959697732997</v>
      </c>
      <c r="D5" s="136">
        <v>11.494252873563218</v>
      </c>
      <c r="E5" s="136">
        <v>12.101063829787234</v>
      </c>
      <c r="F5" s="136">
        <v>13.290322580645162</v>
      </c>
      <c r="G5" s="136">
        <v>12.581063553826199</v>
      </c>
      <c r="H5" s="136">
        <v>12.81437125748503</v>
      </c>
    </row>
    <row r="6" spans="1:8">
      <c r="A6" s="135" t="s">
        <v>191</v>
      </c>
      <c r="B6" s="136">
        <v>37.698412698412703</v>
      </c>
      <c r="C6" s="136">
        <v>31.989924433249367</v>
      </c>
      <c r="D6" s="136">
        <v>29.310344827586206</v>
      </c>
      <c r="E6" s="136">
        <v>34.308510638297875</v>
      </c>
      <c r="F6" s="136">
        <v>33.032258064516128</v>
      </c>
      <c r="G6" s="136">
        <v>32.036316472114137</v>
      </c>
      <c r="H6" s="136">
        <v>31.976047904191617</v>
      </c>
    </row>
    <row r="7" spans="1:8">
      <c r="A7" s="135" t="s">
        <v>192</v>
      </c>
      <c r="B7" s="136">
        <v>33.201058201058203</v>
      </c>
      <c r="C7" s="136">
        <v>35.012594458438286</v>
      </c>
      <c r="D7" s="136">
        <v>33.189655172413794</v>
      </c>
      <c r="E7" s="136">
        <v>30.319148936170215</v>
      </c>
      <c r="F7" s="136">
        <v>29.161290322580644</v>
      </c>
      <c r="G7" s="136">
        <v>29.182879377431906</v>
      </c>
      <c r="H7" s="136">
        <v>30.658682634730539</v>
      </c>
    </row>
    <row r="8" spans="1:8">
      <c r="A8" s="135" t="s">
        <v>193</v>
      </c>
      <c r="B8" s="136">
        <v>1.8518518518518519</v>
      </c>
      <c r="C8" s="136">
        <v>4.2821158690176322</v>
      </c>
      <c r="D8" s="136">
        <v>9.0517241379310338</v>
      </c>
      <c r="E8" s="136">
        <v>5.3191489361702127</v>
      </c>
      <c r="F8" s="136">
        <v>8.258064516129032</v>
      </c>
      <c r="G8" s="136">
        <v>9.4682230869001298</v>
      </c>
      <c r="H8" s="136">
        <v>8.5029940119760479</v>
      </c>
    </row>
    <row r="9" spans="1:8">
      <c r="A9" s="135" t="s">
        <v>194</v>
      </c>
      <c r="B9" s="136">
        <v>1.0582010582010584</v>
      </c>
      <c r="C9" s="136">
        <v>3.6523929471032743</v>
      </c>
      <c r="D9" s="136">
        <v>5.4597701149425291</v>
      </c>
      <c r="E9" s="136">
        <v>6.9148936170212769</v>
      </c>
      <c r="F9" s="136">
        <v>4.387096774193548</v>
      </c>
      <c r="G9" s="136">
        <v>5.966277561608301</v>
      </c>
      <c r="H9" s="136">
        <v>6.4670658682634734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S33" sqref="S33"/>
    </sheetView>
  </sheetViews>
  <sheetFormatPr defaultColWidth="9.07421875" defaultRowHeight="14.6"/>
  <cols>
    <col min="1" max="1" width="19.3046875" style="55" customWidth="1"/>
    <col min="2" max="8" width="9.3046875" style="55" customWidth="1"/>
    <col min="9" max="16384" width="9.07421875" style="55"/>
  </cols>
  <sheetData>
    <row r="2" spans="1:8">
      <c r="A2" s="63" t="s">
        <v>199</v>
      </c>
      <c r="B2" s="63"/>
      <c r="C2" s="63"/>
      <c r="D2" s="63"/>
      <c r="E2" s="63"/>
      <c r="F2" s="63"/>
      <c r="G2" s="63"/>
      <c r="H2" s="63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13.975409836065575</v>
      </c>
      <c r="C4" s="136">
        <v>10.35252119589469</v>
      </c>
      <c r="D4" s="136">
        <v>10.839483394833948</v>
      </c>
      <c r="E4" s="136">
        <v>9.7505668934240362</v>
      </c>
      <c r="F4" s="136">
        <v>10.411622276029057</v>
      </c>
      <c r="G4" s="136">
        <v>7.08955223880597</v>
      </c>
      <c r="H4" s="136">
        <v>8.0055529847292917</v>
      </c>
    </row>
    <row r="5" spans="1:8">
      <c r="A5" s="135" t="s">
        <v>190</v>
      </c>
      <c r="B5" s="136">
        <v>13.975409836065575</v>
      </c>
      <c r="C5" s="136">
        <v>11.958946898705936</v>
      </c>
      <c r="D5" s="136">
        <v>12.961254612546126</v>
      </c>
      <c r="E5" s="136">
        <v>13.151927437641723</v>
      </c>
      <c r="F5" s="136">
        <v>11.719128329297822</v>
      </c>
      <c r="G5" s="136">
        <v>10.867537313432836</v>
      </c>
      <c r="H5" s="136">
        <v>10.689495603887089</v>
      </c>
    </row>
    <row r="6" spans="1:8">
      <c r="A6" s="135" t="s">
        <v>191</v>
      </c>
      <c r="B6" s="136">
        <v>33.114754098360656</v>
      </c>
      <c r="C6" s="136">
        <v>33.645693886657739</v>
      </c>
      <c r="D6" s="136">
        <v>31.872693726937271</v>
      </c>
      <c r="E6" s="136">
        <v>33.696145124716551</v>
      </c>
      <c r="F6" s="136">
        <v>32.009685230024218</v>
      </c>
      <c r="G6" s="136">
        <v>29.291044776119403</v>
      </c>
      <c r="H6" s="136">
        <v>29.754743174456269</v>
      </c>
    </row>
    <row r="7" spans="1:8">
      <c r="A7" s="135" t="s">
        <v>192</v>
      </c>
      <c r="B7" s="136">
        <v>30.655737704918035</v>
      </c>
      <c r="C7" s="136">
        <v>33.511825078090141</v>
      </c>
      <c r="D7" s="136">
        <v>34.547970479704794</v>
      </c>
      <c r="E7" s="136">
        <v>32.063492063492063</v>
      </c>
      <c r="F7" s="136">
        <v>31.573849878934627</v>
      </c>
      <c r="G7" s="136">
        <v>29.757462686567163</v>
      </c>
      <c r="H7" s="136">
        <v>33.456732993984268</v>
      </c>
    </row>
    <row r="8" spans="1:8">
      <c r="A8" s="135" t="s">
        <v>193</v>
      </c>
      <c r="B8" s="136">
        <v>5.081967213114754</v>
      </c>
      <c r="C8" s="136">
        <v>6.7380633645693884</v>
      </c>
      <c r="D8" s="136">
        <v>6.1346863468634689</v>
      </c>
      <c r="E8" s="136">
        <v>6.9387755102040813</v>
      </c>
      <c r="F8" s="136">
        <v>8.3292978208232444</v>
      </c>
      <c r="G8" s="136">
        <v>13.619402985074625</v>
      </c>
      <c r="H8" s="136">
        <v>11.846367422489589</v>
      </c>
    </row>
    <row r="9" spans="1:8">
      <c r="A9" s="135" t="s">
        <v>194</v>
      </c>
      <c r="B9" s="136">
        <v>3.1967213114754101</v>
      </c>
      <c r="C9" s="136">
        <v>3.7929495760821061</v>
      </c>
      <c r="D9" s="136">
        <v>3.6439114391143912</v>
      </c>
      <c r="E9" s="136">
        <v>4.7619047619047619</v>
      </c>
      <c r="F9" s="136">
        <v>5.9564164648910412</v>
      </c>
      <c r="G9" s="136">
        <v>9.375</v>
      </c>
      <c r="H9" s="136">
        <v>6.2471078204534942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showGridLines="0" workbookViewId="0">
      <selection activeCell="S33" sqref="S33"/>
    </sheetView>
  </sheetViews>
  <sheetFormatPr defaultColWidth="9.07421875" defaultRowHeight="14.6"/>
  <cols>
    <col min="1" max="1" width="20.3046875" style="55" customWidth="1"/>
    <col min="2" max="8" width="9.3046875" style="55" customWidth="1"/>
    <col min="9" max="16384" width="9.07421875" style="55"/>
  </cols>
  <sheetData>
    <row r="2" spans="1:8" ht="29.15">
      <c r="A2" s="128" t="s">
        <v>200</v>
      </c>
      <c r="B2" s="128"/>
      <c r="C2" s="128"/>
      <c r="D2" s="128"/>
      <c r="E2" s="128"/>
      <c r="F2" s="128"/>
      <c r="G2" s="128"/>
      <c r="H2" s="128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19.868995633187772</v>
      </c>
      <c r="C4" s="136">
        <v>20.582226762002044</v>
      </c>
      <c r="D4" s="136">
        <v>18.311466058185967</v>
      </c>
      <c r="E4" s="136">
        <v>17.159763313609467</v>
      </c>
      <c r="F4" s="136">
        <v>16.273849607182939</v>
      </c>
      <c r="G4" s="136">
        <v>14.935429533969682</v>
      </c>
      <c r="H4" s="136">
        <v>12.526315789473685</v>
      </c>
    </row>
    <row r="5" spans="1:8">
      <c r="A5" s="135" t="s">
        <v>190</v>
      </c>
      <c r="B5" s="136">
        <v>22.379912663755459</v>
      </c>
      <c r="C5" s="136">
        <v>18.896833503575078</v>
      </c>
      <c r="D5" s="136">
        <v>17.855105533371361</v>
      </c>
      <c r="E5" s="136">
        <v>17.536309844002151</v>
      </c>
      <c r="F5" s="136">
        <v>18.630751964085299</v>
      </c>
      <c r="G5" s="136">
        <v>16.563728242560362</v>
      </c>
      <c r="H5" s="136">
        <v>15.947368421052632</v>
      </c>
    </row>
    <row r="6" spans="1:8">
      <c r="A6" s="135" t="s">
        <v>191</v>
      </c>
      <c r="B6" s="136">
        <v>27.729257641921397</v>
      </c>
      <c r="C6" s="136">
        <v>27.579162410623088</v>
      </c>
      <c r="D6" s="136">
        <v>30.576155162578434</v>
      </c>
      <c r="E6" s="136">
        <v>31.737493275954815</v>
      </c>
      <c r="F6" s="136">
        <v>28.675645342312009</v>
      </c>
      <c r="G6" s="136">
        <v>29.533969679955085</v>
      </c>
      <c r="H6" s="136">
        <v>29.684210526315791</v>
      </c>
    </row>
    <row r="7" spans="1:8">
      <c r="A7" s="135" t="s">
        <v>192</v>
      </c>
      <c r="B7" s="136">
        <v>27.3471615720524</v>
      </c>
      <c r="C7" s="136">
        <v>30.64351378958121</v>
      </c>
      <c r="D7" s="136">
        <v>28.86480319452367</v>
      </c>
      <c r="E7" s="136">
        <v>28.778913394298009</v>
      </c>
      <c r="F7" s="136">
        <v>27.160493827160494</v>
      </c>
      <c r="G7" s="136">
        <v>27.344188658057273</v>
      </c>
      <c r="H7" s="136">
        <v>28.210526315789473</v>
      </c>
    </row>
    <row r="8" spans="1:8">
      <c r="A8" s="135" t="s">
        <v>193</v>
      </c>
      <c r="B8" s="136">
        <v>1.5829694323144106</v>
      </c>
      <c r="C8" s="136">
        <v>1.3789581205311543</v>
      </c>
      <c r="D8" s="136">
        <v>2.8522532800912721</v>
      </c>
      <c r="E8" s="136">
        <v>3.0123722431414741</v>
      </c>
      <c r="F8" s="136">
        <v>5.8361391694725029</v>
      </c>
      <c r="G8" s="136">
        <v>7.4677147669848409</v>
      </c>
      <c r="H8" s="136">
        <v>8.2631578947368425</v>
      </c>
    </row>
    <row r="9" spans="1:8">
      <c r="A9" s="135" t="s">
        <v>194</v>
      </c>
      <c r="B9" s="136">
        <v>1.0917030567685588</v>
      </c>
      <c r="C9" s="136">
        <v>0.91930541368743623</v>
      </c>
      <c r="D9" s="136">
        <v>1.5402167712492869</v>
      </c>
      <c r="E9" s="136">
        <v>1.7751479289940828</v>
      </c>
      <c r="F9" s="136">
        <v>3.4231200897867562</v>
      </c>
      <c r="G9" s="136">
        <v>4.1549691184727688</v>
      </c>
      <c r="H9" s="136">
        <v>5.3684210526315788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S33" sqref="S33"/>
    </sheetView>
  </sheetViews>
  <sheetFormatPr defaultColWidth="9.07421875" defaultRowHeight="14.6"/>
  <cols>
    <col min="1" max="1" width="16.84375" style="55" customWidth="1"/>
    <col min="2" max="2" width="8.69140625" style="55" customWidth="1"/>
    <col min="3" max="8" width="9.3046875" style="55" customWidth="1"/>
    <col min="9" max="16384" width="9.07421875" style="55"/>
  </cols>
  <sheetData>
    <row r="2" spans="1:8" ht="29.15">
      <c r="A2" s="128" t="s">
        <v>201</v>
      </c>
      <c r="B2" s="128"/>
      <c r="C2" s="128"/>
      <c r="D2" s="128"/>
      <c r="E2" s="128"/>
      <c r="F2" s="128"/>
      <c r="G2" s="128"/>
      <c r="H2" s="128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17.010309278350515</v>
      </c>
      <c r="C4" s="136">
        <v>8.905852417302798</v>
      </c>
      <c r="D4" s="136">
        <v>10.41095890410959</v>
      </c>
      <c r="E4" s="136">
        <v>8.0428954423592494</v>
      </c>
      <c r="F4" s="136">
        <v>9.3198992443324933</v>
      </c>
      <c r="G4" s="136">
        <v>9.1334894613583142</v>
      </c>
      <c r="H4" s="136">
        <v>9.5823095823095823</v>
      </c>
    </row>
    <row r="5" spans="1:8">
      <c r="A5" s="135" t="s">
        <v>190</v>
      </c>
      <c r="B5" s="136">
        <v>13.917525773195877</v>
      </c>
      <c r="C5" s="136">
        <v>16.030534351145036</v>
      </c>
      <c r="D5" s="136">
        <v>15.068493150684931</v>
      </c>
      <c r="E5" s="136">
        <v>9.9195710455764079</v>
      </c>
      <c r="F5" s="136">
        <v>10.831234256926951</v>
      </c>
      <c r="G5" s="136">
        <v>9.1334894613583142</v>
      </c>
      <c r="H5" s="136">
        <v>12.530712530712529</v>
      </c>
    </row>
    <row r="6" spans="1:8">
      <c r="A6" s="135" t="s">
        <v>191</v>
      </c>
      <c r="B6" s="136">
        <v>33.24742268041237</v>
      </c>
      <c r="C6" s="136">
        <v>35.623409669211192</v>
      </c>
      <c r="D6" s="136">
        <v>30.958904109589042</v>
      </c>
      <c r="E6" s="136">
        <v>29.490616621983914</v>
      </c>
      <c r="F6" s="136">
        <v>29.219143576826195</v>
      </c>
      <c r="G6" s="136">
        <v>29.742388758782205</v>
      </c>
      <c r="H6" s="136">
        <v>33.415233415233416</v>
      </c>
    </row>
    <row r="7" spans="1:8">
      <c r="A7" s="135" t="s">
        <v>192</v>
      </c>
      <c r="B7" s="136">
        <v>31.958762886597938</v>
      </c>
      <c r="C7" s="136">
        <v>31.552162849872772</v>
      </c>
      <c r="D7" s="136">
        <v>30.136986301369863</v>
      </c>
      <c r="E7" s="136">
        <v>28.150134048257375</v>
      </c>
      <c r="F7" s="136">
        <v>27.204030226700251</v>
      </c>
      <c r="G7" s="136">
        <v>29.508196721311478</v>
      </c>
      <c r="H7" s="136">
        <v>28.5012285012285</v>
      </c>
    </row>
    <row r="8" spans="1:8">
      <c r="A8" s="135" t="s">
        <v>193</v>
      </c>
      <c r="B8" s="136">
        <v>1.5463917525773196</v>
      </c>
      <c r="C8" s="136">
        <v>4.325699745547074</v>
      </c>
      <c r="D8" s="136">
        <v>8.2191780821917817</v>
      </c>
      <c r="E8" s="136">
        <v>11.796246648793566</v>
      </c>
      <c r="F8" s="136">
        <v>13.853904282115868</v>
      </c>
      <c r="G8" s="136">
        <v>16.861826697892273</v>
      </c>
      <c r="H8" s="136">
        <v>10.319410319410318</v>
      </c>
    </row>
    <row r="9" spans="1:8">
      <c r="A9" s="135" t="s">
        <v>194</v>
      </c>
      <c r="B9" s="136">
        <v>2.3195876288659796</v>
      </c>
      <c r="C9" s="136">
        <v>3.5623409669211195</v>
      </c>
      <c r="D9" s="136">
        <v>5.2054794520547949</v>
      </c>
      <c r="E9" s="136">
        <v>12.600536193029491</v>
      </c>
      <c r="F9" s="136">
        <v>9.5717884130982362</v>
      </c>
      <c r="G9" s="136">
        <v>5.6206088992974248</v>
      </c>
      <c r="H9" s="136">
        <v>5.6511056511056506</v>
      </c>
    </row>
    <row r="10" spans="1:8">
      <c r="A10" s="137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S33" sqref="S33"/>
    </sheetView>
  </sheetViews>
  <sheetFormatPr defaultColWidth="9.07421875" defaultRowHeight="14.6"/>
  <cols>
    <col min="1" max="1" width="17.07421875" style="55" customWidth="1"/>
    <col min="2" max="8" width="9.3046875" style="55" customWidth="1"/>
    <col min="9" max="16384" width="9.07421875" style="55"/>
  </cols>
  <sheetData>
    <row r="2" spans="1:8">
      <c r="A2" s="63" t="s">
        <v>202</v>
      </c>
      <c r="B2" s="63"/>
      <c r="C2" s="63"/>
      <c r="D2" s="63"/>
      <c r="E2" s="63"/>
      <c r="F2" s="63"/>
      <c r="G2" s="63"/>
      <c r="H2" s="63"/>
    </row>
    <row r="3" spans="1:8">
      <c r="A3" s="133"/>
      <c r="B3" s="134" t="s">
        <v>133</v>
      </c>
      <c r="C3" s="134" t="s">
        <v>134</v>
      </c>
      <c r="D3" s="134" t="s">
        <v>135</v>
      </c>
      <c r="E3" s="134" t="s">
        <v>136</v>
      </c>
      <c r="F3" s="134" t="s">
        <v>137</v>
      </c>
      <c r="G3" s="134" t="s">
        <v>138</v>
      </c>
      <c r="H3" s="134" t="s">
        <v>139</v>
      </c>
    </row>
    <row r="4" spans="1:8">
      <c r="A4" s="135" t="s">
        <v>189</v>
      </c>
      <c r="B4" s="136">
        <v>14.620466159790601</v>
      </c>
      <c r="C4" s="136">
        <v>11.932032724984266</v>
      </c>
      <c r="D4" s="136">
        <v>11.430069471752523</v>
      </c>
      <c r="E4" s="136">
        <v>10.469361147327248</v>
      </c>
      <c r="F4" s="136">
        <v>11.048566566304491</v>
      </c>
      <c r="G4" s="136">
        <v>9.2197659297789336</v>
      </c>
      <c r="H4" s="136">
        <v>8.328146396116022</v>
      </c>
    </row>
    <row r="5" spans="1:8">
      <c r="A5" s="135" t="s">
        <v>190</v>
      </c>
      <c r="B5" s="136">
        <v>15.143961111803565</v>
      </c>
      <c r="C5" s="136">
        <v>12.649465072372561</v>
      </c>
      <c r="D5" s="136">
        <v>12.203434263992659</v>
      </c>
      <c r="E5" s="136">
        <v>12.294654498044329</v>
      </c>
      <c r="F5" s="136">
        <v>12.69799712004189</v>
      </c>
      <c r="G5" s="136">
        <v>11.65149544863459</v>
      </c>
      <c r="H5" s="136">
        <v>11.838665504792731</v>
      </c>
    </row>
    <row r="6" spans="1:8">
      <c r="A6" s="135" t="s">
        <v>191</v>
      </c>
      <c r="B6" s="136">
        <v>33.665711080643149</v>
      </c>
      <c r="C6" s="136">
        <v>33.089993706733793</v>
      </c>
      <c r="D6" s="136">
        <v>33.058067898807181</v>
      </c>
      <c r="E6" s="136">
        <v>33.898305084745765</v>
      </c>
      <c r="F6" s="136">
        <v>32.268621547322951</v>
      </c>
      <c r="G6" s="136">
        <v>31.222366710013002</v>
      </c>
      <c r="H6" s="136">
        <v>31.20876384912237</v>
      </c>
    </row>
    <row r="7" spans="1:8">
      <c r="A7" s="135" t="s">
        <v>192</v>
      </c>
      <c r="B7" s="136">
        <v>31.073164651626573</v>
      </c>
      <c r="C7" s="136">
        <v>33.731906859660164</v>
      </c>
      <c r="D7" s="136">
        <v>33.569275134355742</v>
      </c>
      <c r="E7" s="136">
        <v>31.79921773142112</v>
      </c>
      <c r="F7" s="136">
        <v>30.318104463935068</v>
      </c>
      <c r="G7" s="136">
        <v>29.128738621586475</v>
      </c>
      <c r="H7" s="136">
        <v>29.901655670359766</v>
      </c>
    </row>
    <row r="8" spans="1:8">
      <c r="A8" s="135" t="s">
        <v>193</v>
      </c>
      <c r="B8" s="136">
        <v>3.4151813536083759</v>
      </c>
      <c r="C8" s="136">
        <v>5.4751415984896159</v>
      </c>
      <c r="D8" s="136">
        <v>6.0558395595753041</v>
      </c>
      <c r="E8" s="136">
        <v>6.8187744458930899</v>
      </c>
      <c r="F8" s="136">
        <v>8.7315093598638569</v>
      </c>
      <c r="G8" s="136">
        <v>11.846553966189855</v>
      </c>
      <c r="H8" s="136">
        <v>12.174779036474543</v>
      </c>
    </row>
    <row r="9" spans="1:8">
      <c r="A9" s="135" t="s">
        <v>194</v>
      </c>
      <c r="B9" s="136">
        <v>2.0815156425277328</v>
      </c>
      <c r="C9" s="136">
        <v>3.1214600377595971</v>
      </c>
      <c r="D9" s="136">
        <v>3.6833136715165811</v>
      </c>
      <c r="E9" s="136">
        <v>4.7196870925684484</v>
      </c>
      <c r="F9" s="136">
        <v>4.9352009425317451</v>
      </c>
      <c r="G9" s="136">
        <v>6.9310793237971389</v>
      </c>
      <c r="H9" s="136">
        <v>6.5479895431345696</v>
      </c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7"/>
  <sheetViews>
    <sheetView showZeros="0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3046875" style="55" customWidth="1"/>
    <col min="8" max="8" width="11.3046875" style="55" customWidth="1"/>
    <col min="9" max="16384" width="9.07421875" style="55"/>
  </cols>
  <sheetData>
    <row r="2" spans="1:9">
      <c r="A2" s="498" t="s">
        <v>203</v>
      </c>
      <c r="B2" s="498"/>
      <c r="C2" s="498"/>
      <c r="D2" s="498"/>
      <c r="E2" s="498"/>
      <c r="F2" s="498"/>
      <c r="G2" s="498"/>
      <c r="H2" s="498"/>
      <c r="I2" s="498"/>
    </row>
    <row r="3" spans="1:9">
      <c r="A3" s="539" t="s">
        <v>204</v>
      </c>
      <c r="B3" s="540"/>
      <c r="C3" s="540"/>
      <c r="D3" s="540"/>
      <c r="E3" s="540"/>
      <c r="F3" s="540"/>
      <c r="G3" s="540"/>
      <c r="H3" s="540"/>
      <c r="I3" s="541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/>
      <c r="D5" s="142"/>
      <c r="E5" s="142"/>
      <c r="F5" s="142"/>
      <c r="G5" s="142"/>
      <c r="H5" s="142">
        <f>SUM(B5:G5)</f>
        <v>0</v>
      </c>
      <c r="I5" s="535">
        <f>SUM(H5:H6)</f>
        <v>0</v>
      </c>
    </row>
    <row r="6" spans="1:9">
      <c r="A6" s="536"/>
      <c r="B6" s="140" t="s">
        <v>37</v>
      </c>
      <c r="C6" s="144"/>
      <c r="D6" s="144"/>
      <c r="E6" s="144"/>
      <c r="F6" s="144"/>
      <c r="G6" s="144"/>
      <c r="H6" s="144">
        <f t="shared" ref="H6:H26" si="0">SUM(B6:G6)</f>
        <v>0</v>
      </c>
      <c r="I6" s="535"/>
    </row>
    <row r="7" spans="1:9">
      <c r="A7" s="536" t="s">
        <v>148</v>
      </c>
      <c r="B7" s="141" t="s">
        <v>36</v>
      </c>
      <c r="C7" s="142"/>
      <c r="D7" s="142"/>
      <c r="E7" s="142"/>
      <c r="F7" s="142"/>
      <c r="G7" s="142"/>
      <c r="H7" s="142">
        <f t="shared" si="0"/>
        <v>0</v>
      </c>
      <c r="I7" s="535">
        <f t="shared" ref="I7" si="1">SUM(H7:H8)</f>
        <v>0</v>
      </c>
    </row>
    <row r="8" spans="1:9">
      <c r="A8" s="536"/>
      <c r="B8" s="140" t="s">
        <v>37</v>
      </c>
      <c r="C8" s="144"/>
      <c r="D8" s="144"/>
      <c r="E8" s="144"/>
      <c r="F8" s="144"/>
      <c r="G8" s="144"/>
      <c r="H8" s="144">
        <f t="shared" si="0"/>
        <v>0</v>
      </c>
      <c r="I8" s="535"/>
    </row>
    <row r="9" spans="1:9">
      <c r="A9" s="536" t="s">
        <v>149</v>
      </c>
      <c r="B9" s="141" t="s">
        <v>36</v>
      </c>
      <c r="C9" s="142"/>
      <c r="D9" s="142"/>
      <c r="E9" s="142"/>
      <c r="F9" s="142"/>
      <c r="G9" s="142"/>
      <c r="H9" s="142">
        <f t="shared" si="0"/>
        <v>0</v>
      </c>
      <c r="I9" s="535">
        <f t="shared" ref="I9" si="2">SUM(H9:H10)</f>
        <v>0</v>
      </c>
    </row>
    <row r="10" spans="1:9">
      <c r="A10" s="536"/>
      <c r="B10" s="140" t="s">
        <v>37</v>
      </c>
      <c r="C10" s="144"/>
      <c r="D10" s="144"/>
      <c r="E10" s="144"/>
      <c r="F10" s="144"/>
      <c r="G10" s="144"/>
      <c r="H10" s="144">
        <f t="shared" si="0"/>
        <v>0</v>
      </c>
      <c r="I10" s="535"/>
    </row>
    <row r="11" spans="1:9">
      <c r="A11" s="536" t="s">
        <v>150</v>
      </c>
      <c r="B11" s="141" t="s">
        <v>36</v>
      </c>
      <c r="C11" s="142"/>
      <c r="D11" s="142"/>
      <c r="E11" s="142"/>
      <c r="F11" s="142"/>
      <c r="G11" s="142"/>
      <c r="H11" s="142">
        <f t="shared" si="0"/>
        <v>0</v>
      </c>
      <c r="I11" s="535">
        <f t="shared" ref="I11" si="3">SUM(H11:H12)</f>
        <v>0</v>
      </c>
    </row>
    <row r="12" spans="1:9">
      <c r="A12" s="536"/>
      <c r="B12" s="140" t="s">
        <v>37</v>
      </c>
      <c r="C12" s="144"/>
      <c r="D12" s="144"/>
      <c r="E12" s="144"/>
      <c r="F12" s="144"/>
      <c r="G12" s="144"/>
      <c r="H12" s="144">
        <f t="shared" si="0"/>
        <v>0</v>
      </c>
      <c r="I12" s="535"/>
    </row>
    <row r="13" spans="1:9">
      <c r="A13" s="536" t="s">
        <v>151</v>
      </c>
      <c r="B13" s="141" t="s">
        <v>36</v>
      </c>
      <c r="C13" s="142"/>
      <c r="D13" s="142"/>
      <c r="E13" s="142"/>
      <c r="F13" s="142"/>
      <c r="G13" s="142"/>
      <c r="H13" s="142">
        <f t="shared" si="0"/>
        <v>0</v>
      </c>
      <c r="I13" s="535">
        <f t="shared" ref="I13" si="4">SUM(H13:H14)</f>
        <v>0</v>
      </c>
    </row>
    <row r="14" spans="1:9">
      <c r="A14" s="536"/>
      <c r="B14" s="140" t="s">
        <v>37</v>
      </c>
      <c r="C14" s="144"/>
      <c r="D14" s="144"/>
      <c r="E14" s="144"/>
      <c r="F14" s="144"/>
      <c r="G14" s="144"/>
      <c r="H14" s="144">
        <f t="shared" si="0"/>
        <v>0</v>
      </c>
      <c r="I14" s="535"/>
    </row>
    <row r="15" spans="1:9">
      <c r="A15" s="536" t="s">
        <v>152</v>
      </c>
      <c r="B15" s="141" t="s">
        <v>36</v>
      </c>
      <c r="C15" s="142"/>
      <c r="D15" s="142"/>
      <c r="E15" s="142"/>
      <c r="F15" s="142"/>
      <c r="G15" s="142"/>
      <c r="H15" s="142">
        <f t="shared" si="0"/>
        <v>0</v>
      </c>
      <c r="I15" s="535">
        <f t="shared" ref="I15" si="5">SUM(H15:H16)</f>
        <v>0</v>
      </c>
    </row>
    <row r="16" spans="1:9">
      <c r="A16" s="536"/>
      <c r="B16" s="140" t="s">
        <v>37</v>
      </c>
      <c r="C16" s="144"/>
      <c r="D16" s="144"/>
      <c r="E16" s="144"/>
      <c r="F16" s="144"/>
      <c r="G16" s="144"/>
      <c r="H16" s="144">
        <f t="shared" si="0"/>
        <v>0</v>
      </c>
      <c r="I16" s="535"/>
    </row>
    <row r="17" spans="1:9">
      <c r="A17" s="536" t="s">
        <v>211</v>
      </c>
      <c r="B17" s="141" t="s">
        <v>36</v>
      </c>
      <c r="C17" s="142"/>
      <c r="D17" s="142"/>
      <c r="E17" s="142"/>
      <c r="F17" s="142"/>
      <c r="G17" s="142"/>
      <c r="H17" s="142">
        <f t="shared" si="0"/>
        <v>0</v>
      </c>
      <c r="I17" s="535">
        <f t="shared" ref="I17" si="6">SUM(H17:H18)</f>
        <v>0</v>
      </c>
    </row>
    <row r="18" spans="1:9">
      <c r="A18" s="536"/>
      <c r="B18" s="140" t="s">
        <v>37</v>
      </c>
      <c r="C18" s="144"/>
      <c r="D18" s="144"/>
      <c r="E18" s="144"/>
      <c r="F18" s="144"/>
      <c r="G18" s="144"/>
      <c r="H18" s="144">
        <f t="shared" si="0"/>
        <v>0</v>
      </c>
      <c r="I18" s="535"/>
    </row>
    <row r="19" spans="1:9">
      <c r="A19" s="536" t="s">
        <v>212</v>
      </c>
      <c r="B19" s="141" t="s">
        <v>36</v>
      </c>
      <c r="C19" s="142"/>
      <c r="D19" s="142"/>
      <c r="E19" s="142"/>
      <c r="F19" s="142"/>
      <c r="G19" s="142"/>
      <c r="H19" s="142">
        <f t="shared" si="0"/>
        <v>0</v>
      </c>
      <c r="I19" s="535">
        <f t="shared" ref="I19" si="7">SUM(H19:H20)</f>
        <v>0</v>
      </c>
    </row>
    <row r="20" spans="1:9">
      <c r="A20" s="536"/>
      <c r="B20" s="140" t="s">
        <v>37</v>
      </c>
      <c r="C20" s="144"/>
      <c r="D20" s="144"/>
      <c r="E20" s="144"/>
      <c r="F20" s="144"/>
      <c r="G20" s="144"/>
      <c r="H20" s="144">
        <f t="shared" si="0"/>
        <v>0</v>
      </c>
      <c r="I20" s="535"/>
    </row>
    <row r="21" spans="1:9">
      <c r="A21" s="536" t="s">
        <v>213</v>
      </c>
      <c r="B21" s="141" t="s">
        <v>36</v>
      </c>
      <c r="C21" s="142"/>
      <c r="D21" s="142"/>
      <c r="E21" s="142"/>
      <c r="F21" s="142"/>
      <c r="G21" s="142"/>
      <c r="H21" s="142">
        <f t="shared" si="0"/>
        <v>0</v>
      </c>
      <c r="I21" s="535">
        <f t="shared" ref="I21" si="8">SUM(H21:H22)</f>
        <v>0</v>
      </c>
    </row>
    <row r="22" spans="1:9">
      <c r="A22" s="536"/>
      <c r="B22" s="140" t="s">
        <v>37</v>
      </c>
      <c r="C22" s="144"/>
      <c r="D22" s="144"/>
      <c r="E22" s="144"/>
      <c r="F22" s="144"/>
      <c r="G22" s="144"/>
      <c r="H22" s="144">
        <f t="shared" si="0"/>
        <v>0</v>
      </c>
      <c r="I22" s="535"/>
    </row>
    <row r="23" spans="1:9">
      <c r="A23" s="536" t="s">
        <v>214</v>
      </c>
      <c r="B23" s="141" t="s">
        <v>36</v>
      </c>
      <c r="C23" s="142"/>
      <c r="D23" s="142"/>
      <c r="E23" s="142"/>
      <c r="F23" s="142"/>
      <c r="G23" s="142"/>
      <c r="H23" s="142">
        <f t="shared" si="0"/>
        <v>0</v>
      </c>
      <c r="I23" s="535">
        <f t="shared" ref="I23" si="9">SUM(H23:H24)</f>
        <v>0</v>
      </c>
    </row>
    <row r="24" spans="1:9">
      <c r="A24" s="536"/>
      <c r="B24" s="140" t="s">
        <v>37</v>
      </c>
      <c r="C24" s="144"/>
      <c r="D24" s="144"/>
      <c r="E24" s="144"/>
      <c r="F24" s="144"/>
      <c r="G24" s="144"/>
      <c r="H24" s="144">
        <f t="shared" si="0"/>
        <v>0</v>
      </c>
      <c r="I24" s="535"/>
    </row>
    <row r="25" spans="1:9">
      <c r="A25" s="536" t="s">
        <v>118</v>
      </c>
      <c r="B25" s="141" t="s">
        <v>36</v>
      </c>
      <c r="C25" s="142"/>
      <c r="D25" s="142"/>
      <c r="E25" s="142"/>
      <c r="F25" s="142"/>
      <c r="G25" s="142"/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/>
      <c r="D26" s="144"/>
      <c r="E26" s="144"/>
      <c r="F26" s="144"/>
      <c r="G26" s="144"/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0</v>
      </c>
      <c r="D27" s="142">
        <f t="shared" ref="D27:H28" si="11">SUM(D5,D7,D9,D11,D13,D15,D17,D19,D21,D23,D25,)</f>
        <v>0</v>
      </c>
      <c r="E27" s="142">
        <f t="shared" si="11"/>
        <v>0</v>
      </c>
      <c r="F27" s="142">
        <f t="shared" si="11"/>
        <v>0</v>
      </c>
      <c r="G27" s="142">
        <f t="shared" si="11"/>
        <v>0</v>
      </c>
      <c r="H27" s="142">
        <f t="shared" si="11"/>
        <v>0</v>
      </c>
      <c r="I27" s="535">
        <f>SUM(H27:H28)</f>
        <v>0</v>
      </c>
    </row>
    <row r="28" spans="1:9">
      <c r="A28" s="534"/>
      <c r="B28" s="140" t="s">
        <v>37</v>
      </c>
      <c r="C28" s="144">
        <f>SUM(C6,C8,C10,C12,C14,C16,C18,C20,C22,C24,C26,)</f>
        <v>0</v>
      </c>
      <c r="D28" s="144">
        <f t="shared" si="11"/>
        <v>0</v>
      </c>
      <c r="E28" s="144">
        <f t="shared" si="11"/>
        <v>0</v>
      </c>
      <c r="F28" s="144">
        <f t="shared" si="11"/>
        <v>0</v>
      </c>
      <c r="G28" s="144">
        <f t="shared" si="11"/>
        <v>0</v>
      </c>
      <c r="H28" s="144">
        <f t="shared" si="11"/>
        <v>0</v>
      </c>
      <c r="I28" s="535"/>
    </row>
    <row r="29" spans="1:9">
      <c r="A29" s="534"/>
      <c r="B29" s="145" t="s">
        <v>38</v>
      </c>
      <c r="C29" s="143">
        <f>SUM(C27:C28)</f>
        <v>0</v>
      </c>
      <c r="D29" s="143">
        <f t="shared" ref="D29:H29" si="12">SUM(D27:D28)</f>
        <v>0</v>
      </c>
      <c r="E29" s="143">
        <f t="shared" si="12"/>
        <v>0</v>
      </c>
      <c r="F29" s="143">
        <f t="shared" si="12"/>
        <v>0</v>
      </c>
      <c r="G29" s="143">
        <f t="shared" si="12"/>
        <v>0</v>
      </c>
      <c r="H29" s="143">
        <f t="shared" si="12"/>
        <v>0</v>
      </c>
      <c r="I29" s="93"/>
    </row>
    <row r="30" spans="1:9">
      <c r="A30" s="94"/>
      <c r="B30" s="94"/>
      <c r="C30" s="96"/>
      <c r="D30" s="96"/>
      <c r="E30" s="96"/>
      <c r="F30" s="96"/>
      <c r="G30" s="96"/>
      <c r="H30" s="96"/>
      <c r="I30" s="93"/>
    </row>
    <row r="31" spans="1:9">
      <c r="A31" s="94"/>
      <c r="B31" s="94"/>
      <c r="C31" s="96"/>
      <c r="D31" s="96"/>
      <c r="E31" s="96"/>
      <c r="F31" s="96"/>
      <c r="G31" s="95"/>
      <c r="H31" s="96"/>
      <c r="I31" s="97"/>
    </row>
    <row r="32" spans="1:9">
      <c r="A32" s="538" t="s">
        <v>215</v>
      </c>
      <c r="B32" s="538"/>
      <c r="C32" s="538"/>
      <c r="D32" s="538"/>
      <c r="E32" s="538"/>
      <c r="F32" s="538"/>
      <c r="G32" s="538"/>
      <c r="H32" s="538"/>
      <c r="I32" s="538"/>
    </row>
    <row r="33" spans="1:9">
      <c r="A33" s="146" t="s">
        <v>132</v>
      </c>
      <c r="B33" s="146" t="s">
        <v>111</v>
      </c>
      <c r="C33" s="147" t="s">
        <v>205</v>
      </c>
      <c r="D33" s="147" t="s">
        <v>206</v>
      </c>
      <c r="E33" s="147" t="s">
        <v>207</v>
      </c>
      <c r="F33" s="147" t="s">
        <v>208</v>
      </c>
      <c r="G33" s="147" t="s">
        <v>209</v>
      </c>
      <c r="H33" s="147" t="s">
        <v>140</v>
      </c>
      <c r="I33" s="147" t="s">
        <v>3</v>
      </c>
    </row>
    <row r="34" spans="1:9">
      <c r="A34" s="536" t="s">
        <v>210</v>
      </c>
      <c r="B34" s="141" t="s">
        <v>36</v>
      </c>
      <c r="C34" s="142"/>
      <c r="D34" s="142"/>
      <c r="E34" s="142"/>
      <c r="F34" s="142"/>
      <c r="G34" s="142"/>
      <c r="H34" s="142">
        <f>SUM(B34:G34)</f>
        <v>0</v>
      </c>
      <c r="I34" s="535">
        <f>SUM(H34:H35)</f>
        <v>0</v>
      </c>
    </row>
    <row r="35" spans="1:9">
      <c r="A35" s="536"/>
      <c r="B35" s="140" t="s">
        <v>37</v>
      </c>
      <c r="C35" s="144"/>
      <c r="D35" s="144"/>
      <c r="E35" s="144"/>
      <c r="F35" s="144"/>
      <c r="G35" s="144"/>
      <c r="H35" s="144">
        <f t="shared" ref="H35:H55" si="13">SUM(B35:G35)</f>
        <v>0</v>
      </c>
      <c r="I35" s="535"/>
    </row>
    <row r="36" spans="1:9">
      <c r="A36" s="536" t="s">
        <v>148</v>
      </c>
      <c r="B36" s="141" t="s">
        <v>36</v>
      </c>
      <c r="C36" s="142"/>
      <c r="D36" s="142"/>
      <c r="E36" s="142"/>
      <c r="F36" s="142"/>
      <c r="G36" s="142"/>
      <c r="H36" s="142">
        <f t="shared" si="13"/>
        <v>0</v>
      </c>
      <c r="I36" s="535">
        <f t="shared" ref="I36" si="14">SUM(H36:H37)</f>
        <v>0</v>
      </c>
    </row>
    <row r="37" spans="1:9">
      <c r="A37" s="536"/>
      <c r="B37" s="140" t="s">
        <v>37</v>
      </c>
      <c r="C37" s="144"/>
      <c r="D37" s="144"/>
      <c r="E37" s="144"/>
      <c r="F37" s="144"/>
      <c r="G37" s="144"/>
      <c r="H37" s="144">
        <f t="shared" si="13"/>
        <v>0</v>
      </c>
      <c r="I37" s="535"/>
    </row>
    <row r="38" spans="1:9">
      <c r="A38" s="536" t="s">
        <v>149</v>
      </c>
      <c r="B38" s="141" t="s">
        <v>36</v>
      </c>
      <c r="C38" s="142"/>
      <c r="D38" s="142"/>
      <c r="E38" s="142"/>
      <c r="F38" s="142"/>
      <c r="G38" s="142"/>
      <c r="H38" s="142">
        <f t="shared" si="13"/>
        <v>0</v>
      </c>
      <c r="I38" s="535">
        <f t="shared" ref="I38" si="15">SUM(H38:H39)</f>
        <v>0</v>
      </c>
    </row>
    <row r="39" spans="1:9">
      <c r="A39" s="536"/>
      <c r="B39" s="140" t="s">
        <v>37</v>
      </c>
      <c r="C39" s="144"/>
      <c r="D39" s="144"/>
      <c r="E39" s="144"/>
      <c r="F39" s="144"/>
      <c r="G39" s="144"/>
      <c r="H39" s="144">
        <f t="shared" si="13"/>
        <v>0</v>
      </c>
      <c r="I39" s="535"/>
    </row>
    <row r="40" spans="1:9">
      <c r="A40" s="536" t="s">
        <v>150</v>
      </c>
      <c r="B40" s="141" t="s">
        <v>36</v>
      </c>
      <c r="C40" s="142"/>
      <c r="D40" s="142"/>
      <c r="E40" s="142"/>
      <c r="F40" s="142"/>
      <c r="G40" s="142"/>
      <c r="H40" s="142">
        <f t="shared" si="13"/>
        <v>0</v>
      </c>
      <c r="I40" s="535">
        <f t="shared" ref="I40" si="16">SUM(H40:H41)</f>
        <v>0</v>
      </c>
    </row>
    <row r="41" spans="1:9">
      <c r="A41" s="536"/>
      <c r="B41" s="140" t="s">
        <v>37</v>
      </c>
      <c r="C41" s="144"/>
      <c r="D41" s="144"/>
      <c r="E41" s="144"/>
      <c r="F41" s="144"/>
      <c r="G41" s="144"/>
      <c r="H41" s="144">
        <f t="shared" si="13"/>
        <v>0</v>
      </c>
      <c r="I41" s="535"/>
    </row>
    <row r="42" spans="1:9">
      <c r="A42" s="536" t="s">
        <v>151</v>
      </c>
      <c r="B42" s="141" t="s">
        <v>36</v>
      </c>
      <c r="C42" s="142"/>
      <c r="D42" s="142"/>
      <c r="E42" s="142"/>
      <c r="F42" s="142"/>
      <c r="G42" s="142"/>
      <c r="H42" s="142">
        <f t="shared" si="13"/>
        <v>0</v>
      </c>
      <c r="I42" s="535">
        <f t="shared" ref="I42" si="17">SUM(H42:H43)</f>
        <v>0</v>
      </c>
    </row>
    <row r="43" spans="1:9">
      <c r="A43" s="536"/>
      <c r="B43" s="140" t="s">
        <v>37</v>
      </c>
      <c r="C43" s="144"/>
      <c r="D43" s="144"/>
      <c r="E43" s="144"/>
      <c r="F43" s="144"/>
      <c r="G43" s="144"/>
      <c r="H43" s="144">
        <f t="shared" si="13"/>
        <v>0</v>
      </c>
      <c r="I43" s="535"/>
    </row>
    <row r="44" spans="1:9">
      <c r="A44" s="536" t="s">
        <v>152</v>
      </c>
      <c r="B44" s="141" t="s">
        <v>36</v>
      </c>
      <c r="C44" s="142"/>
      <c r="D44" s="142"/>
      <c r="E44" s="142"/>
      <c r="F44" s="142"/>
      <c r="G44" s="142"/>
      <c r="H44" s="142">
        <f t="shared" si="13"/>
        <v>0</v>
      </c>
      <c r="I44" s="535">
        <f t="shared" ref="I44" si="18">SUM(H44:H45)</f>
        <v>0</v>
      </c>
    </row>
    <row r="45" spans="1:9">
      <c r="A45" s="536"/>
      <c r="B45" s="140" t="s">
        <v>37</v>
      </c>
      <c r="C45" s="144"/>
      <c r="D45" s="144"/>
      <c r="E45" s="144"/>
      <c r="F45" s="144"/>
      <c r="G45" s="144"/>
      <c r="H45" s="144">
        <f t="shared" si="13"/>
        <v>0</v>
      </c>
      <c r="I45" s="535"/>
    </row>
    <row r="46" spans="1:9">
      <c r="A46" s="536" t="s">
        <v>211</v>
      </c>
      <c r="B46" s="141" t="s">
        <v>36</v>
      </c>
      <c r="C46" s="142"/>
      <c r="D46" s="142"/>
      <c r="E46" s="142"/>
      <c r="F46" s="142"/>
      <c r="G46" s="142"/>
      <c r="H46" s="142">
        <f t="shared" si="13"/>
        <v>0</v>
      </c>
      <c r="I46" s="535">
        <f>SUM(H46:H47)</f>
        <v>0</v>
      </c>
    </row>
    <row r="47" spans="1:9">
      <c r="A47" s="536"/>
      <c r="B47" s="140" t="s">
        <v>37</v>
      </c>
      <c r="C47" s="144"/>
      <c r="D47" s="144"/>
      <c r="E47" s="144"/>
      <c r="F47" s="144"/>
      <c r="G47" s="144"/>
      <c r="H47" s="144">
        <f t="shared" si="13"/>
        <v>0</v>
      </c>
      <c r="I47" s="535"/>
    </row>
    <row r="48" spans="1:9">
      <c r="A48" s="536" t="s">
        <v>212</v>
      </c>
      <c r="B48" s="141" t="s">
        <v>36</v>
      </c>
      <c r="C48" s="142"/>
      <c r="D48" s="142"/>
      <c r="E48" s="142"/>
      <c r="F48" s="142"/>
      <c r="G48" s="142"/>
      <c r="H48" s="142">
        <f t="shared" si="13"/>
        <v>0</v>
      </c>
      <c r="I48" s="535">
        <f t="shared" ref="I48" si="19">SUM(H48:H49)</f>
        <v>0</v>
      </c>
    </row>
    <row r="49" spans="1:9">
      <c r="A49" s="536"/>
      <c r="B49" s="140" t="s">
        <v>37</v>
      </c>
      <c r="C49" s="144"/>
      <c r="D49" s="144"/>
      <c r="E49" s="144"/>
      <c r="F49" s="144"/>
      <c r="G49" s="144"/>
      <c r="H49" s="144">
        <f t="shared" si="13"/>
        <v>0</v>
      </c>
      <c r="I49" s="535"/>
    </row>
    <row r="50" spans="1:9">
      <c r="A50" s="536" t="s">
        <v>213</v>
      </c>
      <c r="B50" s="141" t="s">
        <v>36</v>
      </c>
      <c r="C50" s="142"/>
      <c r="D50" s="142"/>
      <c r="E50" s="142"/>
      <c r="F50" s="142"/>
      <c r="G50" s="142"/>
      <c r="H50" s="142">
        <f t="shared" si="13"/>
        <v>0</v>
      </c>
      <c r="I50" s="535">
        <f t="shared" ref="I50" si="20">SUM(H50:H51)</f>
        <v>0</v>
      </c>
    </row>
    <row r="51" spans="1:9">
      <c r="A51" s="536"/>
      <c r="B51" s="140" t="s">
        <v>37</v>
      </c>
      <c r="C51" s="144"/>
      <c r="D51" s="144"/>
      <c r="E51" s="144"/>
      <c r="F51" s="144"/>
      <c r="G51" s="144"/>
      <c r="H51" s="144">
        <f t="shared" si="13"/>
        <v>0</v>
      </c>
      <c r="I51" s="535"/>
    </row>
    <row r="52" spans="1:9">
      <c r="A52" s="536" t="s">
        <v>214</v>
      </c>
      <c r="B52" s="141" t="s">
        <v>36</v>
      </c>
      <c r="C52" s="142"/>
      <c r="D52" s="142"/>
      <c r="E52" s="142"/>
      <c r="F52" s="142"/>
      <c r="G52" s="142"/>
      <c r="H52" s="142">
        <f t="shared" si="13"/>
        <v>0</v>
      </c>
      <c r="I52" s="535">
        <f t="shared" ref="I52" si="21">SUM(H52:H53)</f>
        <v>0</v>
      </c>
    </row>
    <row r="53" spans="1:9">
      <c r="A53" s="536"/>
      <c r="B53" s="140" t="s">
        <v>37</v>
      </c>
      <c r="C53" s="144"/>
      <c r="D53" s="144"/>
      <c r="E53" s="144"/>
      <c r="F53" s="144"/>
      <c r="G53" s="144"/>
      <c r="H53" s="144">
        <f t="shared" si="13"/>
        <v>0</v>
      </c>
      <c r="I53" s="535"/>
    </row>
    <row r="54" spans="1:9">
      <c r="A54" s="536" t="s">
        <v>216</v>
      </c>
      <c r="B54" s="141" t="s">
        <v>36</v>
      </c>
      <c r="C54" s="142"/>
      <c r="D54" s="142"/>
      <c r="E54" s="142"/>
      <c r="F54" s="142"/>
      <c r="G54" s="142"/>
      <c r="H54" s="142">
        <f t="shared" si="13"/>
        <v>0</v>
      </c>
      <c r="I54" s="535">
        <f t="shared" ref="I54" si="22">SUM(H54:H55)</f>
        <v>0</v>
      </c>
    </row>
    <row r="55" spans="1:9">
      <c r="A55" s="536"/>
      <c r="B55" s="140" t="s">
        <v>37</v>
      </c>
      <c r="C55" s="144"/>
      <c r="D55" s="144"/>
      <c r="E55" s="144"/>
      <c r="F55" s="144"/>
      <c r="G55" s="144"/>
      <c r="H55" s="144">
        <f t="shared" si="13"/>
        <v>0</v>
      </c>
      <c r="I55" s="535"/>
    </row>
    <row r="56" spans="1:9">
      <c r="A56" s="534" t="s">
        <v>3</v>
      </c>
      <c r="B56" s="141" t="s">
        <v>36</v>
      </c>
      <c r="C56" s="142">
        <f>SUM(C34,C36,C38,C40,C42,C44,C46,C48,C50,C52,C54,)</f>
        <v>0</v>
      </c>
      <c r="D56" s="142">
        <f t="shared" ref="D56:H57" si="23">SUM(D34,D36,D38,D40,D42,D44,D46,D48,D50,D52,D54,)</f>
        <v>0</v>
      </c>
      <c r="E56" s="142">
        <f t="shared" si="23"/>
        <v>0</v>
      </c>
      <c r="F56" s="142">
        <f t="shared" si="23"/>
        <v>0</v>
      </c>
      <c r="G56" s="142">
        <f t="shared" si="23"/>
        <v>0</v>
      </c>
      <c r="H56" s="142">
        <f t="shared" si="23"/>
        <v>0</v>
      </c>
      <c r="I56" s="535">
        <f>SUM(H56:H57)</f>
        <v>0</v>
      </c>
    </row>
    <row r="57" spans="1:9">
      <c r="A57" s="534"/>
      <c r="B57" s="140" t="s">
        <v>37</v>
      </c>
      <c r="C57" s="144">
        <f>SUM(C35,C37,C39,C41,C43,C45,C47,C49,C51,C53,C55,)</f>
        <v>0</v>
      </c>
      <c r="D57" s="144">
        <f t="shared" si="23"/>
        <v>0</v>
      </c>
      <c r="E57" s="144">
        <f t="shared" si="23"/>
        <v>0</v>
      </c>
      <c r="F57" s="144">
        <f t="shared" si="23"/>
        <v>0</v>
      </c>
      <c r="G57" s="144">
        <f t="shared" si="23"/>
        <v>0</v>
      </c>
      <c r="H57" s="144">
        <f t="shared" si="23"/>
        <v>0</v>
      </c>
      <c r="I57" s="535"/>
    </row>
    <row r="58" spans="1:9">
      <c r="A58" s="534"/>
      <c r="B58" s="145" t="s">
        <v>38</v>
      </c>
      <c r="C58" s="143">
        <f>SUM(C56:C57)</f>
        <v>0</v>
      </c>
      <c r="D58" s="143">
        <f t="shared" ref="D58:H58" si="24">SUM(D56:D57)</f>
        <v>0</v>
      </c>
      <c r="E58" s="143">
        <f t="shared" si="24"/>
        <v>0</v>
      </c>
      <c r="F58" s="143">
        <f t="shared" si="24"/>
        <v>0</v>
      </c>
      <c r="G58" s="143">
        <f t="shared" si="24"/>
        <v>0</v>
      </c>
      <c r="H58" s="143">
        <f t="shared" si="24"/>
        <v>0</v>
      </c>
      <c r="I58" s="93"/>
    </row>
    <row r="59" spans="1:9">
      <c r="A59" s="94"/>
      <c r="B59" s="94"/>
      <c r="C59" s="96"/>
      <c r="D59" s="96"/>
      <c r="E59" s="96"/>
      <c r="F59" s="96"/>
      <c r="G59" s="96"/>
      <c r="H59" s="96"/>
      <c r="I59" s="93"/>
    </row>
    <row r="60" spans="1:9">
      <c r="A60" s="94"/>
      <c r="B60" s="94"/>
      <c r="C60" s="95"/>
      <c r="D60" s="95"/>
      <c r="E60" s="95"/>
      <c r="F60" s="95"/>
      <c r="G60" s="95"/>
      <c r="H60" s="96"/>
      <c r="I60" s="97"/>
    </row>
    <row r="61" spans="1:9">
      <c r="A61" s="537" t="s">
        <v>217</v>
      </c>
      <c r="B61" s="537"/>
      <c r="C61" s="537"/>
      <c r="D61" s="537"/>
      <c r="E61" s="537"/>
      <c r="F61" s="537"/>
      <c r="G61" s="537"/>
      <c r="H61" s="537"/>
      <c r="I61" s="537"/>
    </row>
    <row r="62" spans="1:9">
      <c r="A62" s="148" t="s">
        <v>132</v>
      </c>
      <c r="B62" s="148" t="s">
        <v>111</v>
      </c>
      <c r="C62" s="149" t="s">
        <v>205</v>
      </c>
      <c r="D62" s="149" t="s">
        <v>206</v>
      </c>
      <c r="E62" s="149" t="s">
        <v>207</v>
      </c>
      <c r="F62" s="149" t="s">
        <v>208</v>
      </c>
      <c r="G62" s="149" t="s">
        <v>209</v>
      </c>
      <c r="H62" s="149" t="s">
        <v>140</v>
      </c>
      <c r="I62" s="149" t="s">
        <v>3</v>
      </c>
    </row>
    <row r="63" spans="1:9">
      <c r="A63" s="512" t="s">
        <v>210</v>
      </c>
      <c r="B63" s="104" t="s">
        <v>36</v>
      </c>
      <c r="C63" s="105">
        <f t="shared" ref="C63:G78" si="25">SUM(C5,C34,)</f>
        <v>0</v>
      </c>
      <c r="D63" s="105">
        <f t="shared" si="25"/>
        <v>0</v>
      </c>
      <c r="E63" s="105">
        <f t="shared" si="25"/>
        <v>0</v>
      </c>
      <c r="F63" s="105">
        <f t="shared" si="25"/>
        <v>0</v>
      </c>
      <c r="G63" s="105">
        <f t="shared" si="25"/>
        <v>0</v>
      </c>
      <c r="H63" s="105">
        <f>SUM(B63:G63)</f>
        <v>0</v>
      </c>
      <c r="I63" s="535">
        <f>SUM(H63:H64)</f>
        <v>0</v>
      </c>
    </row>
    <row r="64" spans="1:9">
      <c r="A64" s="512"/>
      <c r="B64" s="82" t="s">
        <v>37</v>
      </c>
      <c r="C64" s="85">
        <f t="shared" si="25"/>
        <v>0</v>
      </c>
      <c r="D64" s="85">
        <f t="shared" si="25"/>
        <v>0</v>
      </c>
      <c r="E64" s="85">
        <f t="shared" si="25"/>
        <v>0</v>
      </c>
      <c r="F64" s="85">
        <f t="shared" si="25"/>
        <v>0</v>
      </c>
      <c r="G64" s="85">
        <f t="shared" si="25"/>
        <v>0</v>
      </c>
      <c r="H64" s="85">
        <f t="shared" ref="H64:H84" si="26">SUM(B64:G64)</f>
        <v>0</v>
      </c>
      <c r="I64" s="535"/>
    </row>
    <row r="65" spans="1:9">
      <c r="A65" s="512" t="s">
        <v>148</v>
      </c>
      <c r="B65" s="104" t="s">
        <v>36</v>
      </c>
      <c r="C65" s="105">
        <f t="shared" si="25"/>
        <v>0</v>
      </c>
      <c r="D65" s="105">
        <f t="shared" si="25"/>
        <v>0</v>
      </c>
      <c r="E65" s="105">
        <f t="shared" si="25"/>
        <v>0</v>
      </c>
      <c r="F65" s="105">
        <f t="shared" si="25"/>
        <v>0</v>
      </c>
      <c r="G65" s="105">
        <f t="shared" si="25"/>
        <v>0</v>
      </c>
      <c r="H65" s="105">
        <f t="shared" si="26"/>
        <v>0</v>
      </c>
      <c r="I65" s="535">
        <f t="shared" ref="I65" si="27">SUM(H65:H66)</f>
        <v>0</v>
      </c>
    </row>
    <row r="66" spans="1:9">
      <c r="A66" s="512"/>
      <c r="B66" s="82" t="s">
        <v>37</v>
      </c>
      <c r="C66" s="85">
        <f t="shared" si="25"/>
        <v>0</v>
      </c>
      <c r="D66" s="85">
        <f t="shared" si="25"/>
        <v>0</v>
      </c>
      <c r="E66" s="85">
        <f t="shared" si="25"/>
        <v>0</v>
      </c>
      <c r="F66" s="85">
        <f t="shared" si="25"/>
        <v>0</v>
      </c>
      <c r="G66" s="85">
        <f t="shared" si="25"/>
        <v>0</v>
      </c>
      <c r="H66" s="85">
        <f t="shared" si="26"/>
        <v>0</v>
      </c>
      <c r="I66" s="535"/>
    </row>
    <row r="67" spans="1:9">
      <c r="A67" s="512" t="s">
        <v>149</v>
      </c>
      <c r="B67" s="104" t="s">
        <v>36</v>
      </c>
      <c r="C67" s="105">
        <f t="shared" si="25"/>
        <v>0</v>
      </c>
      <c r="D67" s="105">
        <f t="shared" si="25"/>
        <v>0</v>
      </c>
      <c r="E67" s="105">
        <f t="shared" si="25"/>
        <v>0</v>
      </c>
      <c r="F67" s="105">
        <f t="shared" si="25"/>
        <v>0</v>
      </c>
      <c r="G67" s="105">
        <f t="shared" si="25"/>
        <v>0</v>
      </c>
      <c r="H67" s="105">
        <f t="shared" si="26"/>
        <v>0</v>
      </c>
      <c r="I67" s="535">
        <f t="shared" ref="I67" si="28">SUM(H67:H68)</f>
        <v>0</v>
      </c>
    </row>
    <row r="68" spans="1:9">
      <c r="A68" s="512"/>
      <c r="B68" s="82" t="s">
        <v>37</v>
      </c>
      <c r="C68" s="85">
        <f t="shared" si="25"/>
        <v>0</v>
      </c>
      <c r="D68" s="85">
        <f t="shared" si="25"/>
        <v>0</v>
      </c>
      <c r="E68" s="85">
        <f t="shared" si="25"/>
        <v>0</v>
      </c>
      <c r="F68" s="85">
        <f t="shared" si="25"/>
        <v>0</v>
      </c>
      <c r="G68" s="85">
        <f t="shared" si="25"/>
        <v>0</v>
      </c>
      <c r="H68" s="85">
        <f t="shared" si="26"/>
        <v>0</v>
      </c>
      <c r="I68" s="535"/>
    </row>
    <row r="69" spans="1:9">
      <c r="A69" s="512" t="s">
        <v>150</v>
      </c>
      <c r="B69" s="104" t="s">
        <v>36</v>
      </c>
      <c r="C69" s="105">
        <f t="shared" si="25"/>
        <v>0</v>
      </c>
      <c r="D69" s="105">
        <f t="shared" si="25"/>
        <v>0</v>
      </c>
      <c r="E69" s="105">
        <f t="shared" si="25"/>
        <v>0</v>
      </c>
      <c r="F69" s="105">
        <f t="shared" si="25"/>
        <v>0</v>
      </c>
      <c r="G69" s="105">
        <f t="shared" si="25"/>
        <v>0</v>
      </c>
      <c r="H69" s="105">
        <f t="shared" si="26"/>
        <v>0</v>
      </c>
      <c r="I69" s="535">
        <f t="shared" ref="I69" si="29">SUM(H69:H70)</f>
        <v>0</v>
      </c>
    </row>
    <row r="70" spans="1:9">
      <c r="A70" s="512"/>
      <c r="B70" s="82" t="s">
        <v>37</v>
      </c>
      <c r="C70" s="85">
        <f t="shared" si="25"/>
        <v>0</v>
      </c>
      <c r="D70" s="85">
        <f t="shared" si="25"/>
        <v>0</v>
      </c>
      <c r="E70" s="85">
        <f t="shared" si="25"/>
        <v>0</v>
      </c>
      <c r="F70" s="85">
        <f t="shared" si="25"/>
        <v>0</v>
      </c>
      <c r="G70" s="85">
        <f t="shared" si="25"/>
        <v>0</v>
      </c>
      <c r="H70" s="85">
        <f t="shared" si="26"/>
        <v>0</v>
      </c>
      <c r="I70" s="535"/>
    </row>
    <row r="71" spans="1:9">
      <c r="A71" s="512" t="s">
        <v>151</v>
      </c>
      <c r="B71" s="104" t="s">
        <v>36</v>
      </c>
      <c r="C71" s="105">
        <f t="shared" si="25"/>
        <v>0</v>
      </c>
      <c r="D71" s="105">
        <f t="shared" si="25"/>
        <v>0</v>
      </c>
      <c r="E71" s="105">
        <f t="shared" si="25"/>
        <v>0</v>
      </c>
      <c r="F71" s="105">
        <f t="shared" si="25"/>
        <v>0</v>
      </c>
      <c r="G71" s="105">
        <f t="shared" si="25"/>
        <v>0</v>
      </c>
      <c r="H71" s="105">
        <f t="shared" si="26"/>
        <v>0</v>
      </c>
      <c r="I71" s="535">
        <f t="shared" ref="I71" si="30">SUM(H71:H72)</f>
        <v>0</v>
      </c>
    </row>
    <row r="72" spans="1:9">
      <c r="A72" s="512"/>
      <c r="B72" s="82" t="s">
        <v>37</v>
      </c>
      <c r="C72" s="85">
        <f t="shared" si="25"/>
        <v>0</v>
      </c>
      <c r="D72" s="85">
        <f t="shared" si="25"/>
        <v>0</v>
      </c>
      <c r="E72" s="85">
        <f t="shared" si="25"/>
        <v>0</v>
      </c>
      <c r="F72" s="85">
        <f t="shared" si="25"/>
        <v>0</v>
      </c>
      <c r="G72" s="85">
        <f t="shared" si="25"/>
        <v>0</v>
      </c>
      <c r="H72" s="85">
        <f t="shared" si="26"/>
        <v>0</v>
      </c>
      <c r="I72" s="535"/>
    </row>
    <row r="73" spans="1:9">
      <c r="A73" s="512" t="s">
        <v>152</v>
      </c>
      <c r="B73" s="104" t="s">
        <v>36</v>
      </c>
      <c r="C73" s="105">
        <f t="shared" si="25"/>
        <v>0</v>
      </c>
      <c r="D73" s="105">
        <f t="shared" si="25"/>
        <v>0</v>
      </c>
      <c r="E73" s="105">
        <f t="shared" si="25"/>
        <v>0</v>
      </c>
      <c r="F73" s="105">
        <f t="shared" si="25"/>
        <v>0</v>
      </c>
      <c r="G73" s="105">
        <f t="shared" si="25"/>
        <v>0</v>
      </c>
      <c r="H73" s="105">
        <f t="shared" si="26"/>
        <v>0</v>
      </c>
      <c r="I73" s="535">
        <f t="shared" ref="I73" si="31">SUM(H73:H74)</f>
        <v>0</v>
      </c>
    </row>
    <row r="74" spans="1:9">
      <c r="A74" s="512"/>
      <c r="B74" s="82" t="s">
        <v>37</v>
      </c>
      <c r="C74" s="85">
        <f t="shared" si="25"/>
        <v>0</v>
      </c>
      <c r="D74" s="85">
        <f t="shared" si="25"/>
        <v>0</v>
      </c>
      <c r="E74" s="85">
        <f t="shared" si="25"/>
        <v>0</v>
      </c>
      <c r="F74" s="85">
        <f t="shared" si="25"/>
        <v>0</v>
      </c>
      <c r="G74" s="85">
        <f t="shared" si="25"/>
        <v>0</v>
      </c>
      <c r="H74" s="85">
        <f t="shared" si="26"/>
        <v>0</v>
      </c>
      <c r="I74" s="535"/>
    </row>
    <row r="75" spans="1:9">
      <c r="A75" s="512" t="s">
        <v>211</v>
      </c>
      <c r="B75" s="104" t="s">
        <v>36</v>
      </c>
      <c r="C75" s="105">
        <f t="shared" si="25"/>
        <v>0</v>
      </c>
      <c r="D75" s="105">
        <f t="shared" si="25"/>
        <v>0</v>
      </c>
      <c r="E75" s="105">
        <f t="shared" si="25"/>
        <v>0</v>
      </c>
      <c r="F75" s="105">
        <f t="shared" si="25"/>
        <v>0</v>
      </c>
      <c r="G75" s="105">
        <f t="shared" si="25"/>
        <v>0</v>
      </c>
      <c r="H75" s="105">
        <f t="shared" si="26"/>
        <v>0</v>
      </c>
      <c r="I75" s="535">
        <f>SUM(H75:H76)</f>
        <v>0</v>
      </c>
    </row>
    <row r="76" spans="1:9">
      <c r="A76" s="512"/>
      <c r="B76" s="82" t="s">
        <v>37</v>
      </c>
      <c r="C76" s="85">
        <f t="shared" si="25"/>
        <v>0</v>
      </c>
      <c r="D76" s="85">
        <f t="shared" si="25"/>
        <v>0</v>
      </c>
      <c r="E76" s="85">
        <f t="shared" si="25"/>
        <v>0</v>
      </c>
      <c r="F76" s="85">
        <f t="shared" si="25"/>
        <v>0</v>
      </c>
      <c r="G76" s="85">
        <f t="shared" si="25"/>
        <v>0</v>
      </c>
      <c r="H76" s="85">
        <f t="shared" si="26"/>
        <v>0</v>
      </c>
      <c r="I76" s="535"/>
    </row>
    <row r="77" spans="1:9">
      <c r="A77" s="512" t="s">
        <v>212</v>
      </c>
      <c r="B77" s="104" t="s">
        <v>36</v>
      </c>
      <c r="C77" s="105">
        <f t="shared" si="25"/>
        <v>0</v>
      </c>
      <c r="D77" s="105">
        <f t="shared" si="25"/>
        <v>0</v>
      </c>
      <c r="E77" s="105">
        <f t="shared" si="25"/>
        <v>0</v>
      </c>
      <c r="F77" s="105">
        <f t="shared" si="25"/>
        <v>0</v>
      </c>
      <c r="G77" s="105">
        <f t="shared" si="25"/>
        <v>0</v>
      </c>
      <c r="H77" s="105">
        <f t="shared" si="26"/>
        <v>0</v>
      </c>
      <c r="I77" s="535">
        <f t="shared" ref="I77" si="32">SUM(H77:H78)</f>
        <v>0</v>
      </c>
    </row>
    <row r="78" spans="1:9">
      <c r="A78" s="512"/>
      <c r="B78" s="82" t="s">
        <v>37</v>
      </c>
      <c r="C78" s="85">
        <f t="shared" si="25"/>
        <v>0</v>
      </c>
      <c r="D78" s="85">
        <f t="shared" si="25"/>
        <v>0</v>
      </c>
      <c r="E78" s="85">
        <f t="shared" si="25"/>
        <v>0</v>
      </c>
      <c r="F78" s="85">
        <f t="shared" si="25"/>
        <v>0</v>
      </c>
      <c r="G78" s="85">
        <f t="shared" si="25"/>
        <v>0</v>
      </c>
      <c r="H78" s="85">
        <f t="shared" si="26"/>
        <v>0</v>
      </c>
      <c r="I78" s="535"/>
    </row>
    <row r="79" spans="1:9">
      <c r="A79" s="512" t="s">
        <v>213</v>
      </c>
      <c r="B79" s="104" t="s">
        <v>36</v>
      </c>
      <c r="C79" s="105">
        <f t="shared" ref="C79:G83" si="33">SUM(C21,C50,)</f>
        <v>0</v>
      </c>
      <c r="D79" s="105">
        <f t="shared" si="33"/>
        <v>0</v>
      </c>
      <c r="E79" s="105">
        <f t="shared" si="33"/>
        <v>0</v>
      </c>
      <c r="F79" s="105">
        <f t="shared" si="33"/>
        <v>0</v>
      </c>
      <c r="G79" s="105">
        <f t="shared" si="33"/>
        <v>0</v>
      </c>
      <c r="H79" s="105">
        <f t="shared" si="26"/>
        <v>0</v>
      </c>
      <c r="I79" s="535">
        <f t="shared" ref="I79" si="34">SUM(H79:H80)</f>
        <v>0</v>
      </c>
    </row>
    <row r="80" spans="1:9">
      <c r="A80" s="512"/>
      <c r="B80" s="82" t="s">
        <v>37</v>
      </c>
      <c r="C80" s="85">
        <f t="shared" si="33"/>
        <v>0</v>
      </c>
      <c r="D80" s="85">
        <f t="shared" si="33"/>
        <v>0</v>
      </c>
      <c r="E80" s="85">
        <f t="shared" si="33"/>
        <v>0</v>
      </c>
      <c r="F80" s="85">
        <f t="shared" si="33"/>
        <v>0</v>
      </c>
      <c r="G80" s="85">
        <f t="shared" si="33"/>
        <v>0</v>
      </c>
      <c r="H80" s="85">
        <f t="shared" si="26"/>
        <v>0</v>
      </c>
      <c r="I80" s="535"/>
    </row>
    <row r="81" spans="1:9">
      <c r="A81" s="512" t="s">
        <v>214</v>
      </c>
      <c r="B81" s="104" t="s">
        <v>36</v>
      </c>
      <c r="C81" s="105">
        <f t="shared" si="33"/>
        <v>0</v>
      </c>
      <c r="D81" s="105">
        <f t="shared" si="33"/>
        <v>0</v>
      </c>
      <c r="E81" s="105">
        <f t="shared" si="33"/>
        <v>0</v>
      </c>
      <c r="F81" s="105">
        <f t="shared" si="33"/>
        <v>0</v>
      </c>
      <c r="G81" s="105">
        <f t="shared" si="33"/>
        <v>0</v>
      </c>
      <c r="H81" s="105">
        <f t="shared" si="26"/>
        <v>0</v>
      </c>
      <c r="I81" s="535">
        <f t="shared" ref="I81" si="35">SUM(H81:H82)</f>
        <v>0</v>
      </c>
    </row>
    <row r="82" spans="1:9">
      <c r="A82" s="512"/>
      <c r="B82" s="82" t="s">
        <v>37</v>
      </c>
      <c r="C82" s="85">
        <f t="shared" si="33"/>
        <v>0</v>
      </c>
      <c r="D82" s="85">
        <f t="shared" si="33"/>
        <v>0</v>
      </c>
      <c r="E82" s="85">
        <f t="shared" si="33"/>
        <v>0</v>
      </c>
      <c r="F82" s="85">
        <f t="shared" si="33"/>
        <v>0</v>
      </c>
      <c r="G82" s="85">
        <f t="shared" si="33"/>
        <v>0</v>
      </c>
      <c r="H82" s="85">
        <f t="shared" si="26"/>
        <v>0</v>
      </c>
      <c r="I82" s="535"/>
    </row>
    <row r="83" spans="1:9">
      <c r="A83" s="512" t="s">
        <v>216</v>
      </c>
      <c r="B83" s="104" t="s">
        <v>36</v>
      </c>
      <c r="C83" s="105">
        <f t="shared" si="33"/>
        <v>0</v>
      </c>
      <c r="D83" s="105">
        <f t="shared" si="33"/>
        <v>0</v>
      </c>
      <c r="E83" s="105">
        <f t="shared" si="33"/>
        <v>0</v>
      </c>
      <c r="F83" s="105">
        <f t="shared" si="33"/>
        <v>0</v>
      </c>
      <c r="G83" s="105">
        <f t="shared" si="33"/>
        <v>0</v>
      </c>
      <c r="H83" s="105">
        <f t="shared" si="26"/>
        <v>0</v>
      </c>
      <c r="I83" s="535">
        <f t="shared" ref="I83" si="36">SUM(H83:H84)</f>
        <v>0</v>
      </c>
    </row>
    <row r="84" spans="1:9">
      <c r="A84" s="512"/>
      <c r="B84" s="82" t="s">
        <v>37</v>
      </c>
      <c r="C84" s="85"/>
      <c r="D84" s="85"/>
      <c r="E84" s="85"/>
      <c r="F84" s="85"/>
      <c r="G84" s="85"/>
      <c r="H84" s="85">
        <f t="shared" si="26"/>
        <v>0</v>
      </c>
      <c r="I84" s="535"/>
    </row>
    <row r="85" spans="1:9">
      <c r="A85" s="534" t="s">
        <v>3</v>
      </c>
      <c r="B85" s="141" t="s">
        <v>36</v>
      </c>
      <c r="C85" s="142">
        <f>SUM(C63,C65,C67,C69,C71,C73,C75,C77,C79,C81,C83,)</f>
        <v>0</v>
      </c>
      <c r="D85" s="142">
        <f t="shared" ref="D85:H86" si="37">SUM(D63,D65,D67,D69,D71,D73,D75,D77,D79,D81,D83,)</f>
        <v>0</v>
      </c>
      <c r="E85" s="142">
        <f t="shared" si="37"/>
        <v>0</v>
      </c>
      <c r="F85" s="142">
        <f t="shared" si="37"/>
        <v>0</v>
      </c>
      <c r="G85" s="142">
        <f t="shared" si="37"/>
        <v>0</v>
      </c>
      <c r="H85" s="142">
        <f t="shared" si="37"/>
        <v>0</v>
      </c>
      <c r="I85" s="535">
        <f>SUM(H85:H86)</f>
        <v>0</v>
      </c>
    </row>
    <row r="86" spans="1:9">
      <c r="A86" s="534"/>
      <c r="B86" s="140" t="s">
        <v>37</v>
      </c>
      <c r="C86" s="144">
        <f>SUM(C64,C66,C68,C70,C72,C74,C76,C78,C80,C82,C84,)</f>
        <v>0</v>
      </c>
      <c r="D86" s="144">
        <f t="shared" si="37"/>
        <v>0</v>
      </c>
      <c r="E86" s="144">
        <f t="shared" si="37"/>
        <v>0</v>
      </c>
      <c r="F86" s="144">
        <f t="shared" si="37"/>
        <v>0</v>
      </c>
      <c r="G86" s="144">
        <f t="shared" si="37"/>
        <v>0</v>
      </c>
      <c r="H86" s="144">
        <f t="shared" si="37"/>
        <v>0</v>
      </c>
      <c r="I86" s="535"/>
    </row>
    <row r="87" spans="1:9">
      <c r="A87" s="534"/>
      <c r="B87" s="145" t="s">
        <v>38</v>
      </c>
      <c r="C87" s="143">
        <f>SUM(C85:C86)</f>
        <v>0</v>
      </c>
      <c r="D87" s="143">
        <f t="shared" ref="D87:H87" si="38">SUM(D85:D86)</f>
        <v>0</v>
      </c>
      <c r="E87" s="143">
        <f t="shared" si="38"/>
        <v>0</v>
      </c>
      <c r="F87" s="143">
        <f t="shared" si="38"/>
        <v>0</v>
      </c>
      <c r="G87" s="143">
        <f t="shared" si="38"/>
        <v>0</v>
      </c>
      <c r="H87" s="143">
        <f t="shared" si="38"/>
        <v>0</v>
      </c>
      <c r="I87" s="93"/>
    </row>
  </sheetData>
  <mergeCells count="76">
    <mergeCell ref="A2:I2"/>
    <mergeCell ref="A3:I3"/>
    <mergeCell ref="A5:A6"/>
    <mergeCell ref="I5:I6"/>
    <mergeCell ref="A7:A8"/>
    <mergeCell ref="I7:I8"/>
    <mergeCell ref="A9:A10"/>
    <mergeCell ref="I9:I10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36:A37"/>
    <mergeCell ref="I36:I37"/>
    <mergeCell ref="A21:A22"/>
    <mergeCell ref="I21:I22"/>
    <mergeCell ref="A23:A24"/>
    <mergeCell ref="I23:I24"/>
    <mergeCell ref="A25:A26"/>
    <mergeCell ref="I25:I26"/>
    <mergeCell ref="A27:A29"/>
    <mergeCell ref="I27:I28"/>
    <mergeCell ref="A32:I32"/>
    <mergeCell ref="A34:A35"/>
    <mergeCell ref="I34:I35"/>
    <mergeCell ref="A38:A39"/>
    <mergeCell ref="I38:I39"/>
    <mergeCell ref="A40:A41"/>
    <mergeCell ref="I40:I41"/>
    <mergeCell ref="A42:A43"/>
    <mergeCell ref="I42:I43"/>
    <mergeCell ref="A44:A45"/>
    <mergeCell ref="I44:I45"/>
    <mergeCell ref="A46:A47"/>
    <mergeCell ref="I46:I47"/>
    <mergeCell ref="A48:A49"/>
    <mergeCell ref="I48:I49"/>
    <mergeCell ref="A65:A66"/>
    <mergeCell ref="I65:I66"/>
    <mergeCell ref="A50:A51"/>
    <mergeCell ref="I50:I51"/>
    <mergeCell ref="A52:A53"/>
    <mergeCell ref="I52:I53"/>
    <mergeCell ref="A54:A55"/>
    <mergeCell ref="I54:I55"/>
    <mergeCell ref="A56:A58"/>
    <mergeCell ref="I56:I57"/>
    <mergeCell ref="A61:I61"/>
    <mergeCell ref="A63:A64"/>
    <mergeCell ref="I63:I64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77:A78"/>
    <mergeCell ref="I77:I78"/>
    <mergeCell ref="A85:A87"/>
    <mergeCell ref="I85:I86"/>
    <mergeCell ref="A79:A80"/>
    <mergeCell ref="I79:I80"/>
    <mergeCell ref="A81:A82"/>
    <mergeCell ref="I81:I82"/>
    <mergeCell ref="A83:A84"/>
    <mergeCell ref="I83:I84"/>
  </mergeCells>
  <pageMargins left="0.7" right="0.7" top="0.75" bottom="0.75" header="0.3" footer="0.3"/>
  <pageSetup orientation="portrait" r:id="rId1"/>
  <rowBreaks count="3" manualBreakCount="3">
    <brk id="29" max="16383" man="1"/>
    <brk id="58" max="16383" man="1"/>
    <brk id="87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Zeros="0" topLeftCell="A13" workbookViewId="0">
      <selection activeCell="S33" sqref="S33"/>
    </sheetView>
  </sheetViews>
  <sheetFormatPr defaultColWidth="9.07421875" defaultRowHeight="14.6"/>
  <cols>
    <col min="1" max="1" width="9.07421875" style="55"/>
    <col min="2" max="2" width="12.69140625" style="55" customWidth="1"/>
    <col min="3" max="3" width="7.69140625" style="55" customWidth="1"/>
    <col min="4" max="8" width="7.3046875" style="55" customWidth="1"/>
    <col min="9" max="9" width="11" style="55" customWidth="1"/>
    <col min="10" max="10" width="8.84375" style="55" customWidth="1"/>
    <col min="11" max="16384" width="9.07421875" style="55"/>
  </cols>
  <sheetData>
    <row r="2" spans="2:10">
      <c r="B2" s="101"/>
      <c r="C2" s="55" t="s">
        <v>218</v>
      </c>
    </row>
    <row r="3" spans="2:10">
      <c r="B3" s="539" t="s">
        <v>219</v>
      </c>
      <c r="C3" s="540"/>
      <c r="D3" s="540"/>
      <c r="E3" s="540"/>
      <c r="F3" s="540"/>
      <c r="G3" s="540"/>
      <c r="H3" s="540"/>
      <c r="I3" s="540"/>
      <c r="J3" s="541"/>
    </row>
    <row r="4" spans="2:10">
      <c r="B4" s="138" t="s">
        <v>132</v>
      </c>
      <c r="C4" s="138" t="s">
        <v>111</v>
      </c>
      <c r="D4" s="139" t="s">
        <v>205</v>
      </c>
      <c r="E4" s="139" t="s">
        <v>206</v>
      </c>
      <c r="F4" s="139" t="s">
        <v>207</v>
      </c>
      <c r="G4" s="139" t="s">
        <v>208</v>
      </c>
      <c r="H4" s="139" t="s">
        <v>209</v>
      </c>
      <c r="I4" s="139" t="s">
        <v>140</v>
      </c>
      <c r="J4" s="139" t="s">
        <v>3</v>
      </c>
    </row>
    <row r="5" spans="2:10">
      <c r="B5" s="536" t="s">
        <v>210</v>
      </c>
      <c r="C5" s="141" t="s">
        <v>36</v>
      </c>
      <c r="D5" s="142">
        <v>1</v>
      </c>
      <c r="E5" s="142"/>
      <c r="F5" s="142"/>
      <c r="G5" s="142"/>
      <c r="H5" s="142"/>
      <c r="I5" s="142">
        <f>SUM(C5:H5)</f>
        <v>1</v>
      </c>
      <c r="J5" s="535">
        <f>SUM(I5:I6)</f>
        <v>2</v>
      </c>
    </row>
    <row r="6" spans="2:10">
      <c r="B6" s="536"/>
      <c r="C6" s="140" t="s">
        <v>37</v>
      </c>
      <c r="D6" s="144">
        <v>1</v>
      </c>
      <c r="E6" s="144"/>
      <c r="F6" s="144"/>
      <c r="G6" s="144"/>
      <c r="H6" s="144"/>
      <c r="I6" s="144">
        <f t="shared" ref="I6:I26" si="0">SUM(C6:H6)</f>
        <v>1</v>
      </c>
      <c r="J6" s="535"/>
    </row>
    <row r="7" spans="2:10">
      <c r="B7" s="536" t="s">
        <v>148</v>
      </c>
      <c r="C7" s="141" t="s">
        <v>36</v>
      </c>
      <c r="D7" s="142">
        <v>50</v>
      </c>
      <c r="E7" s="142">
        <v>1</v>
      </c>
      <c r="F7" s="142"/>
      <c r="G7" s="142"/>
      <c r="H7" s="142"/>
      <c r="I7" s="142">
        <f t="shared" si="0"/>
        <v>51</v>
      </c>
      <c r="J7" s="535">
        <f t="shared" ref="J7" si="1">SUM(I7:I8)</f>
        <v>104</v>
      </c>
    </row>
    <row r="8" spans="2:10">
      <c r="B8" s="536"/>
      <c r="C8" s="140" t="s">
        <v>37</v>
      </c>
      <c r="D8" s="144">
        <v>48</v>
      </c>
      <c r="E8" s="144">
        <v>5</v>
      </c>
      <c r="F8" s="144"/>
      <c r="G8" s="144"/>
      <c r="H8" s="144"/>
      <c r="I8" s="144">
        <f t="shared" si="0"/>
        <v>53</v>
      </c>
      <c r="J8" s="535"/>
    </row>
    <row r="9" spans="2:10">
      <c r="B9" s="536" t="s">
        <v>149</v>
      </c>
      <c r="C9" s="141" t="s">
        <v>36</v>
      </c>
      <c r="D9" s="142">
        <v>182</v>
      </c>
      <c r="E9" s="142">
        <v>39</v>
      </c>
      <c r="F9" s="142"/>
      <c r="G9" s="142"/>
      <c r="H9" s="142"/>
      <c r="I9" s="142">
        <f t="shared" si="0"/>
        <v>221</v>
      </c>
      <c r="J9" s="535">
        <f t="shared" ref="J9" si="2">SUM(I9:I10)</f>
        <v>403</v>
      </c>
    </row>
    <row r="10" spans="2:10">
      <c r="B10" s="536"/>
      <c r="C10" s="140" t="s">
        <v>37</v>
      </c>
      <c r="D10" s="144">
        <v>134</v>
      </c>
      <c r="E10" s="144">
        <v>47</v>
      </c>
      <c r="F10" s="144">
        <v>1</v>
      </c>
      <c r="G10" s="144"/>
      <c r="H10" s="144"/>
      <c r="I10" s="144">
        <f t="shared" si="0"/>
        <v>182</v>
      </c>
      <c r="J10" s="535"/>
    </row>
    <row r="11" spans="2:10">
      <c r="B11" s="536" t="s">
        <v>150</v>
      </c>
      <c r="C11" s="141" t="s">
        <v>36</v>
      </c>
      <c r="D11" s="142">
        <v>112</v>
      </c>
      <c r="E11" s="142">
        <v>138</v>
      </c>
      <c r="F11" s="142">
        <v>34</v>
      </c>
      <c r="G11" s="142"/>
      <c r="H11" s="142"/>
      <c r="I11" s="142">
        <f t="shared" si="0"/>
        <v>284</v>
      </c>
      <c r="J11" s="535">
        <f t="shared" ref="J11" si="3">SUM(I11:I12)</f>
        <v>531</v>
      </c>
    </row>
    <row r="12" spans="2:10">
      <c r="B12" s="536"/>
      <c r="C12" s="140" t="s">
        <v>37</v>
      </c>
      <c r="D12" s="144">
        <v>37</v>
      </c>
      <c r="E12" s="144">
        <v>150</v>
      </c>
      <c r="F12" s="144">
        <v>59</v>
      </c>
      <c r="G12" s="144">
        <v>1</v>
      </c>
      <c r="H12" s="144"/>
      <c r="I12" s="144">
        <f t="shared" si="0"/>
        <v>247</v>
      </c>
      <c r="J12" s="535"/>
    </row>
    <row r="13" spans="2:10">
      <c r="B13" s="536" t="s">
        <v>151</v>
      </c>
      <c r="C13" s="141" t="s">
        <v>36</v>
      </c>
      <c r="D13" s="142">
        <v>33</v>
      </c>
      <c r="E13" s="142">
        <v>118</v>
      </c>
      <c r="F13" s="142">
        <v>149</v>
      </c>
      <c r="G13" s="142">
        <v>28</v>
      </c>
      <c r="H13" s="142"/>
      <c r="I13" s="142">
        <f t="shared" si="0"/>
        <v>328</v>
      </c>
      <c r="J13" s="535">
        <f t="shared" ref="J13" si="4">SUM(I13:I14)</f>
        <v>605</v>
      </c>
    </row>
    <row r="14" spans="2:10">
      <c r="B14" s="536"/>
      <c r="C14" s="140" t="s">
        <v>37</v>
      </c>
      <c r="D14" s="144">
        <v>3</v>
      </c>
      <c r="E14" s="144">
        <v>50</v>
      </c>
      <c r="F14" s="144">
        <v>162</v>
      </c>
      <c r="G14" s="144">
        <v>58</v>
      </c>
      <c r="H14" s="144">
        <v>4</v>
      </c>
      <c r="I14" s="144">
        <f t="shared" si="0"/>
        <v>277</v>
      </c>
      <c r="J14" s="535"/>
    </row>
    <row r="15" spans="2:10">
      <c r="B15" s="536" t="s">
        <v>152</v>
      </c>
      <c r="C15" s="141" t="s">
        <v>36</v>
      </c>
      <c r="D15" s="142">
        <v>4</v>
      </c>
      <c r="E15" s="142">
        <v>51</v>
      </c>
      <c r="F15" s="142">
        <v>127</v>
      </c>
      <c r="G15" s="142">
        <v>126</v>
      </c>
      <c r="H15" s="142">
        <v>25</v>
      </c>
      <c r="I15" s="142">
        <f t="shared" si="0"/>
        <v>333</v>
      </c>
      <c r="J15" s="535">
        <f t="shared" ref="J15" si="5">SUM(I15:I16)</f>
        <v>561</v>
      </c>
    </row>
    <row r="16" spans="2:10">
      <c r="B16" s="536"/>
      <c r="C16" s="140" t="s">
        <v>37</v>
      </c>
      <c r="D16" s="144">
        <v>1</v>
      </c>
      <c r="E16" s="144">
        <v>13</v>
      </c>
      <c r="F16" s="144">
        <v>48</v>
      </c>
      <c r="G16" s="144">
        <v>126</v>
      </c>
      <c r="H16" s="144">
        <v>40</v>
      </c>
      <c r="I16" s="144">
        <f t="shared" si="0"/>
        <v>228</v>
      </c>
      <c r="J16" s="535"/>
    </row>
    <row r="17" spans="2:10">
      <c r="B17" s="536" t="s">
        <v>211</v>
      </c>
      <c r="C17" s="141" t="s">
        <v>36</v>
      </c>
      <c r="D17" s="142">
        <v>1</v>
      </c>
      <c r="E17" s="142">
        <v>25</v>
      </c>
      <c r="F17" s="142">
        <v>75</v>
      </c>
      <c r="G17" s="142">
        <v>101</v>
      </c>
      <c r="H17" s="142">
        <v>125</v>
      </c>
      <c r="I17" s="142">
        <f t="shared" si="0"/>
        <v>327</v>
      </c>
      <c r="J17" s="535">
        <f t="shared" ref="J17" si="6">SUM(I17:I18)</f>
        <v>535</v>
      </c>
    </row>
    <row r="18" spans="2:10">
      <c r="B18" s="536"/>
      <c r="C18" s="140" t="s">
        <v>37</v>
      </c>
      <c r="D18" s="144"/>
      <c r="E18" s="144">
        <v>3</v>
      </c>
      <c r="F18" s="144">
        <v>19</v>
      </c>
      <c r="G18" s="144">
        <v>58</v>
      </c>
      <c r="H18" s="144">
        <v>128</v>
      </c>
      <c r="I18" s="144">
        <f t="shared" si="0"/>
        <v>208</v>
      </c>
      <c r="J18" s="535"/>
    </row>
    <row r="19" spans="2:10">
      <c r="B19" s="536" t="s">
        <v>212</v>
      </c>
      <c r="C19" s="141" t="s">
        <v>36</v>
      </c>
      <c r="D19" s="142"/>
      <c r="E19" s="142">
        <v>5</v>
      </c>
      <c r="F19" s="142">
        <v>24</v>
      </c>
      <c r="G19" s="142">
        <v>54</v>
      </c>
      <c r="H19" s="142">
        <v>88</v>
      </c>
      <c r="I19" s="142">
        <f t="shared" si="0"/>
        <v>171</v>
      </c>
      <c r="J19" s="535">
        <f t="shared" ref="J19" si="7">SUM(I19:I20)</f>
        <v>252</v>
      </c>
    </row>
    <row r="20" spans="2:10">
      <c r="B20" s="536"/>
      <c r="C20" s="140" t="s">
        <v>37</v>
      </c>
      <c r="D20" s="144"/>
      <c r="E20" s="144">
        <v>1</v>
      </c>
      <c r="F20" s="144">
        <v>4</v>
      </c>
      <c r="G20" s="144">
        <v>15</v>
      </c>
      <c r="H20" s="144">
        <v>61</v>
      </c>
      <c r="I20" s="144">
        <f t="shared" si="0"/>
        <v>81</v>
      </c>
      <c r="J20" s="535"/>
    </row>
    <row r="21" spans="2:10">
      <c r="B21" s="536" t="s">
        <v>213</v>
      </c>
      <c r="C21" s="141" t="s">
        <v>36</v>
      </c>
      <c r="D21" s="142"/>
      <c r="E21" s="142">
        <v>1</v>
      </c>
      <c r="F21" s="142">
        <v>4</v>
      </c>
      <c r="G21" s="142">
        <v>11</v>
      </c>
      <c r="H21" s="142">
        <v>24</v>
      </c>
      <c r="I21" s="142">
        <f t="shared" si="0"/>
        <v>40</v>
      </c>
      <c r="J21" s="535">
        <f t="shared" ref="J21" si="8">SUM(I21:I22)</f>
        <v>71</v>
      </c>
    </row>
    <row r="22" spans="2:10">
      <c r="B22" s="536"/>
      <c r="C22" s="140" t="s">
        <v>37</v>
      </c>
      <c r="D22" s="144"/>
      <c r="E22" s="144"/>
      <c r="F22" s="144">
        <v>1</v>
      </c>
      <c r="G22" s="144">
        <v>6</v>
      </c>
      <c r="H22" s="144">
        <v>24</v>
      </c>
      <c r="I22" s="144">
        <f t="shared" si="0"/>
        <v>31</v>
      </c>
      <c r="J22" s="535"/>
    </row>
    <row r="23" spans="2:10">
      <c r="B23" s="536" t="s">
        <v>214</v>
      </c>
      <c r="C23" s="141" t="s">
        <v>36</v>
      </c>
      <c r="D23" s="142"/>
      <c r="E23" s="142"/>
      <c r="F23" s="142"/>
      <c r="G23" s="142">
        <v>2</v>
      </c>
      <c r="H23" s="142">
        <v>16</v>
      </c>
      <c r="I23" s="142">
        <f t="shared" si="0"/>
        <v>18</v>
      </c>
      <c r="J23" s="535">
        <f t="shared" ref="J23" si="9">SUM(I23:I24)</f>
        <v>26</v>
      </c>
    </row>
    <row r="24" spans="2:10">
      <c r="B24" s="536"/>
      <c r="C24" s="140" t="s">
        <v>37</v>
      </c>
      <c r="D24" s="144"/>
      <c r="E24" s="144"/>
      <c r="F24" s="144"/>
      <c r="G24" s="144">
        <v>4</v>
      </c>
      <c r="H24" s="144">
        <v>4</v>
      </c>
      <c r="I24" s="144">
        <f t="shared" si="0"/>
        <v>8</v>
      </c>
      <c r="J24" s="535"/>
    </row>
    <row r="25" spans="2:10">
      <c r="B25" s="536" t="s">
        <v>118</v>
      </c>
      <c r="C25" s="141" t="s">
        <v>36</v>
      </c>
      <c r="D25" s="142"/>
      <c r="E25" s="142"/>
      <c r="F25" s="142"/>
      <c r="G25" s="142"/>
      <c r="H25" s="142"/>
      <c r="I25" s="142">
        <f t="shared" si="0"/>
        <v>0</v>
      </c>
      <c r="J25" s="535">
        <f t="shared" ref="J25" si="10">SUM(I25:I26)</f>
        <v>0</v>
      </c>
    </row>
    <row r="26" spans="2:10">
      <c r="B26" s="536"/>
      <c r="C26" s="140" t="s">
        <v>37</v>
      </c>
      <c r="D26" s="144"/>
      <c r="E26" s="144"/>
      <c r="F26" s="144"/>
      <c r="G26" s="144"/>
      <c r="H26" s="144"/>
      <c r="I26" s="144">
        <f t="shared" si="0"/>
        <v>0</v>
      </c>
      <c r="J26" s="535"/>
    </row>
    <row r="27" spans="2:10">
      <c r="B27" s="534" t="s">
        <v>3</v>
      </c>
      <c r="C27" s="141" t="s">
        <v>36</v>
      </c>
      <c r="D27" s="142">
        <f>SUM(D5,D7,D9,D11,D13,D15,D17,D19,D21,D23,D25,)</f>
        <v>383</v>
      </c>
      <c r="E27" s="142">
        <f t="shared" ref="E27:I28" si="11">SUM(E5,E7,E9,E11,E13,E15,E17,E19,E21,E23,E25,)</f>
        <v>378</v>
      </c>
      <c r="F27" s="142">
        <f t="shared" si="11"/>
        <v>413</v>
      </c>
      <c r="G27" s="142">
        <f t="shared" si="11"/>
        <v>322</v>
      </c>
      <c r="H27" s="142">
        <f t="shared" si="11"/>
        <v>278</v>
      </c>
      <c r="I27" s="142">
        <f t="shared" si="11"/>
        <v>1774</v>
      </c>
      <c r="J27" s="535">
        <f>SUM(I27:I28)</f>
        <v>3090</v>
      </c>
    </row>
    <row r="28" spans="2:10">
      <c r="B28" s="534"/>
      <c r="C28" s="140" t="s">
        <v>37</v>
      </c>
      <c r="D28" s="144">
        <f>SUM(D6,D8,D10,D12,D14,D16,D18,D20,D22,D24,D26,)</f>
        <v>224</v>
      </c>
      <c r="E28" s="144">
        <f t="shared" si="11"/>
        <v>269</v>
      </c>
      <c r="F28" s="144">
        <f t="shared" si="11"/>
        <v>294</v>
      </c>
      <c r="G28" s="144">
        <f t="shared" si="11"/>
        <v>268</v>
      </c>
      <c r="H28" s="144">
        <f t="shared" si="11"/>
        <v>261</v>
      </c>
      <c r="I28" s="144">
        <f t="shared" si="11"/>
        <v>1316</v>
      </c>
      <c r="J28" s="535"/>
    </row>
    <row r="29" spans="2:10">
      <c r="B29" s="534"/>
      <c r="C29" s="145" t="s">
        <v>38</v>
      </c>
      <c r="D29" s="143">
        <f>SUM(D27:D28)</f>
        <v>607</v>
      </c>
      <c r="E29" s="143">
        <f t="shared" ref="E29:I29" si="12">SUM(E27:E28)</f>
        <v>647</v>
      </c>
      <c r="F29" s="143">
        <f t="shared" si="12"/>
        <v>707</v>
      </c>
      <c r="G29" s="143">
        <f t="shared" si="12"/>
        <v>590</v>
      </c>
      <c r="H29" s="143">
        <f t="shared" si="12"/>
        <v>539</v>
      </c>
      <c r="I29" s="143">
        <f t="shared" si="12"/>
        <v>3090</v>
      </c>
      <c r="J29" s="93"/>
    </row>
    <row r="30" spans="2:10">
      <c r="B30" s="94"/>
      <c r="C30" s="94"/>
      <c r="D30" s="96"/>
      <c r="E30" s="96"/>
      <c r="F30" s="96"/>
      <c r="G30" s="96"/>
      <c r="H30" s="95"/>
      <c r="I30" s="96"/>
      <c r="J30" s="97"/>
    </row>
    <row r="31" spans="2:10">
      <c r="B31" s="538" t="s">
        <v>220</v>
      </c>
      <c r="C31" s="538"/>
      <c r="D31" s="538"/>
      <c r="E31" s="538"/>
      <c r="F31" s="538"/>
      <c r="G31" s="538"/>
      <c r="H31" s="538"/>
      <c r="I31" s="538"/>
      <c r="J31" s="538"/>
    </row>
    <row r="32" spans="2:10">
      <c r="B32" s="146" t="s">
        <v>132</v>
      </c>
      <c r="C32" s="146" t="s">
        <v>111</v>
      </c>
      <c r="D32" s="147" t="s">
        <v>205</v>
      </c>
      <c r="E32" s="147" t="s">
        <v>206</v>
      </c>
      <c r="F32" s="147" t="s">
        <v>207</v>
      </c>
      <c r="G32" s="147" t="s">
        <v>208</v>
      </c>
      <c r="H32" s="147" t="s">
        <v>209</v>
      </c>
      <c r="I32" s="147" t="s">
        <v>140</v>
      </c>
      <c r="J32" s="147" t="s">
        <v>3</v>
      </c>
    </row>
    <row r="33" spans="2:10">
      <c r="B33" s="536" t="s">
        <v>210</v>
      </c>
      <c r="C33" s="141" t="s">
        <v>36</v>
      </c>
      <c r="D33" s="142">
        <v>1</v>
      </c>
      <c r="E33" s="142"/>
      <c r="F33" s="142"/>
      <c r="G33" s="142"/>
      <c r="H33" s="142"/>
      <c r="I33" s="142">
        <f>SUM(C33:H33)</f>
        <v>1</v>
      </c>
      <c r="J33" s="535">
        <f>SUM(I33:I34)</f>
        <v>3</v>
      </c>
    </row>
    <row r="34" spans="2:10">
      <c r="B34" s="536"/>
      <c r="C34" s="140" t="s">
        <v>37</v>
      </c>
      <c r="D34" s="144">
        <v>2</v>
      </c>
      <c r="E34" s="144"/>
      <c r="F34" s="144"/>
      <c r="G34" s="144"/>
      <c r="H34" s="144"/>
      <c r="I34" s="144">
        <f t="shared" ref="I34:I54" si="13">SUM(C34:H34)</f>
        <v>2</v>
      </c>
      <c r="J34" s="535"/>
    </row>
    <row r="35" spans="2:10">
      <c r="B35" s="536" t="s">
        <v>148</v>
      </c>
      <c r="C35" s="141" t="s">
        <v>36</v>
      </c>
      <c r="D35" s="142">
        <v>27</v>
      </c>
      <c r="E35" s="142"/>
      <c r="F35" s="142">
        <v>1</v>
      </c>
      <c r="G35" s="142"/>
      <c r="H35" s="142"/>
      <c r="I35" s="142">
        <f t="shared" si="13"/>
        <v>28</v>
      </c>
      <c r="J35" s="535">
        <f t="shared" ref="J35" si="14">SUM(I35:I36)</f>
        <v>86</v>
      </c>
    </row>
    <row r="36" spans="2:10">
      <c r="B36" s="536"/>
      <c r="C36" s="140" t="s">
        <v>37</v>
      </c>
      <c r="D36" s="144">
        <v>57</v>
      </c>
      <c r="E36" s="144">
        <v>1</v>
      </c>
      <c r="F36" s="144">
        <v>0</v>
      </c>
      <c r="G36" s="144"/>
      <c r="H36" s="144"/>
      <c r="I36" s="144">
        <f t="shared" si="13"/>
        <v>58</v>
      </c>
      <c r="J36" s="535"/>
    </row>
    <row r="37" spans="2:10">
      <c r="B37" s="536" t="s">
        <v>149</v>
      </c>
      <c r="C37" s="141" t="s">
        <v>36</v>
      </c>
      <c r="D37" s="142">
        <v>97</v>
      </c>
      <c r="E37" s="142">
        <v>16</v>
      </c>
      <c r="F37" s="142">
        <v>1</v>
      </c>
      <c r="G37" s="142"/>
      <c r="H37" s="142"/>
      <c r="I37" s="142">
        <f t="shared" si="13"/>
        <v>114</v>
      </c>
      <c r="J37" s="535">
        <f t="shared" ref="J37" si="15">SUM(I37:I38)</f>
        <v>309</v>
      </c>
    </row>
    <row r="38" spans="2:10">
      <c r="B38" s="536"/>
      <c r="C38" s="140" t="s">
        <v>37</v>
      </c>
      <c r="D38" s="144">
        <v>109</v>
      </c>
      <c r="E38" s="144">
        <v>84</v>
      </c>
      <c r="F38" s="144">
        <v>2</v>
      </c>
      <c r="G38" s="144"/>
      <c r="H38" s="144"/>
      <c r="I38" s="144">
        <f t="shared" si="13"/>
        <v>195</v>
      </c>
      <c r="J38" s="535"/>
    </row>
    <row r="39" spans="2:10">
      <c r="B39" s="536" t="s">
        <v>150</v>
      </c>
      <c r="C39" s="141" t="s">
        <v>36</v>
      </c>
      <c r="D39" s="142">
        <v>20</v>
      </c>
      <c r="E39" s="142">
        <v>79</v>
      </c>
      <c r="F39" s="142">
        <v>22</v>
      </c>
      <c r="G39" s="142">
        <v>2</v>
      </c>
      <c r="H39" s="142">
        <v>1</v>
      </c>
      <c r="I39" s="142">
        <f t="shared" si="13"/>
        <v>124</v>
      </c>
      <c r="J39" s="535">
        <f t="shared" ref="J39" si="16">SUM(I39:I40)</f>
        <v>309</v>
      </c>
    </row>
    <row r="40" spans="2:10">
      <c r="B40" s="536"/>
      <c r="C40" s="140" t="s">
        <v>37</v>
      </c>
      <c r="D40" s="144">
        <v>7</v>
      </c>
      <c r="E40" s="144">
        <v>108</v>
      </c>
      <c r="F40" s="144">
        <v>70</v>
      </c>
      <c r="G40" s="144">
        <v>0</v>
      </c>
      <c r="H40" s="144">
        <v>0</v>
      </c>
      <c r="I40" s="144">
        <f t="shared" si="13"/>
        <v>185</v>
      </c>
      <c r="J40" s="535"/>
    </row>
    <row r="41" spans="2:10">
      <c r="B41" s="536" t="s">
        <v>151</v>
      </c>
      <c r="C41" s="141" t="s">
        <v>36</v>
      </c>
      <c r="D41" s="142">
        <v>4</v>
      </c>
      <c r="E41" s="142">
        <v>18</v>
      </c>
      <c r="F41" s="142">
        <v>80</v>
      </c>
      <c r="G41" s="142">
        <v>16</v>
      </c>
      <c r="H41" s="142">
        <v>0</v>
      </c>
      <c r="I41" s="142">
        <f t="shared" si="13"/>
        <v>118</v>
      </c>
      <c r="J41" s="535">
        <f t="shared" ref="J41" si="17">SUM(I41:I42)</f>
        <v>294</v>
      </c>
    </row>
    <row r="42" spans="2:10">
      <c r="B42" s="536"/>
      <c r="C42" s="140" t="s">
        <v>37</v>
      </c>
      <c r="D42" s="144">
        <v>4</v>
      </c>
      <c r="E42" s="144">
        <v>19</v>
      </c>
      <c r="F42" s="144">
        <v>92</v>
      </c>
      <c r="G42" s="144">
        <v>61</v>
      </c>
      <c r="H42" s="144">
        <v>0</v>
      </c>
      <c r="I42" s="144">
        <f t="shared" si="13"/>
        <v>176</v>
      </c>
      <c r="J42" s="535"/>
    </row>
    <row r="43" spans="2:10">
      <c r="B43" s="536" t="s">
        <v>152</v>
      </c>
      <c r="C43" s="141" t="s">
        <v>36</v>
      </c>
      <c r="D43" s="142">
        <v>0</v>
      </c>
      <c r="E43" s="142">
        <v>9</v>
      </c>
      <c r="F43" s="142">
        <v>31</v>
      </c>
      <c r="G43" s="142">
        <v>72</v>
      </c>
      <c r="H43" s="142">
        <v>16</v>
      </c>
      <c r="I43" s="142">
        <f t="shared" si="13"/>
        <v>128</v>
      </c>
      <c r="J43" s="535">
        <f t="shared" ref="J43" si="18">SUM(I43:I44)</f>
        <v>302</v>
      </c>
    </row>
    <row r="44" spans="2:10">
      <c r="B44" s="536"/>
      <c r="C44" s="140" t="s">
        <v>37</v>
      </c>
      <c r="D44" s="144">
        <v>1</v>
      </c>
      <c r="E44" s="144">
        <v>2</v>
      </c>
      <c r="F44" s="144">
        <v>12</v>
      </c>
      <c r="G44" s="144">
        <v>100</v>
      </c>
      <c r="H44" s="144">
        <v>59</v>
      </c>
      <c r="I44" s="144">
        <f t="shared" si="13"/>
        <v>174</v>
      </c>
      <c r="J44" s="535"/>
    </row>
    <row r="45" spans="2:10">
      <c r="B45" s="536" t="s">
        <v>211</v>
      </c>
      <c r="C45" s="141" t="s">
        <v>36</v>
      </c>
      <c r="D45" s="142"/>
      <c r="E45" s="142">
        <v>2</v>
      </c>
      <c r="F45" s="142">
        <v>5</v>
      </c>
      <c r="G45" s="142">
        <v>20</v>
      </c>
      <c r="H45" s="142">
        <v>65</v>
      </c>
      <c r="I45" s="142">
        <f t="shared" si="13"/>
        <v>92</v>
      </c>
      <c r="J45" s="535">
        <f>SUM(I45:I46)</f>
        <v>231</v>
      </c>
    </row>
    <row r="46" spans="2:10">
      <c r="B46" s="536"/>
      <c r="C46" s="140" t="s">
        <v>37</v>
      </c>
      <c r="D46" s="144"/>
      <c r="E46" s="144">
        <v>1</v>
      </c>
      <c r="F46" s="144">
        <v>11</v>
      </c>
      <c r="G46" s="144">
        <v>28</v>
      </c>
      <c r="H46" s="144">
        <v>99</v>
      </c>
      <c r="I46" s="144">
        <f t="shared" si="13"/>
        <v>139</v>
      </c>
      <c r="J46" s="535"/>
    </row>
    <row r="47" spans="2:10">
      <c r="B47" s="536" t="s">
        <v>212</v>
      </c>
      <c r="C47" s="141" t="s">
        <v>36</v>
      </c>
      <c r="D47" s="142"/>
      <c r="E47" s="142">
        <v>0</v>
      </c>
      <c r="F47" s="142">
        <v>5</v>
      </c>
      <c r="G47" s="142">
        <v>3</v>
      </c>
      <c r="H47" s="142">
        <v>13</v>
      </c>
      <c r="I47" s="142">
        <f t="shared" si="13"/>
        <v>21</v>
      </c>
      <c r="J47" s="535">
        <f t="shared" ref="J47" si="19">SUM(I47:I48)</f>
        <v>58</v>
      </c>
    </row>
    <row r="48" spans="2:10">
      <c r="B48" s="536"/>
      <c r="C48" s="140" t="s">
        <v>37</v>
      </c>
      <c r="D48" s="144"/>
      <c r="E48" s="144">
        <v>1</v>
      </c>
      <c r="F48" s="144">
        <v>3</v>
      </c>
      <c r="G48" s="144">
        <v>13</v>
      </c>
      <c r="H48" s="144">
        <v>20</v>
      </c>
      <c r="I48" s="144">
        <f t="shared" si="13"/>
        <v>37</v>
      </c>
      <c r="J48" s="535"/>
    </row>
    <row r="49" spans="2:10">
      <c r="B49" s="536" t="s">
        <v>213</v>
      </c>
      <c r="C49" s="141" t="s">
        <v>36</v>
      </c>
      <c r="D49" s="142"/>
      <c r="E49" s="142"/>
      <c r="F49" s="142">
        <v>0</v>
      </c>
      <c r="G49" s="142">
        <v>2</v>
      </c>
      <c r="H49" s="142">
        <v>6</v>
      </c>
      <c r="I49" s="142">
        <f t="shared" si="13"/>
        <v>8</v>
      </c>
      <c r="J49" s="535">
        <f t="shared" ref="J49" si="20">SUM(I49:I50)</f>
        <v>21</v>
      </c>
    </row>
    <row r="50" spans="2:10">
      <c r="B50" s="536"/>
      <c r="C50" s="140" t="s">
        <v>37</v>
      </c>
      <c r="D50" s="144"/>
      <c r="E50" s="144"/>
      <c r="F50" s="144">
        <v>1</v>
      </c>
      <c r="G50" s="144">
        <v>3</v>
      </c>
      <c r="H50" s="144">
        <v>9</v>
      </c>
      <c r="I50" s="144">
        <f t="shared" si="13"/>
        <v>13</v>
      </c>
      <c r="J50" s="535"/>
    </row>
    <row r="51" spans="2:10">
      <c r="B51" s="536" t="s">
        <v>214</v>
      </c>
      <c r="C51" s="141" t="s">
        <v>36</v>
      </c>
      <c r="D51" s="142"/>
      <c r="E51" s="142"/>
      <c r="F51" s="142"/>
      <c r="G51" s="142">
        <v>0</v>
      </c>
      <c r="H51" s="142">
        <v>1</v>
      </c>
      <c r="I51" s="142">
        <f t="shared" si="13"/>
        <v>1</v>
      </c>
      <c r="J51" s="535">
        <f t="shared" ref="J51" si="21">SUM(I51:I52)</f>
        <v>6</v>
      </c>
    </row>
    <row r="52" spans="2:10">
      <c r="B52" s="536"/>
      <c r="C52" s="140" t="s">
        <v>37</v>
      </c>
      <c r="D52" s="144"/>
      <c r="E52" s="144"/>
      <c r="F52" s="144"/>
      <c r="G52" s="144">
        <v>1</v>
      </c>
      <c r="H52" s="144">
        <v>4</v>
      </c>
      <c r="I52" s="144">
        <f t="shared" si="13"/>
        <v>5</v>
      </c>
      <c r="J52" s="535"/>
    </row>
    <row r="53" spans="2:10">
      <c r="B53" s="536" t="s">
        <v>216</v>
      </c>
      <c r="C53" s="141" t="s">
        <v>36</v>
      </c>
      <c r="D53" s="142"/>
      <c r="E53" s="142"/>
      <c r="F53" s="142"/>
      <c r="G53" s="142"/>
      <c r="H53" s="142"/>
      <c r="I53" s="142">
        <f t="shared" si="13"/>
        <v>0</v>
      </c>
      <c r="J53" s="535">
        <f t="shared" ref="J53" si="22">SUM(I53:I54)</f>
        <v>0</v>
      </c>
    </row>
    <row r="54" spans="2:10">
      <c r="B54" s="536"/>
      <c r="C54" s="140" t="s">
        <v>37</v>
      </c>
      <c r="D54" s="144"/>
      <c r="E54" s="144"/>
      <c r="F54" s="144"/>
      <c r="G54" s="144"/>
      <c r="H54" s="144"/>
      <c r="I54" s="144">
        <f t="shared" si="13"/>
        <v>0</v>
      </c>
      <c r="J54" s="535"/>
    </row>
    <row r="55" spans="2:10">
      <c r="B55" s="534" t="s">
        <v>3</v>
      </c>
      <c r="C55" s="141" t="s">
        <v>36</v>
      </c>
      <c r="D55" s="142">
        <f>SUM(D33,D35,D37,D39,D41,D43,D45,D47,D49,D51,D53,)</f>
        <v>149</v>
      </c>
      <c r="E55" s="142">
        <f t="shared" ref="E55:I56" si="23">SUM(E33,E35,E37,E39,E41,E43,E45,E47,E49,E51,E53,)</f>
        <v>124</v>
      </c>
      <c r="F55" s="142">
        <f t="shared" si="23"/>
        <v>145</v>
      </c>
      <c r="G55" s="142">
        <f t="shared" si="23"/>
        <v>115</v>
      </c>
      <c r="H55" s="142">
        <f t="shared" si="23"/>
        <v>102</v>
      </c>
      <c r="I55" s="142">
        <f t="shared" si="23"/>
        <v>635</v>
      </c>
      <c r="J55" s="535">
        <f>SUM(I55:I56)</f>
        <v>1619</v>
      </c>
    </row>
    <row r="56" spans="2:10">
      <c r="B56" s="534"/>
      <c r="C56" s="140" t="s">
        <v>37</v>
      </c>
      <c r="D56" s="144">
        <f>SUM(D34,D36,D38,D40,D42,D44,D46,D48,D50,D52,D54,)</f>
        <v>180</v>
      </c>
      <c r="E56" s="144">
        <f t="shared" si="23"/>
        <v>216</v>
      </c>
      <c r="F56" s="144">
        <f t="shared" si="23"/>
        <v>191</v>
      </c>
      <c r="G56" s="144">
        <f t="shared" si="23"/>
        <v>206</v>
      </c>
      <c r="H56" s="144">
        <f t="shared" si="23"/>
        <v>191</v>
      </c>
      <c r="I56" s="144">
        <f t="shared" si="23"/>
        <v>984</v>
      </c>
      <c r="J56" s="535"/>
    </row>
    <row r="57" spans="2:10">
      <c r="B57" s="534"/>
      <c r="C57" s="145" t="s">
        <v>38</v>
      </c>
      <c r="D57" s="143">
        <f>SUM(D55:D56)</f>
        <v>329</v>
      </c>
      <c r="E57" s="143">
        <f t="shared" ref="E57:I57" si="24">SUM(E55:E56)</f>
        <v>340</v>
      </c>
      <c r="F57" s="143">
        <f t="shared" si="24"/>
        <v>336</v>
      </c>
      <c r="G57" s="143">
        <f t="shared" si="24"/>
        <v>321</v>
      </c>
      <c r="H57" s="143">
        <f t="shared" si="24"/>
        <v>293</v>
      </c>
      <c r="I57" s="143">
        <f t="shared" si="24"/>
        <v>1619</v>
      </c>
      <c r="J57" s="93"/>
    </row>
    <row r="58" spans="2:10">
      <c r="B58" s="94"/>
      <c r="C58" s="94"/>
      <c r="D58" s="95"/>
      <c r="E58" s="95"/>
      <c r="F58" s="95"/>
      <c r="G58" s="95"/>
      <c r="H58" s="95"/>
      <c r="I58" s="96"/>
      <c r="J58" s="97"/>
    </row>
    <row r="59" spans="2:10">
      <c r="B59" s="537" t="s">
        <v>221</v>
      </c>
      <c r="C59" s="537"/>
      <c r="D59" s="537"/>
      <c r="E59" s="537"/>
      <c r="F59" s="537"/>
      <c r="G59" s="537"/>
      <c r="H59" s="537"/>
      <c r="I59" s="537"/>
      <c r="J59" s="537"/>
    </row>
    <row r="60" spans="2:10">
      <c r="B60" s="148" t="s">
        <v>132</v>
      </c>
      <c r="C60" s="148" t="s">
        <v>111</v>
      </c>
      <c r="D60" s="149" t="s">
        <v>205</v>
      </c>
      <c r="E60" s="149" t="s">
        <v>206</v>
      </c>
      <c r="F60" s="149" t="s">
        <v>207</v>
      </c>
      <c r="G60" s="149" t="s">
        <v>208</v>
      </c>
      <c r="H60" s="149" t="s">
        <v>209</v>
      </c>
      <c r="I60" s="149" t="s">
        <v>140</v>
      </c>
      <c r="J60" s="149" t="s">
        <v>3</v>
      </c>
    </row>
    <row r="61" spans="2:10">
      <c r="B61" s="512" t="s">
        <v>210</v>
      </c>
      <c r="C61" s="104" t="s">
        <v>36</v>
      </c>
      <c r="D61" s="105">
        <f>SUM(D5,D33,)</f>
        <v>2</v>
      </c>
      <c r="E61" s="105">
        <f t="shared" ref="E61:H61" si="25">SUM(E5,E33,)</f>
        <v>0</v>
      </c>
      <c r="F61" s="105">
        <f t="shared" si="25"/>
        <v>0</v>
      </c>
      <c r="G61" s="105">
        <f t="shared" si="25"/>
        <v>0</v>
      </c>
      <c r="H61" s="105">
        <f t="shared" si="25"/>
        <v>0</v>
      </c>
      <c r="I61" s="105">
        <f>SUM(C61:H61)</f>
        <v>2</v>
      </c>
      <c r="J61" s="535">
        <f>SUM(I61:I62)</f>
        <v>5</v>
      </c>
    </row>
    <row r="62" spans="2:10">
      <c r="B62" s="512"/>
      <c r="C62" s="82" t="s">
        <v>37</v>
      </c>
      <c r="D62" s="85">
        <f t="shared" ref="D62:H77" si="26">SUM(D6,D34,)</f>
        <v>3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si="26"/>
        <v>0</v>
      </c>
      <c r="I62" s="85">
        <f t="shared" ref="I62:I82" si="27">SUM(C62:H62)</f>
        <v>3</v>
      </c>
      <c r="J62" s="535"/>
    </row>
    <row r="63" spans="2:10">
      <c r="B63" s="512" t="s">
        <v>148</v>
      </c>
      <c r="C63" s="104" t="s">
        <v>36</v>
      </c>
      <c r="D63" s="105">
        <f t="shared" si="26"/>
        <v>77</v>
      </c>
      <c r="E63" s="105">
        <f t="shared" si="26"/>
        <v>1</v>
      </c>
      <c r="F63" s="105">
        <f t="shared" si="26"/>
        <v>1</v>
      </c>
      <c r="G63" s="105">
        <f t="shared" si="26"/>
        <v>0</v>
      </c>
      <c r="H63" s="105">
        <f t="shared" si="26"/>
        <v>0</v>
      </c>
      <c r="I63" s="105">
        <f t="shared" si="27"/>
        <v>79</v>
      </c>
      <c r="J63" s="535">
        <f t="shared" ref="J63" si="28">SUM(I63:I64)</f>
        <v>190</v>
      </c>
    </row>
    <row r="64" spans="2:10">
      <c r="B64" s="512"/>
      <c r="C64" s="82" t="s">
        <v>37</v>
      </c>
      <c r="D64" s="85">
        <f t="shared" si="26"/>
        <v>105</v>
      </c>
      <c r="E64" s="85">
        <f t="shared" si="26"/>
        <v>6</v>
      </c>
      <c r="F64" s="85">
        <f t="shared" si="26"/>
        <v>0</v>
      </c>
      <c r="G64" s="85">
        <f t="shared" si="26"/>
        <v>0</v>
      </c>
      <c r="H64" s="85">
        <f t="shared" si="26"/>
        <v>0</v>
      </c>
      <c r="I64" s="85">
        <f t="shared" si="27"/>
        <v>111</v>
      </c>
      <c r="J64" s="535"/>
    </row>
    <row r="65" spans="2:10">
      <c r="B65" s="512" t="s">
        <v>149</v>
      </c>
      <c r="C65" s="104" t="s">
        <v>36</v>
      </c>
      <c r="D65" s="105">
        <f t="shared" si="26"/>
        <v>279</v>
      </c>
      <c r="E65" s="105">
        <f t="shared" si="26"/>
        <v>55</v>
      </c>
      <c r="F65" s="105">
        <f t="shared" si="26"/>
        <v>1</v>
      </c>
      <c r="G65" s="105">
        <f t="shared" si="26"/>
        <v>0</v>
      </c>
      <c r="H65" s="105">
        <f t="shared" si="26"/>
        <v>0</v>
      </c>
      <c r="I65" s="105">
        <f t="shared" si="27"/>
        <v>335</v>
      </c>
      <c r="J65" s="535">
        <f t="shared" ref="J65" si="29">SUM(I65:I66)</f>
        <v>712</v>
      </c>
    </row>
    <row r="66" spans="2:10">
      <c r="B66" s="512"/>
      <c r="C66" s="82" t="s">
        <v>37</v>
      </c>
      <c r="D66" s="85">
        <f t="shared" si="26"/>
        <v>243</v>
      </c>
      <c r="E66" s="85">
        <f t="shared" si="26"/>
        <v>131</v>
      </c>
      <c r="F66" s="85">
        <f t="shared" si="26"/>
        <v>3</v>
      </c>
      <c r="G66" s="85">
        <f t="shared" si="26"/>
        <v>0</v>
      </c>
      <c r="H66" s="85">
        <f t="shared" si="26"/>
        <v>0</v>
      </c>
      <c r="I66" s="85">
        <f t="shared" si="27"/>
        <v>377</v>
      </c>
      <c r="J66" s="535"/>
    </row>
    <row r="67" spans="2:10">
      <c r="B67" s="512" t="s">
        <v>150</v>
      </c>
      <c r="C67" s="104" t="s">
        <v>36</v>
      </c>
      <c r="D67" s="105">
        <f t="shared" si="26"/>
        <v>132</v>
      </c>
      <c r="E67" s="105">
        <f t="shared" si="26"/>
        <v>217</v>
      </c>
      <c r="F67" s="105">
        <f t="shared" si="26"/>
        <v>56</v>
      </c>
      <c r="G67" s="105">
        <f t="shared" si="26"/>
        <v>2</v>
      </c>
      <c r="H67" s="105">
        <f t="shared" si="26"/>
        <v>1</v>
      </c>
      <c r="I67" s="105">
        <f t="shared" si="27"/>
        <v>408</v>
      </c>
      <c r="J67" s="535">
        <f t="shared" ref="J67" si="30">SUM(I67:I68)</f>
        <v>840</v>
      </c>
    </row>
    <row r="68" spans="2:10">
      <c r="B68" s="512"/>
      <c r="C68" s="82" t="s">
        <v>37</v>
      </c>
      <c r="D68" s="85">
        <f t="shared" si="26"/>
        <v>44</v>
      </c>
      <c r="E68" s="85">
        <f t="shared" si="26"/>
        <v>258</v>
      </c>
      <c r="F68" s="85">
        <f t="shared" si="26"/>
        <v>129</v>
      </c>
      <c r="G68" s="85">
        <f t="shared" si="26"/>
        <v>1</v>
      </c>
      <c r="H68" s="85">
        <f t="shared" si="26"/>
        <v>0</v>
      </c>
      <c r="I68" s="85">
        <f t="shared" si="27"/>
        <v>432</v>
      </c>
      <c r="J68" s="535"/>
    </row>
    <row r="69" spans="2:10">
      <c r="B69" s="512" t="s">
        <v>151</v>
      </c>
      <c r="C69" s="104" t="s">
        <v>36</v>
      </c>
      <c r="D69" s="105">
        <f t="shared" si="26"/>
        <v>37</v>
      </c>
      <c r="E69" s="105">
        <f t="shared" si="26"/>
        <v>136</v>
      </c>
      <c r="F69" s="105">
        <f t="shared" si="26"/>
        <v>229</v>
      </c>
      <c r="G69" s="105">
        <f t="shared" si="26"/>
        <v>44</v>
      </c>
      <c r="H69" s="105">
        <f t="shared" si="26"/>
        <v>0</v>
      </c>
      <c r="I69" s="105">
        <f t="shared" si="27"/>
        <v>446</v>
      </c>
      <c r="J69" s="535">
        <f t="shared" ref="J69" si="31">SUM(I69:I70)</f>
        <v>899</v>
      </c>
    </row>
    <row r="70" spans="2:10">
      <c r="B70" s="512"/>
      <c r="C70" s="82" t="s">
        <v>37</v>
      </c>
      <c r="D70" s="85">
        <f t="shared" si="26"/>
        <v>7</v>
      </c>
      <c r="E70" s="85">
        <f t="shared" si="26"/>
        <v>69</v>
      </c>
      <c r="F70" s="85">
        <f t="shared" si="26"/>
        <v>254</v>
      </c>
      <c r="G70" s="85">
        <f t="shared" si="26"/>
        <v>119</v>
      </c>
      <c r="H70" s="85">
        <f t="shared" si="26"/>
        <v>4</v>
      </c>
      <c r="I70" s="85">
        <f t="shared" si="27"/>
        <v>453</v>
      </c>
      <c r="J70" s="535"/>
    </row>
    <row r="71" spans="2:10">
      <c r="B71" s="512" t="s">
        <v>152</v>
      </c>
      <c r="C71" s="104" t="s">
        <v>36</v>
      </c>
      <c r="D71" s="105">
        <f t="shared" si="26"/>
        <v>4</v>
      </c>
      <c r="E71" s="105">
        <f t="shared" si="26"/>
        <v>60</v>
      </c>
      <c r="F71" s="105">
        <f t="shared" si="26"/>
        <v>158</v>
      </c>
      <c r="G71" s="105">
        <f t="shared" si="26"/>
        <v>198</v>
      </c>
      <c r="H71" s="105">
        <f t="shared" si="26"/>
        <v>41</v>
      </c>
      <c r="I71" s="105">
        <f t="shared" si="27"/>
        <v>461</v>
      </c>
      <c r="J71" s="535">
        <f t="shared" ref="J71" si="32">SUM(I71:I72)</f>
        <v>863</v>
      </c>
    </row>
    <row r="72" spans="2:10">
      <c r="B72" s="512"/>
      <c r="C72" s="82" t="s">
        <v>37</v>
      </c>
      <c r="D72" s="85">
        <f t="shared" si="26"/>
        <v>2</v>
      </c>
      <c r="E72" s="85">
        <f t="shared" si="26"/>
        <v>15</v>
      </c>
      <c r="F72" s="85">
        <f t="shared" si="26"/>
        <v>60</v>
      </c>
      <c r="G72" s="85">
        <f t="shared" si="26"/>
        <v>226</v>
      </c>
      <c r="H72" s="85">
        <f t="shared" si="26"/>
        <v>99</v>
      </c>
      <c r="I72" s="85">
        <f t="shared" si="27"/>
        <v>402</v>
      </c>
      <c r="J72" s="535"/>
    </row>
    <row r="73" spans="2:10">
      <c r="B73" s="512" t="s">
        <v>211</v>
      </c>
      <c r="C73" s="104" t="s">
        <v>36</v>
      </c>
      <c r="D73" s="105">
        <f t="shared" si="26"/>
        <v>1</v>
      </c>
      <c r="E73" s="105">
        <f t="shared" si="26"/>
        <v>27</v>
      </c>
      <c r="F73" s="105">
        <f t="shared" si="26"/>
        <v>80</v>
      </c>
      <c r="G73" s="105">
        <f t="shared" si="26"/>
        <v>121</v>
      </c>
      <c r="H73" s="105">
        <f t="shared" si="26"/>
        <v>190</v>
      </c>
      <c r="I73" s="105">
        <f t="shared" si="27"/>
        <v>419</v>
      </c>
      <c r="J73" s="535">
        <f>SUM(I73:I74)</f>
        <v>766</v>
      </c>
    </row>
    <row r="74" spans="2:10">
      <c r="B74" s="512"/>
      <c r="C74" s="82" t="s">
        <v>37</v>
      </c>
      <c r="D74" s="85">
        <f t="shared" si="26"/>
        <v>0</v>
      </c>
      <c r="E74" s="85">
        <f t="shared" si="26"/>
        <v>4</v>
      </c>
      <c r="F74" s="85">
        <f t="shared" si="26"/>
        <v>30</v>
      </c>
      <c r="G74" s="85">
        <f t="shared" si="26"/>
        <v>86</v>
      </c>
      <c r="H74" s="85">
        <f t="shared" si="26"/>
        <v>227</v>
      </c>
      <c r="I74" s="85">
        <f t="shared" si="27"/>
        <v>347</v>
      </c>
      <c r="J74" s="535"/>
    </row>
    <row r="75" spans="2:10">
      <c r="B75" s="512" t="s">
        <v>212</v>
      </c>
      <c r="C75" s="104" t="s">
        <v>36</v>
      </c>
      <c r="D75" s="105">
        <f t="shared" si="26"/>
        <v>0</v>
      </c>
      <c r="E75" s="105">
        <f t="shared" si="26"/>
        <v>5</v>
      </c>
      <c r="F75" s="105">
        <f t="shared" si="26"/>
        <v>29</v>
      </c>
      <c r="G75" s="105">
        <f t="shared" si="26"/>
        <v>57</v>
      </c>
      <c r="H75" s="105">
        <f t="shared" si="26"/>
        <v>101</v>
      </c>
      <c r="I75" s="105">
        <f t="shared" si="27"/>
        <v>192</v>
      </c>
      <c r="J75" s="535">
        <f t="shared" ref="J75" si="33">SUM(I75:I76)</f>
        <v>310</v>
      </c>
    </row>
    <row r="76" spans="2:10">
      <c r="B76" s="512"/>
      <c r="C76" s="82" t="s">
        <v>37</v>
      </c>
      <c r="D76" s="85">
        <f t="shared" si="26"/>
        <v>0</v>
      </c>
      <c r="E76" s="85">
        <f t="shared" si="26"/>
        <v>2</v>
      </c>
      <c r="F76" s="85">
        <f t="shared" si="26"/>
        <v>7</v>
      </c>
      <c r="G76" s="85">
        <f t="shared" si="26"/>
        <v>28</v>
      </c>
      <c r="H76" s="85">
        <f t="shared" si="26"/>
        <v>81</v>
      </c>
      <c r="I76" s="85">
        <f t="shared" si="27"/>
        <v>118</v>
      </c>
      <c r="J76" s="535"/>
    </row>
    <row r="77" spans="2:10">
      <c r="B77" s="512" t="s">
        <v>213</v>
      </c>
      <c r="C77" s="104" t="s">
        <v>36</v>
      </c>
      <c r="D77" s="105">
        <f t="shared" si="26"/>
        <v>0</v>
      </c>
      <c r="E77" s="105">
        <f t="shared" si="26"/>
        <v>1</v>
      </c>
      <c r="F77" s="105">
        <f t="shared" si="26"/>
        <v>4</v>
      </c>
      <c r="G77" s="105">
        <f t="shared" si="26"/>
        <v>13</v>
      </c>
      <c r="H77" s="105">
        <f t="shared" si="26"/>
        <v>30</v>
      </c>
      <c r="I77" s="105">
        <f t="shared" si="27"/>
        <v>48</v>
      </c>
      <c r="J77" s="535">
        <f t="shared" ref="J77" si="34">SUM(I77:I78)</f>
        <v>92</v>
      </c>
    </row>
    <row r="78" spans="2:10">
      <c r="B78" s="512"/>
      <c r="C78" s="82" t="s">
        <v>37</v>
      </c>
      <c r="D78" s="85">
        <f t="shared" ref="D78:H81" si="35">SUM(D22,D50,)</f>
        <v>0</v>
      </c>
      <c r="E78" s="85">
        <f t="shared" si="35"/>
        <v>0</v>
      </c>
      <c r="F78" s="85">
        <f t="shared" si="35"/>
        <v>2</v>
      </c>
      <c r="G78" s="85">
        <f t="shared" si="35"/>
        <v>9</v>
      </c>
      <c r="H78" s="85">
        <f t="shared" si="35"/>
        <v>33</v>
      </c>
      <c r="I78" s="85">
        <f t="shared" si="27"/>
        <v>44</v>
      </c>
      <c r="J78" s="535"/>
    </row>
    <row r="79" spans="2:10">
      <c r="B79" s="512" t="s">
        <v>214</v>
      </c>
      <c r="C79" s="104" t="s">
        <v>36</v>
      </c>
      <c r="D79" s="105">
        <f t="shared" si="35"/>
        <v>0</v>
      </c>
      <c r="E79" s="105">
        <f t="shared" si="35"/>
        <v>0</v>
      </c>
      <c r="F79" s="105">
        <f t="shared" si="35"/>
        <v>0</v>
      </c>
      <c r="G79" s="105">
        <f t="shared" si="35"/>
        <v>2</v>
      </c>
      <c r="H79" s="105">
        <f t="shared" si="35"/>
        <v>17</v>
      </c>
      <c r="I79" s="105">
        <f t="shared" si="27"/>
        <v>19</v>
      </c>
      <c r="J79" s="535">
        <f t="shared" ref="J79" si="36">SUM(I79:I80)</f>
        <v>32</v>
      </c>
    </row>
    <row r="80" spans="2:10">
      <c r="B80" s="512"/>
      <c r="C80" s="82" t="s">
        <v>37</v>
      </c>
      <c r="D80" s="85">
        <f t="shared" si="35"/>
        <v>0</v>
      </c>
      <c r="E80" s="85">
        <f t="shared" si="35"/>
        <v>0</v>
      </c>
      <c r="F80" s="85">
        <f t="shared" si="35"/>
        <v>0</v>
      </c>
      <c r="G80" s="85">
        <f t="shared" si="35"/>
        <v>5</v>
      </c>
      <c r="H80" s="85">
        <f t="shared" si="35"/>
        <v>8</v>
      </c>
      <c r="I80" s="85">
        <f t="shared" si="27"/>
        <v>13</v>
      </c>
      <c r="J80" s="535"/>
    </row>
    <row r="81" spans="2:10">
      <c r="B81" s="512" t="s">
        <v>216</v>
      </c>
      <c r="C81" s="104" t="s">
        <v>36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35"/>
        <v>0</v>
      </c>
      <c r="I81" s="105">
        <f t="shared" si="27"/>
        <v>0</v>
      </c>
      <c r="J81" s="535">
        <f t="shared" ref="J81" si="37">SUM(I81:I82)</f>
        <v>0</v>
      </c>
    </row>
    <row r="82" spans="2:10">
      <c r="B82" s="512"/>
      <c r="C82" s="82" t="s">
        <v>37</v>
      </c>
      <c r="D82" s="85"/>
      <c r="E82" s="85"/>
      <c r="F82" s="85"/>
      <c r="G82" s="85"/>
      <c r="H82" s="85"/>
      <c r="I82" s="85">
        <f t="shared" si="27"/>
        <v>0</v>
      </c>
      <c r="J82" s="535"/>
    </row>
    <row r="83" spans="2:10">
      <c r="B83" s="534" t="s">
        <v>3</v>
      </c>
      <c r="C83" s="141" t="s">
        <v>36</v>
      </c>
      <c r="D83" s="142">
        <f>SUM(D61,D63,D65,D67,D69,D71,D73,D75,D77,D79,D81,)</f>
        <v>532</v>
      </c>
      <c r="E83" s="142">
        <f t="shared" ref="E83:I84" si="38">SUM(E61,E63,E65,E67,E69,E71,E73,E75,E77,E79,E81,)</f>
        <v>502</v>
      </c>
      <c r="F83" s="142">
        <f t="shared" si="38"/>
        <v>558</v>
      </c>
      <c r="G83" s="142">
        <f t="shared" si="38"/>
        <v>437</v>
      </c>
      <c r="H83" s="142">
        <f t="shared" si="38"/>
        <v>380</v>
      </c>
      <c r="I83" s="142">
        <f t="shared" si="38"/>
        <v>2409</v>
      </c>
      <c r="J83" s="535">
        <f>SUM(I83:I84)</f>
        <v>4709</v>
      </c>
    </row>
    <row r="84" spans="2:10">
      <c r="B84" s="534"/>
      <c r="C84" s="140" t="s">
        <v>37</v>
      </c>
      <c r="D84" s="144">
        <f>SUM(D62,D64,D66,D68,D70,D72,D74,D76,D78,D80,D82,)</f>
        <v>404</v>
      </c>
      <c r="E84" s="144">
        <f t="shared" si="38"/>
        <v>485</v>
      </c>
      <c r="F84" s="144">
        <f t="shared" si="38"/>
        <v>485</v>
      </c>
      <c r="G84" s="144">
        <f t="shared" si="38"/>
        <v>474</v>
      </c>
      <c r="H84" s="144">
        <f t="shared" si="38"/>
        <v>452</v>
      </c>
      <c r="I84" s="144">
        <f t="shared" si="38"/>
        <v>2300</v>
      </c>
      <c r="J84" s="535"/>
    </row>
    <row r="85" spans="2:10">
      <c r="B85" s="534"/>
      <c r="C85" s="145" t="s">
        <v>38</v>
      </c>
      <c r="D85" s="143">
        <f>SUM(D83:D84)</f>
        <v>936</v>
      </c>
      <c r="E85" s="143">
        <f t="shared" ref="E85:I85" si="39">SUM(E83:E84)</f>
        <v>987</v>
      </c>
      <c r="F85" s="143">
        <f t="shared" si="39"/>
        <v>1043</v>
      </c>
      <c r="G85" s="143">
        <f t="shared" si="39"/>
        <v>911</v>
      </c>
      <c r="H85" s="143">
        <f t="shared" si="39"/>
        <v>832</v>
      </c>
      <c r="I85" s="143">
        <f t="shared" si="39"/>
        <v>4709</v>
      </c>
      <c r="J85" s="93"/>
    </row>
  </sheetData>
  <mergeCells count="75">
    <mergeCell ref="B9:B10"/>
    <mergeCell ref="J9:J10"/>
    <mergeCell ref="B3:J3"/>
    <mergeCell ref="B5:B6"/>
    <mergeCell ref="J5:J6"/>
    <mergeCell ref="B7:B8"/>
    <mergeCell ref="J7:J8"/>
    <mergeCell ref="B11:B12"/>
    <mergeCell ref="J11:J12"/>
    <mergeCell ref="B13:B14"/>
    <mergeCell ref="J13:J14"/>
    <mergeCell ref="B15:B16"/>
    <mergeCell ref="J15:J16"/>
    <mergeCell ref="B17:B18"/>
    <mergeCell ref="J17:J18"/>
    <mergeCell ref="B19:B20"/>
    <mergeCell ref="J19:J20"/>
    <mergeCell ref="B21:B22"/>
    <mergeCell ref="J21:J22"/>
    <mergeCell ref="B37:B38"/>
    <mergeCell ref="J37:J38"/>
    <mergeCell ref="B23:B24"/>
    <mergeCell ref="J23:J24"/>
    <mergeCell ref="B25:B26"/>
    <mergeCell ref="J25:J26"/>
    <mergeCell ref="B27:B29"/>
    <mergeCell ref="J27:J28"/>
    <mergeCell ref="B31:J31"/>
    <mergeCell ref="B33:B34"/>
    <mergeCell ref="J33:J34"/>
    <mergeCell ref="B35:B36"/>
    <mergeCell ref="J35:J36"/>
    <mergeCell ref="B39:B40"/>
    <mergeCell ref="J39:J40"/>
    <mergeCell ref="B41:B42"/>
    <mergeCell ref="J41:J42"/>
    <mergeCell ref="B43:B44"/>
    <mergeCell ref="J43:J44"/>
    <mergeCell ref="B45:B46"/>
    <mergeCell ref="J45:J46"/>
    <mergeCell ref="B47:B48"/>
    <mergeCell ref="J47:J48"/>
    <mergeCell ref="B49:B50"/>
    <mergeCell ref="J49:J50"/>
    <mergeCell ref="B65:B66"/>
    <mergeCell ref="J65:J66"/>
    <mergeCell ref="B51:B52"/>
    <mergeCell ref="J51:J52"/>
    <mergeCell ref="B53:B54"/>
    <mergeCell ref="J53:J54"/>
    <mergeCell ref="B55:B57"/>
    <mergeCell ref="J55:J56"/>
    <mergeCell ref="B59:J59"/>
    <mergeCell ref="B61:B62"/>
    <mergeCell ref="J61:J62"/>
    <mergeCell ref="B63:B64"/>
    <mergeCell ref="J63:J64"/>
    <mergeCell ref="B67:B68"/>
    <mergeCell ref="J67:J68"/>
    <mergeCell ref="B69:B70"/>
    <mergeCell ref="J69:J70"/>
    <mergeCell ref="B71:B72"/>
    <mergeCell ref="J71:J72"/>
    <mergeCell ref="B73:B74"/>
    <mergeCell ref="J73:J74"/>
    <mergeCell ref="B75:B76"/>
    <mergeCell ref="J75:J76"/>
    <mergeCell ref="B77:B78"/>
    <mergeCell ref="J77:J78"/>
    <mergeCell ref="B79:B80"/>
    <mergeCell ref="J79:J80"/>
    <mergeCell ref="B81:B82"/>
    <mergeCell ref="J81:J82"/>
    <mergeCell ref="B83:B85"/>
    <mergeCell ref="J83:J84"/>
  </mergeCells>
  <pageMargins left="0.7" right="0.7" top="0.75" bottom="0.75" header="0.3" footer="0.3"/>
  <pageSetup orientation="portrait" r:id="rId1"/>
  <rowBreaks count="3" manualBreakCount="3">
    <brk id="29" max="16383" man="1"/>
    <brk id="57" max="16383" man="1"/>
    <brk id="85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"/>
  <sheetViews>
    <sheetView showZeros="0" topLeftCell="A46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9" width="10.3046875" style="55" customWidth="1"/>
    <col min="10" max="16384" width="9.07421875" style="55"/>
  </cols>
  <sheetData>
    <row r="2" spans="1:9">
      <c r="A2" s="94"/>
      <c r="B2" s="55" t="s">
        <v>222</v>
      </c>
    </row>
    <row r="3" spans="1:9">
      <c r="A3" s="539" t="s">
        <v>223</v>
      </c>
      <c r="B3" s="540"/>
      <c r="C3" s="540"/>
      <c r="D3" s="540"/>
      <c r="E3" s="540"/>
      <c r="F3" s="540"/>
      <c r="G3" s="540"/>
      <c r="H3" s="540"/>
      <c r="I3" s="541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v>44</v>
      </c>
      <c r="D5" s="142">
        <v>0</v>
      </c>
      <c r="E5" s="142">
        <v>0</v>
      </c>
      <c r="F5" s="142">
        <v>0</v>
      </c>
      <c r="G5" s="142">
        <v>0</v>
      </c>
      <c r="H5" s="142">
        <f>SUM(B5:G5)</f>
        <v>44</v>
      </c>
      <c r="I5" s="535">
        <f>SUM(H5:H6)</f>
        <v>126</v>
      </c>
    </row>
    <row r="6" spans="1:9">
      <c r="A6" s="536"/>
      <c r="B6" s="140" t="s">
        <v>37</v>
      </c>
      <c r="C6" s="144">
        <v>81</v>
      </c>
      <c r="D6" s="144">
        <v>1</v>
      </c>
      <c r="E6" s="144">
        <v>0</v>
      </c>
      <c r="F6" s="144">
        <v>0</v>
      </c>
      <c r="G6" s="144">
        <v>0</v>
      </c>
      <c r="H6" s="144">
        <f t="shared" ref="H6:H26" si="0">SUM(B6:G6)</f>
        <v>82</v>
      </c>
      <c r="I6" s="535"/>
    </row>
    <row r="7" spans="1:9">
      <c r="A7" s="536" t="s">
        <v>148</v>
      </c>
      <c r="B7" s="141" t="s">
        <v>36</v>
      </c>
      <c r="C7" s="142">
        <v>68</v>
      </c>
      <c r="D7" s="142">
        <v>5</v>
      </c>
      <c r="E7" s="142">
        <v>0</v>
      </c>
      <c r="F7" s="142">
        <v>0</v>
      </c>
      <c r="G7" s="142">
        <v>0</v>
      </c>
      <c r="H7" s="142">
        <f t="shared" si="0"/>
        <v>73</v>
      </c>
      <c r="I7" s="535">
        <f t="shared" ref="I7" si="1">SUM(H7:H8)</f>
        <v>149</v>
      </c>
    </row>
    <row r="8" spans="1:9">
      <c r="A8" s="536"/>
      <c r="B8" s="140" t="s">
        <v>37</v>
      </c>
      <c r="C8" s="144">
        <v>59</v>
      </c>
      <c r="D8" s="144">
        <v>17</v>
      </c>
      <c r="E8" s="144">
        <v>0</v>
      </c>
      <c r="F8" s="144">
        <v>0</v>
      </c>
      <c r="G8" s="144">
        <v>0</v>
      </c>
      <c r="H8" s="144">
        <f t="shared" si="0"/>
        <v>76</v>
      </c>
      <c r="I8" s="535"/>
    </row>
    <row r="9" spans="1:9">
      <c r="A9" s="536" t="s">
        <v>149</v>
      </c>
      <c r="B9" s="141" t="s">
        <v>36</v>
      </c>
      <c r="C9" s="142">
        <v>546</v>
      </c>
      <c r="D9" s="142">
        <v>68</v>
      </c>
      <c r="E9" s="142">
        <v>2</v>
      </c>
      <c r="F9" s="142">
        <v>0</v>
      </c>
      <c r="G9" s="142">
        <v>0</v>
      </c>
      <c r="H9" s="142">
        <f t="shared" si="0"/>
        <v>616</v>
      </c>
      <c r="I9" s="535">
        <f t="shared" ref="I9" si="2">SUM(H9:H10)</f>
        <v>1324</v>
      </c>
    </row>
    <row r="10" spans="1:9">
      <c r="A10" s="536"/>
      <c r="B10" s="140" t="s">
        <v>37</v>
      </c>
      <c r="C10" s="144">
        <v>581</v>
      </c>
      <c r="D10" s="144">
        <v>125</v>
      </c>
      <c r="E10" s="144">
        <v>2</v>
      </c>
      <c r="F10" s="144">
        <v>0</v>
      </c>
      <c r="G10" s="144">
        <v>0</v>
      </c>
      <c r="H10" s="144">
        <f t="shared" si="0"/>
        <v>708</v>
      </c>
      <c r="I10" s="535"/>
    </row>
    <row r="11" spans="1:9">
      <c r="A11" s="536" t="s">
        <v>150</v>
      </c>
      <c r="B11" s="141" t="s">
        <v>36</v>
      </c>
      <c r="C11" s="142">
        <v>166</v>
      </c>
      <c r="D11" s="142">
        <v>516</v>
      </c>
      <c r="E11" s="142">
        <v>83</v>
      </c>
      <c r="F11" s="142">
        <v>1</v>
      </c>
      <c r="G11" s="142">
        <v>0</v>
      </c>
      <c r="H11" s="142">
        <f t="shared" si="0"/>
        <v>766</v>
      </c>
      <c r="I11" s="535">
        <f t="shared" ref="I11" si="3">SUM(H11:H12)</f>
        <v>1554</v>
      </c>
    </row>
    <row r="12" spans="1:9">
      <c r="A12" s="536"/>
      <c r="B12" s="140" t="s">
        <v>37</v>
      </c>
      <c r="C12" s="144">
        <v>128</v>
      </c>
      <c r="D12" s="144">
        <v>550</v>
      </c>
      <c r="E12" s="144">
        <v>101</v>
      </c>
      <c r="F12" s="144">
        <v>8</v>
      </c>
      <c r="G12" s="144">
        <v>1</v>
      </c>
      <c r="H12" s="144">
        <f t="shared" si="0"/>
        <v>788</v>
      </c>
      <c r="I12" s="535"/>
    </row>
    <row r="13" spans="1:9">
      <c r="A13" s="536" t="s">
        <v>151</v>
      </c>
      <c r="B13" s="141" t="s">
        <v>36</v>
      </c>
      <c r="C13" s="142">
        <v>65</v>
      </c>
      <c r="D13" s="142">
        <v>221</v>
      </c>
      <c r="E13" s="142">
        <v>462</v>
      </c>
      <c r="F13" s="142">
        <v>40</v>
      </c>
      <c r="G13" s="142">
        <v>0</v>
      </c>
      <c r="H13" s="142">
        <f t="shared" si="0"/>
        <v>788</v>
      </c>
      <c r="I13" s="535">
        <f t="shared" ref="I13" si="4">SUM(H13:H14)</f>
        <v>1706</v>
      </c>
    </row>
    <row r="14" spans="1:9">
      <c r="A14" s="536"/>
      <c r="B14" s="140" t="s">
        <v>37</v>
      </c>
      <c r="C14" s="144">
        <v>32</v>
      </c>
      <c r="D14" s="144">
        <v>170</v>
      </c>
      <c r="E14" s="144">
        <v>574</v>
      </c>
      <c r="F14" s="144">
        <v>132</v>
      </c>
      <c r="G14" s="144">
        <v>10</v>
      </c>
      <c r="H14" s="144">
        <f t="shared" si="0"/>
        <v>918</v>
      </c>
      <c r="I14" s="535"/>
    </row>
    <row r="15" spans="1:9">
      <c r="A15" s="536" t="s">
        <v>152</v>
      </c>
      <c r="B15" s="141" t="s">
        <v>36</v>
      </c>
      <c r="C15" s="142">
        <v>17</v>
      </c>
      <c r="D15" s="142">
        <v>105</v>
      </c>
      <c r="E15" s="142">
        <v>171</v>
      </c>
      <c r="F15" s="142">
        <v>476</v>
      </c>
      <c r="G15" s="142">
        <v>66</v>
      </c>
      <c r="H15" s="142">
        <f t="shared" si="0"/>
        <v>835</v>
      </c>
      <c r="I15" s="535">
        <f t="shared" ref="I15" si="5">SUM(H15:H16)</f>
        <v>1649</v>
      </c>
    </row>
    <row r="16" spans="1:9">
      <c r="A16" s="536"/>
      <c r="B16" s="140" t="s">
        <v>37</v>
      </c>
      <c r="C16" s="144">
        <v>7</v>
      </c>
      <c r="D16" s="144">
        <v>51</v>
      </c>
      <c r="E16" s="144">
        <v>110</v>
      </c>
      <c r="F16" s="144">
        <v>465</v>
      </c>
      <c r="G16" s="144">
        <v>181</v>
      </c>
      <c r="H16" s="144">
        <f t="shared" si="0"/>
        <v>814</v>
      </c>
      <c r="I16" s="535"/>
    </row>
    <row r="17" spans="1:9">
      <c r="A17" s="536" t="s">
        <v>211</v>
      </c>
      <c r="B17" s="141" t="s">
        <v>36</v>
      </c>
      <c r="C17" s="142">
        <v>6</v>
      </c>
      <c r="D17" s="142">
        <v>50</v>
      </c>
      <c r="E17" s="142">
        <v>81</v>
      </c>
      <c r="F17" s="142">
        <v>223</v>
      </c>
      <c r="G17" s="142">
        <v>331</v>
      </c>
      <c r="H17" s="142">
        <f t="shared" si="0"/>
        <v>691</v>
      </c>
      <c r="I17" s="535">
        <f t="shared" ref="I17" si="6">SUM(H17:H18)</f>
        <v>1302</v>
      </c>
    </row>
    <row r="18" spans="1:9">
      <c r="A18" s="536"/>
      <c r="B18" s="140" t="s">
        <v>37</v>
      </c>
      <c r="C18" s="144">
        <v>1</v>
      </c>
      <c r="D18" s="144">
        <v>15</v>
      </c>
      <c r="E18" s="144">
        <v>84</v>
      </c>
      <c r="F18" s="144">
        <v>139</v>
      </c>
      <c r="G18" s="144">
        <v>372</v>
      </c>
      <c r="H18" s="144">
        <f t="shared" si="0"/>
        <v>611</v>
      </c>
      <c r="I18" s="535"/>
    </row>
    <row r="19" spans="1:9">
      <c r="A19" s="536" t="s">
        <v>212</v>
      </c>
      <c r="B19" s="141" t="s">
        <v>36</v>
      </c>
      <c r="C19" s="142">
        <v>0</v>
      </c>
      <c r="D19" s="142">
        <v>10</v>
      </c>
      <c r="E19" s="142">
        <v>28</v>
      </c>
      <c r="F19" s="142">
        <v>102</v>
      </c>
      <c r="G19" s="142">
        <v>189</v>
      </c>
      <c r="H19" s="142">
        <f t="shared" si="0"/>
        <v>329</v>
      </c>
      <c r="I19" s="535">
        <f t="shared" ref="I19" si="7">SUM(H19:H20)</f>
        <v>530</v>
      </c>
    </row>
    <row r="20" spans="1:9">
      <c r="A20" s="536"/>
      <c r="B20" s="140" t="s">
        <v>37</v>
      </c>
      <c r="C20" s="144">
        <v>1</v>
      </c>
      <c r="D20" s="144">
        <v>3</v>
      </c>
      <c r="E20" s="144">
        <v>7</v>
      </c>
      <c r="F20" s="144">
        <v>27</v>
      </c>
      <c r="G20" s="144">
        <v>163</v>
      </c>
      <c r="H20" s="144">
        <f t="shared" si="0"/>
        <v>201</v>
      </c>
      <c r="I20" s="535"/>
    </row>
    <row r="21" spans="1:9">
      <c r="A21" s="536" t="s">
        <v>213</v>
      </c>
      <c r="B21" s="141" t="s">
        <v>36</v>
      </c>
      <c r="C21" s="142">
        <v>0</v>
      </c>
      <c r="D21" s="142">
        <v>1</v>
      </c>
      <c r="E21" s="142">
        <v>12</v>
      </c>
      <c r="F21" s="142">
        <v>30</v>
      </c>
      <c r="G21" s="142">
        <v>68</v>
      </c>
      <c r="H21" s="142">
        <f t="shared" si="0"/>
        <v>111</v>
      </c>
      <c r="I21" s="535">
        <f t="shared" ref="I21" si="8">SUM(H21:H22)</f>
        <v>165</v>
      </c>
    </row>
    <row r="22" spans="1:9">
      <c r="A22" s="536"/>
      <c r="B22" s="140" t="s">
        <v>37</v>
      </c>
      <c r="C22" s="144">
        <v>0</v>
      </c>
      <c r="D22" s="144">
        <v>0</v>
      </c>
      <c r="E22" s="144">
        <v>7</v>
      </c>
      <c r="F22" s="144">
        <v>14</v>
      </c>
      <c r="G22" s="144">
        <v>33</v>
      </c>
      <c r="H22" s="144">
        <f t="shared" si="0"/>
        <v>54</v>
      </c>
      <c r="I22" s="535"/>
    </row>
    <row r="23" spans="1:9">
      <c r="A23" s="536" t="s">
        <v>214</v>
      </c>
      <c r="B23" s="141" t="s">
        <v>36</v>
      </c>
      <c r="C23" s="142">
        <v>0</v>
      </c>
      <c r="D23" s="142">
        <v>0</v>
      </c>
      <c r="E23" s="142">
        <v>0</v>
      </c>
      <c r="F23" s="142">
        <v>6</v>
      </c>
      <c r="G23" s="142">
        <v>28</v>
      </c>
      <c r="H23" s="142">
        <f t="shared" si="0"/>
        <v>34</v>
      </c>
      <c r="I23" s="535">
        <f t="shared" ref="I23" si="9">SUM(H23:H24)</f>
        <v>42</v>
      </c>
    </row>
    <row r="24" spans="1:9">
      <c r="A24" s="536"/>
      <c r="B24" s="140" t="s">
        <v>37</v>
      </c>
      <c r="C24" s="144">
        <v>0</v>
      </c>
      <c r="D24" s="144">
        <v>0</v>
      </c>
      <c r="E24" s="144">
        <v>0</v>
      </c>
      <c r="F24" s="144">
        <v>2</v>
      </c>
      <c r="G24" s="144">
        <v>6</v>
      </c>
      <c r="H24" s="144">
        <f t="shared" si="0"/>
        <v>8</v>
      </c>
      <c r="I24" s="535"/>
    </row>
    <row r="25" spans="1:9">
      <c r="A25" s="536" t="s">
        <v>118</v>
      </c>
      <c r="B25" s="141" t="s">
        <v>36</v>
      </c>
      <c r="C25" s="142">
        <v>0</v>
      </c>
      <c r="D25" s="142">
        <v>0</v>
      </c>
      <c r="E25" s="142">
        <v>0</v>
      </c>
      <c r="F25" s="142">
        <v>0</v>
      </c>
      <c r="G25" s="142">
        <v>0</v>
      </c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>
        <v>0</v>
      </c>
      <c r="D26" s="144">
        <v>0</v>
      </c>
      <c r="E26" s="144">
        <v>0</v>
      </c>
      <c r="F26" s="144">
        <v>0</v>
      </c>
      <c r="G26" s="144">
        <v>0</v>
      </c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912</v>
      </c>
      <c r="D27" s="142">
        <f t="shared" ref="D27:H28" si="11">SUM(D5,D7,D9,D11,D13,D15,D17,D19,D21,D23,D25,)</f>
        <v>976</v>
      </c>
      <c r="E27" s="142">
        <f t="shared" si="11"/>
        <v>839</v>
      </c>
      <c r="F27" s="142">
        <f t="shared" si="11"/>
        <v>878</v>
      </c>
      <c r="G27" s="142">
        <f t="shared" si="11"/>
        <v>682</v>
      </c>
      <c r="H27" s="142">
        <f t="shared" si="11"/>
        <v>4287</v>
      </c>
      <c r="I27" s="535">
        <f>SUM(H27:H28)</f>
        <v>8547</v>
      </c>
    </row>
    <row r="28" spans="1:9">
      <c r="A28" s="534"/>
      <c r="B28" s="140" t="s">
        <v>37</v>
      </c>
      <c r="C28" s="144">
        <f>SUM(C6,C8,C10,C12,C14,C16,C18,C20,C22,C24,C26,)</f>
        <v>890</v>
      </c>
      <c r="D28" s="144">
        <f t="shared" si="11"/>
        <v>932</v>
      </c>
      <c r="E28" s="144">
        <f t="shared" si="11"/>
        <v>885</v>
      </c>
      <c r="F28" s="144">
        <f t="shared" si="11"/>
        <v>787</v>
      </c>
      <c r="G28" s="144">
        <f t="shared" si="11"/>
        <v>766</v>
      </c>
      <c r="H28" s="144">
        <f t="shared" si="11"/>
        <v>4260</v>
      </c>
      <c r="I28" s="535"/>
    </row>
    <row r="29" spans="1:9">
      <c r="A29" s="534"/>
      <c r="B29" s="145" t="s">
        <v>38</v>
      </c>
      <c r="C29" s="143">
        <f>SUM(C27:C28)</f>
        <v>1802</v>
      </c>
      <c r="D29" s="143">
        <f t="shared" ref="D29:H29" si="12">SUM(D27:D28)</f>
        <v>1908</v>
      </c>
      <c r="E29" s="143">
        <f t="shared" si="12"/>
        <v>1724</v>
      </c>
      <c r="F29" s="143">
        <f t="shared" si="12"/>
        <v>1665</v>
      </c>
      <c r="G29" s="143">
        <f t="shared" si="12"/>
        <v>1448</v>
      </c>
      <c r="H29" s="143">
        <f t="shared" si="12"/>
        <v>8547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224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>
        <v>0</v>
      </c>
      <c r="D33" s="142">
        <v>0</v>
      </c>
      <c r="E33" s="142">
        <v>0</v>
      </c>
      <c r="F33" s="142">
        <v>0</v>
      </c>
      <c r="G33" s="142">
        <v>0</v>
      </c>
      <c r="H33" s="142">
        <f>SUM(B33:G33)</f>
        <v>0</v>
      </c>
      <c r="I33" s="535">
        <f>SUM(H33:H34)</f>
        <v>0</v>
      </c>
    </row>
    <row r="34" spans="1:9">
      <c r="A34" s="536"/>
      <c r="B34" s="140" t="s">
        <v>37</v>
      </c>
      <c r="C34" s="144">
        <v>0</v>
      </c>
      <c r="D34" s="144">
        <v>0</v>
      </c>
      <c r="E34" s="144">
        <v>0</v>
      </c>
      <c r="F34" s="144">
        <v>0</v>
      </c>
      <c r="G34" s="144">
        <v>0</v>
      </c>
      <c r="H34" s="144">
        <f t="shared" ref="H34:H54" si="13">SUM(B34:G34)</f>
        <v>0</v>
      </c>
      <c r="I34" s="535"/>
    </row>
    <row r="35" spans="1:9">
      <c r="A35" s="536" t="s">
        <v>148</v>
      </c>
      <c r="B35" s="141" t="s">
        <v>36</v>
      </c>
      <c r="C35" s="142">
        <v>2</v>
      </c>
      <c r="D35" s="142">
        <v>0</v>
      </c>
      <c r="E35" s="142">
        <v>0</v>
      </c>
      <c r="F35" s="142">
        <v>0</v>
      </c>
      <c r="G35" s="142">
        <v>0</v>
      </c>
      <c r="H35" s="142">
        <f t="shared" si="13"/>
        <v>2</v>
      </c>
      <c r="I35" s="535">
        <f t="shared" ref="I35" si="14">SUM(H35:H36)</f>
        <v>3</v>
      </c>
    </row>
    <row r="36" spans="1:9">
      <c r="A36" s="536"/>
      <c r="B36" s="140" t="s">
        <v>37</v>
      </c>
      <c r="C36" s="144">
        <v>1</v>
      </c>
      <c r="D36" s="144">
        <v>0</v>
      </c>
      <c r="E36" s="144">
        <v>0</v>
      </c>
      <c r="F36" s="144">
        <v>0</v>
      </c>
      <c r="G36" s="144">
        <v>0</v>
      </c>
      <c r="H36" s="144">
        <f t="shared" si="13"/>
        <v>1</v>
      </c>
      <c r="I36" s="535"/>
    </row>
    <row r="37" spans="1:9">
      <c r="A37" s="536" t="s">
        <v>149</v>
      </c>
      <c r="B37" s="141" t="s">
        <v>36</v>
      </c>
      <c r="C37" s="142">
        <v>10</v>
      </c>
      <c r="D37" s="142">
        <v>3</v>
      </c>
      <c r="E37" s="142">
        <v>0</v>
      </c>
      <c r="F37" s="142">
        <v>0</v>
      </c>
      <c r="G37" s="142">
        <v>0</v>
      </c>
      <c r="H37" s="142">
        <f t="shared" si="13"/>
        <v>13</v>
      </c>
      <c r="I37" s="535">
        <f t="shared" ref="I37" si="15">SUM(H37:H38)</f>
        <v>29</v>
      </c>
    </row>
    <row r="38" spans="1:9">
      <c r="A38" s="536"/>
      <c r="B38" s="140" t="s">
        <v>37</v>
      </c>
      <c r="C38" s="144">
        <v>13</v>
      </c>
      <c r="D38" s="144">
        <v>3</v>
      </c>
      <c r="E38" s="144">
        <v>0</v>
      </c>
      <c r="F38" s="144">
        <v>0</v>
      </c>
      <c r="G38" s="144">
        <v>0</v>
      </c>
      <c r="H38" s="144">
        <f t="shared" si="13"/>
        <v>16</v>
      </c>
      <c r="I38" s="535"/>
    </row>
    <row r="39" spans="1:9">
      <c r="A39" s="536" t="s">
        <v>150</v>
      </c>
      <c r="B39" s="141" t="s">
        <v>36</v>
      </c>
      <c r="C39" s="142">
        <v>0</v>
      </c>
      <c r="D39" s="142">
        <v>4</v>
      </c>
      <c r="E39" s="142">
        <v>2</v>
      </c>
      <c r="F39" s="142">
        <v>0</v>
      </c>
      <c r="G39" s="142">
        <v>0</v>
      </c>
      <c r="H39" s="142">
        <f t="shared" si="13"/>
        <v>6</v>
      </c>
      <c r="I39" s="535">
        <f t="shared" ref="I39" si="16">SUM(H39:H40)</f>
        <v>19</v>
      </c>
    </row>
    <row r="40" spans="1:9">
      <c r="A40" s="536"/>
      <c r="B40" s="140" t="s">
        <v>37</v>
      </c>
      <c r="C40" s="144">
        <v>0</v>
      </c>
      <c r="D40" s="144">
        <v>11</v>
      </c>
      <c r="E40" s="144">
        <v>2</v>
      </c>
      <c r="F40" s="144">
        <v>0</v>
      </c>
      <c r="G40" s="144">
        <v>0</v>
      </c>
      <c r="H40" s="144">
        <f t="shared" si="13"/>
        <v>13</v>
      </c>
      <c r="I40" s="535"/>
    </row>
    <row r="41" spans="1:9">
      <c r="A41" s="536" t="s">
        <v>151</v>
      </c>
      <c r="B41" s="141" t="s">
        <v>36</v>
      </c>
      <c r="C41" s="142">
        <v>0</v>
      </c>
      <c r="D41" s="142">
        <v>3</v>
      </c>
      <c r="E41" s="142">
        <v>7</v>
      </c>
      <c r="F41" s="142">
        <v>1</v>
      </c>
      <c r="G41" s="142">
        <v>0</v>
      </c>
      <c r="H41" s="142">
        <f t="shared" si="13"/>
        <v>11</v>
      </c>
      <c r="I41" s="535">
        <f t="shared" ref="I41" si="17">SUM(H41:H42)</f>
        <v>23</v>
      </c>
    </row>
    <row r="42" spans="1:9">
      <c r="A42" s="536"/>
      <c r="B42" s="140" t="s">
        <v>37</v>
      </c>
      <c r="C42" s="144">
        <v>0</v>
      </c>
      <c r="D42" s="144">
        <v>1</v>
      </c>
      <c r="E42" s="144">
        <v>8</v>
      </c>
      <c r="F42" s="144">
        <v>3</v>
      </c>
      <c r="G42" s="144">
        <v>0</v>
      </c>
      <c r="H42" s="144">
        <f t="shared" si="13"/>
        <v>12</v>
      </c>
      <c r="I42" s="535"/>
    </row>
    <row r="43" spans="1:9">
      <c r="A43" s="536" t="s">
        <v>152</v>
      </c>
      <c r="B43" s="141" t="s">
        <v>36</v>
      </c>
      <c r="C43" s="142">
        <v>0</v>
      </c>
      <c r="D43" s="142">
        <v>0</v>
      </c>
      <c r="E43" s="142">
        <v>1</v>
      </c>
      <c r="F43" s="142">
        <v>11</v>
      </c>
      <c r="G43" s="142">
        <v>1</v>
      </c>
      <c r="H43" s="142">
        <f t="shared" si="13"/>
        <v>13</v>
      </c>
      <c r="I43" s="535">
        <f t="shared" ref="I43" si="18">SUM(H43:H44)</f>
        <v>26</v>
      </c>
    </row>
    <row r="44" spans="1:9">
      <c r="A44" s="536"/>
      <c r="B44" s="140" t="s">
        <v>37</v>
      </c>
      <c r="C44" s="144">
        <v>0</v>
      </c>
      <c r="D44" s="144">
        <v>0</v>
      </c>
      <c r="E44" s="144">
        <v>6</v>
      </c>
      <c r="F44" s="144">
        <v>5</v>
      </c>
      <c r="G44" s="144">
        <v>2</v>
      </c>
      <c r="H44" s="144">
        <f t="shared" si="13"/>
        <v>13</v>
      </c>
      <c r="I44" s="535"/>
    </row>
    <row r="45" spans="1:9">
      <c r="A45" s="536" t="s">
        <v>211</v>
      </c>
      <c r="B45" s="141" t="s">
        <v>36</v>
      </c>
      <c r="C45" s="142">
        <v>0</v>
      </c>
      <c r="D45" s="142">
        <v>0</v>
      </c>
      <c r="E45" s="142">
        <v>0</v>
      </c>
      <c r="F45" s="142">
        <v>3</v>
      </c>
      <c r="G45" s="142">
        <v>14</v>
      </c>
      <c r="H45" s="142">
        <f t="shared" si="13"/>
        <v>17</v>
      </c>
      <c r="I45" s="535">
        <f>SUM(H45:H46)</f>
        <v>28</v>
      </c>
    </row>
    <row r="46" spans="1:9">
      <c r="A46" s="536"/>
      <c r="B46" s="140" t="s">
        <v>37</v>
      </c>
      <c r="C46" s="144">
        <v>0</v>
      </c>
      <c r="D46" s="144">
        <v>0</v>
      </c>
      <c r="E46" s="144">
        <v>0</v>
      </c>
      <c r="F46" s="144">
        <v>2</v>
      </c>
      <c r="G46" s="144">
        <v>9</v>
      </c>
      <c r="H46" s="144">
        <f t="shared" si="13"/>
        <v>11</v>
      </c>
      <c r="I46" s="535"/>
    </row>
    <row r="47" spans="1:9">
      <c r="A47" s="536" t="s">
        <v>212</v>
      </c>
      <c r="B47" s="141" t="s">
        <v>36</v>
      </c>
      <c r="C47" s="142">
        <v>0</v>
      </c>
      <c r="D47" s="142">
        <v>0</v>
      </c>
      <c r="E47" s="142">
        <v>0</v>
      </c>
      <c r="F47" s="142">
        <v>0</v>
      </c>
      <c r="G47" s="142">
        <v>2</v>
      </c>
      <c r="H47" s="142">
        <f t="shared" si="13"/>
        <v>2</v>
      </c>
      <c r="I47" s="535">
        <f t="shared" ref="I47" si="19">SUM(H47:H48)</f>
        <v>3</v>
      </c>
    </row>
    <row r="48" spans="1:9">
      <c r="A48" s="536"/>
      <c r="B48" s="140" t="s">
        <v>37</v>
      </c>
      <c r="C48" s="144">
        <v>0</v>
      </c>
      <c r="D48" s="144">
        <v>0</v>
      </c>
      <c r="E48" s="144">
        <v>0</v>
      </c>
      <c r="F48" s="144">
        <v>0</v>
      </c>
      <c r="G48" s="144">
        <v>1</v>
      </c>
      <c r="H48" s="144">
        <f t="shared" si="13"/>
        <v>1</v>
      </c>
      <c r="I48" s="535"/>
    </row>
    <row r="49" spans="1:9">
      <c r="A49" s="536" t="s">
        <v>213</v>
      </c>
      <c r="B49" s="141" t="s">
        <v>36</v>
      </c>
      <c r="C49" s="142">
        <v>0</v>
      </c>
      <c r="D49" s="142">
        <v>0</v>
      </c>
      <c r="E49" s="142">
        <v>0</v>
      </c>
      <c r="F49" s="142">
        <v>0</v>
      </c>
      <c r="G49" s="142">
        <v>0</v>
      </c>
      <c r="H49" s="142">
        <f t="shared" si="13"/>
        <v>0</v>
      </c>
      <c r="I49" s="535">
        <f t="shared" ref="I49" si="20">SUM(H49:H50)</f>
        <v>0</v>
      </c>
    </row>
    <row r="50" spans="1:9">
      <c r="A50" s="536"/>
      <c r="B50" s="140" t="s">
        <v>37</v>
      </c>
      <c r="C50" s="144">
        <v>0</v>
      </c>
      <c r="D50" s="144">
        <v>0</v>
      </c>
      <c r="E50" s="144">
        <v>0</v>
      </c>
      <c r="F50" s="144">
        <v>0</v>
      </c>
      <c r="G50" s="144">
        <v>0</v>
      </c>
      <c r="H50" s="144">
        <f t="shared" si="13"/>
        <v>0</v>
      </c>
      <c r="I50" s="535"/>
    </row>
    <row r="51" spans="1:9">
      <c r="A51" s="536" t="s">
        <v>214</v>
      </c>
      <c r="B51" s="141" t="s">
        <v>36</v>
      </c>
      <c r="C51" s="142">
        <v>0</v>
      </c>
      <c r="D51" s="142">
        <v>0</v>
      </c>
      <c r="E51" s="142">
        <v>0</v>
      </c>
      <c r="F51" s="142">
        <v>0</v>
      </c>
      <c r="G51" s="142">
        <v>0</v>
      </c>
      <c r="H51" s="142">
        <f t="shared" si="13"/>
        <v>0</v>
      </c>
      <c r="I51" s="535">
        <f t="shared" ref="I51" si="21">SUM(H51:H52)</f>
        <v>0</v>
      </c>
    </row>
    <row r="52" spans="1:9">
      <c r="A52" s="536"/>
      <c r="B52" s="140" t="s">
        <v>37</v>
      </c>
      <c r="C52" s="144">
        <v>0</v>
      </c>
      <c r="D52" s="144">
        <v>0</v>
      </c>
      <c r="E52" s="144">
        <v>0</v>
      </c>
      <c r="F52" s="144">
        <v>0</v>
      </c>
      <c r="G52" s="144">
        <v>0</v>
      </c>
      <c r="H52" s="144">
        <f t="shared" si="13"/>
        <v>0</v>
      </c>
      <c r="I52" s="535"/>
    </row>
    <row r="53" spans="1:9">
      <c r="A53" s="536" t="s">
        <v>216</v>
      </c>
      <c r="B53" s="141" t="s">
        <v>36</v>
      </c>
      <c r="C53" s="142">
        <v>0</v>
      </c>
      <c r="D53" s="142">
        <v>0</v>
      </c>
      <c r="E53" s="142">
        <v>0</v>
      </c>
      <c r="F53" s="142">
        <v>0</v>
      </c>
      <c r="G53" s="142">
        <v>0</v>
      </c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>
        <v>0</v>
      </c>
      <c r="D54" s="144">
        <v>0</v>
      </c>
      <c r="E54" s="144">
        <v>0</v>
      </c>
      <c r="F54" s="144">
        <v>0</v>
      </c>
      <c r="G54" s="144">
        <v>0</v>
      </c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12</v>
      </c>
      <c r="D55" s="142">
        <f t="shared" ref="D55:H56" si="23">SUM(D33,D35,D37,D39,D41,D43,D45,D47,D49,D51,D53,)</f>
        <v>10</v>
      </c>
      <c r="E55" s="142">
        <f t="shared" si="23"/>
        <v>10</v>
      </c>
      <c r="F55" s="142">
        <f t="shared" si="23"/>
        <v>15</v>
      </c>
      <c r="G55" s="142">
        <f t="shared" si="23"/>
        <v>17</v>
      </c>
      <c r="H55" s="142">
        <f t="shared" si="23"/>
        <v>64</v>
      </c>
      <c r="I55" s="535">
        <f>SUM(H55:H56)</f>
        <v>131</v>
      </c>
    </row>
    <row r="56" spans="1:9">
      <c r="A56" s="534"/>
      <c r="B56" s="140" t="s">
        <v>37</v>
      </c>
      <c r="C56" s="144">
        <f>SUM(C34,C36,C38,C40,C42,C44,C46,C48,C50,C52,C54,)</f>
        <v>14</v>
      </c>
      <c r="D56" s="144">
        <f t="shared" si="23"/>
        <v>15</v>
      </c>
      <c r="E56" s="144">
        <f t="shared" si="23"/>
        <v>16</v>
      </c>
      <c r="F56" s="144">
        <f t="shared" si="23"/>
        <v>10</v>
      </c>
      <c r="G56" s="144">
        <f t="shared" si="23"/>
        <v>12</v>
      </c>
      <c r="H56" s="144">
        <f t="shared" si="23"/>
        <v>67</v>
      </c>
      <c r="I56" s="535"/>
    </row>
    <row r="57" spans="1:9">
      <c r="A57" s="534"/>
      <c r="B57" s="145" t="s">
        <v>38</v>
      </c>
      <c r="C57" s="143">
        <f>SUM(C55:C56)</f>
        <v>26</v>
      </c>
      <c r="D57" s="143">
        <f t="shared" ref="D57:H57" si="24">SUM(D55:D56)</f>
        <v>25</v>
      </c>
      <c r="E57" s="143">
        <f t="shared" si="24"/>
        <v>26</v>
      </c>
      <c r="F57" s="143">
        <f t="shared" si="24"/>
        <v>25</v>
      </c>
      <c r="G57" s="143">
        <f t="shared" si="24"/>
        <v>29</v>
      </c>
      <c r="H57" s="143">
        <f t="shared" si="24"/>
        <v>131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225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44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44</v>
      </c>
      <c r="I61" s="535">
        <f>SUM(H61:H62)</f>
        <v>126</v>
      </c>
    </row>
    <row r="62" spans="1:9">
      <c r="A62" s="512"/>
      <c r="B62" s="82" t="s">
        <v>37</v>
      </c>
      <c r="C62" s="85">
        <f t="shared" ref="C62:G77" si="26">SUM(C6,C34,)</f>
        <v>81</v>
      </c>
      <c r="D62" s="85">
        <f t="shared" si="26"/>
        <v>1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82</v>
      </c>
      <c r="I62" s="535"/>
    </row>
    <row r="63" spans="1:9">
      <c r="A63" s="512" t="s">
        <v>148</v>
      </c>
      <c r="B63" s="104" t="s">
        <v>36</v>
      </c>
      <c r="C63" s="105">
        <f t="shared" si="26"/>
        <v>70</v>
      </c>
      <c r="D63" s="105">
        <f t="shared" si="26"/>
        <v>5</v>
      </c>
      <c r="E63" s="105">
        <f t="shared" si="26"/>
        <v>0</v>
      </c>
      <c r="F63" s="105">
        <f t="shared" si="26"/>
        <v>0</v>
      </c>
      <c r="G63" s="105">
        <f t="shared" si="26"/>
        <v>0</v>
      </c>
      <c r="H63" s="105">
        <f t="shared" si="27"/>
        <v>75</v>
      </c>
      <c r="I63" s="535">
        <f t="shared" ref="I63" si="28">SUM(H63:H64)</f>
        <v>152</v>
      </c>
    </row>
    <row r="64" spans="1:9">
      <c r="A64" s="512"/>
      <c r="B64" s="82" t="s">
        <v>37</v>
      </c>
      <c r="C64" s="85">
        <f t="shared" si="26"/>
        <v>60</v>
      </c>
      <c r="D64" s="85">
        <f t="shared" si="26"/>
        <v>17</v>
      </c>
      <c r="E64" s="85">
        <f t="shared" si="26"/>
        <v>0</v>
      </c>
      <c r="F64" s="85">
        <f t="shared" si="26"/>
        <v>0</v>
      </c>
      <c r="G64" s="85">
        <f t="shared" si="26"/>
        <v>0</v>
      </c>
      <c r="H64" s="85">
        <f t="shared" si="27"/>
        <v>77</v>
      </c>
      <c r="I64" s="535"/>
    </row>
    <row r="65" spans="1:9">
      <c r="A65" s="512" t="s">
        <v>149</v>
      </c>
      <c r="B65" s="104" t="s">
        <v>36</v>
      </c>
      <c r="C65" s="105">
        <f t="shared" si="26"/>
        <v>556</v>
      </c>
      <c r="D65" s="105">
        <f t="shared" si="26"/>
        <v>71</v>
      </c>
      <c r="E65" s="105">
        <f t="shared" si="26"/>
        <v>2</v>
      </c>
      <c r="F65" s="105">
        <f t="shared" si="26"/>
        <v>0</v>
      </c>
      <c r="G65" s="105">
        <f t="shared" si="26"/>
        <v>0</v>
      </c>
      <c r="H65" s="105">
        <f t="shared" si="27"/>
        <v>629</v>
      </c>
      <c r="I65" s="535">
        <f t="shared" ref="I65" si="29">SUM(H65:H66)</f>
        <v>1353</v>
      </c>
    </row>
    <row r="66" spans="1:9">
      <c r="A66" s="512"/>
      <c r="B66" s="82" t="s">
        <v>37</v>
      </c>
      <c r="C66" s="85">
        <f t="shared" si="26"/>
        <v>594</v>
      </c>
      <c r="D66" s="85">
        <f t="shared" si="26"/>
        <v>128</v>
      </c>
      <c r="E66" s="85">
        <f t="shared" si="26"/>
        <v>2</v>
      </c>
      <c r="F66" s="85">
        <f t="shared" si="26"/>
        <v>0</v>
      </c>
      <c r="G66" s="85">
        <f t="shared" si="26"/>
        <v>0</v>
      </c>
      <c r="H66" s="85">
        <f t="shared" si="27"/>
        <v>724</v>
      </c>
      <c r="I66" s="535"/>
    </row>
    <row r="67" spans="1:9">
      <c r="A67" s="512" t="s">
        <v>150</v>
      </c>
      <c r="B67" s="104" t="s">
        <v>36</v>
      </c>
      <c r="C67" s="105">
        <f t="shared" si="26"/>
        <v>166</v>
      </c>
      <c r="D67" s="105">
        <f t="shared" si="26"/>
        <v>520</v>
      </c>
      <c r="E67" s="105">
        <f t="shared" si="26"/>
        <v>85</v>
      </c>
      <c r="F67" s="105">
        <f t="shared" si="26"/>
        <v>1</v>
      </c>
      <c r="G67" s="105">
        <f t="shared" si="26"/>
        <v>0</v>
      </c>
      <c r="H67" s="105">
        <f t="shared" si="27"/>
        <v>772</v>
      </c>
      <c r="I67" s="535">
        <f t="shared" ref="I67" si="30">SUM(H67:H68)</f>
        <v>1573</v>
      </c>
    </row>
    <row r="68" spans="1:9">
      <c r="A68" s="512"/>
      <c r="B68" s="82" t="s">
        <v>37</v>
      </c>
      <c r="C68" s="85">
        <f t="shared" si="26"/>
        <v>128</v>
      </c>
      <c r="D68" s="85">
        <f t="shared" si="26"/>
        <v>561</v>
      </c>
      <c r="E68" s="85">
        <f t="shared" si="26"/>
        <v>103</v>
      </c>
      <c r="F68" s="85">
        <f t="shared" si="26"/>
        <v>8</v>
      </c>
      <c r="G68" s="85">
        <f t="shared" si="26"/>
        <v>1</v>
      </c>
      <c r="H68" s="85">
        <f t="shared" si="27"/>
        <v>801</v>
      </c>
      <c r="I68" s="535"/>
    </row>
    <row r="69" spans="1:9">
      <c r="A69" s="512" t="s">
        <v>151</v>
      </c>
      <c r="B69" s="104" t="s">
        <v>36</v>
      </c>
      <c r="C69" s="105">
        <f t="shared" si="26"/>
        <v>65</v>
      </c>
      <c r="D69" s="105">
        <f t="shared" si="26"/>
        <v>224</v>
      </c>
      <c r="E69" s="105">
        <f t="shared" si="26"/>
        <v>469</v>
      </c>
      <c r="F69" s="105">
        <f t="shared" si="26"/>
        <v>41</v>
      </c>
      <c r="G69" s="105">
        <f t="shared" si="26"/>
        <v>0</v>
      </c>
      <c r="H69" s="105">
        <f t="shared" si="27"/>
        <v>799</v>
      </c>
      <c r="I69" s="535">
        <f t="shared" ref="I69" si="31">SUM(H69:H70)</f>
        <v>1729</v>
      </c>
    </row>
    <row r="70" spans="1:9">
      <c r="A70" s="512"/>
      <c r="B70" s="82" t="s">
        <v>37</v>
      </c>
      <c r="C70" s="85">
        <f t="shared" si="26"/>
        <v>32</v>
      </c>
      <c r="D70" s="85">
        <f t="shared" si="26"/>
        <v>171</v>
      </c>
      <c r="E70" s="85">
        <f t="shared" si="26"/>
        <v>582</v>
      </c>
      <c r="F70" s="85">
        <f t="shared" si="26"/>
        <v>135</v>
      </c>
      <c r="G70" s="85">
        <f t="shared" si="26"/>
        <v>10</v>
      </c>
      <c r="H70" s="85">
        <f t="shared" si="27"/>
        <v>930</v>
      </c>
      <c r="I70" s="535"/>
    </row>
    <row r="71" spans="1:9">
      <c r="A71" s="512" t="s">
        <v>152</v>
      </c>
      <c r="B71" s="104" t="s">
        <v>36</v>
      </c>
      <c r="C71" s="105">
        <f t="shared" si="26"/>
        <v>17</v>
      </c>
      <c r="D71" s="105">
        <f t="shared" si="26"/>
        <v>105</v>
      </c>
      <c r="E71" s="105">
        <f t="shared" si="26"/>
        <v>172</v>
      </c>
      <c r="F71" s="105">
        <f t="shared" si="26"/>
        <v>487</v>
      </c>
      <c r="G71" s="105">
        <f t="shared" si="26"/>
        <v>67</v>
      </c>
      <c r="H71" s="105">
        <f t="shared" si="27"/>
        <v>848</v>
      </c>
      <c r="I71" s="535">
        <f t="shared" ref="I71" si="32">SUM(H71:H72)</f>
        <v>1675</v>
      </c>
    </row>
    <row r="72" spans="1:9">
      <c r="A72" s="512"/>
      <c r="B72" s="82" t="s">
        <v>37</v>
      </c>
      <c r="C72" s="85">
        <f t="shared" si="26"/>
        <v>7</v>
      </c>
      <c r="D72" s="85">
        <f t="shared" si="26"/>
        <v>51</v>
      </c>
      <c r="E72" s="85">
        <f t="shared" si="26"/>
        <v>116</v>
      </c>
      <c r="F72" s="85">
        <f t="shared" si="26"/>
        <v>470</v>
      </c>
      <c r="G72" s="85">
        <f t="shared" si="26"/>
        <v>183</v>
      </c>
      <c r="H72" s="85">
        <f t="shared" si="27"/>
        <v>827</v>
      </c>
      <c r="I72" s="535"/>
    </row>
    <row r="73" spans="1:9">
      <c r="A73" s="512" t="s">
        <v>211</v>
      </c>
      <c r="B73" s="104" t="s">
        <v>36</v>
      </c>
      <c r="C73" s="105">
        <f t="shared" si="26"/>
        <v>6</v>
      </c>
      <c r="D73" s="105">
        <f t="shared" si="26"/>
        <v>50</v>
      </c>
      <c r="E73" s="105">
        <f t="shared" si="26"/>
        <v>81</v>
      </c>
      <c r="F73" s="105">
        <f t="shared" si="26"/>
        <v>226</v>
      </c>
      <c r="G73" s="105">
        <f t="shared" si="26"/>
        <v>345</v>
      </c>
      <c r="H73" s="105">
        <f t="shared" si="27"/>
        <v>708</v>
      </c>
      <c r="I73" s="535">
        <f>SUM(H73:H74)</f>
        <v>1330</v>
      </c>
    </row>
    <row r="74" spans="1:9">
      <c r="A74" s="512"/>
      <c r="B74" s="82" t="s">
        <v>37</v>
      </c>
      <c r="C74" s="85">
        <f t="shared" si="26"/>
        <v>1</v>
      </c>
      <c r="D74" s="85">
        <f t="shared" si="26"/>
        <v>15</v>
      </c>
      <c r="E74" s="85">
        <f t="shared" si="26"/>
        <v>84</v>
      </c>
      <c r="F74" s="85">
        <f t="shared" si="26"/>
        <v>141</v>
      </c>
      <c r="G74" s="85">
        <f t="shared" si="26"/>
        <v>381</v>
      </c>
      <c r="H74" s="85">
        <f t="shared" si="27"/>
        <v>622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10</v>
      </c>
      <c r="E75" s="105">
        <f t="shared" si="26"/>
        <v>28</v>
      </c>
      <c r="F75" s="105">
        <f t="shared" si="26"/>
        <v>102</v>
      </c>
      <c r="G75" s="105">
        <f t="shared" si="26"/>
        <v>191</v>
      </c>
      <c r="H75" s="105">
        <f t="shared" si="27"/>
        <v>331</v>
      </c>
      <c r="I75" s="535">
        <f t="shared" ref="I75" si="33">SUM(H75:H76)</f>
        <v>533</v>
      </c>
    </row>
    <row r="76" spans="1:9">
      <c r="A76" s="512"/>
      <c r="B76" s="82" t="s">
        <v>37</v>
      </c>
      <c r="C76" s="85">
        <f t="shared" si="26"/>
        <v>1</v>
      </c>
      <c r="D76" s="85">
        <f t="shared" si="26"/>
        <v>3</v>
      </c>
      <c r="E76" s="85">
        <f t="shared" si="26"/>
        <v>7</v>
      </c>
      <c r="F76" s="85">
        <f t="shared" si="26"/>
        <v>27</v>
      </c>
      <c r="G76" s="85">
        <f t="shared" si="26"/>
        <v>164</v>
      </c>
      <c r="H76" s="85">
        <f t="shared" si="27"/>
        <v>202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1</v>
      </c>
      <c r="E77" s="105">
        <f t="shared" si="26"/>
        <v>12</v>
      </c>
      <c r="F77" s="105">
        <f t="shared" si="26"/>
        <v>30</v>
      </c>
      <c r="G77" s="105">
        <f t="shared" si="26"/>
        <v>68</v>
      </c>
      <c r="H77" s="105">
        <f t="shared" si="27"/>
        <v>111</v>
      </c>
      <c r="I77" s="535">
        <f t="shared" ref="I77" si="34">SUM(H77:H78)</f>
        <v>165</v>
      </c>
    </row>
    <row r="78" spans="1:9">
      <c r="A78" s="512"/>
      <c r="B78" s="82" t="s">
        <v>37</v>
      </c>
      <c r="C78" s="85">
        <f t="shared" ref="C78:G81" si="35">SUM(C22,C50,)</f>
        <v>0</v>
      </c>
      <c r="D78" s="85">
        <f t="shared" si="35"/>
        <v>0</v>
      </c>
      <c r="E78" s="85">
        <f t="shared" si="35"/>
        <v>7</v>
      </c>
      <c r="F78" s="85">
        <f t="shared" si="35"/>
        <v>14</v>
      </c>
      <c r="G78" s="85">
        <f t="shared" si="35"/>
        <v>33</v>
      </c>
      <c r="H78" s="85">
        <f t="shared" si="27"/>
        <v>54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6</v>
      </c>
      <c r="G79" s="105">
        <f t="shared" si="35"/>
        <v>28</v>
      </c>
      <c r="H79" s="105">
        <f t="shared" si="27"/>
        <v>34</v>
      </c>
      <c r="I79" s="535">
        <f t="shared" ref="I79" si="36">SUM(H79:H80)</f>
        <v>42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2</v>
      </c>
      <c r="G80" s="85">
        <f t="shared" si="35"/>
        <v>6</v>
      </c>
      <c r="H80" s="85">
        <f t="shared" si="27"/>
        <v>8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/>
      <c r="D82" s="85"/>
      <c r="E82" s="85"/>
      <c r="F82" s="85"/>
      <c r="G82" s="85"/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924</v>
      </c>
      <c r="D83" s="142">
        <f t="shared" ref="D83:H84" si="38">SUM(D61,D63,D65,D67,D69,D71,D73,D75,D77,D79,D81,)</f>
        <v>986</v>
      </c>
      <c r="E83" s="142">
        <f t="shared" si="38"/>
        <v>849</v>
      </c>
      <c r="F83" s="142">
        <f t="shared" si="38"/>
        <v>893</v>
      </c>
      <c r="G83" s="142">
        <f t="shared" si="38"/>
        <v>699</v>
      </c>
      <c r="H83" s="142">
        <f t="shared" si="38"/>
        <v>4351</v>
      </c>
      <c r="I83" s="535">
        <f>SUM(H83:H84)</f>
        <v>8678</v>
      </c>
    </row>
    <row r="84" spans="1:9">
      <c r="A84" s="534"/>
      <c r="B84" s="140" t="s">
        <v>37</v>
      </c>
      <c r="C84" s="144">
        <f>SUM(C62,C64,C66,C68,C70,C72,C74,C76,C78,C80,C82,)</f>
        <v>904</v>
      </c>
      <c r="D84" s="144">
        <f t="shared" si="38"/>
        <v>947</v>
      </c>
      <c r="E84" s="144">
        <f t="shared" si="38"/>
        <v>901</v>
      </c>
      <c r="F84" s="144">
        <f t="shared" si="38"/>
        <v>797</v>
      </c>
      <c r="G84" s="144">
        <f t="shared" si="38"/>
        <v>778</v>
      </c>
      <c r="H84" s="144">
        <f t="shared" si="38"/>
        <v>4327</v>
      </c>
      <c r="I84" s="535"/>
    </row>
    <row r="85" spans="1:9">
      <c r="A85" s="534"/>
      <c r="B85" s="145" t="s">
        <v>38</v>
      </c>
      <c r="C85" s="143">
        <f>SUM(C83:C84)</f>
        <v>1828</v>
      </c>
      <c r="D85" s="143">
        <f t="shared" ref="D85:H85" si="39">SUM(D83:D84)</f>
        <v>1933</v>
      </c>
      <c r="E85" s="143">
        <f t="shared" si="39"/>
        <v>1750</v>
      </c>
      <c r="F85" s="143">
        <f t="shared" si="39"/>
        <v>1690</v>
      </c>
      <c r="G85" s="143">
        <f t="shared" si="39"/>
        <v>1477</v>
      </c>
      <c r="H85" s="143">
        <f t="shared" si="39"/>
        <v>8678</v>
      </c>
      <c r="I85" s="93"/>
    </row>
  </sheetData>
  <mergeCells count="75">
    <mergeCell ref="A9:A10"/>
    <mergeCell ref="I9:I10"/>
    <mergeCell ref="A3:I3"/>
    <mergeCell ref="A5:A6"/>
    <mergeCell ref="I5:I6"/>
    <mergeCell ref="A7:A8"/>
    <mergeCell ref="I7:I8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21:A22"/>
    <mergeCell ref="I21:I22"/>
    <mergeCell ref="A37:A38"/>
    <mergeCell ref="I37:I38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5:A36"/>
    <mergeCell ref="I35:I36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49:A50"/>
    <mergeCell ref="I49:I50"/>
    <mergeCell ref="A65:A66"/>
    <mergeCell ref="I65:I66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3:A64"/>
    <mergeCell ref="I63:I64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77:A78"/>
    <mergeCell ref="I77:I78"/>
    <mergeCell ref="A79:A80"/>
    <mergeCell ref="I79:I80"/>
    <mergeCell ref="A81:A82"/>
    <mergeCell ref="I81:I82"/>
    <mergeCell ref="A83:A85"/>
    <mergeCell ref="I83:I84"/>
  </mergeCells>
  <pageMargins left="0.7" right="0.7" top="0.75" bottom="0.75" header="0.3" footer="0.3"/>
  <pageSetup orientation="portrait" r:id="rId1"/>
  <rowBreaks count="3" manualBreakCount="3">
    <brk id="29" max="16383" man="1"/>
    <brk id="57" max="16383" man="1"/>
    <brk id="85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"/>
  <sheetViews>
    <sheetView showZeros="0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9" width="10.3046875" style="55" customWidth="1"/>
    <col min="10" max="16384" width="9.07421875" style="55"/>
  </cols>
  <sheetData>
    <row r="2" spans="1:9">
      <c r="A2" s="498" t="s">
        <v>226</v>
      </c>
      <c r="B2" s="498"/>
      <c r="C2" s="498"/>
      <c r="D2" s="498"/>
      <c r="E2" s="498"/>
      <c r="F2" s="498"/>
      <c r="G2" s="498"/>
      <c r="H2" s="498"/>
      <c r="I2" s="498"/>
    </row>
    <row r="3" spans="1:9">
      <c r="A3" s="542" t="s">
        <v>227</v>
      </c>
      <c r="B3" s="543"/>
      <c r="C3" s="543"/>
      <c r="D3" s="543"/>
      <c r="E3" s="543"/>
      <c r="F3" s="543"/>
      <c r="G3" s="543"/>
      <c r="H3" s="543"/>
      <c r="I3" s="544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/>
      <c r="D5" s="142"/>
      <c r="E5" s="142"/>
      <c r="F5" s="142"/>
      <c r="G5" s="142"/>
      <c r="H5" s="142">
        <f>SUM(B5:G5)</f>
        <v>0</v>
      </c>
      <c r="I5" s="535">
        <f>SUM(H5:H6)</f>
        <v>0</v>
      </c>
    </row>
    <row r="6" spans="1:9">
      <c r="A6" s="536"/>
      <c r="B6" s="140" t="s">
        <v>37</v>
      </c>
      <c r="C6" s="144"/>
      <c r="D6" s="144"/>
      <c r="E6" s="144"/>
      <c r="F6" s="144"/>
      <c r="G6" s="144"/>
      <c r="H6" s="144">
        <f t="shared" ref="H6:H26" si="0">SUM(B6:G6)</f>
        <v>0</v>
      </c>
      <c r="I6" s="535"/>
    </row>
    <row r="7" spans="1:9">
      <c r="A7" s="536" t="s">
        <v>148</v>
      </c>
      <c r="B7" s="141" t="s">
        <v>36</v>
      </c>
      <c r="C7" s="142">
        <v>10</v>
      </c>
      <c r="D7" s="142"/>
      <c r="E7" s="142"/>
      <c r="F7" s="142"/>
      <c r="G7" s="142"/>
      <c r="H7" s="142">
        <f t="shared" si="0"/>
        <v>10</v>
      </c>
      <c r="I7" s="535">
        <f t="shared" ref="I7" si="1">SUM(H7:H8)</f>
        <v>29</v>
      </c>
    </row>
    <row r="8" spans="1:9">
      <c r="A8" s="536"/>
      <c r="B8" s="140" t="s">
        <v>37</v>
      </c>
      <c r="C8" s="144">
        <v>19</v>
      </c>
      <c r="D8" s="144"/>
      <c r="E8" s="144"/>
      <c r="F8" s="144"/>
      <c r="G8" s="144"/>
      <c r="H8" s="144">
        <f t="shared" si="0"/>
        <v>19</v>
      </c>
      <c r="I8" s="535"/>
    </row>
    <row r="9" spans="1:9">
      <c r="A9" s="536" t="s">
        <v>149</v>
      </c>
      <c r="B9" s="141" t="s">
        <v>36</v>
      </c>
      <c r="C9" s="142">
        <v>17</v>
      </c>
      <c r="D9" s="142">
        <v>14</v>
      </c>
      <c r="E9" s="142"/>
      <c r="F9" s="142"/>
      <c r="G9" s="142"/>
      <c r="H9" s="142">
        <f t="shared" si="0"/>
        <v>31</v>
      </c>
      <c r="I9" s="535">
        <f t="shared" ref="I9" si="2">SUM(H9:H10)</f>
        <v>64</v>
      </c>
    </row>
    <row r="10" spans="1:9">
      <c r="A10" s="536"/>
      <c r="B10" s="140" t="s">
        <v>37</v>
      </c>
      <c r="C10" s="144">
        <v>24</v>
      </c>
      <c r="D10" s="144">
        <v>9</v>
      </c>
      <c r="E10" s="144"/>
      <c r="F10" s="144"/>
      <c r="G10" s="144"/>
      <c r="H10" s="144">
        <f t="shared" si="0"/>
        <v>33</v>
      </c>
      <c r="I10" s="535"/>
    </row>
    <row r="11" spans="1:9">
      <c r="A11" s="536" t="s">
        <v>150</v>
      </c>
      <c r="B11" s="141" t="s">
        <v>36</v>
      </c>
      <c r="C11" s="142">
        <v>2</v>
      </c>
      <c r="D11" s="142">
        <v>16</v>
      </c>
      <c r="E11" s="142">
        <v>11</v>
      </c>
      <c r="F11" s="142"/>
      <c r="G11" s="142"/>
      <c r="H11" s="142">
        <f t="shared" si="0"/>
        <v>29</v>
      </c>
      <c r="I11" s="535">
        <f t="shared" ref="I11" si="3">SUM(H11:H12)</f>
        <v>56</v>
      </c>
    </row>
    <row r="12" spans="1:9">
      <c r="A12" s="536"/>
      <c r="B12" s="140" t="s">
        <v>37</v>
      </c>
      <c r="C12" s="144"/>
      <c r="D12" s="144">
        <v>11</v>
      </c>
      <c r="E12" s="144">
        <v>16</v>
      </c>
      <c r="F12" s="144"/>
      <c r="G12" s="144"/>
      <c r="H12" s="144">
        <f t="shared" si="0"/>
        <v>27</v>
      </c>
      <c r="I12" s="535"/>
    </row>
    <row r="13" spans="1:9">
      <c r="A13" s="536" t="s">
        <v>151</v>
      </c>
      <c r="B13" s="141" t="s">
        <v>36</v>
      </c>
      <c r="C13" s="142"/>
      <c r="D13" s="142">
        <v>4</v>
      </c>
      <c r="E13" s="142">
        <v>16</v>
      </c>
      <c r="F13" s="142">
        <v>6</v>
      </c>
      <c r="G13" s="142"/>
      <c r="H13" s="142">
        <f t="shared" si="0"/>
        <v>26</v>
      </c>
      <c r="I13" s="535">
        <f t="shared" ref="I13" si="4">SUM(H13:H14)</f>
        <v>52</v>
      </c>
    </row>
    <row r="14" spans="1:9">
      <c r="A14" s="536"/>
      <c r="B14" s="140" t="s">
        <v>37</v>
      </c>
      <c r="C14" s="144"/>
      <c r="D14" s="144">
        <v>1</v>
      </c>
      <c r="E14" s="144">
        <v>14</v>
      </c>
      <c r="F14" s="144">
        <v>10</v>
      </c>
      <c r="G14" s="144">
        <v>1</v>
      </c>
      <c r="H14" s="144">
        <f t="shared" si="0"/>
        <v>26</v>
      </c>
      <c r="I14" s="535"/>
    </row>
    <row r="15" spans="1:9">
      <c r="A15" s="536" t="s">
        <v>152</v>
      </c>
      <c r="B15" s="141" t="s">
        <v>36</v>
      </c>
      <c r="C15" s="142"/>
      <c r="D15" s="142"/>
      <c r="E15" s="142">
        <v>3</v>
      </c>
      <c r="F15" s="142">
        <v>26</v>
      </c>
      <c r="G15" s="142">
        <v>10</v>
      </c>
      <c r="H15" s="142">
        <f t="shared" si="0"/>
        <v>39</v>
      </c>
      <c r="I15" s="535">
        <f t="shared" ref="I15" si="5">SUM(H15:H16)</f>
        <v>77</v>
      </c>
    </row>
    <row r="16" spans="1:9">
      <c r="A16" s="536"/>
      <c r="B16" s="140" t="s">
        <v>37</v>
      </c>
      <c r="C16" s="144"/>
      <c r="D16" s="144"/>
      <c r="E16" s="144">
        <v>1</v>
      </c>
      <c r="F16" s="144">
        <v>26</v>
      </c>
      <c r="G16" s="144">
        <v>11</v>
      </c>
      <c r="H16" s="144">
        <f t="shared" si="0"/>
        <v>38</v>
      </c>
      <c r="I16" s="535"/>
    </row>
    <row r="17" spans="1:9">
      <c r="A17" s="536" t="s">
        <v>211</v>
      </c>
      <c r="B17" s="141" t="s">
        <v>36</v>
      </c>
      <c r="C17" s="142"/>
      <c r="D17" s="142"/>
      <c r="E17" s="142">
        <v>1</v>
      </c>
      <c r="F17" s="142">
        <v>2</v>
      </c>
      <c r="G17" s="142">
        <v>8</v>
      </c>
      <c r="H17" s="142">
        <f t="shared" si="0"/>
        <v>11</v>
      </c>
      <c r="I17" s="535">
        <f t="shared" ref="I17" si="6">SUM(H17:H18)</f>
        <v>30</v>
      </c>
    </row>
    <row r="18" spans="1:9">
      <c r="A18" s="536"/>
      <c r="B18" s="140" t="s">
        <v>37</v>
      </c>
      <c r="C18" s="144"/>
      <c r="D18" s="144"/>
      <c r="E18" s="144"/>
      <c r="F18" s="144">
        <v>0</v>
      </c>
      <c r="G18" s="144">
        <v>19</v>
      </c>
      <c r="H18" s="144">
        <f t="shared" si="0"/>
        <v>19</v>
      </c>
      <c r="I18" s="535"/>
    </row>
    <row r="19" spans="1:9">
      <c r="A19" s="536" t="s">
        <v>212</v>
      </c>
      <c r="B19" s="141" t="s">
        <v>36</v>
      </c>
      <c r="C19" s="142"/>
      <c r="D19" s="142"/>
      <c r="E19" s="142"/>
      <c r="F19" s="142"/>
      <c r="G19" s="142">
        <v>2</v>
      </c>
      <c r="H19" s="142">
        <f t="shared" si="0"/>
        <v>2</v>
      </c>
      <c r="I19" s="535">
        <f t="shared" ref="I19" si="7">SUM(H19:H20)</f>
        <v>5</v>
      </c>
    </row>
    <row r="20" spans="1:9">
      <c r="A20" s="536"/>
      <c r="B20" s="140" t="s">
        <v>37</v>
      </c>
      <c r="C20" s="144"/>
      <c r="D20" s="144"/>
      <c r="E20" s="144"/>
      <c r="F20" s="144"/>
      <c r="G20" s="144">
        <v>3</v>
      </c>
      <c r="H20" s="144">
        <f t="shared" si="0"/>
        <v>3</v>
      </c>
      <c r="I20" s="535"/>
    </row>
    <row r="21" spans="1:9">
      <c r="A21" s="536" t="s">
        <v>213</v>
      </c>
      <c r="B21" s="141" t="s">
        <v>36</v>
      </c>
      <c r="C21" s="142"/>
      <c r="D21" s="142"/>
      <c r="E21" s="142"/>
      <c r="F21" s="142"/>
      <c r="G21" s="142">
        <v>1</v>
      </c>
      <c r="H21" s="142">
        <f t="shared" si="0"/>
        <v>1</v>
      </c>
      <c r="I21" s="535">
        <f t="shared" ref="I21" si="8">SUM(H21:H22)</f>
        <v>1</v>
      </c>
    </row>
    <row r="22" spans="1:9">
      <c r="A22" s="536"/>
      <c r="B22" s="140" t="s">
        <v>37</v>
      </c>
      <c r="C22" s="144"/>
      <c r="D22" s="144"/>
      <c r="E22" s="144"/>
      <c r="F22" s="144"/>
      <c r="G22" s="144"/>
      <c r="H22" s="144">
        <f t="shared" si="0"/>
        <v>0</v>
      </c>
      <c r="I22" s="535"/>
    </row>
    <row r="23" spans="1:9">
      <c r="A23" s="536" t="s">
        <v>214</v>
      </c>
      <c r="B23" s="141" t="s">
        <v>36</v>
      </c>
      <c r="C23" s="142"/>
      <c r="D23" s="142"/>
      <c r="E23" s="142"/>
      <c r="F23" s="142"/>
      <c r="G23" s="142"/>
      <c r="H23" s="142">
        <f t="shared" si="0"/>
        <v>0</v>
      </c>
      <c r="I23" s="535">
        <f t="shared" ref="I23" si="9">SUM(H23:H24)</f>
        <v>0</v>
      </c>
    </row>
    <row r="24" spans="1:9">
      <c r="A24" s="536"/>
      <c r="B24" s="140" t="s">
        <v>37</v>
      </c>
      <c r="C24" s="144"/>
      <c r="D24" s="144"/>
      <c r="E24" s="144"/>
      <c r="F24" s="144"/>
      <c r="G24" s="144"/>
      <c r="H24" s="144">
        <f t="shared" si="0"/>
        <v>0</v>
      </c>
      <c r="I24" s="535"/>
    </row>
    <row r="25" spans="1:9">
      <c r="A25" s="536" t="s">
        <v>118</v>
      </c>
      <c r="B25" s="141" t="s">
        <v>36</v>
      </c>
      <c r="C25" s="142"/>
      <c r="D25" s="142"/>
      <c r="E25" s="142"/>
      <c r="F25" s="142"/>
      <c r="G25" s="142"/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/>
      <c r="D26" s="144"/>
      <c r="E26" s="144"/>
      <c r="F26" s="144"/>
      <c r="G26" s="144"/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29</v>
      </c>
      <c r="D27" s="142">
        <f t="shared" ref="D27:H28" si="11">SUM(D5,D7,D9,D11,D13,D15,D17,D19,D21,D23,D25,)</f>
        <v>34</v>
      </c>
      <c r="E27" s="142">
        <f t="shared" si="11"/>
        <v>31</v>
      </c>
      <c r="F27" s="142">
        <f t="shared" si="11"/>
        <v>34</v>
      </c>
      <c r="G27" s="142">
        <f t="shared" si="11"/>
        <v>21</v>
      </c>
      <c r="H27" s="142">
        <f t="shared" si="11"/>
        <v>149</v>
      </c>
      <c r="I27" s="535">
        <f>SUM(H27:H28)</f>
        <v>314</v>
      </c>
    </row>
    <row r="28" spans="1:9">
      <c r="A28" s="534"/>
      <c r="B28" s="140" t="s">
        <v>37</v>
      </c>
      <c r="C28" s="144">
        <f>SUM(C6,C8,C10,C12,C14,C16,C18,C20,C22,C24,C26,)</f>
        <v>43</v>
      </c>
      <c r="D28" s="144">
        <f t="shared" si="11"/>
        <v>21</v>
      </c>
      <c r="E28" s="144">
        <f t="shared" si="11"/>
        <v>31</v>
      </c>
      <c r="F28" s="144">
        <f t="shared" si="11"/>
        <v>36</v>
      </c>
      <c r="G28" s="144">
        <f t="shared" si="11"/>
        <v>34</v>
      </c>
      <c r="H28" s="144">
        <f t="shared" si="11"/>
        <v>165</v>
      </c>
      <c r="I28" s="535"/>
    </row>
    <row r="29" spans="1:9">
      <c r="A29" s="534"/>
      <c r="B29" s="145" t="s">
        <v>38</v>
      </c>
      <c r="C29" s="143">
        <f>SUM(C27:C28)</f>
        <v>72</v>
      </c>
      <c r="D29" s="143">
        <f t="shared" ref="D29:H29" si="12">SUM(D27:D28)</f>
        <v>55</v>
      </c>
      <c r="E29" s="143">
        <f t="shared" si="12"/>
        <v>62</v>
      </c>
      <c r="F29" s="143">
        <f t="shared" si="12"/>
        <v>70</v>
      </c>
      <c r="G29" s="143">
        <f t="shared" si="12"/>
        <v>55</v>
      </c>
      <c r="H29" s="143">
        <f t="shared" si="12"/>
        <v>314</v>
      </c>
      <c r="I29" s="93"/>
    </row>
    <row r="31" spans="1:9">
      <c r="A31" s="150"/>
    </row>
    <row r="33" spans="3:9">
      <c r="C33" s="151"/>
      <c r="D33" s="151"/>
      <c r="E33" s="151"/>
      <c r="F33" s="151"/>
      <c r="G33" s="151"/>
      <c r="H33" s="151"/>
      <c r="I33" s="151"/>
    </row>
    <row r="34" spans="3:9">
      <c r="C34" s="151"/>
      <c r="D34" s="151"/>
      <c r="E34" s="151"/>
      <c r="F34" s="151"/>
      <c r="G34" s="151"/>
      <c r="H34" s="151"/>
      <c r="I34" s="151"/>
    </row>
    <row r="35" spans="3:9">
      <c r="C35" s="151"/>
      <c r="D35" s="151"/>
      <c r="E35" s="151"/>
      <c r="F35" s="151"/>
      <c r="G35" s="151"/>
      <c r="H35" s="151"/>
      <c r="I35" s="151"/>
    </row>
    <row r="36" spans="3:9">
      <c r="C36" s="151"/>
      <c r="D36" s="151"/>
      <c r="E36" s="151"/>
      <c r="F36" s="151"/>
      <c r="G36" s="151"/>
      <c r="H36" s="151"/>
      <c r="I36" s="151"/>
    </row>
    <row r="37" spans="3:9">
      <c r="C37" s="151"/>
      <c r="D37" s="151"/>
      <c r="E37" s="151"/>
      <c r="F37" s="151"/>
      <c r="G37" s="151"/>
      <c r="H37" s="151"/>
      <c r="I37" s="151"/>
    </row>
    <row r="38" spans="3:9">
      <c r="C38" s="151"/>
      <c r="D38" s="151"/>
      <c r="E38" s="151"/>
      <c r="F38" s="151"/>
      <c r="G38" s="151"/>
      <c r="H38" s="151"/>
      <c r="I38" s="151"/>
    </row>
    <row r="39" spans="3:9">
      <c r="C39" s="151"/>
      <c r="D39" s="151"/>
      <c r="E39" s="151"/>
      <c r="F39" s="151"/>
      <c r="G39" s="151"/>
      <c r="H39" s="151"/>
      <c r="I39" s="151"/>
    </row>
    <row r="40" spans="3:9">
      <c r="C40" s="151"/>
      <c r="D40" s="151"/>
      <c r="E40" s="151"/>
      <c r="F40" s="151"/>
      <c r="G40" s="151"/>
      <c r="H40" s="151"/>
      <c r="I40" s="151"/>
    </row>
    <row r="41" spans="3:9">
      <c r="C41" s="151"/>
      <c r="D41" s="151"/>
      <c r="E41" s="151"/>
      <c r="F41" s="151"/>
      <c r="G41" s="151"/>
      <c r="H41" s="151"/>
      <c r="I41" s="151"/>
    </row>
    <row r="42" spans="3:9">
      <c r="C42" s="151"/>
      <c r="D42" s="151"/>
      <c r="E42" s="151"/>
      <c r="F42" s="151"/>
      <c r="G42" s="151"/>
      <c r="H42" s="151"/>
      <c r="I42" s="151"/>
    </row>
    <row r="43" spans="3:9">
      <c r="C43" s="151"/>
      <c r="D43" s="151"/>
      <c r="E43" s="151"/>
      <c r="F43" s="151"/>
      <c r="G43" s="151"/>
      <c r="H43" s="151"/>
      <c r="I43" s="151"/>
    </row>
    <row r="44" spans="3:9">
      <c r="C44" s="151"/>
      <c r="D44" s="151"/>
      <c r="E44" s="151"/>
      <c r="F44" s="151"/>
      <c r="G44" s="151"/>
      <c r="H44" s="151"/>
      <c r="I44" s="151"/>
    </row>
    <row r="45" spans="3:9">
      <c r="C45" s="151"/>
      <c r="D45" s="151"/>
      <c r="E45" s="151"/>
      <c r="F45" s="151"/>
      <c r="G45" s="151"/>
      <c r="H45" s="151"/>
      <c r="I45" s="151"/>
    </row>
    <row r="46" spans="3:9">
      <c r="C46" s="151"/>
      <c r="D46" s="151"/>
      <c r="E46" s="151"/>
      <c r="F46" s="151"/>
      <c r="G46" s="151"/>
      <c r="H46" s="151"/>
      <c r="I46" s="151"/>
    </row>
    <row r="47" spans="3:9">
      <c r="C47" s="151"/>
      <c r="D47" s="151"/>
      <c r="E47" s="151"/>
      <c r="F47" s="151"/>
      <c r="G47" s="151"/>
      <c r="H47" s="151"/>
      <c r="I47" s="151"/>
    </row>
    <row r="48" spans="3:9">
      <c r="C48" s="151"/>
      <c r="D48" s="151"/>
      <c r="E48" s="151"/>
      <c r="F48" s="151"/>
      <c r="G48" s="151"/>
      <c r="H48" s="151"/>
      <c r="I48" s="151"/>
    </row>
    <row r="49" spans="3:9">
      <c r="C49" s="151"/>
      <c r="D49" s="151"/>
      <c r="E49" s="151"/>
      <c r="F49" s="151"/>
      <c r="G49" s="151"/>
      <c r="H49" s="151"/>
      <c r="I49" s="151"/>
    </row>
    <row r="50" spans="3:9">
      <c r="C50" s="151"/>
      <c r="D50" s="151"/>
      <c r="E50" s="151"/>
      <c r="F50" s="151"/>
      <c r="G50" s="151"/>
      <c r="H50" s="151"/>
      <c r="I50" s="151"/>
    </row>
    <row r="51" spans="3:9">
      <c r="C51" s="151"/>
      <c r="D51" s="151"/>
      <c r="E51" s="151"/>
      <c r="F51" s="151"/>
      <c r="G51" s="151"/>
      <c r="H51" s="151"/>
      <c r="I51" s="151"/>
    </row>
    <row r="52" spans="3:9">
      <c r="C52" s="151"/>
      <c r="D52" s="151"/>
      <c r="E52" s="151"/>
      <c r="F52" s="151"/>
      <c r="G52" s="151"/>
      <c r="H52" s="151"/>
      <c r="I52" s="151"/>
    </row>
    <row r="53" spans="3:9">
      <c r="C53" s="151"/>
      <c r="D53" s="151"/>
      <c r="E53" s="151"/>
      <c r="F53" s="151"/>
      <c r="G53" s="151"/>
      <c r="H53" s="151"/>
      <c r="I53" s="151"/>
    </row>
    <row r="54" spans="3:9">
      <c r="C54" s="151"/>
      <c r="D54" s="151"/>
      <c r="E54" s="151"/>
      <c r="F54" s="151"/>
      <c r="G54" s="151"/>
      <c r="H54" s="151"/>
      <c r="I54" s="151"/>
    </row>
    <row r="55" spans="3:9">
      <c r="C55" s="151"/>
      <c r="D55" s="151"/>
      <c r="E55" s="151"/>
      <c r="F55" s="151"/>
      <c r="G55" s="151"/>
      <c r="H55" s="151"/>
      <c r="I55" s="151"/>
    </row>
    <row r="56" spans="3:9">
      <c r="C56" s="151"/>
      <c r="D56" s="151"/>
      <c r="E56" s="151"/>
      <c r="F56" s="151"/>
      <c r="G56" s="151"/>
      <c r="H56" s="151"/>
      <c r="I56" s="151"/>
    </row>
    <row r="57" spans="3:9">
      <c r="C57" s="151"/>
      <c r="D57" s="151"/>
      <c r="E57" s="151"/>
      <c r="F57" s="151"/>
      <c r="G57" s="151"/>
      <c r="H57" s="151"/>
      <c r="I57" s="151"/>
    </row>
    <row r="61" spans="3:9">
      <c r="C61" s="151"/>
      <c r="D61" s="151"/>
      <c r="E61" s="151"/>
      <c r="F61" s="151"/>
      <c r="G61" s="151"/>
      <c r="H61" s="151"/>
      <c r="I61" s="151"/>
    </row>
    <row r="62" spans="3:9">
      <c r="C62" s="151"/>
      <c r="D62" s="151"/>
      <c r="E62" s="151"/>
      <c r="F62" s="151"/>
      <c r="G62" s="151"/>
      <c r="H62" s="151"/>
      <c r="I62" s="151"/>
    </row>
    <row r="63" spans="3:9">
      <c r="C63" s="151"/>
      <c r="D63" s="151"/>
      <c r="E63" s="151"/>
      <c r="F63" s="151"/>
      <c r="G63" s="151"/>
      <c r="H63" s="151"/>
      <c r="I63" s="151"/>
    </row>
    <row r="64" spans="3:9">
      <c r="C64" s="151"/>
      <c r="D64" s="151"/>
      <c r="E64" s="151"/>
      <c r="F64" s="151"/>
      <c r="G64" s="151"/>
      <c r="H64" s="151"/>
      <c r="I64" s="151"/>
    </row>
    <row r="65" spans="3:9">
      <c r="C65" s="151"/>
      <c r="D65" s="151"/>
      <c r="E65" s="151"/>
      <c r="F65" s="151"/>
      <c r="G65" s="151"/>
      <c r="H65" s="151"/>
      <c r="I65" s="151"/>
    </row>
    <row r="66" spans="3:9">
      <c r="C66" s="151"/>
      <c r="D66" s="151"/>
      <c r="E66" s="151"/>
      <c r="F66" s="151"/>
      <c r="G66" s="151"/>
      <c r="H66" s="151"/>
      <c r="I66" s="151"/>
    </row>
    <row r="67" spans="3:9">
      <c r="C67" s="151"/>
      <c r="D67" s="151"/>
      <c r="E67" s="151"/>
      <c r="F67" s="151"/>
      <c r="G67" s="151"/>
      <c r="H67" s="151"/>
      <c r="I67" s="151"/>
    </row>
    <row r="68" spans="3:9">
      <c r="C68" s="151"/>
      <c r="D68" s="151"/>
      <c r="E68" s="151"/>
      <c r="F68" s="151"/>
      <c r="G68" s="151"/>
      <c r="H68" s="151"/>
      <c r="I68" s="151"/>
    </row>
    <row r="69" spans="3:9">
      <c r="C69" s="151"/>
      <c r="D69" s="151"/>
      <c r="E69" s="151"/>
      <c r="F69" s="151"/>
      <c r="G69" s="151"/>
      <c r="H69" s="151"/>
      <c r="I69" s="151"/>
    </row>
    <row r="70" spans="3:9">
      <c r="C70" s="151"/>
      <c r="D70" s="151"/>
      <c r="E70" s="151"/>
      <c r="F70" s="151"/>
      <c r="G70" s="151"/>
      <c r="H70" s="151"/>
      <c r="I70" s="151"/>
    </row>
    <row r="71" spans="3:9">
      <c r="C71" s="151"/>
      <c r="D71" s="151"/>
      <c r="E71" s="151"/>
      <c r="F71" s="151"/>
      <c r="G71" s="151"/>
      <c r="H71" s="151"/>
      <c r="I71" s="151"/>
    </row>
    <row r="72" spans="3:9">
      <c r="C72" s="151"/>
      <c r="D72" s="151"/>
      <c r="E72" s="151"/>
      <c r="F72" s="151"/>
      <c r="G72" s="151"/>
      <c r="H72" s="151"/>
      <c r="I72" s="151"/>
    </row>
    <row r="73" spans="3:9">
      <c r="C73" s="151"/>
      <c r="D73" s="151"/>
      <c r="E73" s="151"/>
      <c r="F73" s="151"/>
      <c r="G73" s="151"/>
      <c r="H73" s="151"/>
      <c r="I73" s="151"/>
    </row>
    <row r="74" spans="3:9">
      <c r="C74" s="151"/>
      <c r="D74" s="151"/>
      <c r="E74" s="151"/>
      <c r="F74" s="151"/>
      <c r="G74" s="151"/>
      <c r="H74" s="151"/>
      <c r="I74" s="151"/>
    </row>
    <row r="75" spans="3:9">
      <c r="C75" s="151"/>
      <c r="D75" s="151"/>
      <c r="E75" s="151"/>
      <c r="F75" s="151"/>
      <c r="G75" s="151"/>
      <c r="H75" s="151"/>
      <c r="I75" s="151"/>
    </row>
    <row r="76" spans="3:9">
      <c r="C76" s="151"/>
      <c r="D76" s="151"/>
      <c r="E76" s="151"/>
      <c r="F76" s="151"/>
      <c r="G76" s="151"/>
      <c r="H76" s="151"/>
      <c r="I76" s="151"/>
    </row>
    <row r="77" spans="3:9">
      <c r="C77" s="151"/>
      <c r="D77" s="151"/>
      <c r="E77" s="151"/>
      <c r="F77" s="151"/>
      <c r="G77" s="151"/>
      <c r="H77" s="151"/>
      <c r="I77" s="151"/>
    </row>
    <row r="78" spans="3:9">
      <c r="C78" s="151"/>
      <c r="D78" s="151"/>
      <c r="E78" s="151"/>
      <c r="F78" s="151"/>
      <c r="G78" s="151"/>
      <c r="H78" s="151"/>
      <c r="I78" s="151"/>
    </row>
    <row r="79" spans="3:9">
      <c r="C79" s="151"/>
      <c r="D79" s="151"/>
      <c r="E79" s="151"/>
      <c r="F79" s="151"/>
      <c r="G79" s="151"/>
      <c r="H79" s="151"/>
      <c r="I79" s="151"/>
    </row>
    <row r="80" spans="3:9">
      <c r="C80" s="151"/>
      <c r="D80" s="151"/>
      <c r="E80" s="151"/>
      <c r="F80" s="151"/>
      <c r="G80" s="151"/>
      <c r="H80" s="151"/>
      <c r="I80" s="151"/>
    </row>
    <row r="81" spans="3:9">
      <c r="C81" s="151"/>
      <c r="D81" s="151"/>
      <c r="E81" s="151"/>
      <c r="F81" s="151"/>
      <c r="G81" s="151"/>
      <c r="H81" s="151"/>
      <c r="I81" s="151"/>
    </row>
    <row r="82" spans="3:9">
      <c r="C82" s="151"/>
      <c r="D82" s="151"/>
      <c r="E82" s="151"/>
      <c r="F82" s="151"/>
      <c r="G82" s="151"/>
      <c r="H82" s="151"/>
      <c r="I82" s="151"/>
    </row>
    <row r="83" spans="3:9">
      <c r="C83" s="151"/>
      <c r="D83" s="151"/>
      <c r="E83" s="151"/>
      <c r="F83" s="151"/>
      <c r="G83" s="151"/>
      <c r="H83" s="151"/>
      <c r="I83" s="151"/>
    </row>
    <row r="84" spans="3:9">
      <c r="C84" s="151"/>
      <c r="D84" s="151"/>
      <c r="E84" s="151"/>
      <c r="F84" s="151"/>
      <c r="G84" s="151"/>
      <c r="H84" s="151"/>
      <c r="I84" s="151"/>
    </row>
    <row r="85" spans="3:9">
      <c r="C85" s="151"/>
      <c r="D85" s="151"/>
      <c r="E85" s="151"/>
      <c r="F85" s="151"/>
      <c r="G85" s="151"/>
      <c r="H85" s="151"/>
      <c r="I85" s="151"/>
    </row>
  </sheetData>
  <mergeCells count="26">
    <mergeCell ref="A2:I2"/>
    <mergeCell ref="A3:I3"/>
    <mergeCell ref="A5:A6"/>
    <mergeCell ref="I5:I6"/>
    <mergeCell ref="A7:A8"/>
    <mergeCell ref="I7:I8"/>
    <mergeCell ref="A9:A10"/>
    <mergeCell ref="I9:I10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27:A29"/>
    <mergeCell ref="I27:I28"/>
    <mergeCell ref="A21:A22"/>
    <mergeCell ref="I21:I22"/>
    <mergeCell ref="A23:A24"/>
    <mergeCell ref="I23:I24"/>
    <mergeCell ref="A25:A26"/>
    <mergeCell ref="I25:I26"/>
  </mergeCells>
  <pageMargins left="0.7" right="0.7" top="0.75" bottom="0.75" header="0.3" footer="0.3"/>
  <pageSetup paperSize="9" orientation="portrait" r:id="rId1"/>
  <rowBreaks count="1" manualBreakCount="1">
    <brk id="29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showZeros="0" topLeftCell="A19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8" width="9.69140625" style="55" customWidth="1"/>
    <col min="9" max="9" width="8.3046875" style="55" customWidth="1"/>
    <col min="10" max="16384" width="9.07421875" style="55"/>
  </cols>
  <sheetData>
    <row r="1" spans="1:9" ht="15" thickBot="1"/>
    <row r="2" spans="1:9" ht="15" thickBot="1">
      <c r="A2" s="545" t="s">
        <v>228</v>
      </c>
      <c r="B2" s="546"/>
      <c r="C2" s="546"/>
      <c r="D2" s="546"/>
      <c r="E2" s="546"/>
      <c r="F2" s="546"/>
      <c r="G2" s="546"/>
      <c r="H2" s="546"/>
      <c r="I2" s="547"/>
    </row>
    <row r="3" spans="1:9">
      <c r="A3" s="548" t="s">
        <v>229</v>
      </c>
      <c r="B3" s="549"/>
      <c r="C3" s="549"/>
      <c r="D3" s="549"/>
      <c r="E3" s="549"/>
      <c r="F3" s="549"/>
      <c r="G3" s="549"/>
      <c r="H3" s="549"/>
      <c r="I3" s="550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v>1</v>
      </c>
      <c r="D5" s="142"/>
      <c r="E5" s="142"/>
      <c r="F5" s="142"/>
      <c r="G5" s="142"/>
      <c r="H5" s="142">
        <f>SUM(B5:G5)</f>
        <v>1</v>
      </c>
      <c r="I5" s="535">
        <f>SUM(H5:H6)</f>
        <v>4</v>
      </c>
    </row>
    <row r="6" spans="1:9">
      <c r="A6" s="536"/>
      <c r="B6" s="140" t="s">
        <v>37</v>
      </c>
      <c r="C6" s="144">
        <v>2</v>
      </c>
      <c r="D6" s="144">
        <v>1</v>
      </c>
      <c r="E6" s="144"/>
      <c r="F6" s="144"/>
      <c r="G6" s="144"/>
      <c r="H6" s="144">
        <f t="shared" ref="H6:H26" si="0">SUM(B6:G6)</f>
        <v>3</v>
      </c>
      <c r="I6" s="535"/>
    </row>
    <row r="7" spans="1:9">
      <c r="A7" s="536" t="s">
        <v>148</v>
      </c>
      <c r="B7" s="141" t="s">
        <v>36</v>
      </c>
      <c r="C7" s="142">
        <v>69</v>
      </c>
      <c r="D7" s="142"/>
      <c r="E7" s="142"/>
      <c r="F7" s="142"/>
      <c r="G7" s="142"/>
      <c r="H7" s="142">
        <f t="shared" si="0"/>
        <v>69</v>
      </c>
      <c r="I7" s="535">
        <f t="shared" ref="I7" si="1">SUM(H7:H8)</f>
        <v>170</v>
      </c>
    </row>
    <row r="8" spans="1:9">
      <c r="A8" s="536"/>
      <c r="B8" s="140" t="s">
        <v>37</v>
      </c>
      <c r="C8" s="144">
        <v>96</v>
      </c>
      <c r="D8" s="144">
        <v>5</v>
      </c>
      <c r="E8" s="144"/>
      <c r="F8" s="144"/>
      <c r="G8" s="144"/>
      <c r="H8" s="144">
        <f t="shared" si="0"/>
        <v>101</v>
      </c>
      <c r="I8" s="535"/>
    </row>
    <row r="9" spans="1:9">
      <c r="A9" s="536" t="s">
        <v>149</v>
      </c>
      <c r="B9" s="141" t="s">
        <v>36</v>
      </c>
      <c r="C9" s="142">
        <v>256</v>
      </c>
      <c r="D9" s="142">
        <v>63</v>
      </c>
      <c r="E9" s="142"/>
      <c r="F9" s="142"/>
      <c r="G9" s="142"/>
      <c r="H9" s="142">
        <f t="shared" si="0"/>
        <v>319</v>
      </c>
      <c r="I9" s="535">
        <f t="shared" ref="I9" si="2">SUM(H9:H10)</f>
        <v>653</v>
      </c>
    </row>
    <row r="10" spans="1:9">
      <c r="A10" s="536"/>
      <c r="B10" s="140" t="s">
        <v>37</v>
      </c>
      <c r="C10" s="144">
        <v>236</v>
      </c>
      <c r="D10" s="144">
        <v>97</v>
      </c>
      <c r="E10" s="144">
        <v>1</v>
      </c>
      <c r="F10" s="144"/>
      <c r="G10" s="144"/>
      <c r="H10" s="144">
        <f t="shared" si="0"/>
        <v>334</v>
      </c>
      <c r="I10" s="535"/>
    </row>
    <row r="11" spans="1:9">
      <c r="A11" s="536" t="s">
        <v>150</v>
      </c>
      <c r="B11" s="141" t="s">
        <v>36</v>
      </c>
      <c r="C11" s="142">
        <v>73</v>
      </c>
      <c r="D11" s="142">
        <v>222</v>
      </c>
      <c r="E11" s="142">
        <v>79</v>
      </c>
      <c r="F11" s="142"/>
      <c r="G11" s="142"/>
      <c r="H11" s="142">
        <f t="shared" si="0"/>
        <v>374</v>
      </c>
      <c r="I11" s="535">
        <f t="shared" ref="I11" si="3">SUM(H11:H12)</f>
        <v>755</v>
      </c>
    </row>
    <row r="12" spans="1:9">
      <c r="A12" s="536"/>
      <c r="B12" s="140" t="s">
        <v>37</v>
      </c>
      <c r="C12" s="144">
        <v>47</v>
      </c>
      <c r="D12" s="144">
        <v>253</v>
      </c>
      <c r="E12" s="144">
        <v>81</v>
      </c>
      <c r="F12" s="144"/>
      <c r="G12" s="144"/>
      <c r="H12" s="144">
        <f t="shared" si="0"/>
        <v>381</v>
      </c>
      <c r="I12" s="535"/>
    </row>
    <row r="13" spans="1:9">
      <c r="A13" s="536" t="s">
        <v>151</v>
      </c>
      <c r="B13" s="141" t="s">
        <v>36</v>
      </c>
      <c r="C13" s="142">
        <v>6</v>
      </c>
      <c r="D13" s="142">
        <v>47</v>
      </c>
      <c r="E13" s="142">
        <v>219</v>
      </c>
      <c r="F13" s="142">
        <v>54</v>
      </c>
      <c r="G13" s="142"/>
      <c r="H13" s="142">
        <f t="shared" si="0"/>
        <v>326</v>
      </c>
      <c r="I13" s="535">
        <f t="shared" ref="I13" si="4">SUM(H13:H14)</f>
        <v>652</v>
      </c>
    </row>
    <row r="14" spans="1:9">
      <c r="A14" s="536"/>
      <c r="B14" s="140" t="s">
        <v>37</v>
      </c>
      <c r="C14" s="144">
        <v>3</v>
      </c>
      <c r="D14" s="144">
        <v>18</v>
      </c>
      <c r="E14" s="144">
        <v>230</v>
      </c>
      <c r="F14" s="144">
        <v>74</v>
      </c>
      <c r="G14" s="144">
        <v>1</v>
      </c>
      <c r="H14" s="144">
        <f t="shared" si="0"/>
        <v>326</v>
      </c>
      <c r="I14" s="535"/>
    </row>
    <row r="15" spans="1:9">
      <c r="A15" s="536" t="s">
        <v>152</v>
      </c>
      <c r="B15" s="141" t="s">
        <v>36</v>
      </c>
      <c r="C15" s="142"/>
      <c r="D15" s="142">
        <v>4</v>
      </c>
      <c r="E15" s="142">
        <v>50</v>
      </c>
      <c r="F15" s="142">
        <v>237</v>
      </c>
      <c r="G15" s="142">
        <v>47</v>
      </c>
      <c r="H15" s="142">
        <f t="shared" si="0"/>
        <v>338</v>
      </c>
      <c r="I15" s="535">
        <f t="shared" ref="I15" si="5">SUM(H15:H16)</f>
        <v>675</v>
      </c>
    </row>
    <row r="16" spans="1:9">
      <c r="A16" s="536"/>
      <c r="B16" s="140" t="s">
        <v>37</v>
      </c>
      <c r="C16" s="144"/>
      <c r="D16" s="144">
        <v>4</v>
      </c>
      <c r="E16" s="144">
        <v>38</v>
      </c>
      <c r="F16" s="144">
        <v>226</v>
      </c>
      <c r="G16" s="144">
        <v>69</v>
      </c>
      <c r="H16" s="144">
        <f t="shared" si="0"/>
        <v>337</v>
      </c>
      <c r="I16" s="535"/>
    </row>
    <row r="17" spans="1:9">
      <c r="A17" s="536" t="s">
        <v>211</v>
      </c>
      <c r="B17" s="141" t="s">
        <v>36</v>
      </c>
      <c r="C17" s="142"/>
      <c r="D17" s="142"/>
      <c r="E17" s="142">
        <v>5</v>
      </c>
      <c r="F17" s="142">
        <v>83</v>
      </c>
      <c r="G17" s="142">
        <v>191</v>
      </c>
      <c r="H17" s="142">
        <f t="shared" si="0"/>
        <v>279</v>
      </c>
      <c r="I17" s="535">
        <f t="shared" ref="I17" si="6">SUM(H17:H18)</f>
        <v>539</v>
      </c>
    </row>
    <row r="18" spans="1:9">
      <c r="A18" s="536"/>
      <c r="B18" s="140" t="s">
        <v>37</v>
      </c>
      <c r="C18" s="144"/>
      <c r="D18" s="144"/>
      <c r="E18" s="144">
        <v>8</v>
      </c>
      <c r="F18" s="144">
        <v>60</v>
      </c>
      <c r="G18" s="144">
        <v>192</v>
      </c>
      <c r="H18" s="144">
        <f t="shared" si="0"/>
        <v>260</v>
      </c>
      <c r="I18" s="535"/>
    </row>
    <row r="19" spans="1:9">
      <c r="A19" s="536" t="s">
        <v>212</v>
      </c>
      <c r="B19" s="141" t="s">
        <v>36</v>
      </c>
      <c r="C19" s="142"/>
      <c r="D19" s="142"/>
      <c r="E19" s="142"/>
      <c r="F19" s="142">
        <v>17</v>
      </c>
      <c r="G19" s="142">
        <v>89</v>
      </c>
      <c r="H19" s="142">
        <f t="shared" si="0"/>
        <v>106</v>
      </c>
      <c r="I19" s="535">
        <f t="shared" ref="I19" si="7">SUM(H19:H20)</f>
        <v>172</v>
      </c>
    </row>
    <row r="20" spans="1:9">
      <c r="A20" s="536"/>
      <c r="B20" s="140" t="s">
        <v>37</v>
      </c>
      <c r="C20" s="144"/>
      <c r="D20" s="144"/>
      <c r="E20" s="144">
        <v>1</v>
      </c>
      <c r="F20" s="144">
        <v>7</v>
      </c>
      <c r="G20" s="144">
        <v>58</v>
      </c>
      <c r="H20" s="144">
        <f t="shared" si="0"/>
        <v>66</v>
      </c>
      <c r="I20" s="535"/>
    </row>
    <row r="21" spans="1:9">
      <c r="A21" s="536" t="s">
        <v>213</v>
      </c>
      <c r="B21" s="141" t="s">
        <v>36</v>
      </c>
      <c r="C21" s="142"/>
      <c r="D21" s="142"/>
      <c r="E21" s="142"/>
      <c r="F21" s="142">
        <v>3</v>
      </c>
      <c r="G21" s="142">
        <v>9</v>
      </c>
      <c r="H21" s="142">
        <f t="shared" si="0"/>
        <v>12</v>
      </c>
      <c r="I21" s="535">
        <f t="shared" ref="I21" si="8">SUM(H21:H22)</f>
        <v>20</v>
      </c>
    </row>
    <row r="22" spans="1:9">
      <c r="A22" s="536"/>
      <c r="B22" s="140" t="s">
        <v>37</v>
      </c>
      <c r="C22" s="144"/>
      <c r="D22" s="144"/>
      <c r="E22" s="144"/>
      <c r="F22" s="144"/>
      <c r="G22" s="144">
        <v>8</v>
      </c>
      <c r="H22" s="144">
        <f t="shared" si="0"/>
        <v>8</v>
      </c>
      <c r="I22" s="535"/>
    </row>
    <row r="23" spans="1:9">
      <c r="A23" s="536" t="s">
        <v>214</v>
      </c>
      <c r="B23" s="141" t="s">
        <v>36</v>
      </c>
      <c r="C23" s="142"/>
      <c r="D23" s="142"/>
      <c r="E23" s="142"/>
      <c r="F23" s="142"/>
      <c r="G23" s="142"/>
      <c r="H23" s="142">
        <f t="shared" si="0"/>
        <v>0</v>
      </c>
      <c r="I23" s="535">
        <f t="shared" ref="I23" si="9">SUM(H23:H24)</f>
        <v>0</v>
      </c>
    </row>
    <row r="24" spans="1:9">
      <c r="A24" s="536"/>
      <c r="B24" s="140" t="s">
        <v>37</v>
      </c>
      <c r="C24" s="144"/>
      <c r="D24" s="144"/>
      <c r="E24" s="144"/>
      <c r="F24" s="144"/>
      <c r="G24" s="144"/>
      <c r="H24" s="144">
        <f t="shared" si="0"/>
        <v>0</v>
      </c>
      <c r="I24" s="535"/>
    </row>
    <row r="25" spans="1:9">
      <c r="A25" s="536" t="s">
        <v>118</v>
      </c>
      <c r="B25" s="141" t="s">
        <v>36</v>
      </c>
      <c r="C25" s="142"/>
      <c r="D25" s="142"/>
      <c r="E25" s="142"/>
      <c r="F25" s="142"/>
      <c r="G25" s="142"/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/>
      <c r="D26" s="144"/>
      <c r="E26" s="144"/>
      <c r="F26" s="144"/>
      <c r="G26" s="144"/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405</v>
      </c>
      <c r="D27" s="142">
        <f t="shared" ref="D27:H28" si="11">SUM(D5,D7,D9,D11,D13,D15,D17,D19,D21,D23,D25,)</f>
        <v>336</v>
      </c>
      <c r="E27" s="142">
        <f t="shared" si="11"/>
        <v>353</v>
      </c>
      <c r="F27" s="142">
        <f t="shared" si="11"/>
        <v>394</v>
      </c>
      <c r="G27" s="142">
        <f t="shared" si="11"/>
        <v>336</v>
      </c>
      <c r="H27" s="142">
        <f t="shared" si="11"/>
        <v>1824</v>
      </c>
      <c r="I27" s="535">
        <f>SUM(H27:H28)</f>
        <v>3640</v>
      </c>
    </row>
    <row r="28" spans="1:9">
      <c r="A28" s="534"/>
      <c r="B28" s="140" t="s">
        <v>37</v>
      </c>
      <c r="C28" s="144">
        <f>SUM(C6,C8,C10,C12,C14,C16,C18,C20,C22,C24,C26,)</f>
        <v>384</v>
      </c>
      <c r="D28" s="144">
        <f t="shared" si="11"/>
        <v>378</v>
      </c>
      <c r="E28" s="144">
        <f t="shared" si="11"/>
        <v>359</v>
      </c>
      <c r="F28" s="144">
        <f t="shared" si="11"/>
        <v>367</v>
      </c>
      <c r="G28" s="144">
        <f t="shared" si="11"/>
        <v>328</v>
      </c>
      <c r="H28" s="144">
        <f t="shared" si="11"/>
        <v>1816</v>
      </c>
      <c r="I28" s="535"/>
    </row>
    <row r="29" spans="1:9">
      <c r="A29" s="534"/>
      <c r="B29" s="145" t="s">
        <v>38</v>
      </c>
      <c r="C29" s="143">
        <f>SUM(C27:C28)</f>
        <v>789</v>
      </c>
      <c r="D29" s="143">
        <f t="shared" ref="D29:H29" si="12">SUM(D27:D28)</f>
        <v>714</v>
      </c>
      <c r="E29" s="143">
        <f t="shared" si="12"/>
        <v>712</v>
      </c>
      <c r="F29" s="143">
        <f t="shared" si="12"/>
        <v>761</v>
      </c>
      <c r="G29" s="143">
        <f t="shared" si="12"/>
        <v>664</v>
      </c>
      <c r="H29" s="143">
        <f t="shared" si="12"/>
        <v>3640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230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/>
      <c r="D33" s="142"/>
      <c r="E33" s="142"/>
      <c r="F33" s="142"/>
      <c r="G33" s="142"/>
      <c r="H33" s="142">
        <f>SUM(B33:G33)</f>
        <v>0</v>
      </c>
      <c r="I33" s="535">
        <f>SUM(H33:H34)</f>
        <v>0</v>
      </c>
    </row>
    <row r="34" spans="1:9">
      <c r="A34" s="536"/>
      <c r="B34" s="140" t="s">
        <v>37</v>
      </c>
      <c r="C34" s="144"/>
      <c r="D34" s="144"/>
      <c r="E34" s="144"/>
      <c r="F34" s="144"/>
      <c r="G34" s="144"/>
      <c r="H34" s="144">
        <f t="shared" ref="H34:H54" si="13">SUM(B34:G34)</f>
        <v>0</v>
      </c>
      <c r="I34" s="535"/>
    </row>
    <row r="35" spans="1:9">
      <c r="A35" s="536" t="s">
        <v>148</v>
      </c>
      <c r="B35" s="141" t="s">
        <v>36</v>
      </c>
      <c r="C35" s="142">
        <v>8</v>
      </c>
      <c r="D35" s="142"/>
      <c r="E35" s="142"/>
      <c r="F35" s="142"/>
      <c r="G35" s="142"/>
      <c r="H35" s="142">
        <f t="shared" si="13"/>
        <v>8</v>
      </c>
      <c r="I35" s="535">
        <f t="shared" ref="I35" si="14">SUM(H35:H36)</f>
        <v>18</v>
      </c>
    </row>
    <row r="36" spans="1:9">
      <c r="A36" s="536"/>
      <c r="B36" s="140" t="s">
        <v>37</v>
      </c>
      <c r="C36" s="144">
        <v>10</v>
      </c>
      <c r="D36" s="144"/>
      <c r="E36" s="144"/>
      <c r="F36" s="144"/>
      <c r="G36" s="144"/>
      <c r="H36" s="144">
        <f t="shared" si="13"/>
        <v>10</v>
      </c>
      <c r="I36" s="535"/>
    </row>
    <row r="37" spans="1:9">
      <c r="A37" s="536" t="s">
        <v>149</v>
      </c>
      <c r="B37" s="141" t="s">
        <v>36</v>
      </c>
      <c r="C37" s="142">
        <v>18</v>
      </c>
      <c r="D37" s="142">
        <v>7</v>
      </c>
      <c r="E37" s="142"/>
      <c r="F37" s="142"/>
      <c r="G37" s="142"/>
      <c r="H37" s="142">
        <f t="shared" si="13"/>
        <v>25</v>
      </c>
      <c r="I37" s="535">
        <f t="shared" ref="I37" si="15">SUM(H37:H38)</f>
        <v>50</v>
      </c>
    </row>
    <row r="38" spans="1:9">
      <c r="A38" s="536"/>
      <c r="B38" s="140" t="s">
        <v>37</v>
      </c>
      <c r="C38" s="144">
        <v>17</v>
      </c>
      <c r="D38" s="144">
        <v>8</v>
      </c>
      <c r="E38" s="144"/>
      <c r="F38" s="144"/>
      <c r="G38" s="144"/>
      <c r="H38" s="144">
        <f t="shared" si="13"/>
        <v>25</v>
      </c>
      <c r="I38" s="535"/>
    </row>
    <row r="39" spans="1:9">
      <c r="A39" s="536" t="s">
        <v>150</v>
      </c>
      <c r="B39" s="141" t="s">
        <v>36</v>
      </c>
      <c r="C39" s="142">
        <v>5</v>
      </c>
      <c r="D39" s="142">
        <v>22</v>
      </c>
      <c r="E39" s="142">
        <v>16</v>
      </c>
      <c r="F39" s="142"/>
      <c r="G39" s="142"/>
      <c r="H39" s="142">
        <f t="shared" si="13"/>
        <v>43</v>
      </c>
      <c r="I39" s="535">
        <f t="shared" ref="I39" si="16">SUM(H39:H40)</f>
        <v>73</v>
      </c>
    </row>
    <row r="40" spans="1:9">
      <c r="A40" s="536"/>
      <c r="B40" s="140" t="s">
        <v>37</v>
      </c>
      <c r="C40" s="144">
        <v>3</v>
      </c>
      <c r="D40" s="144">
        <v>19</v>
      </c>
      <c r="E40" s="144">
        <v>8</v>
      </c>
      <c r="F40" s="144"/>
      <c r="G40" s="144"/>
      <c r="H40" s="144">
        <f t="shared" si="13"/>
        <v>30</v>
      </c>
      <c r="I40" s="535"/>
    </row>
    <row r="41" spans="1:9">
      <c r="A41" s="536" t="s">
        <v>151</v>
      </c>
      <c r="B41" s="141" t="s">
        <v>36</v>
      </c>
      <c r="C41" s="142"/>
      <c r="D41" s="142">
        <v>2</v>
      </c>
      <c r="E41" s="142">
        <v>16</v>
      </c>
      <c r="F41" s="142"/>
      <c r="G41" s="142"/>
      <c r="H41" s="142">
        <f t="shared" si="13"/>
        <v>18</v>
      </c>
      <c r="I41" s="535">
        <f t="shared" ref="I41" si="17">SUM(H41:H42)</f>
        <v>49</v>
      </c>
    </row>
    <row r="42" spans="1:9">
      <c r="A42" s="536"/>
      <c r="B42" s="140" t="s">
        <v>37</v>
      </c>
      <c r="C42" s="144"/>
      <c r="D42" s="144">
        <v>4</v>
      </c>
      <c r="E42" s="144">
        <v>17</v>
      </c>
      <c r="F42" s="144">
        <v>9</v>
      </c>
      <c r="G42" s="144">
        <v>1</v>
      </c>
      <c r="H42" s="144">
        <f t="shared" si="13"/>
        <v>31</v>
      </c>
      <c r="I42" s="535"/>
    </row>
    <row r="43" spans="1:9">
      <c r="A43" s="536" t="s">
        <v>152</v>
      </c>
      <c r="B43" s="141" t="s">
        <v>36</v>
      </c>
      <c r="C43" s="142"/>
      <c r="D43" s="142"/>
      <c r="E43" s="142">
        <v>5</v>
      </c>
      <c r="F43" s="142">
        <v>9</v>
      </c>
      <c r="G43" s="142">
        <v>9</v>
      </c>
      <c r="H43" s="142">
        <f t="shared" si="13"/>
        <v>23</v>
      </c>
      <c r="I43" s="535">
        <f t="shared" ref="I43" si="18">SUM(H43:H44)</f>
        <v>40</v>
      </c>
    </row>
    <row r="44" spans="1:9">
      <c r="A44" s="536"/>
      <c r="B44" s="140" t="s">
        <v>37</v>
      </c>
      <c r="C44" s="144"/>
      <c r="D44" s="144"/>
      <c r="E44" s="144">
        <v>1</v>
      </c>
      <c r="F44" s="144">
        <v>12</v>
      </c>
      <c r="G44" s="144">
        <v>4</v>
      </c>
      <c r="H44" s="144">
        <f t="shared" si="13"/>
        <v>17</v>
      </c>
      <c r="I44" s="535"/>
    </row>
    <row r="45" spans="1:9">
      <c r="A45" s="536" t="s">
        <v>211</v>
      </c>
      <c r="B45" s="141" t="s">
        <v>36</v>
      </c>
      <c r="C45" s="142"/>
      <c r="D45" s="142"/>
      <c r="E45" s="142">
        <v>1</v>
      </c>
      <c r="F45" s="142">
        <v>4</v>
      </c>
      <c r="G45" s="142">
        <v>13</v>
      </c>
      <c r="H45" s="142">
        <f t="shared" si="13"/>
        <v>18</v>
      </c>
      <c r="I45" s="535">
        <f>SUM(H45:H46)</f>
        <v>32</v>
      </c>
    </row>
    <row r="46" spans="1:9">
      <c r="A46" s="536"/>
      <c r="B46" s="140" t="s">
        <v>37</v>
      </c>
      <c r="C46" s="144"/>
      <c r="D46" s="144"/>
      <c r="E46" s="144"/>
      <c r="F46" s="144">
        <v>2</v>
      </c>
      <c r="G46" s="144">
        <v>12</v>
      </c>
      <c r="H46" s="144">
        <f t="shared" si="13"/>
        <v>14</v>
      </c>
      <c r="I46" s="535"/>
    </row>
    <row r="47" spans="1:9">
      <c r="A47" s="536" t="s">
        <v>212</v>
      </c>
      <c r="B47" s="141" t="s">
        <v>36</v>
      </c>
      <c r="C47" s="142"/>
      <c r="D47" s="142"/>
      <c r="E47" s="142"/>
      <c r="F47" s="142"/>
      <c r="G47" s="142">
        <v>5</v>
      </c>
      <c r="H47" s="142">
        <f t="shared" si="13"/>
        <v>5</v>
      </c>
      <c r="I47" s="535">
        <f t="shared" ref="I47" si="19">SUM(H47:H48)</f>
        <v>11</v>
      </c>
    </row>
    <row r="48" spans="1:9">
      <c r="A48" s="536"/>
      <c r="B48" s="140" t="s">
        <v>37</v>
      </c>
      <c r="C48" s="144"/>
      <c r="D48" s="144"/>
      <c r="E48" s="144"/>
      <c r="F48" s="144"/>
      <c r="G48" s="144">
        <v>6</v>
      </c>
      <c r="H48" s="144">
        <f t="shared" si="13"/>
        <v>6</v>
      </c>
      <c r="I48" s="535"/>
    </row>
    <row r="49" spans="1:9">
      <c r="A49" s="536" t="s">
        <v>213</v>
      </c>
      <c r="B49" s="141" t="s">
        <v>36</v>
      </c>
      <c r="C49" s="142"/>
      <c r="D49" s="142"/>
      <c r="E49" s="142"/>
      <c r="F49" s="142"/>
      <c r="G49" s="142"/>
      <c r="H49" s="142">
        <f t="shared" si="13"/>
        <v>0</v>
      </c>
      <c r="I49" s="535">
        <f t="shared" ref="I49" si="20">SUM(H49:H50)</f>
        <v>0</v>
      </c>
    </row>
    <row r="50" spans="1:9">
      <c r="A50" s="536"/>
      <c r="B50" s="140" t="s">
        <v>37</v>
      </c>
      <c r="C50" s="144"/>
      <c r="D50" s="144"/>
      <c r="E50" s="144"/>
      <c r="F50" s="144"/>
      <c r="G50" s="144"/>
      <c r="H50" s="144">
        <f t="shared" si="13"/>
        <v>0</v>
      </c>
      <c r="I50" s="535"/>
    </row>
    <row r="51" spans="1:9">
      <c r="A51" s="536" t="s">
        <v>214</v>
      </c>
      <c r="B51" s="141" t="s">
        <v>36</v>
      </c>
      <c r="C51" s="142"/>
      <c r="D51" s="142"/>
      <c r="E51" s="142"/>
      <c r="F51" s="142"/>
      <c r="G51" s="142"/>
      <c r="H51" s="142">
        <f t="shared" si="13"/>
        <v>0</v>
      </c>
      <c r="I51" s="535">
        <f t="shared" ref="I51" si="21">SUM(H51:H52)</f>
        <v>0</v>
      </c>
    </row>
    <row r="52" spans="1:9">
      <c r="A52" s="536"/>
      <c r="B52" s="140" t="s">
        <v>37</v>
      </c>
      <c r="C52" s="144"/>
      <c r="D52" s="144"/>
      <c r="E52" s="144"/>
      <c r="F52" s="144"/>
      <c r="G52" s="144"/>
      <c r="H52" s="144">
        <f t="shared" si="13"/>
        <v>0</v>
      </c>
      <c r="I52" s="535"/>
    </row>
    <row r="53" spans="1:9">
      <c r="A53" s="536" t="s">
        <v>216</v>
      </c>
      <c r="B53" s="141" t="s">
        <v>36</v>
      </c>
      <c r="C53" s="142"/>
      <c r="D53" s="142"/>
      <c r="E53" s="142"/>
      <c r="F53" s="142"/>
      <c r="G53" s="142"/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/>
      <c r="D54" s="144"/>
      <c r="E54" s="144"/>
      <c r="F54" s="144"/>
      <c r="G54" s="144"/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31</v>
      </c>
      <c r="D55" s="142">
        <f t="shared" ref="D55:H56" si="23">SUM(D33,D35,D37,D39,D41,D43,D45,D47,D49,D51,D53,)</f>
        <v>31</v>
      </c>
      <c r="E55" s="142">
        <f t="shared" si="23"/>
        <v>38</v>
      </c>
      <c r="F55" s="142">
        <f t="shared" si="23"/>
        <v>13</v>
      </c>
      <c r="G55" s="142">
        <f t="shared" si="23"/>
        <v>27</v>
      </c>
      <c r="H55" s="142">
        <f t="shared" si="23"/>
        <v>140</v>
      </c>
      <c r="I55" s="535">
        <f>SUM(H55:H56)</f>
        <v>273</v>
      </c>
    </row>
    <row r="56" spans="1:9">
      <c r="A56" s="534"/>
      <c r="B56" s="140" t="s">
        <v>37</v>
      </c>
      <c r="C56" s="144">
        <f>SUM(C34,C36,C38,C40,C42,C44,C46,C48,C50,C52,C54,)</f>
        <v>30</v>
      </c>
      <c r="D56" s="144">
        <f t="shared" si="23"/>
        <v>31</v>
      </c>
      <c r="E56" s="144">
        <f t="shared" si="23"/>
        <v>26</v>
      </c>
      <c r="F56" s="144">
        <f t="shared" si="23"/>
        <v>23</v>
      </c>
      <c r="G56" s="144">
        <f t="shared" si="23"/>
        <v>23</v>
      </c>
      <c r="H56" s="144">
        <f t="shared" si="23"/>
        <v>133</v>
      </c>
      <c r="I56" s="535"/>
    </row>
    <row r="57" spans="1:9">
      <c r="A57" s="534"/>
      <c r="B57" s="145" t="s">
        <v>38</v>
      </c>
      <c r="C57" s="143">
        <f>SUM(C55:C56)</f>
        <v>61</v>
      </c>
      <c r="D57" s="143">
        <f t="shared" ref="D57:H57" si="24">SUM(D55:D56)</f>
        <v>62</v>
      </c>
      <c r="E57" s="143">
        <f t="shared" si="24"/>
        <v>64</v>
      </c>
      <c r="F57" s="143">
        <f t="shared" si="24"/>
        <v>36</v>
      </c>
      <c r="G57" s="143">
        <f t="shared" si="24"/>
        <v>50</v>
      </c>
      <c r="H57" s="143">
        <f t="shared" si="24"/>
        <v>273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231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1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1</v>
      </c>
      <c r="I61" s="535">
        <f>SUM(H61:H62)</f>
        <v>4</v>
      </c>
    </row>
    <row r="62" spans="1:9">
      <c r="A62" s="512"/>
      <c r="B62" s="82" t="s">
        <v>37</v>
      </c>
      <c r="C62" s="85">
        <f t="shared" ref="C62:G77" si="26">SUM(C6,C34,)</f>
        <v>2</v>
      </c>
      <c r="D62" s="85">
        <f t="shared" si="26"/>
        <v>1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3</v>
      </c>
      <c r="I62" s="535"/>
    </row>
    <row r="63" spans="1:9">
      <c r="A63" s="512" t="s">
        <v>148</v>
      </c>
      <c r="B63" s="104" t="s">
        <v>36</v>
      </c>
      <c r="C63" s="105">
        <f t="shared" si="26"/>
        <v>77</v>
      </c>
      <c r="D63" s="105">
        <f t="shared" si="26"/>
        <v>0</v>
      </c>
      <c r="E63" s="105">
        <f t="shared" si="26"/>
        <v>0</v>
      </c>
      <c r="F63" s="105">
        <f t="shared" si="26"/>
        <v>0</v>
      </c>
      <c r="G63" s="105">
        <f t="shared" si="26"/>
        <v>0</v>
      </c>
      <c r="H63" s="105">
        <f t="shared" si="27"/>
        <v>77</v>
      </c>
      <c r="I63" s="535">
        <f t="shared" ref="I63" si="28">SUM(H63:H64)</f>
        <v>188</v>
      </c>
    </row>
    <row r="64" spans="1:9">
      <c r="A64" s="512"/>
      <c r="B64" s="82" t="s">
        <v>37</v>
      </c>
      <c r="C64" s="85">
        <f t="shared" si="26"/>
        <v>106</v>
      </c>
      <c r="D64" s="85">
        <f t="shared" si="26"/>
        <v>5</v>
      </c>
      <c r="E64" s="85">
        <f t="shared" si="26"/>
        <v>0</v>
      </c>
      <c r="F64" s="85">
        <f t="shared" si="26"/>
        <v>0</v>
      </c>
      <c r="G64" s="85">
        <f t="shared" si="26"/>
        <v>0</v>
      </c>
      <c r="H64" s="85">
        <f t="shared" si="27"/>
        <v>111</v>
      </c>
      <c r="I64" s="535"/>
    </row>
    <row r="65" spans="1:9">
      <c r="A65" s="512" t="s">
        <v>149</v>
      </c>
      <c r="B65" s="104" t="s">
        <v>36</v>
      </c>
      <c r="C65" s="105">
        <f t="shared" si="26"/>
        <v>274</v>
      </c>
      <c r="D65" s="105">
        <f t="shared" si="26"/>
        <v>70</v>
      </c>
      <c r="E65" s="105">
        <f t="shared" si="26"/>
        <v>0</v>
      </c>
      <c r="F65" s="105">
        <f t="shared" si="26"/>
        <v>0</v>
      </c>
      <c r="G65" s="105">
        <f t="shared" si="26"/>
        <v>0</v>
      </c>
      <c r="H65" s="105">
        <f t="shared" si="27"/>
        <v>344</v>
      </c>
      <c r="I65" s="535">
        <f t="shared" ref="I65" si="29">SUM(H65:H66)</f>
        <v>703</v>
      </c>
    </row>
    <row r="66" spans="1:9">
      <c r="A66" s="512"/>
      <c r="B66" s="82" t="s">
        <v>37</v>
      </c>
      <c r="C66" s="85">
        <f t="shared" si="26"/>
        <v>253</v>
      </c>
      <c r="D66" s="85">
        <f t="shared" si="26"/>
        <v>105</v>
      </c>
      <c r="E66" s="85">
        <f t="shared" si="26"/>
        <v>1</v>
      </c>
      <c r="F66" s="85">
        <f t="shared" si="26"/>
        <v>0</v>
      </c>
      <c r="G66" s="85">
        <f t="shared" si="26"/>
        <v>0</v>
      </c>
      <c r="H66" s="85">
        <f t="shared" si="27"/>
        <v>359</v>
      </c>
      <c r="I66" s="535"/>
    </row>
    <row r="67" spans="1:9">
      <c r="A67" s="512" t="s">
        <v>150</v>
      </c>
      <c r="B67" s="104" t="s">
        <v>36</v>
      </c>
      <c r="C67" s="105">
        <f t="shared" si="26"/>
        <v>78</v>
      </c>
      <c r="D67" s="105">
        <f t="shared" si="26"/>
        <v>244</v>
      </c>
      <c r="E67" s="105">
        <f t="shared" si="26"/>
        <v>95</v>
      </c>
      <c r="F67" s="105">
        <f t="shared" si="26"/>
        <v>0</v>
      </c>
      <c r="G67" s="105">
        <f t="shared" si="26"/>
        <v>0</v>
      </c>
      <c r="H67" s="105">
        <f t="shared" si="27"/>
        <v>417</v>
      </c>
      <c r="I67" s="535">
        <f t="shared" ref="I67" si="30">SUM(H67:H68)</f>
        <v>828</v>
      </c>
    </row>
    <row r="68" spans="1:9">
      <c r="A68" s="512"/>
      <c r="B68" s="82" t="s">
        <v>37</v>
      </c>
      <c r="C68" s="85">
        <f t="shared" si="26"/>
        <v>50</v>
      </c>
      <c r="D68" s="85">
        <f t="shared" si="26"/>
        <v>272</v>
      </c>
      <c r="E68" s="85">
        <f t="shared" si="26"/>
        <v>89</v>
      </c>
      <c r="F68" s="85">
        <f t="shared" si="26"/>
        <v>0</v>
      </c>
      <c r="G68" s="85">
        <f t="shared" si="26"/>
        <v>0</v>
      </c>
      <c r="H68" s="85">
        <f t="shared" si="27"/>
        <v>411</v>
      </c>
      <c r="I68" s="535"/>
    </row>
    <row r="69" spans="1:9">
      <c r="A69" s="512" t="s">
        <v>151</v>
      </c>
      <c r="B69" s="104" t="s">
        <v>36</v>
      </c>
      <c r="C69" s="105">
        <f t="shared" si="26"/>
        <v>6</v>
      </c>
      <c r="D69" s="105">
        <f t="shared" si="26"/>
        <v>49</v>
      </c>
      <c r="E69" s="105">
        <f t="shared" si="26"/>
        <v>235</v>
      </c>
      <c r="F69" s="105">
        <f t="shared" si="26"/>
        <v>54</v>
      </c>
      <c r="G69" s="105">
        <f t="shared" si="26"/>
        <v>0</v>
      </c>
      <c r="H69" s="105">
        <f t="shared" si="27"/>
        <v>344</v>
      </c>
      <c r="I69" s="535">
        <f t="shared" ref="I69" si="31">SUM(H69:H70)</f>
        <v>701</v>
      </c>
    </row>
    <row r="70" spans="1:9">
      <c r="A70" s="512"/>
      <c r="B70" s="82" t="s">
        <v>37</v>
      </c>
      <c r="C70" s="85">
        <f t="shared" si="26"/>
        <v>3</v>
      </c>
      <c r="D70" s="85">
        <f t="shared" si="26"/>
        <v>22</v>
      </c>
      <c r="E70" s="85">
        <f t="shared" si="26"/>
        <v>247</v>
      </c>
      <c r="F70" s="85">
        <f t="shared" si="26"/>
        <v>83</v>
      </c>
      <c r="G70" s="85">
        <f t="shared" si="26"/>
        <v>2</v>
      </c>
      <c r="H70" s="85">
        <f t="shared" si="27"/>
        <v>357</v>
      </c>
      <c r="I70" s="535"/>
    </row>
    <row r="71" spans="1:9">
      <c r="A71" s="512" t="s">
        <v>152</v>
      </c>
      <c r="B71" s="104" t="s">
        <v>36</v>
      </c>
      <c r="C71" s="105">
        <f t="shared" si="26"/>
        <v>0</v>
      </c>
      <c r="D71" s="105">
        <f t="shared" si="26"/>
        <v>4</v>
      </c>
      <c r="E71" s="105">
        <f t="shared" si="26"/>
        <v>55</v>
      </c>
      <c r="F71" s="105">
        <f t="shared" si="26"/>
        <v>246</v>
      </c>
      <c r="G71" s="105">
        <f t="shared" si="26"/>
        <v>56</v>
      </c>
      <c r="H71" s="105">
        <f t="shared" si="27"/>
        <v>361</v>
      </c>
      <c r="I71" s="535">
        <f t="shared" ref="I71" si="32">SUM(H71:H72)</f>
        <v>715</v>
      </c>
    </row>
    <row r="72" spans="1:9">
      <c r="A72" s="512"/>
      <c r="B72" s="82" t="s">
        <v>37</v>
      </c>
      <c r="C72" s="85">
        <f t="shared" si="26"/>
        <v>0</v>
      </c>
      <c r="D72" s="85">
        <f t="shared" si="26"/>
        <v>4</v>
      </c>
      <c r="E72" s="85">
        <f t="shared" si="26"/>
        <v>39</v>
      </c>
      <c r="F72" s="85">
        <f t="shared" si="26"/>
        <v>238</v>
      </c>
      <c r="G72" s="85">
        <f t="shared" si="26"/>
        <v>73</v>
      </c>
      <c r="H72" s="85">
        <f t="shared" si="27"/>
        <v>354</v>
      </c>
      <c r="I72" s="535"/>
    </row>
    <row r="73" spans="1:9">
      <c r="A73" s="512" t="s">
        <v>211</v>
      </c>
      <c r="B73" s="104" t="s">
        <v>36</v>
      </c>
      <c r="C73" s="105">
        <f t="shared" si="26"/>
        <v>0</v>
      </c>
      <c r="D73" s="105">
        <f t="shared" si="26"/>
        <v>0</v>
      </c>
      <c r="E73" s="105">
        <f t="shared" si="26"/>
        <v>6</v>
      </c>
      <c r="F73" s="105">
        <f t="shared" si="26"/>
        <v>87</v>
      </c>
      <c r="G73" s="105">
        <f t="shared" si="26"/>
        <v>204</v>
      </c>
      <c r="H73" s="105">
        <f t="shared" si="27"/>
        <v>297</v>
      </c>
      <c r="I73" s="535">
        <f>SUM(H73:H74)</f>
        <v>571</v>
      </c>
    </row>
    <row r="74" spans="1:9">
      <c r="A74" s="512"/>
      <c r="B74" s="82" t="s">
        <v>37</v>
      </c>
      <c r="C74" s="85">
        <f t="shared" si="26"/>
        <v>0</v>
      </c>
      <c r="D74" s="85">
        <f t="shared" si="26"/>
        <v>0</v>
      </c>
      <c r="E74" s="85">
        <f t="shared" si="26"/>
        <v>8</v>
      </c>
      <c r="F74" s="85">
        <f t="shared" si="26"/>
        <v>62</v>
      </c>
      <c r="G74" s="85">
        <f t="shared" si="26"/>
        <v>204</v>
      </c>
      <c r="H74" s="85">
        <f t="shared" si="27"/>
        <v>274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0</v>
      </c>
      <c r="E75" s="105">
        <f t="shared" si="26"/>
        <v>0</v>
      </c>
      <c r="F75" s="105">
        <f t="shared" si="26"/>
        <v>17</v>
      </c>
      <c r="G75" s="105">
        <f t="shared" si="26"/>
        <v>94</v>
      </c>
      <c r="H75" s="105">
        <f t="shared" si="27"/>
        <v>111</v>
      </c>
      <c r="I75" s="535">
        <f t="shared" ref="I75" si="33">SUM(H75:H76)</f>
        <v>183</v>
      </c>
    </row>
    <row r="76" spans="1:9">
      <c r="A76" s="512"/>
      <c r="B76" s="82" t="s">
        <v>37</v>
      </c>
      <c r="C76" s="85">
        <f t="shared" si="26"/>
        <v>0</v>
      </c>
      <c r="D76" s="85">
        <f t="shared" si="26"/>
        <v>0</v>
      </c>
      <c r="E76" s="85">
        <f t="shared" si="26"/>
        <v>1</v>
      </c>
      <c r="F76" s="85">
        <f t="shared" si="26"/>
        <v>7</v>
      </c>
      <c r="G76" s="85">
        <f t="shared" si="26"/>
        <v>64</v>
      </c>
      <c r="H76" s="85">
        <f t="shared" si="27"/>
        <v>72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0</v>
      </c>
      <c r="E77" s="105">
        <f t="shared" si="26"/>
        <v>0</v>
      </c>
      <c r="F77" s="105">
        <f t="shared" si="26"/>
        <v>3</v>
      </c>
      <c r="G77" s="105">
        <f t="shared" si="26"/>
        <v>9</v>
      </c>
      <c r="H77" s="105">
        <f t="shared" si="27"/>
        <v>12</v>
      </c>
      <c r="I77" s="535">
        <f t="shared" ref="I77" si="34">SUM(H77:H78)</f>
        <v>20</v>
      </c>
    </row>
    <row r="78" spans="1:9">
      <c r="A78" s="512"/>
      <c r="B78" s="82" t="s">
        <v>37</v>
      </c>
      <c r="C78" s="85">
        <f t="shared" ref="C78:G81" si="35">SUM(C22,C50,)</f>
        <v>0</v>
      </c>
      <c r="D78" s="85">
        <f t="shared" si="35"/>
        <v>0</v>
      </c>
      <c r="E78" s="85">
        <f t="shared" si="35"/>
        <v>0</v>
      </c>
      <c r="F78" s="85">
        <f t="shared" si="35"/>
        <v>0</v>
      </c>
      <c r="G78" s="85">
        <f t="shared" si="35"/>
        <v>8</v>
      </c>
      <c r="H78" s="85">
        <f t="shared" si="27"/>
        <v>8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0</v>
      </c>
      <c r="G79" s="105">
        <f t="shared" si="35"/>
        <v>0</v>
      </c>
      <c r="H79" s="105">
        <f t="shared" si="27"/>
        <v>0</v>
      </c>
      <c r="I79" s="535">
        <f t="shared" ref="I79" si="36">SUM(H79:H80)</f>
        <v>0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0</v>
      </c>
      <c r="G80" s="85">
        <f t="shared" si="35"/>
        <v>0</v>
      </c>
      <c r="H80" s="85">
        <f t="shared" si="27"/>
        <v>0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/>
      <c r="D82" s="85"/>
      <c r="E82" s="85"/>
      <c r="F82" s="85"/>
      <c r="G82" s="85"/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436</v>
      </c>
      <c r="D83" s="142">
        <f t="shared" ref="D83:H84" si="38">SUM(D61,D63,D65,D67,D69,D71,D73,D75,D77,D79,D81,)</f>
        <v>367</v>
      </c>
      <c r="E83" s="142">
        <f t="shared" si="38"/>
        <v>391</v>
      </c>
      <c r="F83" s="142">
        <f t="shared" si="38"/>
        <v>407</v>
      </c>
      <c r="G83" s="142">
        <f t="shared" si="38"/>
        <v>363</v>
      </c>
      <c r="H83" s="142">
        <f t="shared" si="38"/>
        <v>1964</v>
      </c>
      <c r="I83" s="535">
        <f>SUM(H83:H84)</f>
        <v>3913</v>
      </c>
    </row>
    <row r="84" spans="1:9">
      <c r="A84" s="534"/>
      <c r="B84" s="140" t="s">
        <v>37</v>
      </c>
      <c r="C84" s="144">
        <f>SUM(C62,C64,C66,C68,C70,C72,C74,C76,C78,C80,C82,)</f>
        <v>414</v>
      </c>
      <c r="D84" s="144">
        <f t="shared" si="38"/>
        <v>409</v>
      </c>
      <c r="E84" s="144">
        <f t="shared" si="38"/>
        <v>385</v>
      </c>
      <c r="F84" s="144">
        <f t="shared" si="38"/>
        <v>390</v>
      </c>
      <c r="G84" s="144">
        <f t="shared" si="38"/>
        <v>351</v>
      </c>
      <c r="H84" s="144">
        <f t="shared" si="38"/>
        <v>1949</v>
      </c>
      <c r="I84" s="535"/>
    </row>
    <row r="85" spans="1:9">
      <c r="A85" s="534"/>
      <c r="B85" s="145" t="s">
        <v>38</v>
      </c>
      <c r="C85" s="143">
        <f>SUM(C83:C84)</f>
        <v>850</v>
      </c>
      <c r="D85" s="143">
        <f t="shared" ref="D85:H85" si="39">SUM(D83:D84)</f>
        <v>776</v>
      </c>
      <c r="E85" s="143">
        <f t="shared" si="39"/>
        <v>776</v>
      </c>
      <c r="F85" s="143">
        <f t="shared" si="39"/>
        <v>797</v>
      </c>
      <c r="G85" s="143">
        <f t="shared" si="39"/>
        <v>714</v>
      </c>
      <c r="H85" s="143">
        <f t="shared" si="39"/>
        <v>3913</v>
      </c>
      <c r="I85" s="93"/>
    </row>
  </sheetData>
  <mergeCells count="76">
    <mergeCell ref="A2:I2"/>
    <mergeCell ref="A3:I3"/>
    <mergeCell ref="A5:A6"/>
    <mergeCell ref="I5:I6"/>
    <mergeCell ref="A7:A8"/>
    <mergeCell ref="I7:I8"/>
    <mergeCell ref="A9:A10"/>
    <mergeCell ref="I9:I10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35:A36"/>
    <mergeCell ref="I35:I36"/>
    <mergeCell ref="A21:A22"/>
    <mergeCell ref="I21:I22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7:A38"/>
    <mergeCell ref="I37:I38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63:A64"/>
    <mergeCell ref="I63:I64"/>
    <mergeCell ref="A49:A50"/>
    <mergeCell ref="I49:I50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5:A66"/>
    <mergeCell ref="I65:I66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83:A85"/>
    <mergeCell ref="I83:I84"/>
    <mergeCell ref="A77:A78"/>
    <mergeCell ref="I77:I78"/>
    <mergeCell ref="A79:A80"/>
    <mergeCell ref="I79:I80"/>
    <mergeCell ref="A81:A82"/>
    <mergeCell ref="I81:I82"/>
  </mergeCells>
  <pageMargins left="0.7" right="0.7" top="0.75" bottom="0.75" header="0.3" footer="0.3"/>
  <pageSetup paperSize="9" orientation="portrait" r:id="rId1"/>
  <rowBreaks count="3" manualBreakCount="3">
    <brk id="29" max="16383" man="1"/>
    <brk id="57" max="16383" man="1"/>
    <brk id="85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"/>
  <sheetViews>
    <sheetView showZeros="0" topLeftCell="A31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8" width="9.69140625" style="55" customWidth="1"/>
    <col min="9" max="9" width="10.3046875" style="55" customWidth="1"/>
    <col min="10" max="16384" width="9.07421875" style="55"/>
  </cols>
  <sheetData>
    <row r="2" spans="1:9">
      <c r="A2" s="551" t="s">
        <v>232</v>
      </c>
      <c r="B2" s="552"/>
      <c r="C2" s="552"/>
      <c r="D2" s="552"/>
      <c r="E2" s="552"/>
      <c r="F2" s="552"/>
      <c r="G2" s="552"/>
      <c r="H2" s="552"/>
      <c r="I2" s="553"/>
    </row>
    <row r="3" spans="1:9">
      <c r="A3" s="548" t="s">
        <v>233</v>
      </c>
      <c r="B3" s="549"/>
      <c r="C3" s="549"/>
      <c r="D3" s="549"/>
      <c r="E3" s="549"/>
      <c r="F3" s="549"/>
      <c r="G3" s="549"/>
      <c r="H3" s="549"/>
      <c r="I3" s="550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v>13</v>
      </c>
      <c r="D5" s="142">
        <v>0</v>
      </c>
      <c r="E5" s="142">
        <v>0</v>
      </c>
      <c r="F5" s="142">
        <v>0</v>
      </c>
      <c r="G5" s="142">
        <v>0</v>
      </c>
      <c r="H5" s="142">
        <f>SUM(B5:G5)</f>
        <v>13</v>
      </c>
      <c r="I5" s="535">
        <f>SUM(H5:H6)</f>
        <v>16</v>
      </c>
    </row>
    <row r="6" spans="1:9">
      <c r="A6" s="536"/>
      <c r="B6" s="140" t="s">
        <v>37</v>
      </c>
      <c r="C6" s="144">
        <v>3</v>
      </c>
      <c r="D6" s="144">
        <v>0</v>
      </c>
      <c r="E6" s="144">
        <v>0</v>
      </c>
      <c r="F6" s="144">
        <v>0</v>
      </c>
      <c r="G6" s="144">
        <v>0</v>
      </c>
      <c r="H6" s="144">
        <f t="shared" ref="H6:H26" si="0">SUM(B6:G6)</f>
        <v>3</v>
      </c>
      <c r="I6" s="535"/>
    </row>
    <row r="7" spans="1:9">
      <c r="A7" s="536" t="s">
        <v>148</v>
      </c>
      <c r="B7" s="141" t="s">
        <v>36</v>
      </c>
      <c r="C7" s="142">
        <v>158</v>
      </c>
      <c r="D7" s="142">
        <v>4</v>
      </c>
      <c r="E7" s="142">
        <v>1</v>
      </c>
      <c r="F7" s="142">
        <v>0</v>
      </c>
      <c r="G7" s="142">
        <v>0</v>
      </c>
      <c r="H7" s="142">
        <f t="shared" si="0"/>
        <v>163</v>
      </c>
      <c r="I7" s="535">
        <f t="shared" ref="I7" si="1">SUM(H7:H8)</f>
        <v>384</v>
      </c>
    </row>
    <row r="8" spans="1:9">
      <c r="A8" s="536"/>
      <c r="B8" s="140" t="s">
        <v>37</v>
      </c>
      <c r="C8" s="144">
        <v>215</v>
      </c>
      <c r="D8" s="144">
        <v>5</v>
      </c>
      <c r="E8" s="144">
        <v>1</v>
      </c>
      <c r="F8" s="144">
        <v>0</v>
      </c>
      <c r="G8" s="144">
        <v>0</v>
      </c>
      <c r="H8" s="144">
        <f t="shared" si="0"/>
        <v>221</v>
      </c>
      <c r="I8" s="535"/>
    </row>
    <row r="9" spans="1:9">
      <c r="A9" s="536" t="s">
        <v>149</v>
      </c>
      <c r="B9" s="141" t="s">
        <v>36</v>
      </c>
      <c r="C9" s="142">
        <v>568</v>
      </c>
      <c r="D9" s="142">
        <v>201</v>
      </c>
      <c r="E9" s="142">
        <v>10</v>
      </c>
      <c r="F9" s="142">
        <v>0</v>
      </c>
      <c r="G9" s="142">
        <v>0</v>
      </c>
      <c r="H9" s="142">
        <f t="shared" si="0"/>
        <v>779</v>
      </c>
      <c r="I9" s="535">
        <f t="shared" ref="I9" si="2">SUM(H9:H10)</f>
        <v>1771</v>
      </c>
    </row>
    <row r="10" spans="1:9">
      <c r="A10" s="536"/>
      <c r="B10" s="140" t="s">
        <v>37</v>
      </c>
      <c r="C10" s="144">
        <v>691</v>
      </c>
      <c r="D10" s="144">
        <v>250</v>
      </c>
      <c r="E10" s="144">
        <v>51</v>
      </c>
      <c r="F10" s="144">
        <v>0</v>
      </c>
      <c r="G10" s="144">
        <v>0</v>
      </c>
      <c r="H10" s="144">
        <f t="shared" si="0"/>
        <v>992</v>
      </c>
      <c r="I10" s="535"/>
    </row>
    <row r="11" spans="1:9">
      <c r="A11" s="536" t="s">
        <v>150</v>
      </c>
      <c r="B11" s="141" t="s">
        <v>36</v>
      </c>
      <c r="C11" s="142">
        <v>244</v>
      </c>
      <c r="D11" s="142">
        <v>612</v>
      </c>
      <c r="E11" s="142">
        <v>227</v>
      </c>
      <c r="F11" s="142">
        <v>3</v>
      </c>
      <c r="G11" s="142">
        <v>1</v>
      </c>
      <c r="H11" s="142">
        <f t="shared" si="0"/>
        <v>1087</v>
      </c>
      <c r="I11" s="535">
        <f t="shared" ref="I11" si="3">SUM(H11:H12)</f>
        <v>2179</v>
      </c>
    </row>
    <row r="12" spans="1:9">
      <c r="A12" s="536"/>
      <c r="B12" s="140" t="s">
        <v>37</v>
      </c>
      <c r="C12" s="144">
        <v>135</v>
      </c>
      <c r="D12" s="144">
        <v>646</v>
      </c>
      <c r="E12" s="144">
        <v>268</v>
      </c>
      <c r="F12" s="144">
        <v>43</v>
      </c>
      <c r="G12" s="144">
        <v>0</v>
      </c>
      <c r="H12" s="144">
        <f t="shared" si="0"/>
        <v>1092</v>
      </c>
      <c r="I12" s="535"/>
    </row>
    <row r="13" spans="1:9">
      <c r="A13" s="536" t="s">
        <v>151</v>
      </c>
      <c r="B13" s="141" t="s">
        <v>36</v>
      </c>
      <c r="C13" s="142">
        <v>23</v>
      </c>
      <c r="D13" s="142">
        <v>254</v>
      </c>
      <c r="E13" s="142">
        <v>548</v>
      </c>
      <c r="F13" s="142">
        <v>247</v>
      </c>
      <c r="G13" s="142">
        <v>6</v>
      </c>
      <c r="H13" s="142">
        <f t="shared" si="0"/>
        <v>1078</v>
      </c>
      <c r="I13" s="535">
        <f t="shared" ref="I13" si="4">SUM(H13:H14)</f>
        <v>2143</v>
      </c>
    </row>
    <row r="14" spans="1:9">
      <c r="A14" s="536"/>
      <c r="B14" s="140" t="s">
        <v>37</v>
      </c>
      <c r="C14" s="144">
        <v>5</v>
      </c>
      <c r="D14" s="144">
        <v>150</v>
      </c>
      <c r="E14" s="144">
        <v>545</v>
      </c>
      <c r="F14" s="144">
        <v>314</v>
      </c>
      <c r="G14" s="144">
        <v>51</v>
      </c>
      <c r="H14" s="144">
        <f t="shared" si="0"/>
        <v>1065</v>
      </c>
      <c r="I14" s="535"/>
    </row>
    <row r="15" spans="1:9">
      <c r="A15" s="536" t="s">
        <v>152</v>
      </c>
      <c r="B15" s="141" t="s">
        <v>36</v>
      </c>
      <c r="C15" s="142">
        <v>1</v>
      </c>
      <c r="D15" s="142">
        <v>18</v>
      </c>
      <c r="E15" s="142">
        <v>249</v>
      </c>
      <c r="F15" s="142">
        <v>517</v>
      </c>
      <c r="G15" s="142">
        <v>160</v>
      </c>
      <c r="H15" s="142">
        <f t="shared" si="0"/>
        <v>945</v>
      </c>
      <c r="I15" s="535">
        <f t="shared" ref="I15" si="5">SUM(H15:H16)</f>
        <v>1887</v>
      </c>
    </row>
    <row r="16" spans="1:9">
      <c r="A16" s="536"/>
      <c r="B16" s="140" t="s">
        <v>37</v>
      </c>
      <c r="C16" s="144">
        <v>0</v>
      </c>
      <c r="D16" s="144">
        <v>11</v>
      </c>
      <c r="E16" s="144">
        <v>182</v>
      </c>
      <c r="F16" s="144">
        <v>455</v>
      </c>
      <c r="G16" s="144">
        <v>294</v>
      </c>
      <c r="H16" s="144">
        <f t="shared" si="0"/>
        <v>942</v>
      </c>
      <c r="I16" s="535"/>
    </row>
    <row r="17" spans="1:9">
      <c r="A17" s="536" t="s">
        <v>211</v>
      </c>
      <c r="B17" s="141" t="s">
        <v>36</v>
      </c>
      <c r="C17" s="142">
        <v>0</v>
      </c>
      <c r="D17" s="142">
        <v>1</v>
      </c>
      <c r="E17" s="142">
        <v>33</v>
      </c>
      <c r="F17" s="142">
        <v>263</v>
      </c>
      <c r="G17" s="142">
        <v>679</v>
      </c>
      <c r="H17" s="142">
        <f t="shared" si="0"/>
        <v>976</v>
      </c>
      <c r="I17" s="535">
        <f t="shared" ref="I17" si="6">SUM(H17:H18)</f>
        <v>1721</v>
      </c>
    </row>
    <row r="18" spans="1:9">
      <c r="A18" s="536"/>
      <c r="B18" s="140" t="s">
        <v>37</v>
      </c>
      <c r="C18" s="144">
        <v>0</v>
      </c>
      <c r="D18" s="144">
        <v>2</v>
      </c>
      <c r="E18" s="144">
        <v>8</v>
      </c>
      <c r="F18" s="144">
        <v>203</v>
      </c>
      <c r="G18" s="144">
        <v>532</v>
      </c>
      <c r="H18" s="144">
        <f t="shared" si="0"/>
        <v>745</v>
      </c>
      <c r="I18" s="535"/>
    </row>
    <row r="19" spans="1:9">
      <c r="A19" s="536" t="s">
        <v>212</v>
      </c>
      <c r="B19" s="141" t="s">
        <v>36</v>
      </c>
      <c r="C19" s="142">
        <v>0</v>
      </c>
      <c r="D19" s="142">
        <v>0</v>
      </c>
      <c r="E19" s="142">
        <v>3</v>
      </c>
      <c r="F19" s="142">
        <v>31</v>
      </c>
      <c r="G19" s="142">
        <v>223</v>
      </c>
      <c r="H19" s="142">
        <f t="shared" si="0"/>
        <v>257</v>
      </c>
      <c r="I19" s="535">
        <f t="shared" ref="I19" si="7">SUM(H19:H20)</f>
        <v>392</v>
      </c>
    </row>
    <row r="20" spans="1:9">
      <c r="A20" s="536"/>
      <c r="B20" s="140" t="s">
        <v>37</v>
      </c>
      <c r="C20" s="144">
        <v>0</v>
      </c>
      <c r="D20" s="144">
        <v>0</v>
      </c>
      <c r="E20" s="144">
        <v>0</v>
      </c>
      <c r="F20" s="144">
        <v>13</v>
      </c>
      <c r="G20" s="144">
        <v>122</v>
      </c>
      <c r="H20" s="144">
        <f t="shared" si="0"/>
        <v>135</v>
      </c>
      <c r="I20" s="535"/>
    </row>
    <row r="21" spans="1:9">
      <c r="A21" s="536" t="s">
        <v>213</v>
      </c>
      <c r="B21" s="141" t="s">
        <v>36</v>
      </c>
      <c r="C21" s="142">
        <v>0</v>
      </c>
      <c r="D21" s="142">
        <v>0</v>
      </c>
      <c r="E21" s="142">
        <v>0</v>
      </c>
      <c r="F21" s="142">
        <v>0</v>
      </c>
      <c r="G21" s="142">
        <v>30</v>
      </c>
      <c r="H21" s="142">
        <f t="shared" si="0"/>
        <v>30</v>
      </c>
      <c r="I21" s="535">
        <f t="shared" ref="I21" si="8">SUM(H21:H22)</f>
        <v>51</v>
      </c>
    </row>
    <row r="22" spans="1:9">
      <c r="A22" s="536"/>
      <c r="B22" s="140" t="s">
        <v>37</v>
      </c>
      <c r="C22" s="144">
        <v>0</v>
      </c>
      <c r="D22" s="144">
        <v>0</v>
      </c>
      <c r="E22" s="144">
        <v>1</v>
      </c>
      <c r="F22" s="144">
        <v>2</v>
      </c>
      <c r="G22" s="144">
        <v>18</v>
      </c>
      <c r="H22" s="144">
        <f t="shared" si="0"/>
        <v>21</v>
      </c>
      <c r="I22" s="535"/>
    </row>
    <row r="23" spans="1:9">
      <c r="A23" s="536" t="s">
        <v>214</v>
      </c>
      <c r="B23" s="141" t="s">
        <v>36</v>
      </c>
      <c r="C23" s="142">
        <v>0</v>
      </c>
      <c r="D23" s="142">
        <v>0</v>
      </c>
      <c r="E23" s="142">
        <v>0</v>
      </c>
      <c r="F23" s="142">
        <v>2</v>
      </c>
      <c r="G23" s="142">
        <v>5</v>
      </c>
      <c r="H23" s="142">
        <f t="shared" si="0"/>
        <v>7</v>
      </c>
      <c r="I23" s="535">
        <f t="shared" ref="I23" si="9">SUM(H23:H24)</f>
        <v>7</v>
      </c>
    </row>
    <row r="24" spans="1:9">
      <c r="A24" s="536"/>
      <c r="B24" s="140" t="s">
        <v>37</v>
      </c>
      <c r="C24" s="144">
        <v>0</v>
      </c>
      <c r="D24" s="144">
        <v>0</v>
      </c>
      <c r="E24" s="144">
        <v>0</v>
      </c>
      <c r="F24" s="144">
        <v>0</v>
      </c>
      <c r="G24" s="144">
        <v>0</v>
      </c>
      <c r="H24" s="144">
        <f t="shared" si="0"/>
        <v>0</v>
      </c>
      <c r="I24" s="535"/>
    </row>
    <row r="25" spans="1:9">
      <c r="A25" s="536" t="s">
        <v>118</v>
      </c>
      <c r="B25" s="141" t="s">
        <v>36</v>
      </c>
      <c r="C25" s="142"/>
      <c r="D25" s="142"/>
      <c r="E25" s="142"/>
      <c r="F25" s="142"/>
      <c r="G25" s="142"/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/>
      <c r="D26" s="144"/>
      <c r="E26" s="144"/>
      <c r="F26" s="144"/>
      <c r="G26" s="144"/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1007</v>
      </c>
      <c r="D27" s="142">
        <f t="shared" ref="D27:H28" si="11">SUM(D5,D7,D9,D11,D13,D15,D17,D19,D21,D23,D25,)</f>
        <v>1090</v>
      </c>
      <c r="E27" s="142">
        <f t="shared" si="11"/>
        <v>1071</v>
      </c>
      <c r="F27" s="142">
        <f t="shared" si="11"/>
        <v>1063</v>
      </c>
      <c r="G27" s="142">
        <f t="shared" si="11"/>
        <v>1104</v>
      </c>
      <c r="H27" s="142">
        <f t="shared" si="11"/>
        <v>5335</v>
      </c>
      <c r="I27" s="535">
        <f>SUM(H27:H28)</f>
        <v>10551</v>
      </c>
    </row>
    <row r="28" spans="1:9">
      <c r="A28" s="534"/>
      <c r="B28" s="140" t="s">
        <v>37</v>
      </c>
      <c r="C28" s="144">
        <f>SUM(C6,C8,C10,C12,C14,C16,C18,C20,C22,C24,C26,)</f>
        <v>1049</v>
      </c>
      <c r="D28" s="144">
        <f t="shared" si="11"/>
        <v>1064</v>
      </c>
      <c r="E28" s="144">
        <f t="shared" si="11"/>
        <v>1056</v>
      </c>
      <c r="F28" s="144">
        <f t="shared" si="11"/>
        <v>1030</v>
      </c>
      <c r="G28" s="144">
        <f t="shared" si="11"/>
        <v>1017</v>
      </c>
      <c r="H28" s="144">
        <f t="shared" si="11"/>
        <v>5216</v>
      </c>
      <c r="I28" s="535"/>
    </row>
    <row r="29" spans="1:9">
      <c r="A29" s="534"/>
      <c r="B29" s="145" t="s">
        <v>38</v>
      </c>
      <c r="C29" s="143">
        <f>SUM(C27:C28)</f>
        <v>2056</v>
      </c>
      <c r="D29" s="143">
        <f t="shared" ref="D29:H29" si="12">SUM(D27:D28)</f>
        <v>2154</v>
      </c>
      <c r="E29" s="143">
        <f t="shared" si="12"/>
        <v>2127</v>
      </c>
      <c r="F29" s="143">
        <f t="shared" si="12"/>
        <v>2093</v>
      </c>
      <c r="G29" s="143">
        <f t="shared" si="12"/>
        <v>2121</v>
      </c>
      <c r="H29" s="143">
        <f t="shared" si="12"/>
        <v>10551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234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>
        <v>0</v>
      </c>
      <c r="D33" s="142">
        <v>0</v>
      </c>
      <c r="E33" s="142">
        <v>0</v>
      </c>
      <c r="F33" s="142">
        <v>0</v>
      </c>
      <c r="G33" s="142">
        <v>0</v>
      </c>
      <c r="H33" s="142">
        <f>SUM(B33:G33)</f>
        <v>0</v>
      </c>
      <c r="I33" s="535">
        <f>SUM(H33:H34)</f>
        <v>0</v>
      </c>
    </row>
    <row r="34" spans="1:9">
      <c r="A34" s="536"/>
      <c r="B34" s="140" t="s">
        <v>37</v>
      </c>
      <c r="C34" s="144">
        <v>0</v>
      </c>
      <c r="D34" s="144">
        <v>0</v>
      </c>
      <c r="E34" s="144">
        <v>0</v>
      </c>
      <c r="F34" s="144">
        <v>0</v>
      </c>
      <c r="G34" s="144">
        <v>0</v>
      </c>
      <c r="H34" s="144">
        <f t="shared" ref="H34:H54" si="13">SUM(B34:G34)</f>
        <v>0</v>
      </c>
      <c r="I34" s="535"/>
    </row>
    <row r="35" spans="1:9">
      <c r="A35" s="536" t="s">
        <v>148</v>
      </c>
      <c r="B35" s="141" t="s">
        <v>36</v>
      </c>
      <c r="C35" s="142">
        <v>2</v>
      </c>
      <c r="D35" s="142">
        <v>0</v>
      </c>
      <c r="E35" s="142">
        <v>0</v>
      </c>
      <c r="F35" s="142">
        <v>0</v>
      </c>
      <c r="G35" s="142">
        <v>0</v>
      </c>
      <c r="H35" s="142">
        <f t="shared" si="13"/>
        <v>2</v>
      </c>
      <c r="I35" s="535">
        <f t="shared" ref="I35" si="14">SUM(H35:H36)</f>
        <v>10</v>
      </c>
    </row>
    <row r="36" spans="1:9">
      <c r="A36" s="536"/>
      <c r="B36" s="140" t="s">
        <v>37</v>
      </c>
      <c r="C36" s="144">
        <v>8</v>
      </c>
      <c r="D36" s="144">
        <v>0</v>
      </c>
      <c r="E36" s="144">
        <v>0</v>
      </c>
      <c r="F36" s="144">
        <v>0</v>
      </c>
      <c r="G36" s="144">
        <v>0</v>
      </c>
      <c r="H36" s="144">
        <f t="shared" si="13"/>
        <v>8</v>
      </c>
      <c r="I36" s="535"/>
    </row>
    <row r="37" spans="1:9">
      <c r="A37" s="536" t="s">
        <v>149</v>
      </c>
      <c r="B37" s="141" t="s">
        <v>36</v>
      </c>
      <c r="C37" s="142">
        <v>17</v>
      </c>
      <c r="D37" s="142">
        <v>3</v>
      </c>
      <c r="E37" s="142">
        <v>1</v>
      </c>
      <c r="F37" s="142">
        <v>0</v>
      </c>
      <c r="G37" s="142">
        <v>0</v>
      </c>
      <c r="H37" s="142">
        <f t="shared" si="13"/>
        <v>21</v>
      </c>
      <c r="I37" s="535">
        <f t="shared" ref="I37" si="15">SUM(H37:H38)</f>
        <v>46</v>
      </c>
    </row>
    <row r="38" spans="1:9">
      <c r="A38" s="536"/>
      <c r="B38" s="140" t="s">
        <v>37</v>
      </c>
      <c r="C38" s="144">
        <v>15</v>
      </c>
      <c r="D38" s="144">
        <v>10</v>
      </c>
      <c r="E38" s="144">
        <v>0</v>
      </c>
      <c r="F38" s="144">
        <v>0</v>
      </c>
      <c r="G38" s="144">
        <v>0</v>
      </c>
      <c r="H38" s="144">
        <f t="shared" si="13"/>
        <v>25</v>
      </c>
      <c r="I38" s="535"/>
    </row>
    <row r="39" spans="1:9">
      <c r="A39" s="536" t="s">
        <v>150</v>
      </c>
      <c r="B39" s="141" t="s">
        <v>36</v>
      </c>
      <c r="C39" s="142">
        <v>5</v>
      </c>
      <c r="D39" s="142">
        <v>15</v>
      </c>
      <c r="E39" s="142">
        <v>4</v>
      </c>
      <c r="F39" s="142">
        <v>0</v>
      </c>
      <c r="G39" s="142">
        <v>0</v>
      </c>
      <c r="H39" s="142">
        <f t="shared" si="13"/>
        <v>24</v>
      </c>
      <c r="I39" s="535">
        <f t="shared" ref="I39" si="16">SUM(H39:H40)</f>
        <v>44</v>
      </c>
    </row>
    <row r="40" spans="1:9">
      <c r="A40" s="536"/>
      <c r="B40" s="140" t="s">
        <v>37</v>
      </c>
      <c r="C40" s="144">
        <v>1</v>
      </c>
      <c r="D40" s="144">
        <v>14</v>
      </c>
      <c r="E40" s="144">
        <v>5</v>
      </c>
      <c r="F40" s="144">
        <v>0</v>
      </c>
      <c r="G40" s="144">
        <v>0</v>
      </c>
      <c r="H40" s="144">
        <f t="shared" si="13"/>
        <v>20</v>
      </c>
      <c r="I40" s="535"/>
    </row>
    <row r="41" spans="1:9">
      <c r="A41" s="536" t="s">
        <v>151</v>
      </c>
      <c r="B41" s="141" t="s">
        <v>36</v>
      </c>
      <c r="C41" s="142">
        <v>1</v>
      </c>
      <c r="D41" s="142">
        <v>5</v>
      </c>
      <c r="E41" s="142">
        <v>13</v>
      </c>
      <c r="F41" s="142">
        <v>2</v>
      </c>
      <c r="G41" s="142">
        <v>0</v>
      </c>
      <c r="H41" s="142">
        <f t="shared" si="13"/>
        <v>21</v>
      </c>
      <c r="I41" s="535">
        <f t="shared" ref="I41" si="17">SUM(H41:H42)</f>
        <v>36</v>
      </c>
    </row>
    <row r="42" spans="1:9">
      <c r="A42" s="536"/>
      <c r="B42" s="140" t="s">
        <v>37</v>
      </c>
      <c r="C42" s="144">
        <v>0</v>
      </c>
      <c r="D42" s="144">
        <v>2</v>
      </c>
      <c r="E42" s="144">
        <v>8</v>
      </c>
      <c r="F42" s="144">
        <v>5</v>
      </c>
      <c r="G42" s="144">
        <v>0</v>
      </c>
      <c r="H42" s="144">
        <f t="shared" si="13"/>
        <v>15</v>
      </c>
      <c r="I42" s="535"/>
    </row>
    <row r="43" spans="1:9">
      <c r="A43" s="536" t="s">
        <v>152</v>
      </c>
      <c r="B43" s="141" t="s">
        <v>36</v>
      </c>
      <c r="C43" s="142">
        <v>0</v>
      </c>
      <c r="D43" s="142">
        <v>1</v>
      </c>
      <c r="E43" s="142">
        <v>3</v>
      </c>
      <c r="F43" s="142">
        <v>10</v>
      </c>
      <c r="G43" s="142">
        <v>2</v>
      </c>
      <c r="H43" s="142">
        <f t="shared" si="13"/>
        <v>16</v>
      </c>
      <c r="I43" s="535">
        <f t="shared" ref="I43" si="18">SUM(H43:H44)</f>
        <v>31</v>
      </c>
    </row>
    <row r="44" spans="1:9">
      <c r="A44" s="536"/>
      <c r="B44" s="140" t="s">
        <v>37</v>
      </c>
      <c r="C44" s="144">
        <v>0</v>
      </c>
      <c r="D44" s="144">
        <v>3</v>
      </c>
      <c r="E44" s="144">
        <v>2</v>
      </c>
      <c r="F44" s="144">
        <v>5</v>
      </c>
      <c r="G44" s="144">
        <v>5</v>
      </c>
      <c r="H44" s="144">
        <f t="shared" si="13"/>
        <v>15</v>
      </c>
      <c r="I44" s="535"/>
    </row>
    <row r="45" spans="1:9">
      <c r="A45" s="536" t="s">
        <v>211</v>
      </c>
      <c r="B45" s="141" t="s">
        <v>36</v>
      </c>
      <c r="C45" s="142">
        <v>0</v>
      </c>
      <c r="D45" s="142">
        <v>0</v>
      </c>
      <c r="E45" s="142">
        <v>1</v>
      </c>
      <c r="F45" s="142">
        <v>4</v>
      </c>
      <c r="G45" s="142">
        <v>8</v>
      </c>
      <c r="H45" s="142">
        <f t="shared" si="13"/>
        <v>13</v>
      </c>
      <c r="I45" s="535">
        <f>SUM(H45:H46)</f>
        <v>30</v>
      </c>
    </row>
    <row r="46" spans="1:9">
      <c r="A46" s="536"/>
      <c r="B46" s="140" t="s">
        <v>37</v>
      </c>
      <c r="C46" s="144">
        <v>0</v>
      </c>
      <c r="D46" s="144">
        <v>0</v>
      </c>
      <c r="E46" s="144">
        <v>2</v>
      </c>
      <c r="F46" s="144">
        <v>3</v>
      </c>
      <c r="G46" s="144">
        <v>12</v>
      </c>
      <c r="H46" s="144">
        <f t="shared" si="13"/>
        <v>17</v>
      </c>
      <c r="I46" s="535"/>
    </row>
    <row r="47" spans="1:9">
      <c r="A47" s="536" t="s">
        <v>212</v>
      </c>
      <c r="B47" s="141" t="s">
        <v>36</v>
      </c>
      <c r="C47" s="142">
        <v>0</v>
      </c>
      <c r="D47" s="142">
        <v>0</v>
      </c>
      <c r="E47" s="142">
        <v>0</v>
      </c>
      <c r="F47" s="142">
        <v>1</v>
      </c>
      <c r="G47" s="142">
        <v>1</v>
      </c>
      <c r="H47" s="142">
        <f t="shared" si="13"/>
        <v>2</v>
      </c>
      <c r="I47" s="535">
        <f t="shared" ref="I47" si="19">SUM(H47:H48)</f>
        <v>8</v>
      </c>
    </row>
    <row r="48" spans="1:9">
      <c r="A48" s="536"/>
      <c r="B48" s="140" t="s">
        <v>37</v>
      </c>
      <c r="C48" s="144">
        <v>0</v>
      </c>
      <c r="D48" s="144">
        <v>0</v>
      </c>
      <c r="E48" s="144">
        <v>0</v>
      </c>
      <c r="F48" s="144">
        <v>3</v>
      </c>
      <c r="G48" s="144">
        <v>3</v>
      </c>
      <c r="H48" s="144">
        <f t="shared" si="13"/>
        <v>6</v>
      </c>
      <c r="I48" s="535"/>
    </row>
    <row r="49" spans="1:9">
      <c r="A49" s="536" t="s">
        <v>213</v>
      </c>
      <c r="B49" s="141" t="s">
        <v>36</v>
      </c>
      <c r="C49" s="142">
        <v>0</v>
      </c>
      <c r="D49" s="142">
        <v>0</v>
      </c>
      <c r="E49" s="142">
        <v>0</v>
      </c>
      <c r="F49" s="142">
        <v>0</v>
      </c>
      <c r="G49" s="142">
        <v>6</v>
      </c>
      <c r="H49" s="142">
        <f t="shared" si="13"/>
        <v>6</v>
      </c>
      <c r="I49" s="535">
        <f t="shared" ref="I49" si="20">SUM(H49:H50)</f>
        <v>7</v>
      </c>
    </row>
    <row r="50" spans="1:9">
      <c r="A50" s="536"/>
      <c r="B50" s="140" t="s">
        <v>37</v>
      </c>
      <c r="C50" s="144">
        <v>0</v>
      </c>
      <c r="D50" s="144">
        <v>0</v>
      </c>
      <c r="E50" s="144">
        <v>0</v>
      </c>
      <c r="F50" s="144">
        <v>1</v>
      </c>
      <c r="G50" s="144">
        <v>0</v>
      </c>
      <c r="H50" s="144">
        <f t="shared" si="13"/>
        <v>1</v>
      </c>
      <c r="I50" s="535"/>
    </row>
    <row r="51" spans="1:9">
      <c r="A51" s="536" t="s">
        <v>214</v>
      </c>
      <c r="B51" s="141" t="s">
        <v>36</v>
      </c>
      <c r="C51" s="142">
        <v>0</v>
      </c>
      <c r="D51" s="142">
        <v>0</v>
      </c>
      <c r="E51" s="142">
        <v>0</v>
      </c>
      <c r="F51" s="142">
        <v>0</v>
      </c>
      <c r="G51" s="142">
        <v>0</v>
      </c>
      <c r="H51" s="142">
        <f t="shared" si="13"/>
        <v>0</v>
      </c>
      <c r="I51" s="535">
        <f t="shared" ref="I51" si="21">SUM(H51:H52)</f>
        <v>0</v>
      </c>
    </row>
    <row r="52" spans="1:9">
      <c r="A52" s="536"/>
      <c r="B52" s="140" t="s">
        <v>37</v>
      </c>
      <c r="C52" s="144">
        <v>0</v>
      </c>
      <c r="D52" s="144">
        <v>0</v>
      </c>
      <c r="E52" s="144">
        <v>0</v>
      </c>
      <c r="F52" s="144">
        <v>0</v>
      </c>
      <c r="G52" s="144">
        <v>0</v>
      </c>
      <c r="H52" s="144">
        <f t="shared" si="13"/>
        <v>0</v>
      </c>
      <c r="I52" s="535"/>
    </row>
    <row r="53" spans="1:9">
      <c r="A53" s="536" t="s">
        <v>216</v>
      </c>
      <c r="B53" s="141" t="s">
        <v>36</v>
      </c>
      <c r="C53" s="142">
        <v>0</v>
      </c>
      <c r="D53" s="142">
        <v>0</v>
      </c>
      <c r="E53" s="142">
        <v>0</v>
      </c>
      <c r="F53" s="142">
        <v>0</v>
      </c>
      <c r="G53" s="142">
        <v>0</v>
      </c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>
        <v>0</v>
      </c>
      <c r="D54" s="144">
        <v>0</v>
      </c>
      <c r="E54" s="144">
        <v>0</v>
      </c>
      <c r="F54" s="144">
        <v>0</v>
      </c>
      <c r="G54" s="144">
        <v>0</v>
      </c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25</v>
      </c>
      <c r="D55" s="142">
        <f t="shared" ref="D55:H56" si="23">SUM(D33,D35,D37,D39,D41,D43,D45,D47,D49,D51,D53,)</f>
        <v>24</v>
      </c>
      <c r="E55" s="142">
        <f t="shared" si="23"/>
        <v>22</v>
      </c>
      <c r="F55" s="142">
        <f t="shared" si="23"/>
        <v>17</v>
      </c>
      <c r="G55" s="142">
        <f t="shared" si="23"/>
        <v>17</v>
      </c>
      <c r="H55" s="142">
        <f t="shared" si="23"/>
        <v>105</v>
      </c>
      <c r="I55" s="535">
        <f>SUM(H55:H56)</f>
        <v>212</v>
      </c>
    </row>
    <row r="56" spans="1:9">
      <c r="A56" s="534"/>
      <c r="B56" s="140" t="s">
        <v>37</v>
      </c>
      <c r="C56" s="144">
        <f>SUM(C34,C36,C38,C40,C42,C44,C46,C48,C50,C52,C54,)</f>
        <v>24</v>
      </c>
      <c r="D56" s="144">
        <f t="shared" si="23"/>
        <v>29</v>
      </c>
      <c r="E56" s="144">
        <f t="shared" si="23"/>
        <v>17</v>
      </c>
      <c r="F56" s="144">
        <f t="shared" si="23"/>
        <v>17</v>
      </c>
      <c r="G56" s="144">
        <f t="shared" si="23"/>
        <v>20</v>
      </c>
      <c r="H56" s="144">
        <f t="shared" si="23"/>
        <v>107</v>
      </c>
      <c r="I56" s="535"/>
    </row>
    <row r="57" spans="1:9">
      <c r="A57" s="534"/>
      <c r="B57" s="145" t="s">
        <v>38</v>
      </c>
      <c r="C57" s="143">
        <f>SUM(C55:C56)</f>
        <v>49</v>
      </c>
      <c r="D57" s="143">
        <f t="shared" ref="D57:H57" si="24">SUM(D55:D56)</f>
        <v>53</v>
      </c>
      <c r="E57" s="143">
        <f t="shared" si="24"/>
        <v>39</v>
      </c>
      <c r="F57" s="143">
        <f t="shared" si="24"/>
        <v>34</v>
      </c>
      <c r="G57" s="143">
        <f t="shared" si="24"/>
        <v>37</v>
      </c>
      <c r="H57" s="143">
        <f t="shared" si="24"/>
        <v>212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235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13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13</v>
      </c>
      <c r="I61" s="535">
        <f>SUM(H61:H62)</f>
        <v>16</v>
      </c>
    </row>
    <row r="62" spans="1:9">
      <c r="A62" s="512"/>
      <c r="B62" s="82" t="s">
        <v>37</v>
      </c>
      <c r="C62" s="85">
        <f t="shared" ref="C62:G77" si="26">SUM(C6,C34,)</f>
        <v>3</v>
      </c>
      <c r="D62" s="85">
        <f t="shared" si="26"/>
        <v>0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3</v>
      </c>
      <c r="I62" s="535"/>
    </row>
    <row r="63" spans="1:9">
      <c r="A63" s="512" t="s">
        <v>148</v>
      </c>
      <c r="B63" s="104" t="s">
        <v>36</v>
      </c>
      <c r="C63" s="105">
        <f t="shared" si="26"/>
        <v>160</v>
      </c>
      <c r="D63" s="105">
        <f t="shared" si="26"/>
        <v>4</v>
      </c>
      <c r="E63" s="105">
        <f t="shared" si="26"/>
        <v>1</v>
      </c>
      <c r="F63" s="105">
        <f t="shared" si="26"/>
        <v>0</v>
      </c>
      <c r="G63" s="105">
        <f t="shared" si="26"/>
        <v>0</v>
      </c>
      <c r="H63" s="105">
        <f t="shared" si="27"/>
        <v>165</v>
      </c>
      <c r="I63" s="535">
        <f t="shared" ref="I63" si="28">SUM(H63:H64)</f>
        <v>394</v>
      </c>
    </row>
    <row r="64" spans="1:9">
      <c r="A64" s="512"/>
      <c r="B64" s="82" t="s">
        <v>37</v>
      </c>
      <c r="C64" s="85">
        <f t="shared" si="26"/>
        <v>223</v>
      </c>
      <c r="D64" s="85">
        <f t="shared" si="26"/>
        <v>5</v>
      </c>
      <c r="E64" s="85">
        <f t="shared" si="26"/>
        <v>1</v>
      </c>
      <c r="F64" s="85">
        <f t="shared" si="26"/>
        <v>0</v>
      </c>
      <c r="G64" s="85">
        <f t="shared" si="26"/>
        <v>0</v>
      </c>
      <c r="H64" s="85">
        <f t="shared" si="27"/>
        <v>229</v>
      </c>
      <c r="I64" s="535"/>
    </row>
    <row r="65" spans="1:9">
      <c r="A65" s="512" t="s">
        <v>149</v>
      </c>
      <c r="B65" s="104" t="s">
        <v>36</v>
      </c>
      <c r="C65" s="105">
        <f t="shared" si="26"/>
        <v>585</v>
      </c>
      <c r="D65" s="105">
        <f t="shared" si="26"/>
        <v>204</v>
      </c>
      <c r="E65" s="105">
        <f t="shared" si="26"/>
        <v>11</v>
      </c>
      <c r="F65" s="105">
        <f t="shared" si="26"/>
        <v>0</v>
      </c>
      <c r="G65" s="105">
        <f t="shared" si="26"/>
        <v>0</v>
      </c>
      <c r="H65" s="105">
        <f t="shared" si="27"/>
        <v>800</v>
      </c>
      <c r="I65" s="535">
        <f t="shared" ref="I65" si="29">SUM(H65:H66)</f>
        <v>1817</v>
      </c>
    </row>
    <row r="66" spans="1:9">
      <c r="A66" s="512"/>
      <c r="B66" s="82" t="s">
        <v>37</v>
      </c>
      <c r="C66" s="85">
        <f t="shared" si="26"/>
        <v>706</v>
      </c>
      <c r="D66" s="85">
        <f t="shared" si="26"/>
        <v>260</v>
      </c>
      <c r="E66" s="85">
        <f t="shared" si="26"/>
        <v>51</v>
      </c>
      <c r="F66" s="85">
        <f t="shared" si="26"/>
        <v>0</v>
      </c>
      <c r="G66" s="85">
        <f t="shared" si="26"/>
        <v>0</v>
      </c>
      <c r="H66" s="85">
        <f t="shared" si="27"/>
        <v>1017</v>
      </c>
      <c r="I66" s="535"/>
    </row>
    <row r="67" spans="1:9">
      <c r="A67" s="512" t="s">
        <v>150</v>
      </c>
      <c r="B67" s="104" t="s">
        <v>36</v>
      </c>
      <c r="C67" s="105">
        <f t="shared" si="26"/>
        <v>249</v>
      </c>
      <c r="D67" s="105">
        <f t="shared" si="26"/>
        <v>627</v>
      </c>
      <c r="E67" s="105">
        <f t="shared" si="26"/>
        <v>231</v>
      </c>
      <c r="F67" s="105">
        <f t="shared" si="26"/>
        <v>3</v>
      </c>
      <c r="G67" s="105">
        <f t="shared" si="26"/>
        <v>1</v>
      </c>
      <c r="H67" s="105">
        <f t="shared" si="27"/>
        <v>1111</v>
      </c>
      <c r="I67" s="535">
        <f t="shared" ref="I67" si="30">SUM(H67:H68)</f>
        <v>2223</v>
      </c>
    </row>
    <row r="68" spans="1:9">
      <c r="A68" s="512"/>
      <c r="B68" s="82" t="s">
        <v>37</v>
      </c>
      <c r="C68" s="85">
        <f t="shared" si="26"/>
        <v>136</v>
      </c>
      <c r="D68" s="85">
        <f t="shared" si="26"/>
        <v>660</v>
      </c>
      <c r="E68" s="85">
        <f t="shared" si="26"/>
        <v>273</v>
      </c>
      <c r="F68" s="85">
        <f t="shared" si="26"/>
        <v>43</v>
      </c>
      <c r="G68" s="85">
        <f t="shared" si="26"/>
        <v>0</v>
      </c>
      <c r="H68" s="85">
        <f t="shared" si="27"/>
        <v>1112</v>
      </c>
      <c r="I68" s="535"/>
    </row>
    <row r="69" spans="1:9">
      <c r="A69" s="512" t="s">
        <v>151</v>
      </c>
      <c r="B69" s="104" t="s">
        <v>36</v>
      </c>
      <c r="C69" s="105">
        <f t="shared" si="26"/>
        <v>24</v>
      </c>
      <c r="D69" s="105">
        <f t="shared" si="26"/>
        <v>259</v>
      </c>
      <c r="E69" s="105">
        <f t="shared" si="26"/>
        <v>561</v>
      </c>
      <c r="F69" s="105">
        <f t="shared" si="26"/>
        <v>249</v>
      </c>
      <c r="G69" s="105">
        <f t="shared" si="26"/>
        <v>6</v>
      </c>
      <c r="H69" s="105">
        <f t="shared" si="27"/>
        <v>1099</v>
      </c>
      <c r="I69" s="535">
        <f t="shared" ref="I69" si="31">SUM(H69:H70)</f>
        <v>2179</v>
      </c>
    </row>
    <row r="70" spans="1:9">
      <c r="A70" s="512"/>
      <c r="B70" s="82" t="s">
        <v>37</v>
      </c>
      <c r="C70" s="85">
        <f t="shared" si="26"/>
        <v>5</v>
      </c>
      <c r="D70" s="85">
        <f t="shared" si="26"/>
        <v>152</v>
      </c>
      <c r="E70" s="85">
        <f t="shared" si="26"/>
        <v>553</v>
      </c>
      <c r="F70" s="85">
        <f t="shared" si="26"/>
        <v>319</v>
      </c>
      <c r="G70" s="85">
        <f t="shared" si="26"/>
        <v>51</v>
      </c>
      <c r="H70" s="85">
        <f t="shared" si="27"/>
        <v>1080</v>
      </c>
      <c r="I70" s="535"/>
    </row>
    <row r="71" spans="1:9">
      <c r="A71" s="512" t="s">
        <v>152</v>
      </c>
      <c r="B71" s="104" t="s">
        <v>36</v>
      </c>
      <c r="C71" s="105">
        <f t="shared" si="26"/>
        <v>1</v>
      </c>
      <c r="D71" s="105">
        <f t="shared" si="26"/>
        <v>19</v>
      </c>
      <c r="E71" s="105">
        <f t="shared" si="26"/>
        <v>252</v>
      </c>
      <c r="F71" s="105">
        <f t="shared" si="26"/>
        <v>527</v>
      </c>
      <c r="G71" s="105">
        <f t="shared" si="26"/>
        <v>162</v>
      </c>
      <c r="H71" s="105">
        <f t="shared" si="27"/>
        <v>961</v>
      </c>
      <c r="I71" s="535">
        <f t="shared" ref="I71" si="32">SUM(H71:H72)</f>
        <v>1918</v>
      </c>
    </row>
    <row r="72" spans="1:9">
      <c r="A72" s="512"/>
      <c r="B72" s="82" t="s">
        <v>37</v>
      </c>
      <c r="C72" s="85">
        <f t="shared" si="26"/>
        <v>0</v>
      </c>
      <c r="D72" s="85">
        <f t="shared" si="26"/>
        <v>14</v>
      </c>
      <c r="E72" s="85">
        <f t="shared" si="26"/>
        <v>184</v>
      </c>
      <c r="F72" s="85">
        <f t="shared" si="26"/>
        <v>460</v>
      </c>
      <c r="G72" s="85">
        <f t="shared" si="26"/>
        <v>299</v>
      </c>
      <c r="H72" s="85">
        <f t="shared" si="27"/>
        <v>957</v>
      </c>
      <c r="I72" s="535"/>
    </row>
    <row r="73" spans="1:9">
      <c r="A73" s="512" t="s">
        <v>211</v>
      </c>
      <c r="B73" s="104" t="s">
        <v>36</v>
      </c>
      <c r="C73" s="105">
        <f t="shared" si="26"/>
        <v>0</v>
      </c>
      <c r="D73" s="105">
        <f t="shared" si="26"/>
        <v>1</v>
      </c>
      <c r="E73" s="105">
        <f t="shared" si="26"/>
        <v>34</v>
      </c>
      <c r="F73" s="105">
        <f t="shared" si="26"/>
        <v>267</v>
      </c>
      <c r="G73" s="105">
        <f t="shared" si="26"/>
        <v>687</v>
      </c>
      <c r="H73" s="105">
        <f t="shared" si="27"/>
        <v>989</v>
      </c>
      <c r="I73" s="535">
        <f>SUM(H73:H74)</f>
        <v>1751</v>
      </c>
    </row>
    <row r="74" spans="1:9">
      <c r="A74" s="512"/>
      <c r="B74" s="82" t="s">
        <v>37</v>
      </c>
      <c r="C74" s="85">
        <f t="shared" si="26"/>
        <v>0</v>
      </c>
      <c r="D74" s="85">
        <f t="shared" si="26"/>
        <v>2</v>
      </c>
      <c r="E74" s="85">
        <f t="shared" si="26"/>
        <v>10</v>
      </c>
      <c r="F74" s="85">
        <f t="shared" si="26"/>
        <v>206</v>
      </c>
      <c r="G74" s="85">
        <f t="shared" si="26"/>
        <v>544</v>
      </c>
      <c r="H74" s="85">
        <f t="shared" si="27"/>
        <v>762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0</v>
      </c>
      <c r="E75" s="105">
        <f t="shared" si="26"/>
        <v>3</v>
      </c>
      <c r="F75" s="105">
        <f t="shared" si="26"/>
        <v>32</v>
      </c>
      <c r="G75" s="105">
        <f t="shared" si="26"/>
        <v>224</v>
      </c>
      <c r="H75" s="105">
        <f t="shared" si="27"/>
        <v>259</v>
      </c>
      <c r="I75" s="535">
        <f t="shared" ref="I75" si="33">SUM(H75:H76)</f>
        <v>400</v>
      </c>
    </row>
    <row r="76" spans="1:9">
      <c r="A76" s="512"/>
      <c r="B76" s="82" t="s">
        <v>37</v>
      </c>
      <c r="C76" s="85">
        <f t="shared" si="26"/>
        <v>0</v>
      </c>
      <c r="D76" s="85">
        <f t="shared" si="26"/>
        <v>0</v>
      </c>
      <c r="E76" s="85">
        <f t="shared" si="26"/>
        <v>0</v>
      </c>
      <c r="F76" s="85">
        <f t="shared" si="26"/>
        <v>16</v>
      </c>
      <c r="G76" s="85">
        <f t="shared" si="26"/>
        <v>125</v>
      </c>
      <c r="H76" s="85">
        <f t="shared" si="27"/>
        <v>141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0</v>
      </c>
      <c r="E77" s="105">
        <f t="shared" si="26"/>
        <v>0</v>
      </c>
      <c r="F77" s="105">
        <f t="shared" si="26"/>
        <v>0</v>
      </c>
      <c r="G77" s="105">
        <f t="shared" si="26"/>
        <v>36</v>
      </c>
      <c r="H77" s="105">
        <f t="shared" si="27"/>
        <v>36</v>
      </c>
      <c r="I77" s="535">
        <f t="shared" ref="I77" si="34">SUM(H77:H78)</f>
        <v>58</v>
      </c>
    </row>
    <row r="78" spans="1:9">
      <c r="A78" s="512"/>
      <c r="B78" s="82" t="s">
        <v>37</v>
      </c>
      <c r="C78" s="85">
        <f t="shared" ref="C78:G81" si="35">SUM(C22,C50,)</f>
        <v>0</v>
      </c>
      <c r="D78" s="85">
        <f t="shared" si="35"/>
        <v>0</v>
      </c>
      <c r="E78" s="85">
        <f t="shared" si="35"/>
        <v>1</v>
      </c>
      <c r="F78" s="85">
        <f t="shared" si="35"/>
        <v>3</v>
      </c>
      <c r="G78" s="85">
        <f t="shared" si="35"/>
        <v>18</v>
      </c>
      <c r="H78" s="85">
        <f t="shared" si="27"/>
        <v>22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2</v>
      </c>
      <c r="G79" s="105">
        <f t="shared" si="35"/>
        <v>5</v>
      </c>
      <c r="H79" s="105">
        <f t="shared" si="27"/>
        <v>7</v>
      </c>
      <c r="I79" s="535">
        <f t="shared" ref="I79" si="36">SUM(H79:H80)</f>
        <v>7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0</v>
      </c>
      <c r="G80" s="85">
        <f t="shared" si="35"/>
        <v>0</v>
      </c>
      <c r="H80" s="85">
        <f t="shared" si="27"/>
        <v>0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/>
      <c r="D82" s="85"/>
      <c r="E82" s="85"/>
      <c r="F82" s="85"/>
      <c r="G82" s="85"/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1032</v>
      </c>
      <c r="D83" s="142">
        <f t="shared" ref="D83:H84" si="38">SUM(D61,D63,D65,D67,D69,D71,D73,D75,D77,D79,D81,)</f>
        <v>1114</v>
      </c>
      <c r="E83" s="142">
        <f t="shared" si="38"/>
        <v>1093</v>
      </c>
      <c r="F83" s="142">
        <f t="shared" si="38"/>
        <v>1080</v>
      </c>
      <c r="G83" s="142">
        <f t="shared" si="38"/>
        <v>1121</v>
      </c>
      <c r="H83" s="142">
        <f t="shared" si="38"/>
        <v>5440</v>
      </c>
      <c r="I83" s="535">
        <f>SUM(H83:H84)</f>
        <v>10763</v>
      </c>
    </row>
    <row r="84" spans="1:9">
      <c r="A84" s="534"/>
      <c r="B84" s="140" t="s">
        <v>37</v>
      </c>
      <c r="C84" s="144">
        <f>SUM(C62,C64,C66,C68,C70,C72,C74,C76,C78,C80,C82,)</f>
        <v>1073</v>
      </c>
      <c r="D84" s="144">
        <f t="shared" si="38"/>
        <v>1093</v>
      </c>
      <c r="E84" s="144">
        <f t="shared" si="38"/>
        <v>1073</v>
      </c>
      <c r="F84" s="144">
        <f t="shared" si="38"/>
        <v>1047</v>
      </c>
      <c r="G84" s="144">
        <f t="shared" si="38"/>
        <v>1037</v>
      </c>
      <c r="H84" s="144">
        <f t="shared" si="38"/>
        <v>5323</v>
      </c>
      <c r="I84" s="535"/>
    </row>
    <row r="85" spans="1:9">
      <c r="A85" s="534"/>
      <c r="B85" s="145" t="s">
        <v>38</v>
      </c>
      <c r="C85" s="143">
        <f>SUM(C83:C84)</f>
        <v>2105</v>
      </c>
      <c r="D85" s="143">
        <f t="shared" ref="D85:H85" si="39">SUM(D83:D84)</f>
        <v>2207</v>
      </c>
      <c r="E85" s="143">
        <f t="shared" si="39"/>
        <v>2166</v>
      </c>
      <c r="F85" s="143">
        <f t="shared" si="39"/>
        <v>2127</v>
      </c>
      <c r="G85" s="143">
        <f t="shared" si="39"/>
        <v>2158</v>
      </c>
      <c r="H85" s="143">
        <f t="shared" si="39"/>
        <v>10763</v>
      </c>
      <c r="I85" s="93"/>
    </row>
  </sheetData>
  <mergeCells count="76">
    <mergeCell ref="A2:I2"/>
    <mergeCell ref="A3:I3"/>
    <mergeCell ref="A5:A6"/>
    <mergeCell ref="I5:I6"/>
    <mergeCell ref="A7:A8"/>
    <mergeCell ref="I7:I8"/>
    <mergeCell ref="A9:A10"/>
    <mergeCell ref="I9:I10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35:A36"/>
    <mergeCell ref="I35:I36"/>
    <mergeCell ref="A21:A22"/>
    <mergeCell ref="I21:I22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7:A38"/>
    <mergeCell ref="I37:I38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63:A64"/>
    <mergeCell ref="I63:I64"/>
    <mergeCell ref="A49:A50"/>
    <mergeCell ref="I49:I50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5:A66"/>
    <mergeCell ref="I65:I66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83:A85"/>
    <mergeCell ref="I83:I84"/>
    <mergeCell ref="A77:A78"/>
    <mergeCell ref="I77:I78"/>
    <mergeCell ref="A79:A80"/>
    <mergeCell ref="I79:I80"/>
    <mergeCell ref="A81:A82"/>
    <mergeCell ref="I81:I82"/>
  </mergeCells>
  <pageMargins left="0.7" right="0.7" top="0.75" bottom="0.75" header="0.3" footer="0.3"/>
  <pageSetup paperSize="9" orientation="portrait" r:id="rId1"/>
  <rowBreaks count="3" manualBreakCount="3">
    <brk id="29" max="16383" man="1"/>
    <brk id="57" max="16383" man="1"/>
    <brk id="85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"/>
  <sheetViews>
    <sheetView showZeros="0" topLeftCell="A28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8" width="9.69140625" style="55" customWidth="1"/>
    <col min="9" max="9" width="10.3046875" style="55" customWidth="1"/>
    <col min="10" max="16384" width="9.07421875" style="55"/>
  </cols>
  <sheetData>
    <row r="2" spans="1:9">
      <c r="A2" s="551" t="s">
        <v>236</v>
      </c>
      <c r="B2" s="552"/>
      <c r="C2" s="552"/>
      <c r="D2" s="552"/>
      <c r="E2" s="552"/>
      <c r="F2" s="552"/>
      <c r="G2" s="552"/>
      <c r="H2" s="552"/>
      <c r="I2" s="553"/>
    </row>
    <row r="3" spans="1:9">
      <c r="A3" s="548" t="s">
        <v>237</v>
      </c>
      <c r="B3" s="549"/>
      <c r="C3" s="549"/>
      <c r="D3" s="549"/>
      <c r="E3" s="549"/>
      <c r="F3" s="549"/>
      <c r="G3" s="549"/>
      <c r="H3" s="549"/>
      <c r="I3" s="550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v>3</v>
      </c>
      <c r="D5" s="142">
        <v>0</v>
      </c>
      <c r="E5" s="142">
        <v>0</v>
      </c>
      <c r="F5" s="142">
        <v>0</v>
      </c>
      <c r="G5" s="142">
        <v>0</v>
      </c>
      <c r="H5" s="142">
        <f>SUM(B5:G5)</f>
        <v>3</v>
      </c>
      <c r="I5" s="535">
        <f>SUM(H5:H6)</f>
        <v>16</v>
      </c>
    </row>
    <row r="6" spans="1:9">
      <c r="A6" s="536"/>
      <c r="B6" s="140" t="s">
        <v>37</v>
      </c>
      <c r="C6" s="144">
        <v>13</v>
      </c>
      <c r="D6" s="144">
        <v>0</v>
      </c>
      <c r="E6" s="144">
        <v>0</v>
      </c>
      <c r="F6" s="144">
        <v>0</v>
      </c>
      <c r="G6" s="144">
        <v>0</v>
      </c>
      <c r="H6" s="144">
        <f t="shared" ref="H6:H26" si="0">SUM(B6:G6)</f>
        <v>13</v>
      </c>
      <c r="I6" s="535"/>
    </row>
    <row r="7" spans="1:9">
      <c r="A7" s="536" t="s">
        <v>148</v>
      </c>
      <c r="B7" s="141" t="s">
        <v>36</v>
      </c>
      <c r="C7" s="142">
        <v>242</v>
      </c>
      <c r="D7" s="142">
        <v>2</v>
      </c>
      <c r="E7" s="142">
        <v>0</v>
      </c>
      <c r="F7" s="142">
        <v>0</v>
      </c>
      <c r="G7" s="142">
        <v>0</v>
      </c>
      <c r="H7" s="142">
        <f t="shared" si="0"/>
        <v>244</v>
      </c>
      <c r="I7" s="535">
        <f t="shared" ref="I7" si="1">SUM(H7:H8)</f>
        <v>527</v>
      </c>
    </row>
    <row r="8" spans="1:9">
      <c r="A8" s="536"/>
      <c r="B8" s="140" t="s">
        <v>37</v>
      </c>
      <c r="C8" s="144">
        <v>282</v>
      </c>
      <c r="D8" s="144">
        <v>1</v>
      </c>
      <c r="E8" s="144">
        <v>0</v>
      </c>
      <c r="F8" s="144">
        <v>0</v>
      </c>
      <c r="G8" s="144">
        <v>0</v>
      </c>
      <c r="H8" s="144">
        <f t="shared" si="0"/>
        <v>283</v>
      </c>
      <c r="I8" s="535"/>
    </row>
    <row r="9" spans="1:9">
      <c r="A9" s="536" t="s">
        <v>149</v>
      </c>
      <c r="B9" s="141" t="s">
        <v>36</v>
      </c>
      <c r="C9" s="142">
        <v>345</v>
      </c>
      <c r="D9" s="142">
        <v>194</v>
      </c>
      <c r="E9" s="142">
        <v>0</v>
      </c>
      <c r="F9" s="142">
        <v>0</v>
      </c>
      <c r="G9" s="142">
        <v>0</v>
      </c>
      <c r="H9" s="142">
        <f t="shared" si="0"/>
        <v>539</v>
      </c>
      <c r="I9" s="535">
        <f t="shared" ref="I9" si="2">SUM(H9:H10)</f>
        <v>1108</v>
      </c>
    </row>
    <row r="10" spans="1:9">
      <c r="A10" s="536"/>
      <c r="B10" s="140" t="s">
        <v>37</v>
      </c>
      <c r="C10" s="144">
        <v>338</v>
      </c>
      <c r="D10" s="144">
        <v>231</v>
      </c>
      <c r="E10" s="144">
        <v>0</v>
      </c>
      <c r="F10" s="144">
        <v>0</v>
      </c>
      <c r="G10" s="144">
        <v>0</v>
      </c>
      <c r="H10" s="144">
        <f t="shared" si="0"/>
        <v>569</v>
      </c>
      <c r="I10" s="535"/>
    </row>
    <row r="11" spans="1:9">
      <c r="A11" s="536" t="s">
        <v>150</v>
      </c>
      <c r="B11" s="141" t="s">
        <v>36</v>
      </c>
      <c r="C11" s="142">
        <v>106</v>
      </c>
      <c r="D11" s="142">
        <v>367</v>
      </c>
      <c r="E11" s="142">
        <v>137</v>
      </c>
      <c r="F11" s="142">
        <v>1</v>
      </c>
      <c r="G11" s="142">
        <v>0</v>
      </c>
      <c r="H11" s="142">
        <f t="shared" si="0"/>
        <v>611</v>
      </c>
      <c r="I11" s="535">
        <f t="shared" ref="I11" si="3">SUM(H11:H12)</f>
        <v>1159</v>
      </c>
    </row>
    <row r="12" spans="1:9">
      <c r="A12" s="536"/>
      <c r="B12" s="140" t="s">
        <v>37</v>
      </c>
      <c r="C12" s="144">
        <v>58</v>
      </c>
      <c r="D12" s="144">
        <v>275</v>
      </c>
      <c r="E12" s="144">
        <v>211</v>
      </c>
      <c r="F12" s="144">
        <v>4</v>
      </c>
      <c r="G12" s="144">
        <v>0</v>
      </c>
      <c r="H12" s="144">
        <f t="shared" si="0"/>
        <v>548</v>
      </c>
      <c r="I12" s="535"/>
    </row>
    <row r="13" spans="1:9">
      <c r="A13" s="536" t="s">
        <v>151</v>
      </c>
      <c r="B13" s="141" t="s">
        <v>36</v>
      </c>
      <c r="C13" s="142">
        <v>30</v>
      </c>
      <c r="D13" s="142">
        <v>200</v>
      </c>
      <c r="E13" s="142">
        <v>285</v>
      </c>
      <c r="F13" s="142">
        <v>106</v>
      </c>
      <c r="G13" s="142">
        <v>0</v>
      </c>
      <c r="H13" s="142">
        <f t="shared" si="0"/>
        <v>621</v>
      </c>
      <c r="I13" s="535">
        <f t="shared" ref="I13" si="4">SUM(H13:H14)</f>
        <v>1173</v>
      </c>
    </row>
    <row r="14" spans="1:9">
      <c r="A14" s="536"/>
      <c r="B14" s="140" t="s">
        <v>37</v>
      </c>
      <c r="C14" s="144">
        <v>8</v>
      </c>
      <c r="D14" s="144">
        <v>78</v>
      </c>
      <c r="E14" s="144">
        <v>310</v>
      </c>
      <c r="F14" s="144">
        <v>154</v>
      </c>
      <c r="G14" s="144">
        <v>2</v>
      </c>
      <c r="H14" s="144">
        <f t="shared" si="0"/>
        <v>552</v>
      </c>
      <c r="I14" s="535"/>
    </row>
    <row r="15" spans="1:9">
      <c r="A15" s="536" t="s">
        <v>152</v>
      </c>
      <c r="B15" s="141" t="s">
        <v>36</v>
      </c>
      <c r="C15" s="142">
        <v>0</v>
      </c>
      <c r="D15" s="142">
        <v>81</v>
      </c>
      <c r="E15" s="142">
        <v>193</v>
      </c>
      <c r="F15" s="142">
        <v>258</v>
      </c>
      <c r="G15" s="142">
        <v>95</v>
      </c>
      <c r="H15" s="142">
        <f t="shared" si="0"/>
        <v>627</v>
      </c>
      <c r="I15" s="535">
        <f t="shared" ref="I15" si="5">SUM(H15:H16)</f>
        <v>1171</v>
      </c>
    </row>
    <row r="16" spans="1:9">
      <c r="A16" s="536"/>
      <c r="B16" s="140" t="s">
        <v>37</v>
      </c>
      <c r="C16" s="144">
        <v>1</v>
      </c>
      <c r="D16" s="144">
        <v>26</v>
      </c>
      <c r="E16" s="144">
        <v>98</v>
      </c>
      <c r="F16" s="144">
        <v>271</v>
      </c>
      <c r="G16" s="144">
        <v>148</v>
      </c>
      <c r="H16" s="144">
        <f t="shared" si="0"/>
        <v>544</v>
      </c>
      <c r="I16" s="535"/>
    </row>
    <row r="17" spans="1:9">
      <c r="A17" s="536" t="s">
        <v>211</v>
      </c>
      <c r="B17" s="141" t="s">
        <v>36</v>
      </c>
      <c r="C17" s="142">
        <v>0</v>
      </c>
      <c r="D17" s="142">
        <v>19</v>
      </c>
      <c r="E17" s="142">
        <v>98</v>
      </c>
      <c r="F17" s="142">
        <v>169</v>
      </c>
      <c r="G17" s="142">
        <v>218</v>
      </c>
      <c r="H17" s="142">
        <f t="shared" si="0"/>
        <v>504</v>
      </c>
      <c r="I17" s="535">
        <f t="shared" ref="I17" si="6">SUM(H17:H18)</f>
        <v>928</v>
      </c>
    </row>
    <row r="18" spans="1:9">
      <c r="A18" s="536"/>
      <c r="B18" s="140" t="s">
        <v>37</v>
      </c>
      <c r="C18" s="144">
        <v>0</v>
      </c>
      <c r="D18" s="144">
        <v>6</v>
      </c>
      <c r="E18" s="144">
        <v>50</v>
      </c>
      <c r="F18" s="144">
        <v>128</v>
      </c>
      <c r="G18" s="144">
        <v>240</v>
      </c>
      <c r="H18" s="144">
        <f t="shared" si="0"/>
        <v>424</v>
      </c>
      <c r="I18" s="535"/>
    </row>
    <row r="19" spans="1:9">
      <c r="A19" s="536" t="s">
        <v>212</v>
      </c>
      <c r="B19" s="141" t="s">
        <v>36</v>
      </c>
      <c r="C19" s="142">
        <v>0</v>
      </c>
      <c r="D19" s="142">
        <v>3</v>
      </c>
      <c r="E19" s="142">
        <v>39</v>
      </c>
      <c r="F19" s="142">
        <v>139</v>
      </c>
      <c r="G19" s="142">
        <v>162</v>
      </c>
      <c r="H19" s="142">
        <f t="shared" si="0"/>
        <v>343</v>
      </c>
      <c r="I19" s="535">
        <f t="shared" ref="I19" si="7">SUM(H19:H20)</f>
        <v>523</v>
      </c>
    </row>
    <row r="20" spans="1:9">
      <c r="A20" s="536"/>
      <c r="B20" s="140" t="s">
        <v>37</v>
      </c>
      <c r="C20" s="144">
        <v>0</v>
      </c>
      <c r="D20" s="144">
        <v>0</v>
      </c>
      <c r="E20" s="144">
        <v>10</v>
      </c>
      <c r="F20" s="144">
        <v>57</v>
      </c>
      <c r="G20" s="144">
        <v>113</v>
      </c>
      <c r="H20" s="144">
        <f t="shared" si="0"/>
        <v>180</v>
      </c>
      <c r="I20" s="535"/>
    </row>
    <row r="21" spans="1:9">
      <c r="A21" s="536" t="s">
        <v>213</v>
      </c>
      <c r="B21" s="141" t="s">
        <v>36</v>
      </c>
      <c r="C21" s="142">
        <v>0</v>
      </c>
      <c r="D21" s="142">
        <v>0</v>
      </c>
      <c r="E21" s="142">
        <v>4</v>
      </c>
      <c r="F21" s="142">
        <v>49</v>
      </c>
      <c r="G21" s="142">
        <v>104</v>
      </c>
      <c r="H21" s="142">
        <f t="shared" si="0"/>
        <v>157</v>
      </c>
      <c r="I21" s="535">
        <f t="shared" ref="I21" si="8">SUM(H21:H22)</f>
        <v>213</v>
      </c>
    </row>
    <row r="22" spans="1:9">
      <c r="A22" s="536"/>
      <c r="B22" s="140" t="s">
        <v>37</v>
      </c>
      <c r="C22" s="144">
        <v>0</v>
      </c>
      <c r="D22" s="144">
        <v>0</v>
      </c>
      <c r="E22" s="144">
        <v>0</v>
      </c>
      <c r="F22" s="144">
        <v>12</v>
      </c>
      <c r="G22" s="144">
        <v>44</v>
      </c>
      <c r="H22" s="144">
        <f t="shared" si="0"/>
        <v>56</v>
      </c>
      <c r="I22" s="535"/>
    </row>
    <row r="23" spans="1:9">
      <c r="A23" s="536" t="s">
        <v>214</v>
      </c>
      <c r="B23" s="141" t="s">
        <v>36</v>
      </c>
      <c r="C23" s="142">
        <v>0</v>
      </c>
      <c r="D23" s="142">
        <v>0</v>
      </c>
      <c r="E23" s="142">
        <v>0</v>
      </c>
      <c r="F23" s="142">
        <v>7</v>
      </c>
      <c r="G23" s="142">
        <v>31</v>
      </c>
      <c r="H23" s="142">
        <f t="shared" si="0"/>
        <v>38</v>
      </c>
      <c r="I23" s="535">
        <f t="shared" ref="I23" si="9">SUM(H23:H24)</f>
        <v>50</v>
      </c>
    </row>
    <row r="24" spans="1:9">
      <c r="A24" s="536"/>
      <c r="B24" s="140" t="s">
        <v>37</v>
      </c>
      <c r="C24" s="144">
        <v>0</v>
      </c>
      <c r="D24" s="144">
        <v>0</v>
      </c>
      <c r="E24" s="144">
        <v>0</v>
      </c>
      <c r="F24" s="144">
        <v>3</v>
      </c>
      <c r="G24" s="144">
        <v>9</v>
      </c>
      <c r="H24" s="144">
        <f t="shared" si="0"/>
        <v>12</v>
      </c>
      <c r="I24" s="535"/>
    </row>
    <row r="25" spans="1:9">
      <c r="A25" s="536" t="s">
        <v>118</v>
      </c>
      <c r="B25" s="141" t="s">
        <v>36</v>
      </c>
      <c r="C25" s="142"/>
      <c r="D25" s="142"/>
      <c r="E25" s="142"/>
      <c r="F25" s="142"/>
      <c r="G25" s="142"/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/>
      <c r="D26" s="144"/>
      <c r="E26" s="144"/>
      <c r="F26" s="144"/>
      <c r="G26" s="144"/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726</v>
      </c>
      <c r="D27" s="142">
        <f t="shared" ref="D27:H28" si="11">SUM(D5,D7,D9,D11,D13,D15,D17,D19,D21,D23,D25,)</f>
        <v>866</v>
      </c>
      <c r="E27" s="142">
        <f t="shared" si="11"/>
        <v>756</v>
      </c>
      <c r="F27" s="142">
        <f t="shared" si="11"/>
        <v>729</v>
      </c>
      <c r="G27" s="142">
        <f t="shared" si="11"/>
        <v>610</v>
      </c>
      <c r="H27" s="142">
        <f t="shared" si="11"/>
        <v>3687</v>
      </c>
      <c r="I27" s="535">
        <f>SUM(H27:H28)</f>
        <v>6868</v>
      </c>
    </row>
    <row r="28" spans="1:9">
      <c r="A28" s="534"/>
      <c r="B28" s="140" t="s">
        <v>37</v>
      </c>
      <c r="C28" s="144">
        <f>SUM(C6,C8,C10,C12,C14,C16,C18,C20,C22,C24,C26,)</f>
        <v>700</v>
      </c>
      <c r="D28" s="144">
        <f t="shared" si="11"/>
        <v>617</v>
      </c>
      <c r="E28" s="144">
        <f t="shared" si="11"/>
        <v>679</v>
      </c>
      <c r="F28" s="144">
        <f t="shared" si="11"/>
        <v>629</v>
      </c>
      <c r="G28" s="144">
        <f t="shared" si="11"/>
        <v>556</v>
      </c>
      <c r="H28" s="144">
        <f t="shared" si="11"/>
        <v>3181</v>
      </c>
      <c r="I28" s="535"/>
    </row>
    <row r="29" spans="1:9">
      <c r="A29" s="534"/>
      <c r="B29" s="145" t="s">
        <v>38</v>
      </c>
      <c r="C29" s="143">
        <f>SUM(C27:C28)</f>
        <v>1426</v>
      </c>
      <c r="D29" s="143">
        <f t="shared" ref="D29:H29" si="12">SUM(D27:D28)</f>
        <v>1483</v>
      </c>
      <c r="E29" s="143">
        <f t="shared" si="12"/>
        <v>1435</v>
      </c>
      <c r="F29" s="143">
        <f t="shared" si="12"/>
        <v>1358</v>
      </c>
      <c r="G29" s="143">
        <f t="shared" si="12"/>
        <v>1166</v>
      </c>
      <c r="H29" s="143">
        <f t="shared" si="12"/>
        <v>6868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238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>
        <v>0</v>
      </c>
      <c r="D33" s="142">
        <v>0</v>
      </c>
      <c r="E33" s="142">
        <v>0</v>
      </c>
      <c r="F33" s="142">
        <v>0</v>
      </c>
      <c r="G33" s="142">
        <v>0</v>
      </c>
      <c r="H33" s="142">
        <f>SUM(B33:G33)</f>
        <v>0</v>
      </c>
      <c r="I33" s="535">
        <f>SUM(H33:H34)</f>
        <v>0</v>
      </c>
    </row>
    <row r="34" spans="1:9">
      <c r="A34" s="536"/>
      <c r="B34" s="140" t="s">
        <v>37</v>
      </c>
      <c r="C34" s="144">
        <v>0</v>
      </c>
      <c r="D34" s="144">
        <v>0</v>
      </c>
      <c r="E34" s="144">
        <v>0</v>
      </c>
      <c r="F34" s="144">
        <v>0</v>
      </c>
      <c r="G34" s="144">
        <v>0</v>
      </c>
      <c r="H34" s="144">
        <f t="shared" ref="H34:H54" si="13">SUM(B34:G34)</f>
        <v>0</v>
      </c>
      <c r="I34" s="535"/>
    </row>
    <row r="35" spans="1:9">
      <c r="A35" s="536" t="s">
        <v>148</v>
      </c>
      <c r="B35" s="141" t="s">
        <v>36</v>
      </c>
      <c r="C35" s="142">
        <v>95</v>
      </c>
      <c r="D35" s="142">
        <v>1</v>
      </c>
      <c r="E35" s="142">
        <v>0</v>
      </c>
      <c r="F35" s="142">
        <v>0</v>
      </c>
      <c r="G35" s="142">
        <v>0</v>
      </c>
      <c r="H35" s="142">
        <f t="shared" si="13"/>
        <v>96</v>
      </c>
      <c r="I35" s="535">
        <f t="shared" ref="I35" si="14">SUM(H35:H36)</f>
        <v>208</v>
      </c>
    </row>
    <row r="36" spans="1:9">
      <c r="A36" s="536"/>
      <c r="B36" s="140" t="s">
        <v>37</v>
      </c>
      <c r="C36" s="144">
        <v>110</v>
      </c>
      <c r="D36" s="144">
        <v>2</v>
      </c>
      <c r="E36" s="144">
        <v>0</v>
      </c>
      <c r="F36" s="144">
        <v>0</v>
      </c>
      <c r="G36" s="144">
        <v>0</v>
      </c>
      <c r="H36" s="144">
        <f t="shared" si="13"/>
        <v>112</v>
      </c>
      <c r="I36" s="535"/>
    </row>
    <row r="37" spans="1:9">
      <c r="A37" s="536" t="s">
        <v>149</v>
      </c>
      <c r="B37" s="141" t="s">
        <v>36</v>
      </c>
      <c r="C37" s="142">
        <v>118</v>
      </c>
      <c r="D37" s="142">
        <v>88</v>
      </c>
      <c r="E37" s="142">
        <v>1</v>
      </c>
      <c r="F37" s="142">
        <v>0</v>
      </c>
      <c r="G37" s="142">
        <v>0</v>
      </c>
      <c r="H37" s="142">
        <f t="shared" si="13"/>
        <v>207</v>
      </c>
      <c r="I37" s="535">
        <f t="shared" ref="I37" si="15">SUM(H37:H38)</f>
        <v>455</v>
      </c>
    </row>
    <row r="38" spans="1:9">
      <c r="A38" s="536"/>
      <c r="B38" s="140" t="s">
        <v>37</v>
      </c>
      <c r="C38" s="144">
        <v>128</v>
      </c>
      <c r="D38" s="144">
        <v>119</v>
      </c>
      <c r="E38" s="144">
        <v>1</v>
      </c>
      <c r="F38" s="144">
        <v>0</v>
      </c>
      <c r="G38" s="144">
        <v>0</v>
      </c>
      <c r="H38" s="144">
        <f t="shared" si="13"/>
        <v>248</v>
      </c>
      <c r="I38" s="535"/>
    </row>
    <row r="39" spans="1:9">
      <c r="A39" s="536" t="s">
        <v>150</v>
      </c>
      <c r="B39" s="141" t="s">
        <v>36</v>
      </c>
      <c r="C39" s="142">
        <v>29</v>
      </c>
      <c r="D39" s="142">
        <v>106</v>
      </c>
      <c r="E39" s="142">
        <v>87</v>
      </c>
      <c r="F39" s="142">
        <v>2</v>
      </c>
      <c r="G39" s="142">
        <v>0</v>
      </c>
      <c r="H39" s="142">
        <f t="shared" si="13"/>
        <v>224</v>
      </c>
      <c r="I39" s="535">
        <f t="shared" ref="I39" si="16">SUM(H39:H40)</f>
        <v>499</v>
      </c>
    </row>
    <row r="40" spans="1:9">
      <c r="A40" s="536"/>
      <c r="B40" s="140" t="s">
        <v>37</v>
      </c>
      <c r="C40" s="144">
        <v>21</v>
      </c>
      <c r="D40" s="144">
        <v>130</v>
      </c>
      <c r="E40" s="144">
        <v>124</v>
      </c>
      <c r="F40" s="144">
        <v>0</v>
      </c>
      <c r="G40" s="144">
        <v>0</v>
      </c>
      <c r="H40" s="144">
        <f t="shared" si="13"/>
        <v>275</v>
      </c>
      <c r="I40" s="535"/>
    </row>
    <row r="41" spans="1:9">
      <c r="A41" s="536" t="s">
        <v>151</v>
      </c>
      <c r="B41" s="141" t="s">
        <v>36</v>
      </c>
      <c r="C41" s="142">
        <v>15</v>
      </c>
      <c r="D41" s="142">
        <v>35</v>
      </c>
      <c r="E41" s="142">
        <v>96</v>
      </c>
      <c r="F41" s="142">
        <v>57</v>
      </c>
      <c r="G41" s="142">
        <v>0</v>
      </c>
      <c r="H41" s="142">
        <f t="shared" si="13"/>
        <v>203</v>
      </c>
      <c r="I41" s="535">
        <f t="shared" ref="I41" si="17">SUM(H41:H42)</f>
        <v>510</v>
      </c>
    </row>
    <row r="42" spans="1:9">
      <c r="A42" s="536"/>
      <c r="B42" s="140" t="s">
        <v>37</v>
      </c>
      <c r="C42" s="144">
        <v>9</v>
      </c>
      <c r="D42" s="144">
        <v>37</v>
      </c>
      <c r="E42" s="144">
        <v>158</v>
      </c>
      <c r="F42" s="144">
        <v>102</v>
      </c>
      <c r="G42" s="144">
        <v>1</v>
      </c>
      <c r="H42" s="144">
        <f t="shared" si="13"/>
        <v>307</v>
      </c>
      <c r="I42" s="535"/>
    </row>
    <row r="43" spans="1:9">
      <c r="A43" s="536" t="s">
        <v>152</v>
      </c>
      <c r="B43" s="141" t="s">
        <v>36</v>
      </c>
      <c r="C43" s="142">
        <v>8</v>
      </c>
      <c r="D43" s="142">
        <v>20</v>
      </c>
      <c r="E43" s="142">
        <v>51</v>
      </c>
      <c r="F43" s="142">
        <v>119</v>
      </c>
      <c r="G43" s="142">
        <v>54</v>
      </c>
      <c r="H43" s="142">
        <f t="shared" si="13"/>
        <v>252</v>
      </c>
      <c r="I43" s="535">
        <f t="shared" ref="I43" si="18">SUM(H43:H44)</f>
        <v>541</v>
      </c>
    </row>
    <row r="44" spans="1:9">
      <c r="A44" s="536"/>
      <c r="B44" s="140" t="s">
        <v>37</v>
      </c>
      <c r="C44" s="144">
        <v>1</v>
      </c>
      <c r="D44" s="144">
        <v>12</v>
      </c>
      <c r="E44" s="144">
        <v>41</v>
      </c>
      <c r="F44" s="144">
        <v>152</v>
      </c>
      <c r="G44" s="144">
        <v>83</v>
      </c>
      <c r="H44" s="144">
        <f t="shared" si="13"/>
        <v>289</v>
      </c>
      <c r="I44" s="535"/>
    </row>
    <row r="45" spans="1:9">
      <c r="A45" s="536" t="s">
        <v>211</v>
      </c>
      <c r="B45" s="141" t="s">
        <v>36</v>
      </c>
      <c r="C45" s="142">
        <v>0</v>
      </c>
      <c r="D45" s="142">
        <v>10</v>
      </c>
      <c r="E45" s="142">
        <v>27</v>
      </c>
      <c r="F45" s="142">
        <v>68</v>
      </c>
      <c r="G45" s="142">
        <v>89</v>
      </c>
      <c r="H45" s="142">
        <f t="shared" si="13"/>
        <v>194</v>
      </c>
      <c r="I45" s="535">
        <f>SUM(H45:H46)</f>
        <v>368</v>
      </c>
    </row>
    <row r="46" spans="1:9">
      <c r="A46" s="536"/>
      <c r="B46" s="140" t="s">
        <v>37</v>
      </c>
      <c r="C46" s="144">
        <v>0</v>
      </c>
      <c r="D46" s="144">
        <v>1</v>
      </c>
      <c r="E46" s="144">
        <v>6</v>
      </c>
      <c r="F46" s="144">
        <v>57</v>
      </c>
      <c r="G46" s="144">
        <v>110</v>
      </c>
      <c r="H46" s="144">
        <f t="shared" si="13"/>
        <v>174</v>
      </c>
      <c r="I46" s="535"/>
    </row>
    <row r="47" spans="1:9">
      <c r="A47" s="536" t="s">
        <v>212</v>
      </c>
      <c r="B47" s="141" t="s">
        <v>36</v>
      </c>
      <c r="C47" s="142">
        <v>0</v>
      </c>
      <c r="D47" s="142">
        <v>0</v>
      </c>
      <c r="E47" s="142">
        <v>7</v>
      </c>
      <c r="F47" s="142">
        <v>25</v>
      </c>
      <c r="G47" s="142">
        <v>37</v>
      </c>
      <c r="H47" s="142">
        <f t="shared" si="13"/>
        <v>69</v>
      </c>
      <c r="I47" s="535">
        <f t="shared" ref="I47" si="19">SUM(H47:H48)</f>
        <v>110</v>
      </c>
    </row>
    <row r="48" spans="1:9">
      <c r="A48" s="536"/>
      <c r="B48" s="140" t="s">
        <v>37</v>
      </c>
      <c r="C48" s="144">
        <v>0</v>
      </c>
      <c r="D48" s="144">
        <v>0</v>
      </c>
      <c r="E48" s="144">
        <v>1</v>
      </c>
      <c r="F48" s="144">
        <v>15</v>
      </c>
      <c r="G48" s="144">
        <v>25</v>
      </c>
      <c r="H48" s="144">
        <f t="shared" si="13"/>
        <v>41</v>
      </c>
      <c r="I48" s="535"/>
    </row>
    <row r="49" spans="1:9">
      <c r="A49" s="536" t="s">
        <v>213</v>
      </c>
      <c r="B49" s="141" t="s">
        <v>36</v>
      </c>
      <c r="C49" s="142">
        <v>0</v>
      </c>
      <c r="D49" s="142">
        <v>0</v>
      </c>
      <c r="E49" s="142">
        <v>0</v>
      </c>
      <c r="F49" s="142">
        <v>8</v>
      </c>
      <c r="G49" s="142">
        <v>19</v>
      </c>
      <c r="H49" s="142">
        <f t="shared" si="13"/>
        <v>27</v>
      </c>
      <c r="I49" s="535">
        <f t="shared" ref="I49" si="20">SUM(H49:H50)</f>
        <v>41</v>
      </c>
    </row>
    <row r="50" spans="1:9">
      <c r="A50" s="536"/>
      <c r="B50" s="140" t="s">
        <v>37</v>
      </c>
      <c r="C50" s="144">
        <v>0</v>
      </c>
      <c r="D50" s="144">
        <v>0</v>
      </c>
      <c r="E50" s="144">
        <v>0</v>
      </c>
      <c r="F50" s="144">
        <v>3</v>
      </c>
      <c r="G50" s="144">
        <v>11</v>
      </c>
      <c r="H50" s="144">
        <f t="shared" si="13"/>
        <v>14</v>
      </c>
      <c r="I50" s="535"/>
    </row>
    <row r="51" spans="1:9">
      <c r="A51" s="536" t="s">
        <v>214</v>
      </c>
      <c r="B51" s="141" t="s">
        <v>36</v>
      </c>
      <c r="C51" s="142">
        <v>0</v>
      </c>
      <c r="D51" s="142">
        <v>0</v>
      </c>
      <c r="E51" s="142">
        <v>0</v>
      </c>
      <c r="F51" s="142">
        <v>0</v>
      </c>
      <c r="G51" s="142">
        <v>1</v>
      </c>
      <c r="H51" s="142">
        <f t="shared" si="13"/>
        <v>1</v>
      </c>
      <c r="I51" s="535">
        <f t="shared" ref="I51" si="21">SUM(H51:H52)</f>
        <v>3</v>
      </c>
    </row>
    <row r="52" spans="1:9">
      <c r="A52" s="536"/>
      <c r="B52" s="140" t="s">
        <v>37</v>
      </c>
      <c r="C52" s="144">
        <v>0</v>
      </c>
      <c r="D52" s="144">
        <v>0</v>
      </c>
      <c r="E52" s="144">
        <v>0</v>
      </c>
      <c r="F52" s="144">
        <v>0</v>
      </c>
      <c r="G52" s="144">
        <v>2</v>
      </c>
      <c r="H52" s="144">
        <f t="shared" si="13"/>
        <v>2</v>
      </c>
      <c r="I52" s="535"/>
    </row>
    <row r="53" spans="1:9">
      <c r="A53" s="536" t="s">
        <v>216</v>
      </c>
      <c r="B53" s="141" t="s">
        <v>36</v>
      </c>
      <c r="C53" s="142"/>
      <c r="D53" s="142"/>
      <c r="E53" s="142"/>
      <c r="F53" s="142"/>
      <c r="G53" s="142"/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/>
      <c r="D54" s="144"/>
      <c r="E54" s="144"/>
      <c r="F54" s="144"/>
      <c r="G54" s="144"/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265</v>
      </c>
      <c r="D55" s="142">
        <f t="shared" ref="D55:H56" si="23">SUM(D33,D35,D37,D39,D41,D43,D45,D47,D49,D51,D53,)</f>
        <v>260</v>
      </c>
      <c r="E55" s="142">
        <f t="shared" si="23"/>
        <v>269</v>
      </c>
      <c r="F55" s="142">
        <f t="shared" si="23"/>
        <v>279</v>
      </c>
      <c r="G55" s="142">
        <f t="shared" si="23"/>
        <v>200</v>
      </c>
      <c r="H55" s="142">
        <f t="shared" si="23"/>
        <v>1273</v>
      </c>
      <c r="I55" s="535">
        <f>SUM(H55:H56)</f>
        <v>2735</v>
      </c>
    </row>
    <row r="56" spans="1:9">
      <c r="A56" s="534"/>
      <c r="B56" s="140" t="s">
        <v>37</v>
      </c>
      <c r="C56" s="144">
        <f>SUM(C34,C36,C38,C40,C42,C44,C46,C48,C50,C52,C54,)</f>
        <v>269</v>
      </c>
      <c r="D56" s="144">
        <f t="shared" si="23"/>
        <v>301</v>
      </c>
      <c r="E56" s="144">
        <f t="shared" si="23"/>
        <v>331</v>
      </c>
      <c r="F56" s="144">
        <f t="shared" si="23"/>
        <v>329</v>
      </c>
      <c r="G56" s="144">
        <f t="shared" si="23"/>
        <v>232</v>
      </c>
      <c r="H56" s="144">
        <f t="shared" si="23"/>
        <v>1462</v>
      </c>
      <c r="I56" s="535"/>
    </row>
    <row r="57" spans="1:9">
      <c r="A57" s="534"/>
      <c r="B57" s="145" t="s">
        <v>38</v>
      </c>
      <c r="C57" s="143">
        <f>SUM(C55:C56)</f>
        <v>534</v>
      </c>
      <c r="D57" s="143">
        <f t="shared" ref="D57:H57" si="24">SUM(D55:D56)</f>
        <v>561</v>
      </c>
      <c r="E57" s="143">
        <f t="shared" si="24"/>
        <v>600</v>
      </c>
      <c r="F57" s="143">
        <f t="shared" si="24"/>
        <v>608</v>
      </c>
      <c r="G57" s="143">
        <f t="shared" si="24"/>
        <v>432</v>
      </c>
      <c r="H57" s="143">
        <f t="shared" si="24"/>
        <v>2735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239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3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3</v>
      </c>
      <c r="I61" s="535">
        <f>SUM(H61:H62)</f>
        <v>16</v>
      </c>
    </row>
    <row r="62" spans="1:9">
      <c r="A62" s="512"/>
      <c r="B62" s="82" t="s">
        <v>37</v>
      </c>
      <c r="C62" s="85">
        <f t="shared" ref="C62:G77" si="26">SUM(C6,C34,)</f>
        <v>13</v>
      </c>
      <c r="D62" s="85">
        <f t="shared" si="26"/>
        <v>0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13</v>
      </c>
      <c r="I62" s="535"/>
    </row>
    <row r="63" spans="1:9">
      <c r="A63" s="512" t="s">
        <v>148</v>
      </c>
      <c r="B63" s="104" t="s">
        <v>36</v>
      </c>
      <c r="C63" s="105">
        <f t="shared" si="26"/>
        <v>337</v>
      </c>
      <c r="D63" s="105">
        <f t="shared" si="26"/>
        <v>3</v>
      </c>
      <c r="E63" s="105">
        <f t="shared" si="26"/>
        <v>0</v>
      </c>
      <c r="F63" s="105">
        <f t="shared" si="26"/>
        <v>0</v>
      </c>
      <c r="G63" s="105">
        <f t="shared" si="26"/>
        <v>0</v>
      </c>
      <c r="H63" s="105">
        <f t="shared" si="27"/>
        <v>340</v>
      </c>
      <c r="I63" s="535">
        <f t="shared" ref="I63" si="28">SUM(H63:H64)</f>
        <v>735</v>
      </c>
    </row>
    <row r="64" spans="1:9">
      <c r="A64" s="512"/>
      <c r="B64" s="82" t="s">
        <v>37</v>
      </c>
      <c r="C64" s="85">
        <f t="shared" si="26"/>
        <v>392</v>
      </c>
      <c r="D64" s="85">
        <f t="shared" si="26"/>
        <v>3</v>
      </c>
      <c r="E64" s="85">
        <f t="shared" si="26"/>
        <v>0</v>
      </c>
      <c r="F64" s="85">
        <f t="shared" si="26"/>
        <v>0</v>
      </c>
      <c r="G64" s="85">
        <f t="shared" si="26"/>
        <v>0</v>
      </c>
      <c r="H64" s="85">
        <f t="shared" si="27"/>
        <v>395</v>
      </c>
      <c r="I64" s="535"/>
    </row>
    <row r="65" spans="1:9">
      <c r="A65" s="512" t="s">
        <v>149</v>
      </c>
      <c r="B65" s="104" t="s">
        <v>36</v>
      </c>
      <c r="C65" s="105">
        <f t="shared" si="26"/>
        <v>463</v>
      </c>
      <c r="D65" s="105">
        <f t="shared" si="26"/>
        <v>282</v>
      </c>
      <c r="E65" s="105">
        <f t="shared" si="26"/>
        <v>1</v>
      </c>
      <c r="F65" s="105">
        <f t="shared" si="26"/>
        <v>0</v>
      </c>
      <c r="G65" s="105">
        <f t="shared" si="26"/>
        <v>0</v>
      </c>
      <c r="H65" s="105">
        <f t="shared" si="27"/>
        <v>746</v>
      </c>
      <c r="I65" s="535">
        <f t="shared" ref="I65" si="29">SUM(H65:H66)</f>
        <v>1563</v>
      </c>
    </row>
    <row r="66" spans="1:9">
      <c r="A66" s="512"/>
      <c r="B66" s="82" t="s">
        <v>37</v>
      </c>
      <c r="C66" s="85">
        <f t="shared" si="26"/>
        <v>466</v>
      </c>
      <c r="D66" s="85">
        <f t="shared" si="26"/>
        <v>350</v>
      </c>
      <c r="E66" s="85">
        <f t="shared" si="26"/>
        <v>1</v>
      </c>
      <c r="F66" s="85">
        <f t="shared" si="26"/>
        <v>0</v>
      </c>
      <c r="G66" s="85">
        <f t="shared" si="26"/>
        <v>0</v>
      </c>
      <c r="H66" s="85">
        <f t="shared" si="27"/>
        <v>817</v>
      </c>
      <c r="I66" s="535"/>
    </row>
    <row r="67" spans="1:9">
      <c r="A67" s="512" t="s">
        <v>150</v>
      </c>
      <c r="B67" s="104" t="s">
        <v>36</v>
      </c>
      <c r="C67" s="105">
        <f t="shared" si="26"/>
        <v>135</v>
      </c>
      <c r="D67" s="105">
        <f t="shared" si="26"/>
        <v>473</v>
      </c>
      <c r="E67" s="105">
        <f t="shared" si="26"/>
        <v>224</v>
      </c>
      <c r="F67" s="105">
        <f t="shared" si="26"/>
        <v>3</v>
      </c>
      <c r="G67" s="105">
        <f t="shared" si="26"/>
        <v>0</v>
      </c>
      <c r="H67" s="105">
        <f t="shared" si="27"/>
        <v>835</v>
      </c>
      <c r="I67" s="535">
        <f t="shared" ref="I67" si="30">SUM(H67:H68)</f>
        <v>1658</v>
      </c>
    </row>
    <row r="68" spans="1:9">
      <c r="A68" s="512"/>
      <c r="B68" s="82" t="s">
        <v>37</v>
      </c>
      <c r="C68" s="85">
        <f t="shared" si="26"/>
        <v>79</v>
      </c>
      <c r="D68" s="85">
        <f t="shared" si="26"/>
        <v>405</v>
      </c>
      <c r="E68" s="85">
        <f t="shared" si="26"/>
        <v>335</v>
      </c>
      <c r="F68" s="85">
        <f t="shared" si="26"/>
        <v>4</v>
      </c>
      <c r="G68" s="85">
        <f t="shared" si="26"/>
        <v>0</v>
      </c>
      <c r="H68" s="85">
        <f t="shared" si="27"/>
        <v>823</v>
      </c>
      <c r="I68" s="535"/>
    </row>
    <row r="69" spans="1:9">
      <c r="A69" s="512" t="s">
        <v>151</v>
      </c>
      <c r="B69" s="104" t="s">
        <v>36</v>
      </c>
      <c r="C69" s="105">
        <f t="shared" si="26"/>
        <v>45</v>
      </c>
      <c r="D69" s="105">
        <f t="shared" si="26"/>
        <v>235</v>
      </c>
      <c r="E69" s="105">
        <f t="shared" si="26"/>
        <v>381</v>
      </c>
      <c r="F69" s="105">
        <f t="shared" si="26"/>
        <v>163</v>
      </c>
      <c r="G69" s="105">
        <f t="shared" si="26"/>
        <v>0</v>
      </c>
      <c r="H69" s="105">
        <f t="shared" si="27"/>
        <v>824</v>
      </c>
      <c r="I69" s="535">
        <f t="shared" ref="I69" si="31">SUM(H69:H70)</f>
        <v>1683</v>
      </c>
    </row>
    <row r="70" spans="1:9">
      <c r="A70" s="512"/>
      <c r="B70" s="82" t="s">
        <v>37</v>
      </c>
      <c r="C70" s="85">
        <f t="shared" si="26"/>
        <v>17</v>
      </c>
      <c r="D70" s="85">
        <f t="shared" si="26"/>
        <v>115</v>
      </c>
      <c r="E70" s="85">
        <f t="shared" si="26"/>
        <v>468</v>
      </c>
      <c r="F70" s="85">
        <f t="shared" si="26"/>
        <v>256</v>
      </c>
      <c r="G70" s="85">
        <f t="shared" si="26"/>
        <v>3</v>
      </c>
      <c r="H70" s="85">
        <f t="shared" si="27"/>
        <v>859</v>
      </c>
      <c r="I70" s="535"/>
    </row>
    <row r="71" spans="1:9">
      <c r="A71" s="512" t="s">
        <v>152</v>
      </c>
      <c r="B71" s="104" t="s">
        <v>36</v>
      </c>
      <c r="C71" s="105">
        <f t="shared" si="26"/>
        <v>8</v>
      </c>
      <c r="D71" s="105">
        <f t="shared" si="26"/>
        <v>101</v>
      </c>
      <c r="E71" s="105">
        <f t="shared" si="26"/>
        <v>244</v>
      </c>
      <c r="F71" s="105">
        <f t="shared" si="26"/>
        <v>377</v>
      </c>
      <c r="G71" s="105">
        <f t="shared" si="26"/>
        <v>149</v>
      </c>
      <c r="H71" s="105">
        <f t="shared" si="27"/>
        <v>879</v>
      </c>
      <c r="I71" s="535">
        <f t="shared" ref="I71" si="32">SUM(H71:H72)</f>
        <v>1712</v>
      </c>
    </row>
    <row r="72" spans="1:9">
      <c r="A72" s="512"/>
      <c r="B72" s="82" t="s">
        <v>37</v>
      </c>
      <c r="C72" s="85">
        <f t="shared" si="26"/>
        <v>2</v>
      </c>
      <c r="D72" s="85">
        <f t="shared" si="26"/>
        <v>38</v>
      </c>
      <c r="E72" s="85">
        <f t="shared" si="26"/>
        <v>139</v>
      </c>
      <c r="F72" s="85">
        <f t="shared" si="26"/>
        <v>423</v>
      </c>
      <c r="G72" s="85">
        <f t="shared" si="26"/>
        <v>231</v>
      </c>
      <c r="H72" s="85">
        <f t="shared" si="27"/>
        <v>833</v>
      </c>
      <c r="I72" s="535"/>
    </row>
    <row r="73" spans="1:9">
      <c r="A73" s="512" t="s">
        <v>211</v>
      </c>
      <c r="B73" s="104" t="s">
        <v>36</v>
      </c>
      <c r="C73" s="105">
        <f t="shared" si="26"/>
        <v>0</v>
      </c>
      <c r="D73" s="105">
        <f t="shared" si="26"/>
        <v>29</v>
      </c>
      <c r="E73" s="105">
        <f t="shared" si="26"/>
        <v>125</v>
      </c>
      <c r="F73" s="105">
        <f t="shared" si="26"/>
        <v>237</v>
      </c>
      <c r="G73" s="105">
        <f t="shared" si="26"/>
        <v>307</v>
      </c>
      <c r="H73" s="105">
        <f t="shared" si="27"/>
        <v>698</v>
      </c>
      <c r="I73" s="535">
        <f>SUM(H73:H74)</f>
        <v>1296</v>
      </c>
    </row>
    <row r="74" spans="1:9">
      <c r="A74" s="512"/>
      <c r="B74" s="82" t="s">
        <v>37</v>
      </c>
      <c r="C74" s="85">
        <f t="shared" si="26"/>
        <v>0</v>
      </c>
      <c r="D74" s="85">
        <f t="shared" si="26"/>
        <v>7</v>
      </c>
      <c r="E74" s="85">
        <f t="shared" si="26"/>
        <v>56</v>
      </c>
      <c r="F74" s="85">
        <f t="shared" si="26"/>
        <v>185</v>
      </c>
      <c r="G74" s="85">
        <f t="shared" si="26"/>
        <v>350</v>
      </c>
      <c r="H74" s="85">
        <f t="shared" si="27"/>
        <v>598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3</v>
      </c>
      <c r="E75" s="105">
        <f t="shared" si="26"/>
        <v>46</v>
      </c>
      <c r="F75" s="105">
        <f t="shared" si="26"/>
        <v>164</v>
      </c>
      <c r="G75" s="105">
        <f t="shared" si="26"/>
        <v>199</v>
      </c>
      <c r="H75" s="105">
        <f t="shared" si="27"/>
        <v>412</v>
      </c>
      <c r="I75" s="535">
        <f t="shared" ref="I75" si="33">SUM(H75:H76)</f>
        <v>633</v>
      </c>
    </row>
    <row r="76" spans="1:9">
      <c r="A76" s="512"/>
      <c r="B76" s="82" t="s">
        <v>37</v>
      </c>
      <c r="C76" s="85">
        <f t="shared" si="26"/>
        <v>0</v>
      </c>
      <c r="D76" s="85">
        <f t="shared" si="26"/>
        <v>0</v>
      </c>
      <c r="E76" s="85">
        <f t="shared" si="26"/>
        <v>11</v>
      </c>
      <c r="F76" s="85">
        <f t="shared" si="26"/>
        <v>72</v>
      </c>
      <c r="G76" s="85">
        <f t="shared" si="26"/>
        <v>138</v>
      </c>
      <c r="H76" s="85">
        <f t="shared" si="27"/>
        <v>221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0</v>
      </c>
      <c r="E77" s="105">
        <f t="shared" si="26"/>
        <v>4</v>
      </c>
      <c r="F77" s="105">
        <f t="shared" si="26"/>
        <v>57</v>
      </c>
      <c r="G77" s="105">
        <f t="shared" si="26"/>
        <v>123</v>
      </c>
      <c r="H77" s="105">
        <f t="shared" si="27"/>
        <v>184</v>
      </c>
      <c r="I77" s="535">
        <f t="shared" ref="I77" si="34">SUM(H77:H78)</f>
        <v>254</v>
      </c>
    </row>
    <row r="78" spans="1:9">
      <c r="A78" s="512"/>
      <c r="B78" s="82" t="s">
        <v>37</v>
      </c>
      <c r="C78" s="85">
        <f t="shared" ref="C78:G81" si="35">SUM(C22,C50,)</f>
        <v>0</v>
      </c>
      <c r="D78" s="85">
        <f t="shared" si="35"/>
        <v>0</v>
      </c>
      <c r="E78" s="85">
        <f t="shared" si="35"/>
        <v>0</v>
      </c>
      <c r="F78" s="85">
        <f t="shared" si="35"/>
        <v>15</v>
      </c>
      <c r="G78" s="85">
        <f t="shared" si="35"/>
        <v>55</v>
      </c>
      <c r="H78" s="85">
        <f t="shared" si="27"/>
        <v>70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7</v>
      </c>
      <c r="G79" s="105">
        <f t="shared" si="35"/>
        <v>32</v>
      </c>
      <c r="H79" s="105">
        <f t="shared" si="27"/>
        <v>39</v>
      </c>
      <c r="I79" s="535">
        <f t="shared" ref="I79" si="36">SUM(H79:H80)</f>
        <v>53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3</v>
      </c>
      <c r="G80" s="85">
        <f t="shared" si="35"/>
        <v>11</v>
      </c>
      <c r="H80" s="85">
        <f t="shared" si="27"/>
        <v>14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/>
      <c r="D82" s="85"/>
      <c r="E82" s="85"/>
      <c r="F82" s="85"/>
      <c r="G82" s="85"/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991</v>
      </c>
      <c r="D83" s="142">
        <f t="shared" ref="D83:H84" si="38">SUM(D61,D63,D65,D67,D69,D71,D73,D75,D77,D79,D81,)</f>
        <v>1126</v>
      </c>
      <c r="E83" s="142">
        <f t="shared" si="38"/>
        <v>1025</v>
      </c>
      <c r="F83" s="142">
        <f t="shared" si="38"/>
        <v>1008</v>
      </c>
      <c r="G83" s="142">
        <f t="shared" si="38"/>
        <v>810</v>
      </c>
      <c r="H83" s="142">
        <f t="shared" si="38"/>
        <v>4960</v>
      </c>
      <c r="I83" s="535">
        <f>SUM(H83:H84)</f>
        <v>9603</v>
      </c>
    </row>
    <row r="84" spans="1:9">
      <c r="A84" s="534"/>
      <c r="B84" s="140" t="s">
        <v>37</v>
      </c>
      <c r="C84" s="144">
        <f>SUM(C62,C64,C66,C68,C70,C72,C74,C76,C78,C80,C82,)</f>
        <v>969</v>
      </c>
      <c r="D84" s="144">
        <f t="shared" si="38"/>
        <v>918</v>
      </c>
      <c r="E84" s="144">
        <f t="shared" si="38"/>
        <v>1010</v>
      </c>
      <c r="F84" s="144">
        <f t="shared" si="38"/>
        <v>958</v>
      </c>
      <c r="G84" s="144">
        <f t="shared" si="38"/>
        <v>788</v>
      </c>
      <c r="H84" s="144">
        <f t="shared" si="38"/>
        <v>4643</v>
      </c>
      <c r="I84" s="535"/>
    </row>
    <row r="85" spans="1:9">
      <c r="A85" s="534"/>
      <c r="B85" s="145" t="s">
        <v>38</v>
      </c>
      <c r="C85" s="143">
        <f>SUM(C83:C84)</f>
        <v>1960</v>
      </c>
      <c r="D85" s="143">
        <f t="shared" ref="D85:H85" si="39">SUM(D83:D84)</f>
        <v>2044</v>
      </c>
      <c r="E85" s="143">
        <f t="shared" si="39"/>
        <v>2035</v>
      </c>
      <c r="F85" s="143">
        <f t="shared" si="39"/>
        <v>1966</v>
      </c>
      <c r="G85" s="143">
        <f t="shared" si="39"/>
        <v>1598</v>
      </c>
      <c r="H85" s="143">
        <f t="shared" si="39"/>
        <v>9603</v>
      </c>
      <c r="I85" s="93"/>
    </row>
  </sheetData>
  <mergeCells count="76">
    <mergeCell ref="A2:I2"/>
    <mergeCell ref="A3:I3"/>
    <mergeCell ref="A5:A6"/>
    <mergeCell ref="I5:I6"/>
    <mergeCell ref="A7:A8"/>
    <mergeCell ref="I7:I8"/>
    <mergeCell ref="A9:A10"/>
    <mergeCell ref="I9:I10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35:A36"/>
    <mergeCell ref="I35:I36"/>
    <mergeCell ref="A21:A22"/>
    <mergeCell ref="I21:I22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7:A38"/>
    <mergeCell ref="I37:I38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63:A64"/>
    <mergeCell ref="I63:I64"/>
    <mergeCell ref="A49:A50"/>
    <mergeCell ref="I49:I50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5:A66"/>
    <mergeCell ref="I65:I66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83:A85"/>
    <mergeCell ref="I83:I84"/>
    <mergeCell ref="A77:A78"/>
    <mergeCell ref="I77:I78"/>
    <mergeCell ref="A79:A80"/>
    <mergeCell ref="I79:I80"/>
    <mergeCell ref="A81:A82"/>
    <mergeCell ref="I81:I82"/>
  </mergeCells>
  <pageMargins left="0.7" right="0.7" top="0.75" bottom="0.75" header="0.3" footer="0.3"/>
  <pageSetup orientation="portrait" r:id="rId1"/>
  <rowBreaks count="3" manualBreakCount="3">
    <brk id="29" max="16383" man="1"/>
    <brk id="57" max="16383" man="1"/>
    <brk id="85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9"/>
  <sheetViews>
    <sheetView showZeros="0" zoomScaleNormal="100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8" width="9.69140625" style="55" customWidth="1"/>
    <col min="9" max="9" width="10.3046875" style="55" customWidth="1"/>
    <col min="10" max="16384" width="9.07421875" style="55"/>
  </cols>
  <sheetData>
    <row r="2" spans="1:9">
      <c r="A2" s="63" t="s">
        <v>240</v>
      </c>
      <c r="B2" s="63"/>
      <c r="C2" s="63"/>
      <c r="D2" s="63"/>
      <c r="E2" s="63"/>
      <c r="F2" s="63"/>
      <c r="G2" s="63"/>
      <c r="H2" s="63"/>
      <c r="I2" s="63"/>
    </row>
    <row r="3" spans="1:9">
      <c r="A3" s="539" t="s">
        <v>241</v>
      </c>
      <c r="B3" s="540"/>
      <c r="C3" s="540"/>
      <c r="D3" s="540"/>
      <c r="E3" s="540"/>
      <c r="F3" s="540"/>
      <c r="G3" s="540"/>
      <c r="H3" s="540"/>
      <c r="I3" s="541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v>1</v>
      </c>
      <c r="D5" s="142">
        <v>0</v>
      </c>
      <c r="E5" s="142">
        <v>0</v>
      </c>
      <c r="F5" s="142">
        <v>0</v>
      </c>
      <c r="G5" s="142">
        <v>0</v>
      </c>
      <c r="H5" s="142">
        <f>SUM(B5:G5)</f>
        <v>1</v>
      </c>
      <c r="I5" s="535">
        <f>SUM(H5:H6)</f>
        <v>1</v>
      </c>
    </row>
    <row r="6" spans="1:9">
      <c r="A6" s="536"/>
      <c r="B6" s="140" t="s">
        <v>37</v>
      </c>
      <c r="C6" s="144">
        <v>0</v>
      </c>
      <c r="D6" s="144">
        <v>0</v>
      </c>
      <c r="E6" s="144">
        <v>0</v>
      </c>
      <c r="F6" s="144">
        <v>0</v>
      </c>
      <c r="G6" s="144">
        <v>0</v>
      </c>
      <c r="H6" s="144">
        <f t="shared" ref="H6:H26" si="0">SUM(B6:G6)</f>
        <v>0</v>
      </c>
      <c r="I6" s="535"/>
    </row>
    <row r="7" spans="1:9">
      <c r="A7" s="536" t="s">
        <v>148</v>
      </c>
      <c r="B7" s="141" t="s">
        <v>36</v>
      </c>
      <c r="C7" s="142">
        <v>36</v>
      </c>
      <c r="D7" s="142">
        <v>0</v>
      </c>
      <c r="E7" s="142">
        <v>0</v>
      </c>
      <c r="F7" s="142">
        <v>0</v>
      </c>
      <c r="G7" s="142">
        <v>0</v>
      </c>
      <c r="H7" s="142">
        <f t="shared" si="0"/>
        <v>36</v>
      </c>
      <c r="I7" s="535">
        <f t="shared" ref="I7" si="1">SUM(H7:H8)</f>
        <v>91</v>
      </c>
    </row>
    <row r="8" spans="1:9">
      <c r="A8" s="536"/>
      <c r="B8" s="140" t="s">
        <v>37</v>
      </c>
      <c r="C8" s="144">
        <v>55</v>
      </c>
      <c r="D8" s="144">
        <v>0</v>
      </c>
      <c r="E8" s="144">
        <v>0</v>
      </c>
      <c r="F8" s="144">
        <v>0</v>
      </c>
      <c r="G8" s="144">
        <v>0</v>
      </c>
      <c r="H8" s="144">
        <f t="shared" si="0"/>
        <v>55</v>
      </c>
      <c r="I8" s="535"/>
    </row>
    <row r="9" spans="1:9">
      <c r="A9" s="536" t="s">
        <v>149</v>
      </c>
      <c r="B9" s="141" t="s">
        <v>36</v>
      </c>
      <c r="C9" s="142">
        <v>96</v>
      </c>
      <c r="D9" s="142">
        <v>37</v>
      </c>
      <c r="E9" s="142">
        <v>0</v>
      </c>
      <c r="F9" s="142">
        <v>0</v>
      </c>
      <c r="G9" s="142">
        <v>0</v>
      </c>
      <c r="H9" s="142">
        <f t="shared" si="0"/>
        <v>133</v>
      </c>
      <c r="I9" s="535">
        <f t="shared" ref="I9" si="2">SUM(H9:H10)</f>
        <v>254</v>
      </c>
    </row>
    <row r="10" spans="1:9">
      <c r="A10" s="536"/>
      <c r="B10" s="140" t="s">
        <v>37</v>
      </c>
      <c r="C10" s="144">
        <v>86</v>
      </c>
      <c r="D10" s="144">
        <v>35</v>
      </c>
      <c r="E10" s="144">
        <v>0</v>
      </c>
      <c r="F10" s="144">
        <v>0</v>
      </c>
      <c r="G10" s="144">
        <v>0</v>
      </c>
      <c r="H10" s="144">
        <f t="shared" si="0"/>
        <v>121</v>
      </c>
      <c r="I10" s="535"/>
    </row>
    <row r="11" spans="1:9">
      <c r="A11" s="536" t="s">
        <v>150</v>
      </c>
      <c r="B11" s="141" t="s">
        <v>36</v>
      </c>
      <c r="C11" s="142">
        <v>47</v>
      </c>
      <c r="D11" s="142">
        <v>63</v>
      </c>
      <c r="E11" s="142">
        <v>28</v>
      </c>
      <c r="F11" s="142">
        <v>1</v>
      </c>
      <c r="G11" s="142">
        <v>0</v>
      </c>
      <c r="H11" s="142">
        <f t="shared" si="0"/>
        <v>139</v>
      </c>
      <c r="I11" s="535">
        <f t="shared" ref="I11" si="3">SUM(H11:H12)</f>
        <v>264</v>
      </c>
    </row>
    <row r="12" spans="1:9">
      <c r="A12" s="536"/>
      <c r="B12" s="140" t="s">
        <v>37</v>
      </c>
      <c r="C12" s="144">
        <v>19</v>
      </c>
      <c r="D12" s="144">
        <v>71</v>
      </c>
      <c r="E12" s="144">
        <v>35</v>
      </c>
      <c r="F12" s="144">
        <v>0</v>
      </c>
      <c r="G12" s="144">
        <v>0</v>
      </c>
      <c r="H12" s="144">
        <f t="shared" si="0"/>
        <v>125</v>
      </c>
      <c r="I12" s="535"/>
    </row>
    <row r="13" spans="1:9">
      <c r="A13" s="536" t="s">
        <v>151</v>
      </c>
      <c r="B13" s="141" t="s">
        <v>36</v>
      </c>
      <c r="C13" s="142">
        <v>20</v>
      </c>
      <c r="D13" s="142">
        <v>34</v>
      </c>
      <c r="E13" s="142">
        <v>48</v>
      </c>
      <c r="F13" s="142">
        <v>27</v>
      </c>
      <c r="G13" s="142">
        <v>0</v>
      </c>
      <c r="H13" s="142">
        <f t="shared" si="0"/>
        <v>129</v>
      </c>
      <c r="I13" s="535">
        <f t="shared" ref="I13" si="4">SUM(H13:H14)</f>
        <v>259</v>
      </c>
    </row>
    <row r="14" spans="1:9">
      <c r="A14" s="536"/>
      <c r="B14" s="140" t="s">
        <v>37</v>
      </c>
      <c r="C14" s="144">
        <v>6</v>
      </c>
      <c r="D14" s="144">
        <v>15</v>
      </c>
      <c r="E14" s="144">
        <v>67</v>
      </c>
      <c r="F14" s="144">
        <v>41</v>
      </c>
      <c r="G14" s="144">
        <v>1</v>
      </c>
      <c r="H14" s="144">
        <f t="shared" si="0"/>
        <v>130</v>
      </c>
      <c r="I14" s="535"/>
    </row>
    <row r="15" spans="1:9">
      <c r="A15" s="536" t="s">
        <v>152</v>
      </c>
      <c r="B15" s="141" t="s">
        <v>36</v>
      </c>
      <c r="C15" s="142">
        <v>9</v>
      </c>
      <c r="D15" s="142">
        <v>22</v>
      </c>
      <c r="E15" s="142">
        <v>35</v>
      </c>
      <c r="F15" s="142">
        <v>57</v>
      </c>
      <c r="G15" s="142">
        <v>26</v>
      </c>
      <c r="H15" s="142">
        <f t="shared" si="0"/>
        <v>149</v>
      </c>
      <c r="I15" s="535">
        <f t="shared" ref="I15" si="5">SUM(H15:H16)</f>
        <v>272</v>
      </c>
    </row>
    <row r="16" spans="1:9">
      <c r="A16" s="536"/>
      <c r="B16" s="140" t="s">
        <v>37</v>
      </c>
      <c r="C16" s="144">
        <v>1</v>
      </c>
      <c r="D16" s="144">
        <v>6</v>
      </c>
      <c r="E16" s="144">
        <v>17</v>
      </c>
      <c r="F16" s="144">
        <v>60</v>
      </c>
      <c r="G16" s="144">
        <v>39</v>
      </c>
      <c r="H16" s="144">
        <f t="shared" si="0"/>
        <v>123</v>
      </c>
      <c r="I16" s="535"/>
    </row>
    <row r="17" spans="1:9">
      <c r="A17" s="536" t="s">
        <v>211</v>
      </c>
      <c r="B17" s="141" t="s">
        <v>36</v>
      </c>
      <c r="C17" s="142">
        <v>2</v>
      </c>
      <c r="D17" s="142">
        <v>15</v>
      </c>
      <c r="E17" s="142">
        <v>18</v>
      </c>
      <c r="F17" s="142">
        <v>32</v>
      </c>
      <c r="G17" s="142">
        <v>60</v>
      </c>
      <c r="H17" s="142">
        <f t="shared" si="0"/>
        <v>127</v>
      </c>
      <c r="I17" s="535">
        <f t="shared" ref="I17" si="6">SUM(H17:H18)</f>
        <v>247</v>
      </c>
    </row>
    <row r="18" spans="1:9">
      <c r="A18" s="536"/>
      <c r="B18" s="140" t="s">
        <v>37</v>
      </c>
      <c r="C18" s="144">
        <v>1</v>
      </c>
      <c r="D18" s="144">
        <v>5</v>
      </c>
      <c r="E18" s="144">
        <v>9</v>
      </c>
      <c r="F18" s="144">
        <v>27</v>
      </c>
      <c r="G18" s="144">
        <v>78</v>
      </c>
      <c r="H18" s="144">
        <f t="shared" si="0"/>
        <v>120</v>
      </c>
      <c r="I18" s="535"/>
    </row>
    <row r="19" spans="1:9">
      <c r="A19" s="536" t="s">
        <v>212</v>
      </c>
      <c r="B19" s="141" t="s">
        <v>36</v>
      </c>
      <c r="C19" s="142">
        <v>0</v>
      </c>
      <c r="D19" s="142">
        <v>1</v>
      </c>
      <c r="E19" s="142">
        <v>10</v>
      </c>
      <c r="F19" s="142">
        <v>17</v>
      </c>
      <c r="G19" s="142">
        <v>79</v>
      </c>
      <c r="H19" s="142">
        <f t="shared" si="0"/>
        <v>107</v>
      </c>
      <c r="I19" s="535">
        <f t="shared" ref="I19" si="7">SUM(H19:H20)</f>
        <v>184</v>
      </c>
    </row>
    <row r="20" spans="1:9">
      <c r="A20" s="536"/>
      <c r="B20" s="140" t="s">
        <v>37</v>
      </c>
      <c r="C20" s="144">
        <v>0</v>
      </c>
      <c r="D20" s="144">
        <v>0</v>
      </c>
      <c r="E20" s="144">
        <v>2</v>
      </c>
      <c r="F20" s="144">
        <v>11</v>
      </c>
      <c r="G20" s="144">
        <v>64</v>
      </c>
      <c r="H20" s="144">
        <f t="shared" si="0"/>
        <v>77</v>
      </c>
      <c r="I20" s="535"/>
    </row>
    <row r="21" spans="1:9">
      <c r="A21" s="536" t="s">
        <v>213</v>
      </c>
      <c r="B21" s="141" t="s">
        <v>36</v>
      </c>
      <c r="C21" s="142">
        <v>0</v>
      </c>
      <c r="D21" s="142">
        <v>1</v>
      </c>
      <c r="E21" s="142">
        <v>1</v>
      </c>
      <c r="F21" s="142">
        <v>11</v>
      </c>
      <c r="G21" s="142">
        <v>34</v>
      </c>
      <c r="H21" s="142">
        <f t="shared" si="0"/>
        <v>47</v>
      </c>
      <c r="I21" s="535">
        <f t="shared" ref="I21" si="8">SUM(H21:H22)</f>
        <v>74</v>
      </c>
    </row>
    <row r="22" spans="1:9">
      <c r="A22" s="536"/>
      <c r="B22" s="140" t="s">
        <v>37</v>
      </c>
      <c r="C22" s="144">
        <v>0</v>
      </c>
      <c r="D22" s="144">
        <v>0</v>
      </c>
      <c r="E22" s="144">
        <v>1</v>
      </c>
      <c r="F22" s="144">
        <v>4</v>
      </c>
      <c r="G22" s="144">
        <v>22</v>
      </c>
      <c r="H22" s="144">
        <f t="shared" si="0"/>
        <v>27</v>
      </c>
      <c r="I22" s="535"/>
    </row>
    <row r="23" spans="1:9">
      <c r="A23" s="536" t="s">
        <v>214</v>
      </c>
      <c r="B23" s="141" t="s">
        <v>36</v>
      </c>
      <c r="C23" s="142">
        <v>0</v>
      </c>
      <c r="D23" s="142">
        <v>0</v>
      </c>
      <c r="E23" s="142">
        <v>0</v>
      </c>
      <c r="F23" s="142">
        <v>2</v>
      </c>
      <c r="G23" s="142">
        <v>51</v>
      </c>
      <c r="H23" s="142">
        <f t="shared" si="0"/>
        <v>53</v>
      </c>
      <c r="I23" s="535">
        <f t="shared" ref="I23" si="9">SUM(H23:H24)</f>
        <v>80</v>
      </c>
    </row>
    <row r="24" spans="1:9">
      <c r="A24" s="536"/>
      <c r="B24" s="140" t="s">
        <v>37</v>
      </c>
      <c r="C24" s="144">
        <v>0</v>
      </c>
      <c r="D24" s="144">
        <v>0</v>
      </c>
      <c r="E24" s="144">
        <v>0</v>
      </c>
      <c r="F24" s="144">
        <v>0</v>
      </c>
      <c r="G24" s="144">
        <v>27</v>
      </c>
      <c r="H24" s="144">
        <f t="shared" si="0"/>
        <v>27</v>
      </c>
      <c r="I24" s="535"/>
    </row>
    <row r="25" spans="1:9">
      <c r="A25" s="536" t="s">
        <v>118</v>
      </c>
      <c r="B25" s="141" t="s">
        <v>36</v>
      </c>
      <c r="C25" s="142">
        <v>0</v>
      </c>
      <c r="D25" s="142">
        <v>0</v>
      </c>
      <c r="E25" s="142">
        <v>0</v>
      </c>
      <c r="F25" s="142">
        <v>0</v>
      </c>
      <c r="G25" s="142">
        <v>0</v>
      </c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>
        <v>0</v>
      </c>
      <c r="D26" s="144">
        <v>0</v>
      </c>
      <c r="E26" s="144">
        <v>0</v>
      </c>
      <c r="F26" s="144">
        <v>0</v>
      </c>
      <c r="G26" s="144">
        <v>0</v>
      </c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211</v>
      </c>
      <c r="D27" s="142">
        <f t="shared" ref="D27:H28" si="11">SUM(D5,D7,D9,D11,D13,D15,D17,D19,D21,D23,D25,)</f>
        <v>173</v>
      </c>
      <c r="E27" s="142">
        <f t="shared" si="11"/>
        <v>140</v>
      </c>
      <c r="F27" s="142">
        <f t="shared" si="11"/>
        <v>147</v>
      </c>
      <c r="G27" s="142">
        <f t="shared" si="11"/>
        <v>250</v>
      </c>
      <c r="H27" s="142">
        <f t="shared" si="11"/>
        <v>921</v>
      </c>
      <c r="I27" s="535">
        <f>SUM(H27:H28)</f>
        <v>1726</v>
      </c>
    </row>
    <row r="28" spans="1:9">
      <c r="A28" s="534"/>
      <c r="B28" s="140" t="s">
        <v>37</v>
      </c>
      <c r="C28" s="144">
        <f>SUM(C6,C8,C10,C12,C14,C16,C18,C20,C22,C24,C26,)</f>
        <v>168</v>
      </c>
      <c r="D28" s="144">
        <f t="shared" si="11"/>
        <v>132</v>
      </c>
      <c r="E28" s="144">
        <f t="shared" si="11"/>
        <v>131</v>
      </c>
      <c r="F28" s="144">
        <f t="shared" si="11"/>
        <v>143</v>
      </c>
      <c r="G28" s="144">
        <f t="shared" si="11"/>
        <v>231</v>
      </c>
      <c r="H28" s="144">
        <f t="shared" si="11"/>
        <v>805</v>
      </c>
      <c r="I28" s="535"/>
    </row>
    <row r="29" spans="1:9">
      <c r="A29" s="534"/>
      <c r="B29" s="145" t="s">
        <v>38</v>
      </c>
      <c r="C29" s="143">
        <f>SUM(C27:C28)</f>
        <v>379</v>
      </c>
      <c r="D29" s="143">
        <f t="shared" ref="D29:H29" si="12">SUM(D27:D28)</f>
        <v>305</v>
      </c>
      <c r="E29" s="143">
        <f t="shared" si="12"/>
        <v>271</v>
      </c>
      <c r="F29" s="143">
        <f t="shared" si="12"/>
        <v>290</v>
      </c>
      <c r="G29" s="143">
        <f t="shared" si="12"/>
        <v>481</v>
      </c>
      <c r="H29" s="143">
        <f t="shared" si="12"/>
        <v>1726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242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>
        <v>0</v>
      </c>
      <c r="D33" s="142">
        <v>0</v>
      </c>
      <c r="E33" s="142">
        <v>0</v>
      </c>
      <c r="F33" s="142">
        <v>0</v>
      </c>
      <c r="G33" s="142">
        <v>0</v>
      </c>
      <c r="H33" s="142">
        <f>SUM(B33:G33)</f>
        <v>0</v>
      </c>
      <c r="I33" s="535">
        <f>SUM(H33:H34)</f>
        <v>0</v>
      </c>
    </row>
    <row r="34" spans="1:9">
      <c r="A34" s="536"/>
      <c r="B34" s="140" t="s">
        <v>37</v>
      </c>
      <c r="C34" s="144">
        <v>0</v>
      </c>
      <c r="D34" s="144">
        <v>0</v>
      </c>
      <c r="E34" s="144">
        <v>0</v>
      </c>
      <c r="F34" s="144">
        <v>0</v>
      </c>
      <c r="G34" s="144">
        <v>0</v>
      </c>
      <c r="H34" s="144">
        <f t="shared" ref="H34:H54" si="13">SUM(B34:G34)</f>
        <v>0</v>
      </c>
      <c r="I34" s="535"/>
    </row>
    <row r="35" spans="1:9">
      <c r="A35" s="536" t="s">
        <v>148</v>
      </c>
      <c r="B35" s="141" t="s">
        <v>36</v>
      </c>
      <c r="C35" s="142">
        <v>16</v>
      </c>
      <c r="D35" s="142">
        <v>1</v>
      </c>
      <c r="E35" s="142">
        <v>0</v>
      </c>
      <c r="F35" s="142">
        <v>0</v>
      </c>
      <c r="G35" s="142">
        <v>0</v>
      </c>
      <c r="H35" s="142">
        <f t="shared" si="13"/>
        <v>17</v>
      </c>
      <c r="I35" s="535">
        <f t="shared" ref="I35" si="14">SUM(H35:H36)</f>
        <v>43</v>
      </c>
    </row>
    <row r="36" spans="1:9">
      <c r="A36" s="536"/>
      <c r="B36" s="140" t="s">
        <v>37</v>
      </c>
      <c r="C36" s="144">
        <v>25</v>
      </c>
      <c r="D36" s="144">
        <v>1</v>
      </c>
      <c r="E36" s="144">
        <v>0</v>
      </c>
      <c r="F36" s="144">
        <v>0</v>
      </c>
      <c r="G36" s="144">
        <v>0</v>
      </c>
      <c r="H36" s="144">
        <f t="shared" si="13"/>
        <v>26</v>
      </c>
      <c r="I36" s="535"/>
    </row>
    <row r="37" spans="1:9">
      <c r="A37" s="536" t="s">
        <v>149</v>
      </c>
      <c r="B37" s="141" t="s">
        <v>36</v>
      </c>
      <c r="C37" s="142">
        <v>30</v>
      </c>
      <c r="D37" s="142">
        <v>11</v>
      </c>
      <c r="E37" s="142">
        <v>0</v>
      </c>
      <c r="F37" s="142">
        <v>0</v>
      </c>
      <c r="G37" s="142">
        <v>0</v>
      </c>
      <c r="H37" s="142">
        <f t="shared" si="13"/>
        <v>41</v>
      </c>
      <c r="I37" s="535">
        <f t="shared" ref="I37" si="15">SUM(H37:H38)</f>
        <v>83</v>
      </c>
    </row>
    <row r="38" spans="1:9">
      <c r="A38" s="536"/>
      <c r="B38" s="140" t="s">
        <v>37</v>
      </c>
      <c r="C38" s="144">
        <v>29</v>
      </c>
      <c r="D38" s="144">
        <v>13</v>
      </c>
      <c r="E38" s="144">
        <v>0</v>
      </c>
      <c r="F38" s="144">
        <v>0</v>
      </c>
      <c r="G38" s="144">
        <v>0</v>
      </c>
      <c r="H38" s="144">
        <f t="shared" si="13"/>
        <v>42</v>
      </c>
      <c r="I38" s="535"/>
    </row>
    <row r="39" spans="1:9">
      <c r="A39" s="536" t="s">
        <v>150</v>
      </c>
      <c r="B39" s="141" t="s">
        <v>36</v>
      </c>
      <c r="C39" s="142">
        <v>7</v>
      </c>
      <c r="D39" s="142">
        <v>26</v>
      </c>
      <c r="E39" s="142">
        <v>12</v>
      </c>
      <c r="F39" s="142">
        <v>0</v>
      </c>
      <c r="G39" s="142">
        <v>0</v>
      </c>
      <c r="H39" s="142">
        <f t="shared" si="13"/>
        <v>45</v>
      </c>
      <c r="I39" s="535">
        <f t="shared" ref="I39" si="16">SUM(H39:H40)</f>
        <v>94</v>
      </c>
    </row>
    <row r="40" spans="1:9">
      <c r="A40" s="536"/>
      <c r="B40" s="140" t="s">
        <v>37</v>
      </c>
      <c r="C40" s="144">
        <v>5</v>
      </c>
      <c r="D40" s="144">
        <v>34</v>
      </c>
      <c r="E40" s="144">
        <v>10</v>
      </c>
      <c r="F40" s="144">
        <v>0</v>
      </c>
      <c r="G40" s="144">
        <v>0</v>
      </c>
      <c r="H40" s="144">
        <f t="shared" si="13"/>
        <v>49</v>
      </c>
      <c r="I40" s="535"/>
    </row>
    <row r="41" spans="1:9">
      <c r="A41" s="536" t="s">
        <v>151</v>
      </c>
      <c r="B41" s="141" t="s">
        <v>36</v>
      </c>
      <c r="C41" s="142">
        <v>3</v>
      </c>
      <c r="D41" s="142">
        <v>7</v>
      </c>
      <c r="E41" s="142">
        <v>33</v>
      </c>
      <c r="F41" s="142">
        <v>13</v>
      </c>
      <c r="G41" s="142">
        <v>0</v>
      </c>
      <c r="H41" s="142">
        <f t="shared" si="13"/>
        <v>56</v>
      </c>
      <c r="I41" s="535">
        <f t="shared" ref="I41" si="17">SUM(H41:H42)</f>
        <v>97</v>
      </c>
    </row>
    <row r="42" spans="1:9">
      <c r="A42" s="536"/>
      <c r="B42" s="140" t="s">
        <v>37</v>
      </c>
      <c r="C42" s="144">
        <v>0</v>
      </c>
      <c r="D42" s="144">
        <v>1</v>
      </c>
      <c r="E42" s="144">
        <v>30</v>
      </c>
      <c r="F42" s="144">
        <v>9</v>
      </c>
      <c r="G42" s="144">
        <v>1</v>
      </c>
      <c r="H42" s="144">
        <f t="shared" si="13"/>
        <v>41</v>
      </c>
      <c r="I42" s="535"/>
    </row>
    <row r="43" spans="1:9">
      <c r="A43" s="536" t="s">
        <v>152</v>
      </c>
      <c r="B43" s="141" t="s">
        <v>36</v>
      </c>
      <c r="C43" s="142">
        <v>0</v>
      </c>
      <c r="D43" s="142">
        <v>1</v>
      </c>
      <c r="E43" s="142">
        <v>8</v>
      </c>
      <c r="F43" s="142">
        <v>20</v>
      </c>
      <c r="G43" s="142">
        <v>13</v>
      </c>
      <c r="H43" s="142">
        <f t="shared" si="13"/>
        <v>42</v>
      </c>
      <c r="I43" s="535">
        <f t="shared" ref="I43" si="18">SUM(H43:H44)</f>
        <v>90</v>
      </c>
    </row>
    <row r="44" spans="1:9">
      <c r="A44" s="536"/>
      <c r="B44" s="140" t="s">
        <v>37</v>
      </c>
      <c r="C44" s="144">
        <v>0</v>
      </c>
      <c r="D44" s="144">
        <v>1</v>
      </c>
      <c r="E44" s="144">
        <v>9</v>
      </c>
      <c r="F44" s="144">
        <v>25</v>
      </c>
      <c r="G44" s="144">
        <v>13</v>
      </c>
      <c r="H44" s="144">
        <f t="shared" si="13"/>
        <v>48</v>
      </c>
      <c r="I44" s="535"/>
    </row>
    <row r="45" spans="1:9">
      <c r="A45" s="536" t="s">
        <v>211</v>
      </c>
      <c r="B45" s="141" t="s">
        <v>36</v>
      </c>
      <c r="C45" s="142">
        <v>0</v>
      </c>
      <c r="D45" s="142">
        <v>0</v>
      </c>
      <c r="E45" s="142">
        <v>3</v>
      </c>
      <c r="F45" s="142">
        <v>9</v>
      </c>
      <c r="G45" s="142">
        <v>29</v>
      </c>
      <c r="H45" s="142">
        <f t="shared" si="13"/>
        <v>41</v>
      </c>
      <c r="I45" s="535">
        <f>SUM(H45:H46)</f>
        <v>78</v>
      </c>
    </row>
    <row r="46" spans="1:9">
      <c r="A46" s="536"/>
      <c r="B46" s="140" t="s">
        <v>37</v>
      </c>
      <c r="C46" s="144">
        <v>0</v>
      </c>
      <c r="D46" s="144">
        <v>0</v>
      </c>
      <c r="E46" s="144">
        <v>1</v>
      </c>
      <c r="F46" s="144">
        <v>1</v>
      </c>
      <c r="G46" s="144">
        <v>35</v>
      </c>
      <c r="H46" s="144">
        <f t="shared" si="13"/>
        <v>37</v>
      </c>
      <c r="I46" s="535"/>
    </row>
    <row r="47" spans="1:9">
      <c r="A47" s="536" t="s">
        <v>212</v>
      </c>
      <c r="B47" s="141" t="s">
        <v>36</v>
      </c>
      <c r="C47" s="142">
        <v>0</v>
      </c>
      <c r="D47" s="142">
        <v>0</v>
      </c>
      <c r="E47" s="142">
        <v>0</v>
      </c>
      <c r="F47" s="142">
        <v>1</v>
      </c>
      <c r="G47" s="142">
        <v>10</v>
      </c>
      <c r="H47" s="142">
        <f t="shared" si="13"/>
        <v>11</v>
      </c>
      <c r="I47" s="535">
        <f t="shared" ref="I47" si="19">SUM(H47:H48)</f>
        <v>24</v>
      </c>
    </row>
    <row r="48" spans="1:9">
      <c r="A48" s="536"/>
      <c r="B48" s="140" t="s">
        <v>37</v>
      </c>
      <c r="C48" s="144">
        <v>0</v>
      </c>
      <c r="D48" s="144">
        <v>0</v>
      </c>
      <c r="E48" s="144">
        <v>0</v>
      </c>
      <c r="F48" s="144">
        <v>1</v>
      </c>
      <c r="G48" s="144">
        <v>12</v>
      </c>
      <c r="H48" s="144">
        <f t="shared" si="13"/>
        <v>13</v>
      </c>
      <c r="I48" s="535"/>
    </row>
    <row r="49" spans="1:9">
      <c r="A49" s="536" t="s">
        <v>213</v>
      </c>
      <c r="B49" s="141" t="s">
        <v>36</v>
      </c>
      <c r="C49" s="142">
        <v>0</v>
      </c>
      <c r="D49" s="142">
        <v>0</v>
      </c>
      <c r="E49" s="142">
        <v>0</v>
      </c>
      <c r="F49" s="142">
        <v>1</v>
      </c>
      <c r="G49" s="142">
        <v>1</v>
      </c>
      <c r="H49" s="142">
        <f t="shared" si="13"/>
        <v>2</v>
      </c>
      <c r="I49" s="535">
        <f t="shared" ref="I49" si="20">SUM(H49:H50)</f>
        <v>2</v>
      </c>
    </row>
    <row r="50" spans="1:9">
      <c r="A50" s="536"/>
      <c r="B50" s="140" t="s">
        <v>37</v>
      </c>
      <c r="C50" s="144">
        <v>0</v>
      </c>
      <c r="D50" s="144">
        <v>0</v>
      </c>
      <c r="E50" s="144">
        <v>0</v>
      </c>
      <c r="F50" s="144">
        <v>0</v>
      </c>
      <c r="G50" s="144">
        <v>0</v>
      </c>
      <c r="H50" s="144">
        <f t="shared" si="13"/>
        <v>0</v>
      </c>
      <c r="I50" s="535"/>
    </row>
    <row r="51" spans="1:9">
      <c r="A51" s="536" t="s">
        <v>214</v>
      </c>
      <c r="B51" s="141" t="s">
        <v>36</v>
      </c>
      <c r="C51" s="142">
        <v>0</v>
      </c>
      <c r="D51" s="142">
        <v>0</v>
      </c>
      <c r="E51" s="142">
        <v>0</v>
      </c>
      <c r="F51" s="142">
        <v>0</v>
      </c>
      <c r="G51" s="142">
        <v>1</v>
      </c>
      <c r="H51" s="142">
        <f t="shared" si="13"/>
        <v>1</v>
      </c>
      <c r="I51" s="535">
        <f t="shared" ref="I51" si="21">SUM(H51:H52)</f>
        <v>1</v>
      </c>
    </row>
    <row r="52" spans="1:9">
      <c r="A52" s="536"/>
      <c r="B52" s="140" t="s">
        <v>37</v>
      </c>
      <c r="C52" s="144">
        <v>0</v>
      </c>
      <c r="D52" s="144">
        <v>0</v>
      </c>
      <c r="E52" s="144">
        <v>0</v>
      </c>
      <c r="F52" s="144">
        <v>0</v>
      </c>
      <c r="G52" s="144">
        <v>0</v>
      </c>
      <c r="H52" s="144">
        <f t="shared" si="13"/>
        <v>0</v>
      </c>
      <c r="I52" s="535"/>
    </row>
    <row r="53" spans="1:9">
      <c r="A53" s="536" t="s">
        <v>216</v>
      </c>
      <c r="B53" s="141" t="s">
        <v>36</v>
      </c>
      <c r="C53" s="142">
        <v>0</v>
      </c>
      <c r="D53" s="142">
        <v>0</v>
      </c>
      <c r="E53" s="142">
        <v>0</v>
      </c>
      <c r="F53" s="142">
        <v>0</v>
      </c>
      <c r="G53" s="142">
        <v>0</v>
      </c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>
        <v>0</v>
      </c>
      <c r="D54" s="144">
        <v>0</v>
      </c>
      <c r="E54" s="144">
        <v>0</v>
      </c>
      <c r="F54" s="144">
        <v>0</v>
      </c>
      <c r="G54" s="144">
        <v>0</v>
      </c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56</v>
      </c>
      <c r="D55" s="142">
        <f t="shared" ref="D55:H56" si="23">SUM(D33,D35,D37,D39,D41,D43,D45,D47,D49,D51,D53,)</f>
        <v>46</v>
      </c>
      <c r="E55" s="142">
        <f t="shared" si="23"/>
        <v>56</v>
      </c>
      <c r="F55" s="142">
        <f t="shared" si="23"/>
        <v>44</v>
      </c>
      <c r="G55" s="142">
        <f t="shared" si="23"/>
        <v>54</v>
      </c>
      <c r="H55" s="142">
        <f t="shared" si="23"/>
        <v>256</v>
      </c>
      <c r="I55" s="535">
        <f>SUM(H55:H56)</f>
        <v>512</v>
      </c>
    </row>
    <row r="56" spans="1:9">
      <c r="A56" s="534"/>
      <c r="B56" s="140" t="s">
        <v>37</v>
      </c>
      <c r="C56" s="144">
        <f>SUM(C34,C36,C38,C40,C42,C44,C46,C48,C50,C52,C54,)</f>
        <v>59</v>
      </c>
      <c r="D56" s="144">
        <f t="shared" si="23"/>
        <v>50</v>
      </c>
      <c r="E56" s="144">
        <f t="shared" si="23"/>
        <v>50</v>
      </c>
      <c r="F56" s="144">
        <f t="shared" si="23"/>
        <v>36</v>
      </c>
      <c r="G56" s="144">
        <f t="shared" si="23"/>
        <v>61</v>
      </c>
      <c r="H56" s="144">
        <f t="shared" si="23"/>
        <v>256</v>
      </c>
      <c r="I56" s="535"/>
    </row>
    <row r="57" spans="1:9">
      <c r="A57" s="534"/>
      <c r="B57" s="145" t="s">
        <v>38</v>
      </c>
      <c r="C57" s="143">
        <f>SUM(C55:C56)</f>
        <v>115</v>
      </c>
      <c r="D57" s="143">
        <f t="shared" ref="D57:H57" si="24">SUM(D55:D56)</f>
        <v>96</v>
      </c>
      <c r="E57" s="143">
        <f t="shared" si="24"/>
        <v>106</v>
      </c>
      <c r="F57" s="143">
        <f t="shared" si="24"/>
        <v>80</v>
      </c>
      <c r="G57" s="143">
        <f t="shared" si="24"/>
        <v>115</v>
      </c>
      <c r="H57" s="143">
        <f t="shared" si="24"/>
        <v>512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243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1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1</v>
      </c>
      <c r="I61" s="535">
        <f>SUM(H61:H62)</f>
        <v>1</v>
      </c>
    </row>
    <row r="62" spans="1:9">
      <c r="A62" s="512"/>
      <c r="B62" s="82" t="s">
        <v>37</v>
      </c>
      <c r="C62" s="85">
        <f t="shared" ref="C62:G77" si="26">SUM(C6,C34,)</f>
        <v>0</v>
      </c>
      <c r="D62" s="85">
        <f t="shared" si="26"/>
        <v>0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0</v>
      </c>
      <c r="I62" s="535"/>
    </row>
    <row r="63" spans="1:9">
      <c r="A63" s="512" t="s">
        <v>148</v>
      </c>
      <c r="B63" s="104" t="s">
        <v>36</v>
      </c>
      <c r="C63" s="105">
        <f t="shared" si="26"/>
        <v>52</v>
      </c>
      <c r="D63" s="105">
        <f t="shared" si="26"/>
        <v>1</v>
      </c>
      <c r="E63" s="105">
        <f t="shared" si="26"/>
        <v>0</v>
      </c>
      <c r="F63" s="105">
        <f t="shared" si="26"/>
        <v>0</v>
      </c>
      <c r="G63" s="105">
        <f t="shared" si="26"/>
        <v>0</v>
      </c>
      <c r="H63" s="105">
        <f t="shared" si="27"/>
        <v>53</v>
      </c>
      <c r="I63" s="535">
        <f t="shared" ref="I63" si="28">SUM(H63:H64)</f>
        <v>134</v>
      </c>
    </row>
    <row r="64" spans="1:9">
      <c r="A64" s="512"/>
      <c r="B64" s="82" t="s">
        <v>37</v>
      </c>
      <c r="C64" s="85">
        <f t="shared" si="26"/>
        <v>80</v>
      </c>
      <c r="D64" s="85">
        <f t="shared" si="26"/>
        <v>1</v>
      </c>
      <c r="E64" s="85">
        <f t="shared" si="26"/>
        <v>0</v>
      </c>
      <c r="F64" s="85">
        <f t="shared" si="26"/>
        <v>0</v>
      </c>
      <c r="G64" s="85">
        <f t="shared" si="26"/>
        <v>0</v>
      </c>
      <c r="H64" s="85">
        <f t="shared" si="27"/>
        <v>81</v>
      </c>
      <c r="I64" s="535"/>
    </row>
    <row r="65" spans="1:9">
      <c r="A65" s="512" t="s">
        <v>149</v>
      </c>
      <c r="B65" s="104" t="s">
        <v>36</v>
      </c>
      <c r="C65" s="105">
        <f t="shared" si="26"/>
        <v>126</v>
      </c>
      <c r="D65" s="105">
        <f t="shared" si="26"/>
        <v>48</v>
      </c>
      <c r="E65" s="105">
        <f t="shared" si="26"/>
        <v>0</v>
      </c>
      <c r="F65" s="105">
        <f t="shared" si="26"/>
        <v>0</v>
      </c>
      <c r="G65" s="105">
        <f t="shared" si="26"/>
        <v>0</v>
      </c>
      <c r="H65" s="105">
        <f t="shared" si="27"/>
        <v>174</v>
      </c>
      <c r="I65" s="535">
        <f t="shared" ref="I65" si="29">SUM(H65:H66)</f>
        <v>337</v>
      </c>
    </row>
    <row r="66" spans="1:9">
      <c r="A66" s="512"/>
      <c r="B66" s="82" t="s">
        <v>37</v>
      </c>
      <c r="C66" s="85">
        <f t="shared" si="26"/>
        <v>115</v>
      </c>
      <c r="D66" s="85">
        <f t="shared" si="26"/>
        <v>48</v>
      </c>
      <c r="E66" s="85">
        <f t="shared" si="26"/>
        <v>0</v>
      </c>
      <c r="F66" s="85">
        <f t="shared" si="26"/>
        <v>0</v>
      </c>
      <c r="G66" s="85">
        <f t="shared" si="26"/>
        <v>0</v>
      </c>
      <c r="H66" s="85">
        <f t="shared" si="27"/>
        <v>163</v>
      </c>
      <c r="I66" s="535"/>
    </row>
    <row r="67" spans="1:9">
      <c r="A67" s="512" t="s">
        <v>150</v>
      </c>
      <c r="B67" s="104" t="s">
        <v>36</v>
      </c>
      <c r="C67" s="105">
        <f t="shared" si="26"/>
        <v>54</v>
      </c>
      <c r="D67" s="105">
        <f t="shared" si="26"/>
        <v>89</v>
      </c>
      <c r="E67" s="105">
        <f t="shared" si="26"/>
        <v>40</v>
      </c>
      <c r="F67" s="105">
        <f t="shared" si="26"/>
        <v>1</v>
      </c>
      <c r="G67" s="105">
        <f t="shared" si="26"/>
        <v>0</v>
      </c>
      <c r="H67" s="105">
        <f t="shared" si="27"/>
        <v>184</v>
      </c>
      <c r="I67" s="535">
        <f t="shared" ref="I67" si="30">SUM(H67:H68)</f>
        <v>358</v>
      </c>
    </row>
    <row r="68" spans="1:9">
      <c r="A68" s="512"/>
      <c r="B68" s="82" t="s">
        <v>37</v>
      </c>
      <c r="C68" s="85">
        <f t="shared" si="26"/>
        <v>24</v>
      </c>
      <c r="D68" s="85">
        <f t="shared" si="26"/>
        <v>105</v>
      </c>
      <c r="E68" s="85">
        <f t="shared" si="26"/>
        <v>45</v>
      </c>
      <c r="F68" s="85">
        <f t="shared" si="26"/>
        <v>0</v>
      </c>
      <c r="G68" s="85">
        <f t="shared" si="26"/>
        <v>0</v>
      </c>
      <c r="H68" s="85">
        <f t="shared" si="27"/>
        <v>174</v>
      </c>
      <c r="I68" s="535"/>
    </row>
    <row r="69" spans="1:9">
      <c r="A69" s="512" t="s">
        <v>151</v>
      </c>
      <c r="B69" s="104" t="s">
        <v>36</v>
      </c>
      <c r="C69" s="105">
        <f t="shared" si="26"/>
        <v>23</v>
      </c>
      <c r="D69" s="105">
        <f t="shared" si="26"/>
        <v>41</v>
      </c>
      <c r="E69" s="105">
        <f t="shared" si="26"/>
        <v>81</v>
      </c>
      <c r="F69" s="105">
        <f t="shared" si="26"/>
        <v>40</v>
      </c>
      <c r="G69" s="105">
        <f t="shared" si="26"/>
        <v>0</v>
      </c>
      <c r="H69" s="105">
        <f t="shared" si="27"/>
        <v>185</v>
      </c>
      <c r="I69" s="535">
        <f t="shared" ref="I69" si="31">SUM(H69:H70)</f>
        <v>356</v>
      </c>
    </row>
    <row r="70" spans="1:9">
      <c r="A70" s="512"/>
      <c r="B70" s="82" t="s">
        <v>37</v>
      </c>
      <c r="C70" s="85">
        <f t="shared" si="26"/>
        <v>6</v>
      </c>
      <c r="D70" s="85">
        <f t="shared" si="26"/>
        <v>16</v>
      </c>
      <c r="E70" s="85">
        <f t="shared" si="26"/>
        <v>97</v>
      </c>
      <c r="F70" s="85">
        <f t="shared" si="26"/>
        <v>50</v>
      </c>
      <c r="G70" s="85">
        <f t="shared" si="26"/>
        <v>2</v>
      </c>
      <c r="H70" s="85">
        <f t="shared" si="27"/>
        <v>171</v>
      </c>
      <c r="I70" s="535"/>
    </row>
    <row r="71" spans="1:9">
      <c r="A71" s="512" t="s">
        <v>152</v>
      </c>
      <c r="B71" s="104" t="s">
        <v>36</v>
      </c>
      <c r="C71" s="105">
        <f t="shared" si="26"/>
        <v>9</v>
      </c>
      <c r="D71" s="105">
        <f t="shared" si="26"/>
        <v>23</v>
      </c>
      <c r="E71" s="105">
        <f t="shared" si="26"/>
        <v>43</v>
      </c>
      <c r="F71" s="105">
        <f t="shared" si="26"/>
        <v>77</v>
      </c>
      <c r="G71" s="105">
        <f t="shared" si="26"/>
        <v>39</v>
      </c>
      <c r="H71" s="105">
        <f t="shared" si="27"/>
        <v>191</v>
      </c>
      <c r="I71" s="535">
        <f t="shared" ref="I71" si="32">SUM(H71:H72)</f>
        <v>362</v>
      </c>
    </row>
    <row r="72" spans="1:9">
      <c r="A72" s="512"/>
      <c r="B72" s="82" t="s">
        <v>37</v>
      </c>
      <c r="C72" s="85">
        <f t="shared" si="26"/>
        <v>1</v>
      </c>
      <c r="D72" s="85">
        <f t="shared" si="26"/>
        <v>7</v>
      </c>
      <c r="E72" s="85">
        <f t="shared" si="26"/>
        <v>26</v>
      </c>
      <c r="F72" s="85">
        <f t="shared" si="26"/>
        <v>85</v>
      </c>
      <c r="G72" s="85">
        <f t="shared" si="26"/>
        <v>52</v>
      </c>
      <c r="H72" s="85">
        <f t="shared" si="27"/>
        <v>171</v>
      </c>
      <c r="I72" s="535"/>
    </row>
    <row r="73" spans="1:9">
      <c r="A73" s="512" t="s">
        <v>211</v>
      </c>
      <c r="B73" s="104" t="s">
        <v>36</v>
      </c>
      <c r="C73" s="105">
        <f t="shared" si="26"/>
        <v>2</v>
      </c>
      <c r="D73" s="105">
        <f t="shared" si="26"/>
        <v>15</v>
      </c>
      <c r="E73" s="105">
        <f t="shared" si="26"/>
        <v>21</v>
      </c>
      <c r="F73" s="105">
        <f t="shared" si="26"/>
        <v>41</v>
      </c>
      <c r="G73" s="105">
        <f t="shared" si="26"/>
        <v>89</v>
      </c>
      <c r="H73" s="105">
        <f t="shared" si="27"/>
        <v>168</v>
      </c>
      <c r="I73" s="535">
        <f>SUM(H73:H74)</f>
        <v>325</v>
      </c>
    </row>
    <row r="74" spans="1:9">
      <c r="A74" s="512"/>
      <c r="B74" s="82" t="s">
        <v>37</v>
      </c>
      <c r="C74" s="85">
        <f t="shared" si="26"/>
        <v>1</v>
      </c>
      <c r="D74" s="85">
        <f t="shared" si="26"/>
        <v>5</v>
      </c>
      <c r="E74" s="85">
        <f t="shared" si="26"/>
        <v>10</v>
      </c>
      <c r="F74" s="85">
        <f t="shared" si="26"/>
        <v>28</v>
      </c>
      <c r="G74" s="85">
        <f t="shared" si="26"/>
        <v>113</v>
      </c>
      <c r="H74" s="85">
        <f t="shared" si="27"/>
        <v>157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1</v>
      </c>
      <c r="E75" s="105">
        <f t="shared" si="26"/>
        <v>10</v>
      </c>
      <c r="F75" s="105">
        <f t="shared" si="26"/>
        <v>18</v>
      </c>
      <c r="G75" s="105">
        <f t="shared" si="26"/>
        <v>89</v>
      </c>
      <c r="H75" s="105">
        <f t="shared" si="27"/>
        <v>118</v>
      </c>
      <c r="I75" s="535">
        <f t="shared" ref="I75" si="33">SUM(H75:H76)</f>
        <v>208</v>
      </c>
    </row>
    <row r="76" spans="1:9">
      <c r="A76" s="512"/>
      <c r="B76" s="82" t="s">
        <v>37</v>
      </c>
      <c r="C76" s="85">
        <f t="shared" si="26"/>
        <v>0</v>
      </c>
      <c r="D76" s="85">
        <f t="shared" si="26"/>
        <v>0</v>
      </c>
      <c r="E76" s="85">
        <f t="shared" si="26"/>
        <v>2</v>
      </c>
      <c r="F76" s="85">
        <f t="shared" si="26"/>
        <v>12</v>
      </c>
      <c r="G76" s="85">
        <f t="shared" si="26"/>
        <v>76</v>
      </c>
      <c r="H76" s="85">
        <f t="shared" si="27"/>
        <v>90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1</v>
      </c>
      <c r="E77" s="105">
        <f t="shared" si="26"/>
        <v>1</v>
      </c>
      <c r="F77" s="105">
        <f t="shared" si="26"/>
        <v>12</v>
      </c>
      <c r="G77" s="105">
        <f t="shared" si="26"/>
        <v>35</v>
      </c>
      <c r="H77" s="105">
        <f t="shared" si="27"/>
        <v>49</v>
      </c>
      <c r="I77" s="535">
        <f t="shared" ref="I77" si="34">SUM(H77:H78)</f>
        <v>76</v>
      </c>
    </row>
    <row r="78" spans="1:9">
      <c r="A78" s="512"/>
      <c r="B78" s="82" t="s">
        <v>37</v>
      </c>
      <c r="C78" s="85">
        <f t="shared" ref="C78:G81" si="35">SUM(C22,C50,)</f>
        <v>0</v>
      </c>
      <c r="D78" s="85">
        <f t="shared" si="35"/>
        <v>0</v>
      </c>
      <c r="E78" s="85">
        <f t="shared" si="35"/>
        <v>1</v>
      </c>
      <c r="F78" s="85">
        <f t="shared" si="35"/>
        <v>4</v>
      </c>
      <c r="G78" s="85">
        <f t="shared" si="35"/>
        <v>22</v>
      </c>
      <c r="H78" s="85">
        <f t="shared" si="27"/>
        <v>27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2</v>
      </c>
      <c r="G79" s="105">
        <f t="shared" si="35"/>
        <v>52</v>
      </c>
      <c r="H79" s="105">
        <f t="shared" si="27"/>
        <v>54</v>
      </c>
      <c r="I79" s="535">
        <f t="shared" ref="I79" si="36">SUM(H79:H80)</f>
        <v>81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0</v>
      </c>
      <c r="G80" s="85">
        <f t="shared" si="35"/>
        <v>27</v>
      </c>
      <c r="H80" s="85">
        <f t="shared" si="27"/>
        <v>27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/>
      <c r="D82" s="85"/>
      <c r="E82" s="85"/>
      <c r="F82" s="85"/>
      <c r="G82" s="85"/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267</v>
      </c>
      <c r="D83" s="142">
        <f t="shared" ref="D83:H84" si="38">SUM(D61,D63,D65,D67,D69,D71,D73,D75,D77,D79,D81,)</f>
        <v>219</v>
      </c>
      <c r="E83" s="142">
        <f t="shared" si="38"/>
        <v>196</v>
      </c>
      <c r="F83" s="142">
        <f t="shared" si="38"/>
        <v>191</v>
      </c>
      <c r="G83" s="142">
        <f t="shared" si="38"/>
        <v>304</v>
      </c>
      <c r="H83" s="142">
        <f t="shared" si="38"/>
        <v>1177</v>
      </c>
      <c r="I83" s="535">
        <f>SUM(H83:H84)</f>
        <v>2238</v>
      </c>
    </row>
    <row r="84" spans="1:9">
      <c r="A84" s="534"/>
      <c r="B84" s="140" t="s">
        <v>37</v>
      </c>
      <c r="C84" s="144">
        <f>SUM(C62,C64,C66,C68,C70,C72,C74,C76,C78,C80,C82,)</f>
        <v>227</v>
      </c>
      <c r="D84" s="144">
        <f t="shared" si="38"/>
        <v>182</v>
      </c>
      <c r="E84" s="144">
        <f t="shared" si="38"/>
        <v>181</v>
      </c>
      <c r="F84" s="144">
        <f t="shared" si="38"/>
        <v>179</v>
      </c>
      <c r="G84" s="144">
        <f t="shared" si="38"/>
        <v>292</v>
      </c>
      <c r="H84" s="144">
        <f t="shared" si="38"/>
        <v>1061</v>
      </c>
      <c r="I84" s="535"/>
    </row>
    <row r="85" spans="1:9">
      <c r="A85" s="534"/>
      <c r="B85" s="145" t="s">
        <v>38</v>
      </c>
      <c r="C85" s="143">
        <f>SUM(C83:C84)</f>
        <v>494</v>
      </c>
      <c r="D85" s="143">
        <f t="shared" ref="D85:H85" si="39">SUM(D83:D84)</f>
        <v>401</v>
      </c>
      <c r="E85" s="143">
        <f t="shared" si="39"/>
        <v>377</v>
      </c>
      <c r="F85" s="143">
        <f t="shared" si="39"/>
        <v>370</v>
      </c>
      <c r="G85" s="143">
        <f t="shared" si="39"/>
        <v>596</v>
      </c>
      <c r="H85" s="143">
        <f t="shared" si="39"/>
        <v>2238</v>
      </c>
      <c r="I85" s="93"/>
    </row>
    <row r="88" spans="1:9">
      <c r="A88" s="74"/>
    </row>
    <row r="89" spans="1:9">
      <c r="A89" s="152"/>
    </row>
  </sheetData>
  <mergeCells count="75">
    <mergeCell ref="A9:A10"/>
    <mergeCell ref="I9:I10"/>
    <mergeCell ref="A3:I3"/>
    <mergeCell ref="A5:A6"/>
    <mergeCell ref="I5:I6"/>
    <mergeCell ref="A7:A8"/>
    <mergeCell ref="I7:I8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21:A22"/>
    <mergeCell ref="I21:I22"/>
    <mergeCell ref="A37:A38"/>
    <mergeCell ref="I37:I38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5:A36"/>
    <mergeCell ref="I35:I36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49:A50"/>
    <mergeCell ref="I49:I50"/>
    <mergeCell ref="A65:A66"/>
    <mergeCell ref="I65:I66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3:A64"/>
    <mergeCell ref="I63:I64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77:A78"/>
    <mergeCell ref="I77:I78"/>
    <mergeCell ref="A79:A80"/>
    <mergeCell ref="I79:I80"/>
    <mergeCell ref="A81:A82"/>
    <mergeCell ref="I81:I82"/>
    <mergeCell ref="A83:A85"/>
    <mergeCell ref="I83:I84"/>
  </mergeCells>
  <hyperlinks>
    <hyperlink ref="A79" location="_ftn1" display="_ftn1"/>
  </hyperlinks>
  <pageMargins left="0.7" right="0.7" top="0.75" bottom="0.75" header="0.3" footer="0.3"/>
  <pageSetup orientation="portrait" r:id="rId1"/>
  <rowBreaks count="3" manualBreakCount="3">
    <brk id="29" max="16383" man="1"/>
    <brk id="57" max="16383" man="1"/>
    <brk id="85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"/>
  <sheetViews>
    <sheetView showZeros="0" topLeftCell="A55" workbookViewId="0">
      <selection activeCell="S33" sqref="S33"/>
    </sheetView>
  </sheetViews>
  <sheetFormatPr defaultColWidth="9.07421875" defaultRowHeight="14.6"/>
  <cols>
    <col min="1" max="1" width="12.69140625" style="55" customWidth="1"/>
    <col min="2" max="2" width="7.69140625" style="55" customWidth="1"/>
    <col min="3" max="7" width="8.69140625" style="55" customWidth="1"/>
    <col min="8" max="8" width="9.69140625" style="55" customWidth="1"/>
    <col min="9" max="9" width="10.3046875" style="55" customWidth="1"/>
    <col min="10" max="16384" width="9.07421875" style="55"/>
  </cols>
  <sheetData>
    <row r="2" spans="1:9">
      <c r="B2" s="55" t="s">
        <v>244</v>
      </c>
    </row>
    <row r="3" spans="1:9">
      <c r="A3" s="539" t="s">
        <v>245</v>
      </c>
      <c r="B3" s="540"/>
      <c r="C3" s="540"/>
      <c r="D3" s="540"/>
      <c r="E3" s="540"/>
      <c r="F3" s="540"/>
      <c r="G3" s="540"/>
      <c r="H3" s="540"/>
      <c r="I3" s="541"/>
    </row>
    <row r="4" spans="1:9">
      <c r="A4" s="138" t="s">
        <v>132</v>
      </c>
      <c r="B4" s="138" t="s">
        <v>111</v>
      </c>
      <c r="C4" s="139" t="s">
        <v>205</v>
      </c>
      <c r="D4" s="139" t="s">
        <v>206</v>
      </c>
      <c r="E4" s="139" t="s">
        <v>207</v>
      </c>
      <c r="F4" s="139" t="s">
        <v>208</v>
      </c>
      <c r="G4" s="139" t="s">
        <v>209</v>
      </c>
      <c r="H4" s="139" t="s">
        <v>140</v>
      </c>
      <c r="I4" s="139" t="s">
        <v>3</v>
      </c>
    </row>
    <row r="5" spans="1:9">
      <c r="A5" s="536" t="s">
        <v>210</v>
      </c>
      <c r="B5" s="141" t="s">
        <v>36</v>
      </c>
      <c r="C5" s="142">
        <f>SUM('Table 3.25'!C5,'Table 3.26'!D5,'Table 3.27'!C5,'Table 3.28'!C5,'Table 3.29'!C5,'Table 3.30'!C5,'Table 3.31'!C5,'Table 3.32'!C5,)</f>
        <v>63</v>
      </c>
      <c r="D5" s="142">
        <f>SUM('Table 3.25'!D5,'Table 3.26'!E5,'Table 3.27'!D5,'Table 3.28'!D5,'Table 3.29'!D5,'Table 3.30'!D5,'Table 3.31'!D5,'Table 3.32'!D5,)</f>
        <v>0</v>
      </c>
      <c r="E5" s="142">
        <f>SUM('Table 3.25'!E5,'Table 3.26'!F5,'Table 3.27'!E5,'Table 3.28'!E5,'Table 3.29'!E5,'Table 3.30'!E5,'Table 3.31'!E5,'Table 3.32'!E5,)</f>
        <v>0</v>
      </c>
      <c r="F5" s="142">
        <f>SUM('Table 3.25'!F5,'Table 3.26'!G5,'Table 3.27'!F5,'Table 3.28'!F5,'Table 3.29'!F5,'Table 3.30'!F5,'Table 3.31'!F5,'Table 3.32'!F5,)</f>
        <v>0</v>
      </c>
      <c r="G5" s="142">
        <f>SUM('Table 3.25'!G5,'Table 3.26'!H5,'Table 3.27'!G5,'Table 3.28'!G5,'Table 3.29'!G5,'Table 3.30'!G5,'Table 3.31'!G5,'Table 3.32'!G5,)</f>
        <v>0</v>
      </c>
      <c r="H5" s="142">
        <f>SUM(B5:G5)</f>
        <v>63</v>
      </c>
      <c r="I5" s="535">
        <f>SUM(H5:H6)</f>
        <v>165</v>
      </c>
    </row>
    <row r="6" spans="1:9">
      <c r="A6" s="536"/>
      <c r="B6" s="140" t="s">
        <v>37</v>
      </c>
      <c r="C6" s="144">
        <f>SUM('Table 3.25'!C6,'Table 3.26'!D6,'Table 3.27'!C6,'Table 3.28'!C6,'Table 3.29'!C6,'Table 3.30'!C6,'Table 3.31'!C6,'Table 3.32'!C6,)</f>
        <v>100</v>
      </c>
      <c r="D6" s="144">
        <f>SUM('Table 3.25'!D6,'Table 3.26'!E6,'Table 3.27'!D6,'Table 3.28'!D6,'Table 3.29'!D6,'Table 3.30'!D6,'Table 3.31'!D6,'Table 3.32'!D6,)</f>
        <v>2</v>
      </c>
      <c r="E6" s="144">
        <f>SUM('Table 3.25'!E6,'Table 3.26'!F6,'Table 3.27'!E6,'Table 3.28'!E6,'Table 3.29'!E6,'Table 3.30'!E6,'Table 3.31'!E6,'Table 3.32'!E6,)</f>
        <v>0</v>
      </c>
      <c r="F6" s="144">
        <f>SUM('Table 3.25'!F6,'Table 3.26'!G6,'Table 3.27'!F6,'Table 3.28'!F6,'Table 3.29'!F6,'Table 3.30'!F6,'Table 3.31'!F6,'Table 3.32'!F6,)</f>
        <v>0</v>
      </c>
      <c r="G6" s="144">
        <f>SUM('Table 3.25'!G6,'Table 3.26'!H6,'Table 3.27'!G6,'Table 3.28'!G6,'Table 3.29'!G6,'Table 3.30'!G6,'Table 3.31'!G6,'Table 3.32'!G6,)</f>
        <v>0</v>
      </c>
      <c r="H6" s="144">
        <f t="shared" ref="H6:H26" si="0">SUM(B6:G6)</f>
        <v>102</v>
      </c>
      <c r="I6" s="535"/>
    </row>
    <row r="7" spans="1:9">
      <c r="A7" s="536" t="s">
        <v>148</v>
      </c>
      <c r="B7" s="141" t="s">
        <v>36</v>
      </c>
      <c r="C7" s="142">
        <f>SUM('Table 3.25'!C7,'Table 3.26'!D7,'Table 3.27'!C7,'Table 3.28'!C7,'Table 3.29'!C7,'Table 3.30'!C7,'Table 3.31'!C7,'Table 3.32'!C7,)</f>
        <v>633</v>
      </c>
      <c r="D7" s="142">
        <f>SUM('Table 3.25'!D7,'Table 3.26'!E7,'Table 3.27'!D7,'Table 3.28'!D7,'Table 3.29'!D7,'Table 3.30'!D7,'Table 3.31'!D7,'Table 3.32'!D7,)</f>
        <v>12</v>
      </c>
      <c r="E7" s="142">
        <f>SUM('Table 3.25'!E7,'Table 3.26'!F7,'Table 3.27'!E7,'Table 3.28'!E7,'Table 3.29'!E7,'Table 3.30'!E7,'Table 3.31'!E7,'Table 3.32'!E7,)</f>
        <v>1</v>
      </c>
      <c r="F7" s="142">
        <f>SUM('Table 3.25'!F7,'Table 3.26'!G7,'Table 3.27'!F7,'Table 3.28'!F7,'Table 3.29'!F7,'Table 3.30'!F7,'Table 3.31'!F7,'Table 3.32'!F7,)</f>
        <v>0</v>
      </c>
      <c r="G7" s="142">
        <f>SUM('Table 3.25'!G7,'Table 3.26'!H7,'Table 3.27'!G7,'Table 3.28'!G7,'Table 3.29'!G7,'Table 3.30'!G7,'Table 3.31'!G7,'Table 3.32'!G7,)</f>
        <v>0</v>
      </c>
      <c r="H7" s="142">
        <f t="shared" si="0"/>
        <v>646</v>
      </c>
      <c r="I7" s="535">
        <f t="shared" ref="I7" si="1">SUM(H7:H8)</f>
        <v>1454</v>
      </c>
    </row>
    <row r="8" spans="1:9">
      <c r="A8" s="536"/>
      <c r="B8" s="140" t="s">
        <v>37</v>
      </c>
      <c r="C8" s="144">
        <f>SUM('Table 3.25'!C8,'Table 3.26'!D8,'Table 3.27'!C8,'Table 3.28'!C8,'Table 3.29'!C8,'Table 3.30'!C8,'Table 3.31'!C8,'Table 3.32'!C8,)</f>
        <v>774</v>
      </c>
      <c r="D8" s="144">
        <f>SUM('Table 3.25'!D8,'Table 3.26'!E8,'Table 3.27'!D8,'Table 3.28'!D8,'Table 3.29'!D8,'Table 3.30'!D8,'Table 3.31'!D8,'Table 3.32'!D8,)</f>
        <v>33</v>
      </c>
      <c r="E8" s="144">
        <f>SUM('Table 3.25'!E8,'Table 3.26'!F8,'Table 3.27'!E8,'Table 3.28'!E8,'Table 3.29'!E8,'Table 3.30'!E8,'Table 3.31'!E8,'Table 3.32'!E8,)</f>
        <v>1</v>
      </c>
      <c r="F8" s="144">
        <f>SUM('Table 3.25'!F8,'Table 3.26'!G8,'Table 3.27'!F8,'Table 3.28'!F8,'Table 3.29'!F8,'Table 3.30'!F8,'Table 3.31'!F8,'Table 3.32'!F8,)</f>
        <v>0</v>
      </c>
      <c r="G8" s="144">
        <f>SUM('Table 3.25'!G8,'Table 3.26'!H8,'Table 3.27'!G8,'Table 3.28'!G8,'Table 3.29'!G8,'Table 3.30'!G8,'Table 3.31'!G8,'Table 3.32'!G8,)</f>
        <v>0</v>
      </c>
      <c r="H8" s="144">
        <f t="shared" si="0"/>
        <v>808</v>
      </c>
      <c r="I8" s="535"/>
    </row>
    <row r="9" spans="1:9">
      <c r="A9" s="536" t="s">
        <v>149</v>
      </c>
      <c r="B9" s="141" t="s">
        <v>36</v>
      </c>
      <c r="C9" s="142">
        <f>SUM('Table 3.25'!C9,'Table 3.26'!D9,'Table 3.27'!C9,'Table 3.28'!C9,'Table 3.29'!C9,'Table 3.30'!C9,'Table 3.31'!C9,'Table 3.32'!C9,)</f>
        <v>2010</v>
      </c>
      <c r="D9" s="142">
        <f>SUM('Table 3.25'!D9,'Table 3.26'!E9,'Table 3.27'!D9,'Table 3.28'!D9,'Table 3.29'!D9,'Table 3.30'!D9,'Table 3.31'!D9,'Table 3.32'!D9,)</f>
        <v>616</v>
      </c>
      <c r="E9" s="142">
        <f>SUM('Table 3.25'!E9,'Table 3.26'!F9,'Table 3.27'!E9,'Table 3.28'!E9,'Table 3.29'!E9,'Table 3.30'!E9,'Table 3.31'!E9,'Table 3.32'!E9,)</f>
        <v>12</v>
      </c>
      <c r="F9" s="142">
        <f>SUM('Table 3.25'!F9,'Table 3.26'!G9,'Table 3.27'!F9,'Table 3.28'!F9,'Table 3.29'!F9,'Table 3.30'!F9,'Table 3.31'!F9,'Table 3.32'!F9,)</f>
        <v>0</v>
      </c>
      <c r="G9" s="142">
        <f>SUM('Table 3.25'!G9,'Table 3.26'!H9,'Table 3.27'!G9,'Table 3.28'!G9,'Table 3.29'!G9,'Table 3.30'!G9,'Table 3.31'!G9,'Table 3.32'!G9,)</f>
        <v>0</v>
      </c>
      <c r="H9" s="142">
        <f t="shared" si="0"/>
        <v>2638</v>
      </c>
      <c r="I9" s="535">
        <f t="shared" ref="I9" si="2">SUM(H9:H10)</f>
        <v>5577</v>
      </c>
    </row>
    <row r="10" spans="1:9">
      <c r="A10" s="536"/>
      <c r="B10" s="140" t="s">
        <v>37</v>
      </c>
      <c r="C10" s="144">
        <f>SUM('Table 3.25'!C10,'Table 3.26'!D10,'Table 3.27'!C10,'Table 3.28'!C10,'Table 3.29'!C10,'Table 3.30'!C10,'Table 3.31'!C10,'Table 3.32'!C10,)</f>
        <v>2090</v>
      </c>
      <c r="D10" s="144">
        <f>SUM('Table 3.25'!D10,'Table 3.26'!E10,'Table 3.27'!D10,'Table 3.28'!D10,'Table 3.29'!D10,'Table 3.30'!D10,'Table 3.31'!D10,'Table 3.32'!D10,)</f>
        <v>794</v>
      </c>
      <c r="E10" s="144">
        <f>SUM('Table 3.25'!E10,'Table 3.26'!F10,'Table 3.27'!E10,'Table 3.28'!E10,'Table 3.29'!E10,'Table 3.30'!E10,'Table 3.31'!E10,'Table 3.32'!E10,)</f>
        <v>55</v>
      </c>
      <c r="F10" s="144">
        <f>SUM('Table 3.25'!F10,'Table 3.26'!G10,'Table 3.27'!F10,'Table 3.28'!F10,'Table 3.29'!F10,'Table 3.30'!F10,'Table 3.31'!F10,'Table 3.32'!F10,)</f>
        <v>0</v>
      </c>
      <c r="G10" s="144">
        <f>SUM('Table 3.25'!G10,'Table 3.26'!H10,'Table 3.27'!G10,'Table 3.28'!G10,'Table 3.29'!G10,'Table 3.30'!G10,'Table 3.31'!G10,'Table 3.32'!G10,)</f>
        <v>0</v>
      </c>
      <c r="H10" s="144">
        <f t="shared" si="0"/>
        <v>2939</v>
      </c>
      <c r="I10" s="535"/>
    </row>
    <row r="11" spans="1:9">
      <c r="A11" s="536" t="s">
        <v>150</v>
      </c>
      <c r="B11" s="141" t="s">
        <v>36</v>
      </c>
      <c r="C11" s="142">
        <f>SUM('Table 3.25'!C11,'Table 3.26'!D11,'Table 3.27'!C11,'Table 3.28'!C11,'Table 3.29'!C11,'Table 3.30'!C11,'Table 3.31'!C11,'Table 3.32'!C11,)</f>
        <v>750</v>
      </c>
      <c r="D11" s="142">
        <f>SUM('Table 3.25'!D11,'Table 3.26'!E11,'Table 3.27'!D11,'Table 3.28'!D11,'Table 3.29'!D11,'Table 3.30'!D11,'Table 3.31'!D11,'Table 3.32'!D11,)</f>
        <v>1934</v>
      </c>
      <c r="E11" s="142">
        <f>SUM('Table 3.25'!E11,'Table 3.26'!F11,'Table 3.27'!E11,'Table 3.28'!E11,'Table 3.29'!E11,'Table 3.30'!E11,'Table 3.31'!E11,'Table 3.32'!E11,)</f>
        <v>599</v>
      </c>
      <c r="F11" s="142">
        <f>SUM('Table 3.25'!F11,'Table 3.26'!G11,'Table 3.27'!F11,'Table 3.28'!F11,'Table 3.29'!F11,'Table 3.30'!F11,'Table 3.31'!F11,'Table 3.32'!F11,)</f>
        <v>6</v>
      </c>
      <c r="G11" s="142">
        <f>SUM('Table 3.25'!G11,'Table 3.26'!H11,'Table 3.27'!G11,'Table 3.28'!G11,'Table 3.29'!G11,'Table 3.30'!G11,'Table 3.31'!G11,'Table 3.32'!G11,)</f>
        <v>1</v>
      </c>
      <c r="H11" s="142">
        <f t="shared" si="0"/>
        <v>3290</v>
      </c>
      <c r="I11" s="535">
        <f t="shared" ref="I11" si="3">SUM(H11:H12)</f>
        <v>6498</v>
      </c>
    </row>
    <row r="12" spans="1:9">
      <c r="A12" s="536"/>
      <c r="B12" s="140" t="s">
        <v>37</v>
      </c>
      <c r="C12" s="144">
        <f>SUM('Table 3.25'!C12,'Table 3.26'!D12,'Table 3.27'!C12,'Table 3.28'!C12,'Table 3.29'!C12,'Table 3.30'!C12,'Table 3.31'!C12,'Table 3.32'!C12,)</f>
        <v>424</v>
      </c>
      <c r="D12" s="144">
        <f>SUM('Table 3.25'!D12,'Table 3.26'!E12,'Table 3.27'!D12,'Table 3.28'!D12,'Table 3.29'!D12,'Table 3.30'!D12,'Table 3.31'!D12,'Table 3.32'!D12,)</f>
        <v>1956</v>
      </c>
      <c r="E12" s="144">
        <f>SUM('Table 3.25'!E12,'Table 3.26'!F12,'Table 3.27'!E12,'Table 3.28'!E12,'Table 3.29'!E12,'Table 3.30'!E12,'Table 3.31'!E12,'Table 3.32'!E12,)</f>
        <v>771</v>
      </c>
      <c r="F12" s="144">
        <f>SUM('Table 3.25'!F12,'Table 3.26'!G12,'Table 3.27'!F12,'Table 3.28'!F12,'Table 3.29'!F12,'Table 3.30'!F12,'Table 3.31'!F12,'Table 3.32'!F12,)</f>
        <v>56</v>
      </c>
      <c r="G12" s="144">
        <f>SUM('Table 3.25'!G12,'Table 3.26'!H12,'Table 3.27'!G12,'Table 3.28'!G12,'Table 3.29'!G12,'Table 3.30'!G12,'Table 3.31'!G12,'Table 3.32'!G12,)</f>
        <v>1</v>
      </c>
      <c r="H12" s="144">
        <f t="shared" si="0"/>
        <v>3208</v>
      </c>
      <c r="I12" s="535"/>
    </row>
    <row r="13" spans="1:9">
      <c r="A13" s="536" t="s">
        <v>151</v>
      </c>
      <c r="B13" s="141" t="s">
        <v>36</v>
      </c>
      <c r="C13" s="142">
        <f>SUM('Table 3.25'!C13,'Table 3.26'!D13,'Table 3.27'!C13,'Table 3.28'!C13,'Table 3.29'!C13,'Table 3.30'!C13,'Table 3.31'!C13,'Table 3.32'!C13,)</f>
        <v>177</v>
      </c>
      <c r="D13" s="142">
        <f>SUM('Table 3.25'!D13,'Table 3.26'!E13,'Table 3.27'!D13,'Table 3.28'!D13,'Table 3.29'!D13,'Table 3.30'!D13,'Table 3.31'!D13,'Table 3.32'!D13,)</f>
        <v>878</v>
      </c>
      <c r="E13" s="142">
        <f>SUM('Table 3.25'!E13,'Table 3.26'!F13,'Table 3.27'!E13,'Table 3.28'!E13,'Table 3.29'!E13,'Table 3.30'!E13,'Table 3.31'!E13,'Table 3.32'!E13,)</f>
        <v>1727</v>
      </c>
      <c r="F13" s="142">
        <f>SUM('Table 3.25'!F13,'Table 3.26'!G13,'Table 3.27'!F13,'Table 3.28'!F13,'Table 3.29'!F13,'Table 3.30'!F13,'Table 3.31'!F13,'Table 3.32'!F13,)</f>
        <v>508</v>
      </c>
      <c r="G13" s="142">
        <f>SUM('Table 3.25'!G13,'Table 3.26'!H13,'Table 3.27'!G13,'Table 3.28'!G13,'Table 3.29'!G13,'Table 3.30'!G13,'Table 3.31'!G13,'Table 3.32'!G13,)</f>
        <v>6</v>
      </c>
      <c r="H13" s="142">
        <f t="shared" si="0"/>
        <v>3296</v>
      </c>
      <c r="I13" s="535">
        <f t="shared" ref="I13" si="4">SUM(H13:H14)</f>
        <v>6590</v>
      </c>
    </row>
    <row r="14" spans="1:9">
      <c r="A14" s="536"/>
      <c r="B14" s="140" t="s">
        <v>37</v>
      </c>
      <c r="C14" s="144">
        <f>SUM('Table 3.25'!C14,'Table 3.26'!D14,'Table 3.27'!C14,'Table 3.28'!C14,'Table 3.29'!C14,'Table 3.30'!C14,'Table 3.31'!C14,'Table 3.32'!C14,)</f>
        <v>57</v>
      </c>
      <c r="D14" s="144">
        <f>SUM('Table 3.25'!D14,'Table 3.26'!E14,'Table 3.27'!D14,'Table 3.28'!D14,'Table 3.29'!D14,'Table 3.30'!D14,'Table 3.31'!D14,'Table 3.32'!D14,)</f>
        <v>482</v>
      </c>
      <c r="E14" s="144">
        <f>SUM('Table 3.25'!E14,'Table 3.26'!F14,'Table 3.27'!E14,'Table 3.28'!E14,'Table 3.29'!E14,'Table 3.30'!E14,'Table 3.31'!E14,'Table 3.32'!E14,)</f>
        <v>1902</v>
      </c>
      <c r="F14" s="144">
        <f>SUM('Table 3.25'!F14,'Table 3.26'!G14,'Table 3.27'!F14,'Table 3.28'!F14,'Table 3.29'!F14,'Table 3.30'!F14,'Table 3.31'!F14,'Table 3.32'!F14,)</f>
        <v>783</v>
      </c>
      <c r="G14" s="144">
        <f>SUM('Table 3.25'!G14,'Table 3.26'!H14,'Table 3.27'!G14,'Table 3.28'!G14,'Table 3.29'!G14,'Table 3.30'!G14,'Table 3.31'!G14,'Table 3.32'!G14,)</f>
        <v>70</v>
      </c>
      <c r="H14" s="144">
        <f t="shared" si="0"/>
        <v>3294</v>
      </c>
      <c r="I14" s="535"/>
    </row>
    <row r="15" spans="1:9">
      <c r="A15" s="536" t="s">
        <v>152</v>
      </c>
      <c r="B15" s="141" t="s">
        <v>36</v>
      </c>
      <c r="C15" s="142">
        <f>SUM('Table 3.25'!C15,'Table 3.26'!D15,'Table 3.27'!C15,'Table 3.28'!C15,'Table 3.29'!C15,'Table 3.30'!C15,'Table 3.31'!C15,'Table 3.32'!C15,)</f>
        <v>31</v>
      </c>
      <c r="D15" s="142">
        <f>SUM('Table 3.25'!D15,'Table 3.26'!E15,'Table 3.27'!D15,'Table 3.28'!D15,'Table 3.29'!D15,'Table 3.30'!D15,'Table 3.31'!D15,'Table 3.32'!D15,)</f>
        <v>281</v>
      </c>
      <c r="E15" s="142">
        <f>SUM('Table 3.25'!E15,'Table 3.26'!F15,'Table 3.27'!E15,'Table 3.28'!E15,'Table 3.29'!E15,'Table 3.30'!E15,'Table 3.31'!E15,'Table 3.32'!E15,)</f>
        <v>828</v>
      </c>
      <c r="F15" s="142">
        <f>SUM('Table 3.25'!F15,'Table 3.26'!G15,'Table 3.27'!F15,'Table 3.28'!F15,'Table 3.29'!F15,'Table 3.30'!F15,'Table 3.31'!F15,'Table 3.32'!F15,)</f>
        <v>1697</v>
      </c>
      <c r="G15" s="142">
        <f>SUM('Table 3.25'!G15,'Table 3.26'!H15,'Table 3.27'!G15,'Table 3.28'!G15,'Table 3.29'!G15,'Table 3.30'!G15,'Table 3.31'!G15,'Table 3.32'!G15,)</f>
        <v>429</v>
      </c>
      <c r="H15" s="142">
        <f t="shared" si="0"/>
        <v>3266</v>
      </c>
      <c r="I15" s="535">
        <f t="shared" ref="I15" si="5">SUM(H15:H16)</f>
        <v>6292</v>
      </c>
    </row>
    <row r="16" spans="1:9">
      <c r="A16" s="536"/>
      <c r="B16" s="140" t="s">
        <v>37</v>
      </c>
      <c r="C16" s="144">
        <f>SUM('Table 3.25'!C16,'Table 3.26'!D16,'Table 3.27'!C16,'Table 3.28'!C16,'Table 3.29'!C16,'Table 3.30'!C16,'Table 3.31'!C16,'Table 3.32'!C16,)</f>
        <v>10</v>
      </c>
      <c r="D16" s="144">
        <f>SUM('Table 3.25'!D16,'Table 3.26'!E16,'Table 3.27'!D16,'Table 3.28'!D16,'Table 3.29'!D16,'Table 3.30'!D16,'Table 3.31'!D16,'Table 3.32'!D16,)</f>
        <v>111</v>
      </c>
      <c r="E16" s="144">
        <f>SUM('Table 3.25'!E16,'Table 3.26'!F16,'Table 3.27'!E16,'Table 3.28'!E16,'Table 3.29'!E16,'Table 3.30'!E16,'Table 3.31'!E16,'Table 3.32'!E16,)</f>
        <v>494</v>
      </c>
      <c r="F16" s="144">
        <f>SUM('Table 3.25'!F16,'Table 3.26'!G16,'Table 3.27'!F16,'Table 3.28'!F16,'Table 3.29'!F16,'Table 3.30'!F16,'Table 3.31'!F16,'Table 3.32'!F16,)</f>
        <v>1629</v>
      </c>
      <c r="G16" s="144">
        <f>SUM('Table 3.25'!G16,'Table 3.26'!H16,'Table 3.27'!G16,'Table 3.28'!G16,'Table 3.29'!G16,'Table 3.30'!G16,'Table 3.31'!G16,'Table 3.32'!G16,)</f>
        <v>782</v>
      </c>
      <c r="H16" s="144">
        <f t="shared" si="0"/>
        <v>3026</v>
      </c>
      <c r="I16" s="535"/>
    </row>
    <row r="17" spans="1:9">
      <c r="A17" s="536" t="s">
        <v>211</v>
      </c>
      <c r="B17" s="141" t="s">
        <v>36</v>
      </c>
      <c r="C17" s="142">
        <f>SUM('Table 3.25'!C17,'Table 3.26'!D17,'Table 3.27'!C17,'Table 3.28'!C17,'Table 3.29'!C17,'Table 3.30'!C17,'Table 3.31'!C17,'Table 3.32'!C17,)</f>
        <v>9</v>
      </c>
      <c r="D17" s="142">
        <f>SUM('Table 3.25'!D17,'Table 3.26'!E17,'Table 3.27'!D17,'Table 3.28'!D17,'Table 3.29'!D17,'Table 3.30'!D17,'Table 3.31'!D17,'Table 3.32'!D17,)</f>
        <v>110</v>
      </c>
      <c r="E17" s="142">
        <f>SUM('Table 3.25'!E17,'Table 3.26'!F17,'Table 3.27'!E17,'Table 3.28'!E17,'Table 3.29'!E17,'Table 3.30'!E17,'Table 3.31'!E17,'Table 3.32'!E17,)</f>
        <v>311</v>
      </c>
      <c r="F17" s="142">
        <f>SUM('Table 3.25'!F17,'Table 3.26'!G17,'Table 3.27'!F17,'Table 3.28'!F17,'Table 3.29'!F17,'Table 3.30'!F17,'Table 3.31'!F17,'Table 3.32'!F17,)</f>
        <v>873</v>
      </c>
      <c r="G17" s="142">
        <f>SUM('Table 3.25'!G17,'Table 3.26'!H17,'Table 3.27'!G17,'Table 3.28'!G17,'Table 3.29'!G17,'Table 3.30'!G17,'Table 3.31'!G17,'Table 3.32'!G17,)</f>
        <v>1612</v>
      </c>
      <c r="H17" s="142">
        <f t="shared" si="0"/>
        <v>2915</v>
      </c>
      <c r="I17" s="535">
        <f t="shared" ref="I17" si="6">SUM(H17:H18)</f>
        <v>5302</v>
      </c>
    </row>
    <row r="18" spans="1:9">
      <c r="A18" s="536"/>
      <c r="B18" s="140" t="s">
        <v>37</v>
      </c>
      <c r="C18" s="144">
        <f>SUM('Table 3.25'!C18,'Table 3.26'!D18,'Table 3.27'!C18,'Table 3.28'!C18,'Table 3.29'!C18,'Table 3.30'!C18,'Table 3.31'!C18,'Table 3.32'!C18,)</f>
        <v>2</v>
      </c>
      <c r="D18" s="144">
        <f>SUM('Table 3.25'!D18,'Table 3.26'!E18,'Table 3.27'!D18,'Table 3.28'!D18,'Table 3.29'!D18,'Table 3.30'!D18,'Table 3.31'!D18,'Table 3.32'!D18,)</f>
        <v>31</v>
      </c>
      <c r="E18" s="144">
        <f>SUM('Table 3.25'!E18,'Table 3.26'!F18,'Table 3.27'!E18,'Table 3.28'!E18,'Table 3.29'!E18,'Table 3.30'!E18,'Table 3.31'!E18,'Table 3.32'!E18,)</f>
        <v>178</v>
      </c>
      <c r="F18" s="144">
        <f>SUM('Table 3.25'!F18,'Table 3.26'!G18,'Table 3.27'!F18,'Table 3.28'!F18,'Table 3.29'!F18,'Table 3.30'!F18,'Table 3.31'!F18,'Table 3.32'!F18,)</f>
        <v>615</v>
      </c>
      <c r="G18" s="144">
        <f>SUM('Table 3.25'!G18,'Table 3.26'!H18,'Table 3.27'!G18,'Table 3.28'!G18,'Table 3.29'!G18,'Table 3.30'!G18,'Table 3.31'!G18,'Table 3.32'!G18,)</f>
        <v>1561</v>
      </c>
      <c r="H18" s="144">
        <f t="shared" si="0"/>
        <v>2387</v>
      </c>
      <c r="I18" s="535"/>
    </row>
    <row r="19" spans="1:9">
      <c r="A19" s="536" t="s">
        <v>212</v>
      </c>
      <c r="B19" s="141" t="s">
        <v>36</v>
      </c>
      <c r="C19" s="142">
        <f>SUM('Table 3.25'!C19,'Table 3.26'!D19,'Table 3.27'!C19,'Table 3.28'!C19,'Table 3.29'!C19,'Table 3.30'!C19,'Table 3.31'!C19,'Table 3.32'!C19,)</f>
        <v>0</v>
      </c>
      <c r="D19" s="142">
        <f>SUM('Table 3.25'!D19,'Table 3.26'!E19,'Table 3.27'!D19,'Table 3.28'!D19,'Table 3.29'!D19,'Table 3.30'!D19,'Table 3.31'!D19,'Table 3.32'!D19,)</f>
        <v>19</v>
      </c>
      <c r="E19" s="142">
        <f>SUM('Table 3.25'!E19,'Table 3.26'!F19,'Table 3.27'!E19,'Table 3.28'!E19,'Table 3.29'!E19,'Table 3.30'!E19,'Table 3.31'!E19,'Table 3.32'!E19,)</f>
        <v>104</v>
      </c>
      <c r="F19" s="142">
        <f>SUM('Table 3.25'!F19,'Table 3.26'!G19,'Table 3.27'!F19,'Table 3.28'!F19,'Table 3.29'!F19,'Table 3.30'!F19,'Table 3.31'!F19,'Table 3.32'!F19,)</f>
        <v>360</v>
      </c>
      <c r="G19" s="142">
        <f>SUM('Table 3.25'!G19,'Table 3.26'!H19,'Table 3.27'!G19,'Table 3.28'!G19,'Table 3.29'!G19,'Table 3.30'!G19,'Table 3.31'!G19,'Table 3.32'!G19,)</f>
        <v>832</v>
      </c>
      <c r="H19" s="142">
        <f t="shared" si="0"/>
        <v>1315</v>
      </c>
      <c r="I19" s="535">
        <f t="shared" ref="I19" si="7">SUM(H19:H20)</f>
        <v>2058</v>
      </c>
    </row>
    <row r="20" spans="1:9">
      <c r="A20" s="536"/>
      <c r="B20" s="140" t="s">
        <v>37</v>
      </c>
      <c r="C20" s="144">
        <f>SUM('Table 3.25'!C20,'Table 3.26'!D20,'Table 3.27'!C20,'Table 3.28'!C20,'Table 3.29'!C20,'Table 3.30'!C20,'Table 3.31'!C20,'Table 3.32'!C20,)</f>
        <v>1</v>
      </c>
      <c r="D20" s="144">
        <f>SUM('Table 3.25'!D20,'Table 3.26'!E20,'Table 3.27'!D20,'Table 3.28'!D20,'Table 3.29'!D20,'Table 3.30'!D20,'Table 3.31'!D20,'Table 3.32'!D20,)</f>
        <v>4</v>
      </c>
      <c r="E20" s="144">
        <f>SUM('Table 3.25'!E20,'Table 3.26'!F20,'Table 3.27'!E20,'Table 3.28'!E20,'Table 3.29'!E20,'Table 3.30'!E20,'Table 3.31'!E20,'Table 3.32'!E20,)</f>
        <v>24</v>
      </c>
      <c r="F20" s="144">
        <f>SUM('Table 3.25'!F20,'Table 3.26'!G20,'Table 3.27'!F20,'Table 3.28'!F20,'Table 3.29'!F20,'Table 3.30'!F20,'Table 3.31'!F20,'Table 3.32'!F20,)</f>
        <v>130</v>
      </c>
      <c r="G20" s="144">
        <f>SUM('Table 3.25'!G20,'Table 3.26'!H20,'Table 3.27'!G20,'Table 3.28'!G20,'Table 3.29'!G20,'Table 3.30'!G20,'Table 3.31'!G20,'Table 3.32'!G20,)</f>
        <v>584</v>
      </c>
      <c r="H20" s="144">
        <f t="shared" si="0"/>
        <v>743</v>
      </c>
      <c r="I20" s="535"/>
    </row>
    <row r="21" spans="1:9">
      <c r="A21" s="536" t="s">
        <v>213</v>
      </c>
      <c r="B21" s="141" t="s">
        <v>36</v>
      </c>
      <c r="C21" s="142">
        <f>SUM('Table 3.25'!C21,'Table 3.26'!D21,'Table 3.27'!C21,'Table 3.28'!C21,'Table 3.29'!C21,'Table 3.30'!C21,'Table 3.31'!C21,'Table 3.32'!C21,)</f>
        <v>0</v>
      </c>
      <c r="D21" s="142">
        <f>SUM('Table 3.25'!D21,'Table 3.26'!E21,'Table 3.27'!D21,'Table 3.28'!D21,'Table 3.29'!D21,'Table 3.30'!D21,'Table 3.31'!D21,'Table 3.32'!D21,)</f>
        <v>3</v>
      </c>
      <c r="E21" s="142">
        <f>SUM('Table 3.25'!E21,'Table 3.26'!F21,'Table 3.27'!E21,'Table 3.28'!E21,'Table 3.29'!E21,'Table 3.30'!E21,'Table 3.31'!E21,'Table 3.32'!E21,)</f>
        <v>21</v>
      </c>
      <c r="F21" s="142">
        <f>SUM('Table 3.25'!F21,'Table 3.26'!G21,'Table 3.27'!F21,'Table 3.28'!F21,'Table 3.29'!F21,'Table 3.30'!F21,'Table 3.31'!F21,'Table 3.32'!F21,)</f>
        <v>104</v>
      </c>
      <c r="G21" s="142">
        <f>SUM('Table 3.25'!G21,'Table 3.26'!H21,'Table 3.27'!G21,'Table 3.28'!G21,'Table 3.29'!G21,'Table 3.30'!G21,'Table 3.31'!G21,'Table 3.32'!G21,)</f>
        <v>270</v>
      </c>
      <c r="H21" s="142">
        <f t="shared" si="0"/>
        <v>398</v>
      </c>
      <c r="I21" s="535">
        <f t="shared" ref="I21" si="8">SUM(H21:H22)</f>
        <v>595</v>
      </c>
    </row>
    <row r="22" spans="1:9">
      <c r="A22" s="536"/>
      <c r="B22" s="140" t="s">
        <v>37</v>
      </c>
      <c r="C22" s="144">
        <f>SUM('Table 3.25'!C22,'Table 3.26'!D22,'Table 3.27'!C22,'Table 3.28'!C22,'Table 3.29'!C22,'Table 3.30'!C22,'Table 3.31'!C22,'Table 3.32'!C22,)</f>
        <v>0</v>
      </c>
      <c r="D22" s="144">
        <f>SUM('Table 3.25'!D22,'Table 3.26'!E22,'Table 3.27'!D22,'Table 3.28'!D22,'Table 3.29'!D22,'Table 3.30'!D22,'Table 3.31'!D22,'Table 3.32'!D22,)</f>
        <v>0</v>
      </c>
      <c r="E22" s="144">
        <f>SUM('Table 3.25'!E22,'Table 3.26'!F22,'Table 3.27'!E22,'Table 3.28'!E22,'Table 3.29'!E22,'Table 3.30'!E22,'Table 3.31'!E22,'Table 3.32'!E22,)</f>
        <v>10</v>
      </c>
      <c r="F22" s="144">
        <f>SUM('Table 3.25'!F22,'Table 3.26'!G22,'Table 3.27'!F22,'Table 3.28'!F22,'Table 3.29'!F22,'Table 3.30'!F22,'Table 3.31'!F22,'Table 3.32'!F22,)</f>
        <v>38</v>
      </c>
      <c r="G22" s="144">
        <f>SUM('Table 3.25'!G22,'Table 3.26'!H22,'Table 3.27'!G22,'Table 3.28'!G22,'Table 3.29'!G22,'Table 3.30'!G22,'Table 3.31'!G22,'Table 3.32'!G22,)</f>
        <v>149</v>
      </c>
      <c r="H22" s="144">
        <f t="shared" si="0"/>
        <v>197</v>
      </c>
      <c r="I22" s="535"/>
    </row>
    <row r="23" spans="1:9">
      <c r="A23" s="536" t="s">
        <v>214</v>
      </c>
      <c r="B23" s="141" t="s">
        <v>36</v>
      </c>
      <c r="C23" s="142">
        <f>SUM('Table 3.25'!C23,'Table 3.26'!D23,'Table 3.27'!C23,'Table 3.28'!C23,'Table 3.29'!C23,'Table 3.30'!C23,'Table 3.31'!C23,'Table 3.32'!C23,)</f>
        <v>0</v>
      </c>
      <c r="D23" s="142">
        <f>SUM('Table 3.25'!D23,'Table 3.26'!E23,'Table 3.27'!D23,'Table 3.28'!D23,'Table 3.29'!D23,'Table 3.30'!D23,'Table 3.31'!D23,'Table 3.32'!D23,)</f>
        <v>0</v>
      </c>
      <c r="E23" s="142">
        <f>SUM('Table 3.25'!E23,'Table 3.26'!F23,'Table 3.27'!E23,'Table 3.28'!E23,'Table 3.29'!E23,'Table 3.30'!E23,'Table 3.31'!E23,'Table 3.32'!E23,)</f>
        <v>0</v>
      </c>
      <c r="F23" s="142">
        <f>SUM('Table 3.25'!F23,'Table 3.26'!G23,'Table 3.27'!F23,'Table 3.28'!F23,'Table 3.29'!F23,'Table 3.30'!F23,'Table 3.31'!F23,'Table 3.32'!F23,)</f>
        <v>19</v>
      </c>
      <c r="G23" s="142">
        <f>SUM('Table 3.25'!G23,'Table 3.26'!H23,'Table 3.27'!G23,'Table 3.28'!G23,'Table 3.29'!G23,'Table 3.30'!G23,'Table 3.31'!G23,'Table 3.32'!G23,)</f>
        <v>131</v>
      </c>
      <c r="H23" s="142">
        <f t="shared" si="0"/>
        <v>150</v>
      </c>
      <c r="I23" s="535">
        <f t="shared" ref="I23" si="9">SUM(H23:H24)</f>
        <v>205</v>
      </c>
    </row>
    <row r="24" spans="1:9">
      <c r="A24" s="536"/>
      <c r="B24" s="140" t="s">
        <v>37</v>
      </c>
      <c r="C24" s="144">
        <f>SUM('Table 3.25'!C24,'Table 3.26'!D24,'Table 3.27'!C24,'Table 3.28'!C24,'Table 3.29'!C24,'Table 3.30'!C24,'Table 3.31'!C24,'Table 3.32'!C24,)</f>
        <v>0</v>
      </c>
      <c r="D24" s="144">
        <f>SUM('Table 3.25'!D24,'Table 3.26'!E24,'Table 3.27'!D24,'Table 3.28'!D24,'Table 3.29'!D24,'Table 3.30'!D24,'Table 3.31'!D24,'Table 3.32'!D24,)</f>
        <v>0</v>
      </c>
      <c r="E24" s="144">
        <f>SUM('Table 3.25'!E24,'Table 3.26'!F24,'Table 3.27'!E24,'Table 3.28'!E24,'Table 3.29'!E24,'Table 3.30'!E24,'Table 3.31'!E24,'Table 3.32'!E24,)</f>
        <v>0</v>
      </c>
      <c r="F24" s="144">
        <f>SUM('Table 3.25'!F24,'Table 3.26'!G24,'Table 3.27'!F24,'Table 3.28'!F24,'Table 3.29'!F24,'Table 3.30'!F24,'Table 3.31'!F24,'Table 3.32'!F24,)</f>
        <v>9</v>
      </c>
      <c r="G24" s="144">
        <f>SUM('Table 3.25'!G24,'Table 3.26'!H24,'Table 3.27'!G24,'Table 3.28'!G24,'Table 3.29'!G24,'Table 3.30'!G24,'Table 3.31'!G24,'Table 3.32'!G24,)</f>
        <v>46</v>
      </c>
      <c r="H24" s="144">
        <f t="shared" si="0"/>
        <v>55</v>
      </c>
      <c r="I24" s="535"/>
    </row>
    <row r="25" spans="1:9">
      <c r="A25" s="536" t="s">
        <v>118</v>
      </c>
      <c r="B25" s="141" t="s">
        <v>36</v>
      </c>
      <c r="C25" s="142">
        <f>SUM('Table 3.25'!C25,'Table 3.26'!D25,'Table 3.27'!C25,'Table 3.28'!C25,'Table 3.29'!C25,'Table 3.30'!C25,'Table 3.31'!C25,'Table 3.32'!C25,)</f>
        <v>0</v>
      </c>
      <c r="D25" s="142">
        <f>SUM('Table 3.25'!D25,'Table 3.26'!E25,'Table 3.27'!D25,'Table 3.28'!D25,'Table 3.29'!D25,'Table 3.30'!D25,'Table 3.31'!D25,'Table 3.32'!D25,)</f>
        <v>0</v>
      </c>
      <c r="E25" s="142">
        <f>SUM('Table 3.25'!E25,'Table 3.26'!F25,'Table 3.27'!E25,'Table 3.28'!E25,'Table 3.29'!E25,'Table 3.30'!E25,'Table 3.31'!E25,'Table 3.32'!E25,)</f>
        <v>0</v>
      </c>
      <c r="F25" s="142">
        <f>SUM('Table 3.25'!F25,'Table 3.26'!G25,'Table 3.27'!F25,'Table 3.28'!F25,'Table 3.29'!F25,'Table 3.30'!F25,'Table 3.31'!F25,'Table 3.32'!F25,)</f>
        <v>0</v>
      </c>
      <c r="G25" s="142">
        <f>SUM('Table 3.25'!G25,'Table 3.26'!H25,'Table 3.27'!G25,'Table 3.28'!G25,'Table 3.29'!G25,'Table 3.30'!G25,'Table 3.31'!G25,'Table 3.32'!G25,)</f>
        <v>0</v>
      </c>
      <c r="H25" s="142">
        <f t="shared" si="0"/>
        <v>0</v>
      </c>
      <c r="I25" s="535">
        <f t="shared" ref="I25" si="10">SUM(H25:H26)</f>
        <v>0</v>
      </c>
    </row>
    <row r="26" spans="1:9">
      <c r="A26" s="536"/>
      <c r="B26" s="140" t="s">
        <v>37</v>
      </c>
      <c r="C26" s="144">
        <f>SUM('Table 3.25'!C26,'Table 3.26'!D26,'Table 3.27'!C26,'Table 3.28'!C26,'Table 3.29'!C26,'Table 3.30'!C26,'Table 3.31'!C26,'Table 3.32'!C26,)</f>
        <v>0</v>
      </c>
      <c r="D26" s="144">
        <f>SUM('Table 3.25'!D26,'Table 3.26'!E26,'Table 3.27'!D26,'Table 3.28'!D26,'Table 3.29'!D26,'Table 3.30'!D26,'Table 3.31'!D26,'Table 3.32'!D26,)</f>
        <v>0</v>
      </c>
      <c r="E26" s="144">
        <f>SUM('Table 3.25'!E26,'Table 3.26'!F26,'Table 3.27'!E26,'Table 3.28'!E26,'Table 3.29'!E26,'Table 3.30'!E26,'Table 3.31'!E26,'Table 3.32'!E26,)</f>
        <v>0</v>
      </c>
      <c r="F26" s="144">
        <f>SUM('Table 3.25'!F26,'Table 3.26'!G26,'Table 3.27'!F26,'Table 3.28'!F26,'Table 3.29'!F26,'Table 3.30'!F26,'Table 3.31'!F26,'Table 3.32'!F26,)</f>
        <v>0</v>
      </c>
      <c r="G26" s="144">
        <f>SUM('Table 3.25'!G26,'Table 3.26'!H26,'Table 3.27'!G26,'Table 3.28'!G26,'Table 3.29'!G26,'Table 3.30'!G26,'Table 3.31'!G26,'Table 3.32'!G26,)</f>
        <v>0</v>
      </c>
      <c r="H26" s="144">
        <f t="shared" si="0"/>
        <v>0</v>
      </c>
      <c r="I26" s="535"/>
    </row>
    <row r="27" spans="1:9">
      <c r="A27" s="534" t="s">
        <v>3</v>
      </c>
      <c r="B27" s="141" t="s">
        <v>36</v>
      </c>
      <c r="C27" s="142">
        <f>SUM(C5,C7,C9,C11,C13,C15,C17,C19,C21,C23,C25,)</f>
        <v>3673</v>
      </c>
      <c r="D27" s="142">
        <f t="shared" ref="D27:H28" si="11">SUM(D5,D7,D9,D11,D13,D15,D17,D19,D21,D23,D25,)</f>
        <v>3853</v>
      </c>
      <c r="E27" s="142">
        <f t="shared" si="11"/>
        <v>3603</v>
      </c>
      <c r="F27" s="142">
        <f t="shared" si="11"/>
        <v>3567</v>
      </c>
      <c r="G27" s="142">
        <f t="shared" si="11"/>
        <v>3281</v>
      </c>
      <c r="H27" s="142">
        <f t="shared" si="11"/>
        <v>17977</v>
      </c>
      <c r="I27" s="535">
        <f>SUM(H27:H28)</f>
        <v>34736</v>
      </c>
    </row>
    <row r="28" spans="1:9">
      <c r="A28" s="534"/>
      <c r="B28" s="140" t="s">
        <v>37</v>
      </c>
      <c r="C28" s="144">
        <f>SUM(C6,C8,C10,C12,C14,C16,C18,C20,C22,C24,C26,)</f>
        <v>3458</v>
      </c>
      <c r="D28" s="144">
        <f t="shared" si="11"/>
        <v>3413</v>
      </c>
      <c r="E28" s="144">
        <f t="shared" si="11"/>
        <v>3435</v>
      </c>
      <c r="F28" s="144">
        <f t="shared" si="11"/>
        <v>3260</v>
      </c>
      <c r="G28" s="144">
        <f t="shared" si="11"/>
        <v>3193</v>
      </c>
      <c r="H28" s="144">
        <f t="shared" si="11"/>
        <v>16759</v>
      </c>
      <c r="I28" s="535"/>
    </row>
    <row r="29" spans="1:9">
      <c r="A29" s="534"/>
      <c r="B29" s="145" t="s">
        <v>38</v>
      </c>
      <c r="C29" s="143">
        <f>SUM(C27:C28)</f>
        <v>7131</v>
      </c>
      <c r="D29" s="143">
        <f t="shared" ref="D29:H29" si="12">SUM(D27:D28)</f>
        <v>7266</v>
      </c>
      <c r="E29" s="143">
        <f t="shared" si="12"/>
        <v>7038</v>
      </c>
      <c r="F29" s="143">
        <f t="shared" si="12"/>
        <v>6827</v>
      </c>
      <c r="G29" s="143">
        <f t="shared" si="12"/>
        <v>6474</v>
      </c>
      <c r="H29" s="143">
        <f t="shared" si="12"/>
        <v>34736</v>
      </c>
      <c r="I29" s="93"/>
    </row>
    <row r="30" spans="1:9">
      <c r="A30" s="94"/>
      <c r="B30" s="94"/>
      <c r="C30" s="96"/>
      <c r="D30" s="96"/>
      <c r="E30" s="96"/>
      <c r="F30" s="96"/>
      <c r="G30" s="95"/>
      <c r="H30" s="96"/>
      <c r="I30" s="97"/>
    </row>
    <row r="31" spans="1:9">
      <c r="A31" s="538" t="s">
        <v>246</v>
      </c>
      <c r="B31" s="538"/>
      <c r="C31" s="538"/>
      <c r="D31" s="538"/>
      <c r="E31" s="538"/>
      <c r="F31" s="538"/>
      <c r="G31" s="538"/>
      <c r="H31" s="538"/>
      <c r="I31" s="538"/>
    </row>
    <row r="32" spans="1:9">
      <c r="A32" s="146" t="s">
        <v>132</v>
      </c>
      <c r="B32" s="146" t="s">
        <v>111</v>
      </c>
      <c r="C32" s="147" t="s">
        <v>205</v>
      </c>
      <c r="D32" s="147" t="s">
        <v>206</v>
      </c>
      <c r="E32" s="147" t="s">
        <v>207</v>
      </c>
      <c r="F32" s="147" t="s">
        <v>208</v>
      </c>
      <c r="G32" s="147" t="s">
        <v>209</v>
      </c>
      <c r="H32" s="147" t="s">
        <v>140</v>
      </c>
      <c r="I32" s="147" t="s">
        <v>3</v>
      </c>
    </row>
    <row r="33" spans="1:9">
      <c r="A33" s="536" t="s">
        <v>210</v>
      </c>
      <c r="B33" s="141" t="s">
        <v>36</v>
      </c>
      <c r="C33" s="142">
        <f>SUM('Table 3.25'!C34,'Table 3.26'!D33,'Table 3.27'!C33,'Table 3.28'!C33,'Table 3.29'!C33,'Table 3.30'!C33,'Table 3.31'!C33,'Table 3.32'!C33,)</f>
        <v>1</v>
      </c>
      <c r="D33" s="142">
        <f>SUM('Table 3.25'!D34,'Table 3.26'!E33,'Table 3.27'!D33,'Table 3.28'!D33,'Table 3.29'!D33,'Table 3.30'!D33,'Table 3.31'!D33,'Table 3.32'!D33,)</f>
        <v>0</v>
      </c>
      <c r="E33" s="142">
        <f>SUM('Table 3.25'!E34,'Table 3.26'!F33,'Table 3.27'!E33,'Table 3.28'!E33,'Table 3.29'!E33,'Table 3.30'!E33,'Table 3.31'!E33,'Table 3.32'!E33,)</f>
        <v>0</v>
      </c>
      <c r="F33" s="142">
        <f>SUM('Table 3.25'!F34,'Table 3.26'!G33,'Table 3.27'!F33,'Table 3.28'!F33,'Table 3.29'!F33,'Table 3.30'!F33,'Table 3.31'!F33,'Table 3.32'!F33,)</f>
        <v>0</v>
      </c>
      <c r="G33" s="142">
        <f>SUM('Table 3.25'!G34,'Table 3.26'!H33,'Table 3.27'!G33,'Table 3.28'!G33,'Table 3.29'!G33,'Table 3.30'!G33,'Table 3.31'!G33,'Table 3.32'!G33,)</f>
        <v>0</v>
      </c>
      <c r="H33" s="142">
        <f>SUM(B33:G33)</f>
        <v>1</v>
      </c>
      <c r="I33" s="535">
        <f>SUM(H33:H34)</f>
        <v>3</v>
      </c>
    </row>
    <row r="34" spans="1:9">
      <c r="A34" s="536"/>
      <c r="B34" s="140" t="s">
        <v>37</v>
      </c>
      <c r="C34" s="144">
        <f>SUM('Table 3.25'!C35,'Table 3.26'!D34,'Table 3.27'!C34,'Table 3.28'!C34,'Table 3.29'!C34,'Table 3.30'!C34,'Table 3.31'!C34,'Table 3.32'!C34,)</f>
        <v>2</v>
      </c>
      <c r="D34" s="144">
        <f>SUM('Table 3.25'!D35,'Table 3.26'!E34,'Table 3.27'!D34,'Table 3.28'!D34,'Table 3.29'!D34,'Table 3.30'!D34,'Table 3.31'!D34,'Table 3.32'!D34,)</f>
        <v>0</v>
      </c>
      <c r="E34" s="144">
        <f>SUM('Table 3.25'!E35,'Table 3.26'!F34,'Table 3.27'!E34,'Table 3.28'!E34,'Table 3.29'!E34,'Table 3.30'!E34,'Table 3.31'!E34,'Table 3.32'!E34,)</f>
        <v>0</v>
      </c>
      <c r="F34" s="144">
        <f>SUM('Table 3.25'!F35,'Table 3.26'!G34,'Table 3.27'!F34,'Table 3.28'!F34,'Table 3.29'!F34,'Table 3.30'!F34,'Table 3.31'!F34,'Table 3.32'!F34,)</f>
        <v>0</v>
      </c>
      <c r="G34" s="144">
        <f>SUM('Table 3.25'!G35,'Table 3.26'!H34,'Table 3.27'!G34,'Table 3.28'!G34,'Table 3.29'!G34,'Table 3.30'!G34,'Table 3.31'!G34,'Table 3.32'!G34,)</f>
        <v>0</v>
      </c>
      <c r="H34" s="144">
        <f t="shared" ref="H34:H54" si="13">SUM(B34:G34)</f>
        <v>2</v>
      </c>
      <c r="I34" s="535"/>
    </row>
    <row r="35" spans="1:9">
      <c r="A35" s="536" t="s">
        <v>148</v>
      </c>
      <c r="B35" s="141" t="s">
        <v>36</v>
      </c>
      <c r="C35" s="142">
        <f>SUM('Table 3.25'!C36,'Table 3.26'!D35,'Table 3.27'!C35,'Table 3.28'!C35,'Table 3.29'!C35,'Table 3.30'!C35,'Table 3.31'!C35,'Table 3.32'!C35,)</f>
        <v>150</v>
      </c>
      <c r="D35" s="142">
        <f>SUM('Table 3.25'!D36,'Table 3.26'!E35,'Table 3.27'!D35,'Table 3.28'!D35,'Table 3.29'!D35,'Table 3.30'!D35,'Table 3.31'!D35,'Table 3.32'!D35,)</f>
        <v>2</v>
      </c>
      <c r="E35" s="142">
        <f>SUM('Table 3.25'!E36,'Table 3.26'!F35,'Table 3.27'!E35,'Table 3.28'!E35,'Table 3.29'!E35,'Table 3.30'!E35,'Table 3.31'!E35,'Table 3.32'!E35,)</f>
        <v>1</v>
      </c>
      <c r="F35" s="142">
        <f>SUM('Table 3.25'!F36,'Table 3.26'!G35,'Table 3.27'!F35,'Table 3.28'!F35,'Table 3.29'!F35,'Table 3.30'!F35,'Table 3.31'!F35,'Table 3.32'!F35,)</f>
        <v>0</v>
      </c>
      <c r="G35" s="142">
        <f>SUM('Table 3.25'!G36,'Table 3.26'!H35,'Table 3.27'!G35,'Table 3.28'!G35,'Table 3.29'!G35,'Table 3.30'!G35,'Table 3.31'!G35,'Table 3.32'!G35,)</f>
        <v>0</v>
      </c>
      <c r="H35" s="142">
        <f t="shared" si="13"/>
        <v>153</v>
      </c>
      <c r="I35" s="535">
        <f t="shared" ref="I35" si="14">SUM(H35:H36)</f>
        <v>368</v>
      </c>
    </row>
    <row r="36" spans="1:9">
      <c r="A36" s="536"/>
      <c r="B36" s="140" t="s">
        <v>37</v>
      </c>
      <c r="C36" s="144">
        <f>SUM('Table 3.25'!C37,'Table 3.26'!D36,'Table 3.27'!C36,'Table 3.28'!C36,'Table 3.29'!C36,'Table 3.30'!C36,'Table 3.31'!C36,'Table 3.32'!C36,)</f>
        <v>211</v>
      </c>
      <c r="D36" s="144">
        <f>SUM('Table 3.25'!D37,'Table 3.26'!E36,'Table 3.27'!D36,'Table 3.28'!D36,'Table 3.29'!D36,'Table 3.30'!D36,'Table 3.31'!D36,'Table 3.32'!D36,)</f>
        <v>4</v>
      </c>
      <c r="E36" s="144">
        <f>SUM('Table 3.25'!E37,'Table 3.26'!F36,'Table 3.27'!E36,'Table 3.28'!E36,'Table 3.29'!E36,'Table 3.30'!E36,'Table 3.31'!E36,'Table 3.32'!E36,)</f>
        <v>0</v>
      </c>
      <c r="F36" s="144">
        <f>SUM('Table 3.25'!F37,'Table 3.26'!G36,'Table 3.27'!F36,'Table 3.28'!F36,'Table 3.29'!F36,'Table 3.30'!F36,'Table 3.31'!F36,'Table 3.32'!F36,)</f>
        <v>0</v>
      </c>
      <c r="G36" s="144">
        <f>SUM('Table 3.25'!G37,'Table 3.26'!H36,'Table 3.27'!G36,'Table 3.28'!G36,'Table 3.29'!G36,'Table 3.30'!G36,'Table 3.31'!G36,'Table 3.32'!G36,)</f>
        <v>0</v>
      </c>
      <c r="H36" s="144">
        <f t="shared" si="13"/>
        <v>215</v>
      </c>
      <c r="I36" s="535"/>
    </row>
    <row r="37" spans="1:9">
      <c r="A37" s="536" t="s">
        <v>149</v>
      </c>
      <c r="B37" s="141" t="s">
        <v>36</v>
      </c>
      <c r="C37" s="142">
        <f>SUM('Table 3.25'!C38,'Table 3.26'!D37,'Table 3.27'!C37,'Table 3.28'!C37,'Table 3.29'!C37,'Table 3.30'!C37,'Table 3.31'!C37,'Table 3.32'!C37,)</f>
        <v>290</v>
      </c>
      <c r="D37" s="142">
        <f>SUM('Table 3.25'!D38,'Table 3.26'!E37,'Table 3.27'!D37,'Table 3.28'!D37,'Table 3.29'!D37,'Table 3.30'!D37,'Table 3.31'!D37,'Table 3.32'!D37,)</f>
        <v>128</v>
      </c>
      <c r="E37" s="142">
        <f>SUM('Table 3.25'!E38,'Table 3.26'!F37,'Table 3.27'!E37,'Table 3.28'!E37,'Table 3.29'!E37,'Table 3.30'!E37,'Table 3.31'!E37,'Table 3.32'!E37,)</f>
        <v>3</v>
      </c>
      <c r="F37" s="142">
        <f>SUM('Table 3.25'!F38,'Table 3.26'!G37,'Table 3.27'!F37,'Table 3.28'!F37,'Table 3.29'!F37,'Table 3.30'!F37,'Table 3.31'!F37,'Table 3.32'!F37,)</f>
        <v>0</v>
      </c>
      <c r="G37" s="142">
        <f>SUM('Table 3.25'!G38,'Table 3.26'!H37,'Table 3.27'!G37,'Table 3.28'!G37,'Table 3.29'!G37,'Table 3.30'!G37,'Table 3.31'!G37,'Table 3.32'!G37,)</f>
        <v>0</v>
      </c>
      <c r="H37" s="142">
        <f t="shared" si="13"/>
        <v>421</v>
      </c>
      <c r="I37" s="535">
        <f t="shared" ref="I37" si="15">SUM(H37:H38)</f>
        <v>972</v>
      </c>
    </row>
    <row r="38" spans="1:9">
      <c r="A38" s="536"/>
      <c r="B38" s="140" t="s">
        <v>37</v>
      </c>
      <c r="C38" s="144">
        <f>SUM('Table 3.25'!C39,'Table 3.26'!D38,'Table 3.27'!C38,'Table 3.28'!C38,'Table 3.29'!C38,'Table 3.30'!C38,'Table 3.31'!C38,'Table 3.32'!C38,)</f>
        <v>311</v>
      </c>
      <c r="D38" s="144">
        <f>SUM('Table 3.25'!D39,'Table 3.26'!E38,'Table 3.27'!D38,'Table 3.28'!D38,'Table 3.29'!D38,'Table 3.30'!D38,'Table 3.31'!D38,'Table 3.32'!D38,)</f>
        <v>237</v>
      </c>
      <c r="E38" s="144">
        <f>SUM('Table 3.25'!E39,'Table 3.26'!F38,'Table 3.27'!E38,'Table 3.28'!E38,'Table 3.29'!E38,'Table 3.30'!E38,'Table 3.31'!E38,'Table 3.32'!E38,)</f>
        <v>3</v>
      </c>
      <c r="F38" s="144">
        <f>SUM('Table 3.25'!F39,'Table 3.26'!G38,'Table 3.27'!F38,'Table 3.28'!F38,'Table 3.29'!F38,'Table 3.30'!F38,'Table 3.31'!F38,'Table 3.32'!F38,)</f>
        <v>0</v>
      </c>
      <c r="G38" s="144">
        <f>SUM('Table 3.25'!G39,'Table 3.26'!H38,'Table 3.27'!G38,'Table 3.28'!G38,'Table 3.29'!G38,'Table 3.30'!G38,'Table 3.31'!G38,'Table 3.32'!G38,)</f>
        <v>0</v>
      </c>
      <c r="H38" s="144">
        <f t="shared" si="13"/>
        <v>551</v>
      </c>
      <c r="I38" s="535"/>
    </row>
    <row r="39" spans="1:9">
      <c r="A39" s="536" t="s">
        <v>150</v>
      </c>
      <c r="B39" s="141" t="s">
        <v>36</v>
      </c>
      <c r="C39" s="142">
        <f>SUM('Table 3.25'!C40,'Table 3.26'!D39,'Table 3.27'!C39,'Table 3.28'!C39,'Table 3.29'!C39,'Table 3.30'!C39,'Table 3.31'!C39,'Table 3.32'!C39,)</f>
        <v>66</v>
      </c>
      <c r="D39" s="142">
        <f>SUM('Table 3.25'!D40,'Table 3.26'!E39,'Table 3.27'!D39,'Table 3.28'!D39,'Table 3.29'!D39,'Table 3.30'!D39,'Table 3.31'!D39,'Table 3.32'!D39,)</f>
        <v>252</v>
      </c>
      <c r="E39" s="142">
        <f>SUM('Table 3.25'!E40,'Table 3.26'!F39,'Table 3.27'!E39,'Table 3.28'!E39,'Table 3.29'!E39,'Table 3.30'!E39,'Table 3.31'!E39,'Table 3.32'!E39,)</f>
        <v>143</v>
      </c>
      <c r="F39" s="142">
        <f>SUM('Table 3.25'!F40,'Table 3.26'!G39,'Table 3.27'!F39,'Table 3.28'!F39,'Table 3.29'!F39,'Table 3.30'!F39,'Table 3.31'!F39,'Table 3.32'!F39,)</f>
        <v>4</v>
      </c>
      <c r="G39" s="142">
        <f>SUM('Table 3.25'!G40,'Table 3.26'!H39,'Table 3.27'!G39,'Table 3.28'!G39,'Table 3.29'!G39,'Table 3.30'!G39,'Table 3.31'!G39,'Table 3.32'!G39,)</f>
        <v>1</v>
      </c>
      <c r="H39" s="142">
        <f t="shared" si="13"/>
        <v>466</v>
      </c>
      <c r="I39" s="535">
        <f t="shared" ref="I39" si="16">SUM(H39:H40)</f>
        <v>1038</v>
      </c>
    </row>
    <row r="40" spans="1:9">
      <c r="A40" s="536"/>
      <c r="B40" s="140" t="s">
        <v>37</v>
      </c>
      <c r="C40" s="144">
        <f>SUM('Table 3.25'!C41,'Table 3.26'!D40,'Table 3.27'!C40,'Table 3.28'!C40,'Table 3.29'!C40,'Table 3.30'!C40,'Table 3.31'!C40,'Table 3.32'!C40,)</f>
        <v>37</v>
      </c>
      <c r="D40" s="144">
        <f>SUM('Table 3.25'!D41,'Table 3.26'!E40,'Table 3.27'!D40,'Table 3.28'!D40,'Table 3.29'!D40,'Table 3.30'!D40,'Table 3.31'!D40,'Table 3.32'!D40,)</f>
        <v>316</v>
      </c>
      <c r="E40" s="144">
        <f>SUM('Table 3.25'!E41,'Table 3.26'!F40,'Table 3.27'!E40,'Table 3.28'!E40,'Table 3.29'!E40,'Table 3.30'!E40,'Table 3.31'!E40,'Table 3.32'!E40,)</f>
        <v>219</v>
      </c>
      <c r="F40" s="144">
        <f>SUM('Table 3.25'!F41,'Table 3.26'!G40,'Table 3.27'!F40,'Table 3.28'!F40,'Table 3.29'!F40,'Table 3.30'!F40,'Table 3.31'!F40,'Table 3.32'!F40,)</f>
        <v>0</v>
      </c>
      <c r="G40" s="144">
        <f>SUM('Table 3.25'!G41,'Table 3.26'!H40,'Table 3.27'!G40,'Table 3.28'!G40,'Table 3.29'!G40,'Table 3.30'!G40,'Table 3.31'!G40,'Table 3.32'!G40,)</f>
        <v>0</v>
      </c>
      <c r="H40" s="144">
        <f t="shared" si="13"/>
        <v>572</v>
      </c>
      <c r="I40" s="535"/>
    </row>
    <row r="41" spans="1:9">
      <c r="A41" s="536" t="s">
        <v>151</v>
      </c>
      <c r="B41" s="141" t="s">
        <v>36</v>
      </c>
      <c r="C41" s="142">
        <f>SUM('Table 3.25'!C42,'Table 3.26'!D41,'Table 3.27'!C41,'Table 3.28'!C41,'Table 3.29'!C41,'Table 3.30'!C41,'Table 3.31'!C41,'Table 3.32'!C41,)</f>
        <v>23</v>
      </c>
      <c r="D41" s="142">
        <f>SUM('Table 3.25'!D42,'Table 3.26'!E41,'Table 3.27'!D41,'Table 3.28'!D41,'Table 3.29'!D41,'Table 3.30'!D41,'Table 3.31'!D41,'Table 3.32'!D41,)</f>
        <v>70</v>
      </c>
      <c r="E41" s="142">
        <f>SUM('Table 3.25'!E42,'Table 3.26'!F41,'Table 3.27'!E41,'Table 3.28'!E41,'Table 3.29'!E41,'Table 3.30'!E41,'Table 3.31'!E41,'Table 3.32'!E41,)</f>
        <v>245</v>
      </c>
      <c r="F41" s="142">
        <f>SUM('Table 3.25'!F42,'Table 3.26'!G41,'Table 3.27'!F41,'Table 3.28'!F41,'Table 3.29'!F41,'Table 3.30'!F41,'Table 3.31'!F41,'Table 3.32'!F41,)</f>
        <v>89</v>
      </c>
      <c r="G41" s="142">
        <f>SUM('Table 3.25'!G42,'Table 3.26'!H41,'Table 3.27'!G41,'Table 3.28'!G41,'Table 3.29'!G41,'Table 3.30'!G41,'Table 3.31'!G41,'Table 3.32'!G41,)</f>
        <v>0</v>
      </c>
      <c r="H41" s="142">
        <f t="shared" si="13"/>
        <v>427</v>
      </c>
      <c r="I41" s="535">
        <f t="shared" ref="I41" si="17">SUM(H41:H42)</f>
        <v>1009</v>
      </c>
    </row>
    <row r="42" spans="1:9">
      <c r="A42" s="536"/>
      <c r="B42" s="140" t="s">
        <v>37</v>
      </c>
      <c r="C42" s="144">
        <f>SUM('Table 3.25'!C43,'Table 3.26'!D42,'Table 3.27'!C42,'Table 3.28'!C42,'Table 3.29'!C42,'Table 3.30'!C42,'Table 3.31'!C42,'Table 3.32'!C42,)</f>
        <v>13</v>
      </c>
      <c r="D42" s="144">
        <f>SUM('Table 3.25'!D43,'Table 3.26'!E42,'Table 3.27'!D42,'Table 3.28'!D42,'Table 3.29'!D42,'Table 3.30'!D42,'Table 3.31'!D42,'Table 3.32'!D42,)</f>
        <v>64</v>
      </c>
      <c r="E42" s="144">
        <f>SUM('Table 3.25'!E43,'Table 3.26'!F42,'Table 3.27'!E42,'Table 3.28'!E42,'Table 3.29'!E42,'Table 3.30'!E42,'Table 3.31'!E42,'Table 3.32'!E42,)</f>
        <v>313</v>
      </c>
      <c r="F42" s="144">
        <f>SUM('Table 3.25'!F43,'Table 3.26'!G42,'Table 3.27'!F42,'Table 3.28'!F42,'Table 3.29'!F42,'Table 3.30'!F42,'Table 3.31'!F42,'Table 3.32'!F42,)</f>
        <v>189</v>
      </c>
      <c r="G42" s="144">
        <f>SUM('Table 3.25'!G43,'Table 3.26'!H42,'Table 3.27'!G42,'Table 3.28'!G42,'Table 3.29'!G42,'Table 3.30'!G42,'Table 3.31'!G42,'Table 3.32'!G42,)</f>
        <v>3</v>
      </c>
      <c r="H42" s="144">
        <f t="shared" si="13"/>
        <v>582</v>
      </c>
      <c r="I42" s="535"/>
    </row>
    <row r="43" spans="1:9">
      <c r="A43" s="536" t="s">
        <v>152</v>
      </c>
      <c r="B43" s="141" t="s">
        <v>36</v>
      </c>
      <c r="C43" s="142">
        <f>SUM('Table 3.25'!C44,'Table 3.26'!D43,'Table 3.27'!C43,'Table 3.28'!C43,'Table 3.29'!C43,'Table 3.30'!C43,'Table 3.31'!C43,'Table 3.32'!C43,)</f>
        <v>8</v>
      </c>
      <c r="D43" s="142">
        <f>SUM('Table 3.25'!D44,'Table 3.26'!E43,'Table 3.27'!D43,'Table 3.28'!D43,'Table 3.29'!D43,'Table 3.30'!D43,'Table 3.31'!D43,'Table 3.32'!D43,)</f>
        <v>31</v>
      </c>
      <c r="E43" s="142">
        <f>SUM('Table 3.25'!E44,'Table 3.26'!F43,'Table 3.27'!E43,'Table 3.28'!E43,'Table 3.29'!E43,'Table 3.30'!E43,'Table 3.31'!E43,'Table 3.32'!E43,)</f>
        <v>99</v>
      </c>
      <c r="F43" s="142">
        <f>SUM('Table 3.25'!F44,'Table 3.26'!G43,'Table 3.27'!F43,'Table 3.28'!F43,'Table 3.29'!F43,'Table 3.30'!F43,'Table 3.31'!F43,'Table 3.32'!F43,)</f>
        <v>241</v>
      </c>
      <c r="G43" s="142">
        <f>SUM('Table 3.25'!G44,'Table 3.26'!H43,'Table 3.27'!G43,'Table 3.28'!G43,'Table 3.29'!G43,'Table 3.30'!G43,'Table 3.31'!G43,'Table 3.32'!G43,)</f>
        <v>95</v>
      </c>
      <c r="H43" s="142">
        <f t="shared" si="13"/>
        <v>474</v>
      </c>
      <c r="I43" s="535">
        <f t="shared" ref="I43" si="18">SUM(H43:H44)</f>
        <v>1030</v>
      </c>
    </row>
    <row r="44" spans="1:9">
      <c r="A44" s="536"/>
      <c r="B44" s="140" t="s">
        <v>37</v>
      </c>
      <c r="C44" s="144">
        <f>SUM('Table 3.25'!C45,'Table 3.26'!D44,'Table 3.27'!C44,'Table 3.28'!C44,'Table 3.29'!C44,'Table 3.30'!C44,'Table 3.31'!C44,'Table 3.32'!C44,)</f>
        <v>2</v>
      </c>
      <c r="D44" s="144">
        <f>SUM('Table 3.25'!D45,'Table 3.26'!E44,'Table 3.27'!D44,'Table 3.28'!D44,'Table 3.29'!D44,'Table 3.30'!D44,'Table 3.31'!D44,'Table 3.32'!D44,)</f>
        <v>18</v>
      </c>
      <c r="E44" s="144">
        <f>SUM('Table 3.25'!E45,'Table 3.26'!F44,'Table 3.27'!E44,'Table 3.28'!E44,'Table 3.29'!E44,'Table 3.30'!E44,'Table 3.31'!E44,'Table 3.32'!E44,)</f>
        <v>71</v>
      </c>
      <c r="F44" s="144">
        <f>SUM('Table 3.25'!F45,'Table 3.26'!G44,'Table 3.27'!F44,'Table 3.28'!F44,'Table 3.29'!F44,'Table 3.30'!F44,'Table 3.31'!F44,'Table 3.32'!F44,)</f>
        <v>299</v>
      </c>
      <c r="G44" s="144">
        <f>SUM('Table 3.25'!G45,'Table 3.26'!H44,'Table 3.27'!G44,'Table 3.28'!G44,'Table 3.29'!G44,'Table 3.30'!G44,'Table 3.31'!G44,'Table 3.32'!G44,)</f>
        <v>166</v>
      </c>
      <c r="H44" s="144">
        <f t="shared" si="13"/>
        <v>556</v>
      </c>
      <c r="I44" s="535"/>
    </row>
    <row r="45" spans="1:9">
      <c r="A45" s="536" t="s">
        <v>211</v>
      </c>
      <c r="B45" s="141" t="s">
        <v>36</v>
      </c>
      <c r="C45" s="142">
        <f>SUM('Table 3.25'!C46,'Table 3.26'!D45,'Table 3.27'!C45,'Table 3.28'!C45,'Table 3.29'!C45,'Table 3.30'!C45,'Table 3.31'!C45,'Table 3.32'!C45,)</f>
        <v>0</v>
      </c>
      <c r="D45" s="142">
        <f>SUM('Table 3.25'!D46,'Table 3.26'!E45,'Table 3.27'!D45,'Table 3.28'!D45,'Table 3.29'!D45,'Table 3.30'!D45,'Table 3.31'!D45,'Table 3.32'!D45,)</f>
        <v>12</v>
      </c>
      <c r="E45" s="142">
        <f>SUM('Table 3.25'!E46,'Table 3.26'!F45,'Table 3.27'!E45,'Table 3.28'!E45,'Table 3.29'!E45,'Table 3.30'!E45,'Table 3.31'!E45,'Table 3.32'!E45,)</f>
        <v>37</v>
      </c>
      <c r="F45" s="142">
        <f>SUM('Table 3.25'!F46,'Table 3.26'!G45,'Table 3.27'!F45,'Table 3.28'!F45,'Table 3.29'!F45,'Table 3.30'!F45,'Table 3.31'!F45,'Table 3.32'!F45,)</f>
        <v>108</v>
      </c>
      <c r="G45" s="142">
        <f>SUM('Table 3.25'!G46,'Table 3.26'!H45,'Table 3.27'!G45,'Table 3.28'!G45,'Table 3.29'!G45,'Table 3.30'!G45,'Table 3.31'!G45,'Table 3.32'!G45,)</f>
        <v>218</v>
      </c>
      <c r="H45" s="142">
        <f t="shared" si="13"/>
        <v>375</v>
      </c>
      <c r="I45" s="535">
        <f>SUM(H45:H46)</f>
        <v>767</v>
      </c>
    </row>
    <row r="46" spans="1:9">
      <c r="A46" s="536"/>
      <c r="B46" s="140" t="s">
        <v>37</v>
      </c>
      <c r="C46" s="144">
        <f>SUM('Table 3.25'!C47,'Table 3.26'!D46,'Table 3.27'!C46,'Table 3.28'!C46,'Table 3.29'!C46,'Table 3.30'!C46,'Table 3.31'!C46,'Table 3.32'!C46,)</f>
        <v>0</v>
      </c>
      <c r="D46" s="144">
        <f>SUM('Table 3.25'!D47,'Table 3.26'!E46,'Table 3.27'!D46,'Table 3.28'!D46,'Table 3.29'!D46,'Table 3.30'!D46,'Table 3.31'!D46,'Table 3.32'!D46,)</f>
        <v>2</v>
      </c>
      <c r="E46" s="144">
        <f>SUM('Table 3.25'!E47,'Table 3.26'!F46,'Table 3.27'!E46,'Table 3.28'!E46,'Table 3.29'!E46,'Table 3.30'!E46,'Table 3.31'!E46,'Table 3.32'!E46,)</f>
        <v>20</v>
      </c>
      <c r="F46" s="144">
        <f>SUM('Table 3.25'!F47,'Table 3.26'!G46,'Table 3.27'!F46,'Table 3.28'!F46,'Table 3.29'!F46,'Table 3.30'!F46,'Table 3.31'!F46,'Table 3.32'!F46,)</f>
        <v>93</v>
      </c>
      <c r="G46" s="144">
        <f>SUM('Table 3.25'!G47,'Table 3.26'!H46,'Table 3.27'!G46,'Table 3.28'!G46,'Table 3.29'!G46,'Table 3.30'!G46,'Table 3.31'!G46,'Table 3.32'!G46,)</f>
        <v>277</v>
      </c>
      <c r="H46" s="144">
        <f t="shared" si="13"/>
        <v>392</v>
      </c>
      <c r="I46" s="535"/>
    </row>
    <row r="47" spans="1:9">
      <c r="A47" s="536" t="s">
        <v>212</v>
      </c>
      <c r="B47" s="141" t="s">
        <v>36</v>
      </c>
      <c r="C47" s="142">
        <f>SUM('Table 3.25'!C48,'Table 3.26'!D47,'Table 3.27'!C47,'Table 3.28'!C47,'Table 3.29'!C47,'Table 3.30'!C47,'Table 3.31'!C47,'Table 3.32'!C47,)</f>
        <v>0</v>
      </c>
      <c r="D47" s="142">
        <f>SUM('Table 3.25'!D48,'Table 3.26'!E47,'Table 3.27'!D47,'Table 3.28'!D47,'Table 3.29'!D47,'Table 3.30'!D47,'Table 3.31'!D47,'Table 3.32'!D47,)</f>
        <v>0</v>
      </c>
      <c r="E47" s="142">
        <f>SUM('Table 3.25'!E48,'Table 3.26'!F47,'Table 3.27'!E47,'Table 3.28'!E47,'Table 3.29'!E47,'Table 3.30'!E47,'Table 3.31'!E47,'Table 3.32'!E47,)</f>
        <v>12</v>
      </c>
      <c r="F47" s="142">
        <f>SUM('Table 3.25'!F48,'Table 3.26'!G47,'Table 3.27'!F47,'Table 3.28'!F47,'Table 3.29'!F47,'Table 3.30'!F47,'Table 3.31'!F47,'Table 3.32'!F47,)</f>
        <v>30</v>
      </c>
      <c r="G47" s="142">
        <f>SUM('Table 3.25'!G48,'Table 3.26'!H47,'Table 3.27'!G47,'Table 3.28'!G47,'Table 3.29'!G47,'Table 3.30'!G47,'Table 3.31'!G47,'Table 3.32'!G47,)</f>
        <v>68</v>
      </c>
      <c r="H47" s="142">
        <f t="shared" si="13"/>
        <v>110</v>
      </c>
      <c r="I47" s="535">
        <f t="shared" ref="I47" si="19">SUM(H47:H48)</f>
        <v>214</v>
      </c>
    </row>
    <row r="48" spans="1:9">
      <c r="A48" s="536"/>
      <c r="B48" s="140" t="s">
        <v>37</v>
      </c>
      <c r="C48" s="144">
        <f>SUM('Table 3.25'!C49,'Table 3.26'!D48,'Table 3.27'!C48,'Table 3.28'!C48,'Table 3.29'!C48,'Table 3.30'!C48,'Table 3.31'!C48,'Table 3.32'!C48,)</f>
        <v>0</v>
      </c>
      <c r="D48" s="144">
        <f>SUM('Table 3.25'!D49,'Table 3.26'!E48,'Table 3.27'!D48,'Table 3.28'!D48,'Table 3.29'!D48,'Table 3.30'!D48,'Table 3.31'!D48,'Table 3.32'!D48,)</f>
        <v>1</v>
      </c>
      <c r="E48" s="144">
        <f>SUM('Table 3.25'!E49,'Table 3.26'!F48,'Table 3.27'!E48,'Table 3.28'!E48,'Table 3.29'!E48,'Table 3.30'!E48,'Table 3.31'!E48,'Table 3.32'!E48,)</f>
        <v>4</v>
      </c>
      <c r="F48" s="144">
        <f>SUM('Table 3.25'!F49,'Table 3.26'!G48,'Table 3.27'!F48,'Table 3.28'!F48,'Table 3.29'!F48,'Table 3.30'!F48,'Table 3.31'!F48,'Table 3.32'!F48,)</f>
        <v>32</v>
      </c>
      <c r="G48" s="144">
        <f>SUM('Table 3.25'!G49,'Table 3.26'!H48,'Table 3.27'!G48,'Table 3.28'!G48,'Table 3.29'!G48,'Table 3.30'!G48,'Table 3.31'!G48,'Table 3.32'!G48,)</f>
        <v>67</v>
      </c>
      <c r="H48" s="144">
        <f t="shared" si="13"/>
        <v>104</v>
      </c>
      <c r="I48" s="535"/>
    </row>
    <row r="49" spans="1:9">
      <c r="A49" s="536" t="s">
        <v>213</v>
      </c>
      <c r="B49" s="141" t="s">
        <v>36</v>
      </c>
      <c r="C49" s="142">
        <f>SUM('Table 3.25'!C50,'Table 3.26'!D49,'Table 3.27'!C49,'Table 3.28'!C49,'Table 3.29'!C49,'Table 3.30'!C49,'Table 3.31'!C49,'Table 3.32'!C49,)</f>
        <v>0</v>
      </c>
      <c r="D49" s="142">
        <f>SUM('Table 3.25'!D50,'Table 3.26'!E49,'Table 3.27'!D49,'Table 3.28'!D49,'Table 3.29'!D49,'Table 3.30'!D49,'Table 3.31'!D49,'Table 3.32'!D49,)</f>
        <v>0</v>
      </c>
      <c r="E49" s="142">
        <f>SUM('Table 3.25'!E50,'Table 3.26'!F49,'Table 3.27'!E49,'Table 3.28'!E49,'Table 3.29'!E49,'Table 3.30'!E49,'Table 3.31'!E49,'Table 3.32'!E49,)</f>
        <v>0</v>
      </c>
      <c r="F49" s="142">
        <f>SUM('Table 3.25'!F50,'Table 3.26'!G49,'Table 3.27'!F49,'Table 3.28'!F49,'Table 3.29'!F49,'Table 3.30'!F49,'Table 3.31'!F49,'Table 3.32'!F49,)</f>
        <v>11</v>
      </c>
      <c r="G49" s="142">
        <f>SUM('Table 3.25'!G50,'Table 3.26'!H49,'Table 3.27'!G49,'Table 3.28'!G49,'Table 3.29'!G49,'Table 3.30'!G49,'Table 3.31'!G49,'Table 3.32'!G49,)</f>
        <v>32</v>
      </c>
      <c r="H49" s="142">
        <f t="shared" si="13"/>
        <v>43</v>
      </c>
      <c r="I49" s="535">
        <f t="shared" ref="I49" si="20">SUM(H49:H50)</f>
        <v>71</v>
      </c>
    </row>
    <row r="50" spans="1:9">
      <c r="A50" s="536"/>
      <c r="B50" s="140" t="s">
        <v>37</v>
      </c>
      <c r="C50" s="144">
        <f>SUM('Table 3.25'!C51,'Table 3.26'!D50,'Table 3.27'!C50,'Table 3.28'!C50,'Table 3.29'!C50,'Table 3.30'!C50,'Table 3.31'!C50,'Table 3.32'!C50,)</f>
        <v>0</v>
      </c>
      <c r="D50" s="144">
        <f>SUM('Table 3.25'!D51,'Table 3.26'!E50,'Table 3.27'!D50,'Table 3.28'!D50,'Table 3.29'!D50,'Table 3.30'!D50,'Table 3.31'!D50,'Table 3.32'!D50,)</f>
        <v>0</v>
      </c>
      <c r="E50" s="144">
        <f>SUM('Table 3.25'!E51,'Table 3.26'!F50,'Table 3.27'!E50,'Table 3.28'!E50,'Table 3.29'!E50,'Table 3.30'!E50,'Table 3.31'!E50,'Table 3.32'!E50,)</f>
        <v>1</v>
      </c>
      <c r="F50" s="144">
        <f>SUM('Table 3.25'!F51,'Table 3.26'!G50,'Table 3.27'!F50,'Table 3.28'!F50,'Table 3.29'!F50,'Table 3.30'!F50,'Table 3.31'!F50,'Table 3.32'!F50,)</f>
        <v>7</v>
      </c>
      <c r="G50" s="144">
        <f>SUM('Table 3.25'!G51,'Table 3.26'!H50,'Table 3.27'!G50,'Table 3.28'!G50,'Table 3.29'!G50,'Table 3.30'!G50,'Table 3.31'!G50,'Table 3.32'!G50,)</f>
        <v>20</v>
      </c>
      <c r="H50" s="144">
        <f t="shared" si="13"/>
        <v>28</v>
      </c>
      <c r="I50" s="535"/>
    </row>
    <row r="51" spans="1:9">
      <c r="A51" s="536" t="s">
        <v>214</v>
      </c>
      <c r="B51" s="141" t="s">
        <v>36</v>
      </c>
      <c r="C51" s="142">
        <f>SUM('Table 3.25'!C52,'Table 3.26'!D51,'Table 3.27'!C51,'Table 3.28'!C51,'Table 3.29'!C51,'Table 3.30'!C51,'Table 3.31'!C51,'Table 3.32'!C51,)</f>
        <v>0</v>
      </c>
      <c r="D51" s="142">
        <f>SUM('Table 3.25'!D52,'Table 3.26'!E51,'Table 3.27'!D51,'Table 3.28'!D51,'Table 3.29'!D51,'Table 3.30'!D51,'Table 3.31'!D51,'Table 3.32'!D51,)</f>
        <v>0</v>
      </c>
      <c r="E51" s="142">
        <f>SUM('Table 3.25'!E52,'Table 3.26'!F51,'Table 3.27'!E51,'Table 3.28'!E51,'Table 3.29'!E51,'Table 3.30'!E51,'Table 3.31'!E51,'Table 3.32'!E51,)</f>
        <v>0</v>
      </c>
      <c r="F51" s="142">
        <f>SUM('Table 3.25'!F52,'Table 3.26'!G51,'Table 3.27'!F51,'Table 3.28'!F51,'Table 3.29'!F51,'Table 3.30'!F51,'Table 3.31'!F51,'Table 3.32'!F51,)</f>
        <v>0</v>
      </c>
      <c r="G51" s="142">
        <f>SUM('Table 3.25'!G52,'Table 3.26'!H51,'Table 3.27'!G51,'Table 3.28'!G51,'Table 3.29'!G51,'Table 3.30'!G51,'Table 3.31'!G51,'Table 3.32'!G51,)</f>
        <v>3</v>
      </c>
      <c r="H51" s="142">
        <f t="shared" si="13"/>
        <v>3</v>
      </c>
      <c r="I51" s="535">
        <f t="shared" ref="I51" si="21">SUM(H51:H52)</f>
        <v>10</v>
      </c>
    </row>
    <row r="52" spans="1:9">
      <c r="A52" s="536"/>
      <c r="B52" s="140" t="s">
        <v>37</v>
      </c>
      <c r="C52" s="144">
        <f>SUM('Table 3.25'!C53,'Table 3.26'!D52,'Table 3.27'!C52,'Table 3.28'!C52,'Table 3.29'!C52,'Table 3.30'!C52,'Table 3.31'!C52,'Table 3.32'!C52,)</f>
        <v>0</v>
      </c>
      <c r="D52" s="144">
        <f>SUM('Table 3.25'!D53,'Table 3.26'!E52,'Table 3.27'!D52,'Table 3.28'!D52,'Table 3.29'!D52,'Table 3.30'!D52,'Table 3.31'!D52,'Table 3.32'!D52,)</f>
        <v>0</v>
      </c>
      <c r="E52" s="144">
        <f>SUM('Table 3.25'!E53,'Table 3.26'!F52,'Table 3.27'!E52,'Table 3.28'!E52,'Table 3.29'!E52,'Table 3.30'!E52,'Table 3.31'!E52,'Table 3.32'!E52,)</f>
        <v>0</v>
      </c>
      <c r="F52" s="144">
        <f>SUM('Table 3.25'!F53,'Table 3.26'!G52,'Table 3.27'!F52,'Table 3.28'!F52,'Table 3.29'!F52,'Table 3.30'!F52,'Table 3.31'!F52,'Table 3.32'!F52,)</f>
        <v>1</v>
      </c>
      <c r="G52" s="144">
        <f>SUM('Table 3.25'!G53,'Table 3.26'!H52,'Table 3.27'!G52,'Table 3.28'!G52,'Table 3.29'!G52,'Table 3.30'!G52,'Table 3.31'!G52,'Table 3.32'!G52,)</f>
        <v>6</v>
      </c>
      <c r="H52" s="144">
        <f t="shared" si="13"/>
        <v>7</v>
      </c>
      <c r="I52" s="535"/>
    </row>
    <row r="53" spans="1:9">
      <c r="A53" s="536" t="s">
        <v>216</v>
      </c>
      <c r="B53" s="141" t="s">
        <v>36</v>
      </c>
      <c r="C53" s="142">
        <f>SUM('Table 3.25'!C54,'Table 3.26'!D53,'Table 3.27'!C53,'Table 3.28'!C53,'Table 3.29'!C53,'Table 3.30'!C53,'Table 3.31'!C53,'Table 3.32'!C53,)</f>
        <v>0</v>
      </c>
      <c r="D53" s="142">
        <f>SUM('Table 3.25'!D54,'Table 3.26'!E53,'Table 3.27'!D53,'Table 3.28'!D53,'Table 3.29'!D53,'Table 3.30'!D53,'Table 3.31'!D53,'Table 3.32'!D53,)</f>
        <v>0</v>
      </c>
      <c r="E53" s="142">
        <f>SUM('Table 3.25'!E54,'Table 3.26'!F53,'Table 3.27'!E53,'Table 3.28'!E53,'Table 3.29'!E53,'Table 3.30'!E53,'Table 3.31'!E53,'Table 3.32'!E53,)</f>
        <v>0</v>
      </c>
      <c r="F53" s="142">
        <f>SUM('Table 3.25'!F54,'Table 3.26'!G53,'Table 3.27'!F53,'Table 3.28'!F53,'Table 3.29'!F53,'Table 3.30'!F53,'Table 3.31'!F53,'Table 3.32'!F53,)</f>
        <v>0</v>
      </c>
      <c r="G53" s="142">
        <f>SUM('Table 3.25'!G54,'Table 3.26'!H53,'Table 3.27'!G53,'Table 3.28'!G53,'Table 3.29'!G53,'Table 3.30'!G53,'Table 3.31'!G53,'Table 3.32'!G53,)</f>
        <v>0</v>
      </c>
      <c r="H53" s="142">
        <f t="shared" si="13"/>
        <v>0</v>
      </c>
      <c r="I53" s="535">
        <f t="shared" ref="I53" si="22">SUM(H53:H54)</f>
        <v>0</v>
      </c>
    </row>
    <row r="54" spans="1:9">
      <c r="A54" s="536"/>
      <c r="B54" s="140" t="s">
        <v>37</v>
      </c>
      <c r="C54" s="144">
        <f>SUM('Table 3.25'!C55,'Table 3.26'!D54,'Table 3.27'!C54,'Table 3.28'!C54,'Table 3.29'!C54,'Table 3.30'!C54,'Table 3.31'!C54,'Table 3.32'!C54,)</f>
        <v>0</v>
      </c>
      <c r="D54" s="144">
        <f>SUM('Table 3.25'!D55,'Table 3.26'!E54,'Table 3.27'!D54,'Table 3.28'!D54,'Table 3.29'!D54,'Table 3.30'!D54,'Table 3.31'!D54,'Table 3.32'!D54,)</f>
        <v>0</v>
      </c>
      <c r="E54" s="144">
        <f>SUM('Table 3.25'!E55,'Table 3.26'!F54,'Table 3.27'!E54,'Table 3.28'!E54,'Table 3.29'!E54,'Table 3.30'!E54,'Table 3.31'!E54,'Table 3.32'!E54,)</f>
        <v>0</v>
      </c>
      <c r="F54" s="144">
        <f>SUM('Table 3.25'!F55,'Table 3.26'!G54,'Table 3.27'!F54,'Table 3.28'!F54,'Table 3.29'!F54,'Table 3.30'!F54,'Table 3.31'!F54,'Table 3.32'!F54,)</f>
        <v>0</v>
      </c>
      <c r="G54" s="144">
        <f>SUM('Table 3.25'!G55,'Table 3.26'!H54,'Table 3.27'!G54,'Table 3.28'!G54,'Table 3.29'!G54,'Table 3.30'!G54,'Table 3.31'!G54,'Table 3.32'!G54,)</f>
        <v>0</v>
      </c>
      <c r="H54" s="144">
        <f t="shared" si="13"/>
        <v>0</v>
      </c>
      <c r="I54" s="535"/>
    </row>
    <row r="55" spans="1:9">
      <c r="A55" s="534" t="s">
        <v>3</v>
      </c>
      <c r="B55" s="141" t="s">
        <v>36</v>
      </c>
      <c r="C55" s="142">
        <f>SUM(C33,C35,C37,C39,C41,C43,C45,C47,C49,C51,C53,)</f>
        <v>538</v>
      </c>
      <c r="D55" s="142">
        <f t="shared" ref="D55:H56" si="23">SUM(D33,D35,D37,D39,D41,D43,D45,D47,D49,D51,D53,)</f>
        <v>495</v>
      </c>
      <c r="E55" s="142">
        <f t="shared" si="23"/>
        <v>540</v>
      </c>
      <c r="F55" s="142">
        <f t="shared" si="23"/>
        <v>483</v>
      </c>
      <c r="G55" s="142">
        <f t="shared" si="23"/>
        <v>417</v>
      </c>
      <c r="H55" s="142">
        <f t="shared" si="23"/>
        <v>2473</v>
      </c>
      <c r="I55" s="535">
        <f>SUM(H55:H56)</f>
        <v>5482</v>
      </c>
    </row>
    <row r="56" spans="1:9">
      <c r="A56" s="534"/>
      <c r="B56" s="140" t="s">
        <v>37</v>
      </c>
      <c r="C56" s="144">
        <f>SUM(C34,C36,C38,C40,C42,C44,C46,C48,C50,C52,C54,)</f>
        <v>576</v>
      </c>
      <c r="D56" s="144">
        <f t="shared" si="23"/>
        <v>642</v>
      </c>
      <c r="E56" s="144">
        <f t="shared" si="23"/>
        <v>631</v>
      </c>
      <c r="F56" s="144">
        <f t="shared" si="23"/>
        <v>621</v>
      </c>
      <c r="G56" s="144">
        <f t="shared" si="23"/>
        <v>539</v>
      </c>
      <c r="H56" s="144">
        <f t="shared" si="23"/>
        <v>3009</v>
      </c>
      <c r="I56" s="535"/>
    </row>
    <row r="57" spans="1:9">
      <c r="A57" s="534"/>
      <c r="B57" s="145" t="s">
        <v>38</v>
      </c>
      <c r="C57" s="143">
        <f>SUM(C55:C56)</f>
        <v>1114</v>
      </c>
      <c r="D57" s="143">
        <f t="shared" ref="D57:H57" si="24">SUM(D55:D56)</f>
        <v>1137</v>
      </c>
      <c r="E57" s="143">
        <f t="shared" si="24"/>
        <v>1171</v>
      </c>
      <c r="F57" s="143">
        <f t="shared" si="24"/>
        <v>1104</v>
      </c>
      <c r="G57" s="143">
        <f t="shared" si="24"/>
        <v>956</v>
      </c>
      <c r="H57" s="143">
        <f t="shared" si="24"/>
        <v>5482</v>
      </c>
      <c r="I57" s="93"/>
    </row>
    <row r="58" spans="1:9">
      <c r="A58" s="94"/>
      <c r="B58" s="94"/>
      <c r="C58" s="95"/>
      <c r="D58" s="95"/>
      <c r="E58" s="95"/>
      <c r="F58" s="95"/>
      <c r="G58" s="95"/>
      <c r="H58" s="96"/>
      <c r="I58" s="97"/>
    </row>
    <row r="59" spans="1:9">
      <c r="A59" s="537" t="s">
        <v>247</v>
      </c>
      <c r="B59" s="537"/>
      <c r="C59" s="537"/>
      <c r="D59" s="537"/>
      <c r="E59" s="537"/>
      <c r="F59" s="537"/>
      <c r="G59" s="537"/>
      <c r="H59" s="537"/>
      <c r="I59" s="537"/>
    </row>
    <row r="60" spans="1:9">
      <c r="A60" s="148" t="s">
        <v>132</v>
      </c>
      <c r="B60" s="148" t="s">
        <v>111</v>
      </c>
      <c r="C60" s="149" t="s">
        <v>205</v>
      </c>
      <c r="D60" s="149" t="s">
        <v>206</v>
      </c>
      <c r="E60" s="149" t="s">
        <v>207</v>
      </c>
      <c r="F60" s="149" t="s">
        <v>208</v>
      </c>
      <c r="G60" s="149" t="s">
        <v>209</v>
      </c>
      <c r="H60" s="149" t="s">
        <v>140</v>
      </c>
      <c r="I60" s="149" t="s">
        <v>3</v>
      </c>
    </row>
    <row r="61" spans="1:9">
      <c r="A61" s="512" t="s">
        <v>210</v>
      </c>
      <c r="B61" s="104" t="s">
        <v>36</v>
      </c>
      <c r="C61" s="105">
        <f>SUM(C5,C33,)</f>
        <v>64</v>
      </c>
      <c r="D61" s="105">
        <f t="shared" ref="D61:G61" si="25">SUM(D5,D33,)</f>
        <v>0</v>
      </c>
      <c r="E61" s="105">
        <f t="shared" si="25"/>
        <v>0</v>
      </c>
      <c r="F61" s="105">
        <f t="shared" si="25"/>
        <v>0</v>
      </c>
      <c r="G61" s="105">
        <f t="shared" si="25"/>
        <v>0</v>
      </c>
      <c r="H61" s="105">
        <f>SUM(B61:G61)</f>
        <v>64</v>
      </c>
      <c r="I61" s="535">
        <f>SUM(H61:H62)</f>
        <v>168</v>
      </c>
    </row>
    <row r="62" spans="1:9">
      <c r="A62" s="512"/>
      <c r="B62" s="82" t="s">
        <v>37</v>
      </c>
      <c r="C62" s="85">
        <f t="shared" ref="C62:G77" si="26">SUM(C6,C34,)</f>
        <v>102</v>
      </c>
      <c r="D62" s="85">
        <f t="shared" si="26"/>
        <v>2</v>
      </c>
      <c r="E62" s="85">
        <f t="shared" si="26"/>
        <v>0</v>
      </c>
      <c r="F62" s="85">
        <f t="shared" si="26"/>
        <v>0</v>
      </c>
      <c r="G62" s="85">
        <f t="shared" si="26"/>
        <v>0</v>
      </c>
      <c r="H62" s="85">
        <f t="shared" ref="H62:H82" si="27">SUM(B62:G62)</f>
        <v>104</v>
      </c>
      <c r="I62" s="535"/>
    </row>
    <row r="63" spans="1:9">
      <c r="A63" s="512" t="s">
        <v>148</v>
      </c>
      <c r="B63" s="104" t="s">
        <v>36</v>
      </c>
      <c r="C63" s="105">
        <f t="shared" si="26"/>
        <v>783</v>
      </c>
      <c r="D63" s="105">
        <f t="shared" si="26"/>
        <v>14</v>
      </c>
      <c r="E63" s="105">
        <f t="shared" si="26"/>
        <v>2</v>
      </c>
      <c r="F63" s="105">
        <f t="shared" si="26"/>
        <v>0</v>
      </c>
      <c r="G63" s="105">
        <f t="shared" si="26"/>
        <v>0</v>
      </c>
      <c r="H63" s="105">
        <f t="shared" si="27"/>
        <v>799</v>
      </c>
      <c r="I63" s="535">
        <f t="shared" ref="I63" si="28">SUM(H63:H64)</f>
        <v>1822</v>
      </c>
    </row>
    <row r="64" spans="1:9">
      <c r="A64" s="512"/>
      <c r="B64" s="82" t="s">
        <v>37</v>
      </c>
      <c r="C64" s="85">
        <f t="shared" si="26"/>
        <v>985</v>
      </c>
      <c r="D64" s="85">
        <f t="shared" si="26"/>
        <v>37</v>
      </c>
      <c r="E64" s="85">
        <f t="shared" si="26"/>
        <v>1</v>
      </c>
      <c r="F64" s="85">
        <f t="shared" si="26"/>
        <v>0</v>
      </c>
      <c r="G64" s="85">
        <f t="shared" si="26"/>
        <v>0</v>
      </c>
      <c r="H64" s="85">
        <f t="shared" si="27"/>
        <v>1023</v>
      </c>
      <c r="I64" s="535"/>
    </row>
    <row r="65" spans="1:9">
      <c r="A65" s="512" t="s">
        <v>149</v>
      </c>
      <c r="B65" s="104" t="s">
        <v>36</v>
      </c>
      <c r="C65" s="105">
        <f t="shared" si="26"/>
        <v>2300</v>
      </c>
      <c r="D65" s="105">
        <f t="shared" si="26"/>
        <v>744</v>
      </c>
      <c r="E65" s="105">
        <f t="shared" si="26"/>
        <v>15</v>
      </c>
      <c r="F65" s="105">
        <f t="shared" si="26"/>
        <v>0</v>
      </c>
      <c r="G65" s="105">
        <f t="shared" si="26"/>
        <v>0</v>
      </c>
      <c r="H65" s="105">
        <f t="shared" si="27"/>
        <v>3059</v>
      </c>
      <c r="I65" s="535">
        <f t="shared" ref="I65" si="29">SUM(H65:H66)</f>
        <v>6549</v>
      </c>
    </row>
    <row r="66" spans="1:9">
      <c r="A66" s="512"/>
      <c r="B66" s="82" t="s">
        <v>37</v>
      </c>
      <c r="C66" s="85">
        <f t="shared" si="26"/>
        <v>2401</v>
      </c>
      <c r="D66" s="85">
        <f t="shared" si="26"/>
        <v>1031</v>
      </c>
      <c r="E66" s="85">
        <f t="shared" si="26"/>
        <v>58</v>
      </c>
      <c r="F66" s="85">
        <f t="shared" si="26"/>
        <v>0</v>
      </c>
      <c r="G66" s="85">
        <f t="shared" si="26"/>
        <v>0</v>
      </c>
      <c r="H66" s="85">
        <f t="shared" si="27"/>
        <v>3490</v>
      </c>
      <c r="I66" s="535"/>
    </row>
    <row r="67" spans="1:9">
      <c r="A67" s="512" t="s">
        <v>150</v>
      </c>
      <c r="B67" s="104" t="s">
        <v>36</v>
      </c>
      <c r="C67" s="105">
        <f t="shared" si="26"/>
        <v>816</v>
      </c>
      <c r="D67" s="105">
        <f t="shared" si="26"/>
        <v>2186</v>
      </c>
      <c r="E67" s="105">
        <f t="shared" si="26"/>
        <v>742</v>
      </c>
      <c r="F67" s="105">
        <f t="shared" si="26"/>
        <v>10</v>
      </c>
      <c r="G67" s="105">
        <f t="shared" si="26"/>
        <v>2</v>
      </c>
      <c r="H67" s="105">
        <f t="shared" si="27"/>
        <v>3756</v>
      </c>
      <c r="I67" s="535">
        <f t="shared" ref="I67" si="30">SUM(H67:H68)</f>
        <v>7536</v>
      </c>
    </row>
    <row r="68" spans="1:9">
      <c r="A68" s="512"/>
      <c r="B68" s="82" t="s">
        <v>37</v>
      </c>
      <c r="C68" s="85">
        <f t="shared" si="26"/>
        <v>461</v>
      </c>
      <c r="D68" s="85">
        <f t="shared" si="26"/>
        <v>2272</v>
      </c>
      <c r="E68" s="85">
        <f t="shared" si="26"/>
        <v>990</v>
      </c>
      <c r="F68" s="85">
        <f t="shared" si="26"/>
        <v>56</v>
      </c>
      <c r="G68" s="85">
        <f t="shared" si="26"/>
        <v>1</v>
      </c>
      <c r="H68" s="85">
        <f t="shared" si="27"/>
        <v>3780</v>
      </c>
      <c r="I68" s="535"/>
    </row>
    <row r="69" spans="1:9">
      <c r="A69" s="512" t="s">
        <v>151</v>
      </c>
      <c r="B69" s="104" t="s">
        <v>36</v>
      </c>
      <c r="C69" s="105">
        <f t="shared" si="26"/>
        <v>200</v>
      </c>
      <c r="D69" s="105">
        <f t="shared" si="26"/>
        <v>948</v>
      </c>
      <c r="E69" s="105">
        <f t="shared" si="26"/>
        <v>1972</v>
      </c>
      <c r="F69" s="105">
        <f t="shared" si="26"/>
        <v>597</v>
      </c>
      <c r="G69" s="105">
        <f t="shared" si="26"/>
        <v>6</v>
      </c>
      <c r="H69" s="105">
        <f t="shared" si="27"/>
        <v>3723</v>
      </c>
      <c r="I69" s="535">
        <f t="shared" ref="I69" si="31">SUM(H69:H70)</f>
        <v>7599</v>
      </c>
    </row>
    <row r="70" spans="1:9">
      <c r="A70" s="512"/>
      <c r="B70" s="82" t="s">
        <v>37</v>
      </c>
      <c r="C70" s="85">
        <f t="shared" si="26"/>
        <v>70</v>
      </c>
      <c r="D70" s="85">
        <f t="shared" si="26"/>
        <v>546</v>
      </c>
      <c r="E70" s="85">
        <f t="shared" si="26"/>
        <v>2215</v>
      </c>
      <c r="F70" s="85">
        <f t="shared" si="26"/>
        <v>972</v>
      </c>
      <c r="G70" s="85">
        <f t="shared" si="26"/>
        <v>73</v>
      </c>
      <c r="H70" s="85">
        <f t="shared" si="27"/>
        <v>3876</v>
      </c>
      <c r="I70" s="535"/>
    </row>
    <row r="71" spans="1:9">
      <c r="A71" s="512" t="s">
        <v>152</v>
      </c>
      <c r="B71" s="104" t="s">
        <v>36</v>
      </c>
      <c r="C71" s="105">
        <f t="shared" si="26"/>
        <v>39</v>
      </c>
      <c r="D71" s="105">
        <f t="shared" si="26"/>
        <v>312</v>
      </c>
      <c r="E71" s="105">
        <f t="shared" si="26"/>
        <v>927</v>
      </c>
      <c r="F71" s="105">
        <f t="shared" si="26"/>
        <v>1938</v>
      </c>
      <c r="G71" s="105">
        <f t="shared" si="26"/>
        <v>524</v>
      </c>
      <c r="H71" s="105">
        <f t="shared" si="27"/>
        <v>3740</v>
      </c>
      <c r="I71" s="535">
        <f t="shared" ref="I71" si="32">SUM(H71:H72)</f>
        <v>7322</v>
      </c>
    </row>
    <row r="72" spans="1:9">
      <c r="A72" s="512"/>
      <c r="B72" s="82" t="s">
        <v>37</v>
      </c>
      <c r="C72" s="85">
        <f t="shared" si="26"/>
        <v>12</v>
      </c>
      <c r="D72" s="85">
        <f t="shared" si="26"/>
        <v>129</v>
      </c>
      <c r="E72" s="85">
        <f t="shared" si="26"/>
        <v>565</v>
      </c>
      <c r="F72" s="85">
        <f t="shared" si="26"/>
        <v>1928</v>
      </c>
      <c r="G72" s="85">
        <f t="shared" si="26"/>
        <v>948</v>
      </c>
      <c r="H72" s="85">
        <f t="shared" si="27"/>
        <v>3582</v>
      </c>
      <c r="I72" s="535"/>
    </row>
    <row r="73" spans="1:9">
      <c r="A73" s="512" t="s">
        <v>211</v>
      </c>
      <c r="B73" s="104" t="s">
        <v>36</v>
      </c>
      <c r="C73" s="105">
        <f t="shared" si="26"/>
        <v>9</v>
      </c>
      <c r="D73" s="105">
        <f t="shared" si="26"/>
        <v>122</v>
      </c>
      <c r="E73" s="105">
        <f t="shared" si="26"/>
        <v>348</v>
      </c>
      <c r="F73" s="105">
        <f t="shared" si="26"/>
        <v>981</v>
      </c>
      <c r="G73" s="105">
        <f t="shared" si="26"/>
        <v>1830</v>
      </c>
      <c r="H73" s="105">
        <f t="shared" si="27"/>
        <v>3290</v>
      </c>
      <c r="I73" s="535">
        <f>SUM(H73:H74)</f>
        <v>6069</v>
      </c>
    </row>
    <row r="74" spans="1:9">
      <c r="A74" s="512"/>
      <c r="B74" s="82" t="s">
        <v>37</v>
      </c>
      <c r="C74" s="85">
        <f t="shared" si="26"/>
        <v>2</v>
      </c>
      <c r="D74" s="85">
        <f t="shared" si="26"/>
        <v>33</v>
      </c>
      <c r="E74" s="85">
        <f t="shared" si="26"/>
        <v>198</v>
      </c>
      <c r="F74" s="85">
        <f t="shared" si="26"/>
        <v>708</v>
      </c>
      <c r="G74" s="85">
        <f t="shared" si="26"/>
        <v>1838</v>
      </c>
      <c r="H74" s="85">
        <f t="shared" si="27"/>
        <v>2779</v>
      </c>
      <c r="I74" s="535"/>
    </row>
    <row r="75" spans="1:9">
      <c r="A75" s="512" t="s">
        <v>212</v>
      </c>
      <c r="B75" s="104" t="s">
        <v>36</v>
      </c>
      <c r="C75" s="105">
        <f t="shared" si="26"/>
        <v>0</v>
      </c>
      <c r="D75" s="105">
        <f t="shared" si="26"/>
        <v>19</v>
      </c>
      <c r="E75" s="105">
        <f t="shared" si="26"/>
        <v>116</v>
      </c>
      <c r="F75" s="105">
        <f t="shared" si="26"/>
        <v>390</v>
      </c>
      <c r="G75" s="105">
        <f t="shared" si="26"/>
        <v>900</v>
      </c>
      <c r="H75" s="105">
        <f t="shared" si="27"/>
        <v>1425</v>
      </c>
      <c r="I75" s="535">
        <f t="shared" ref="I75" si="33">SUM(H75:H76)</f>
        <v>2272</v>
      </c>
    </row>
    <row r="76" spans="1:9">
      <c r="A76" s="512"/>
      <c r="B76" s="82" t="s">
        <v>37</v>
      </c>
      <c r="C76" s="85">
        <f t="shared" si="26"/>
        <v>1</v>
      </c>
      <c r="D76" s="85">
        <f t="shared" si="26"/>
        <v>5</v>
      </c>
      <c r="E76" s="85">
        <f t="shared" si="26"/>
        <v>28</v>
      </c>
      <c r="F76" s="85">
        <f t="shared" si="26"/>
        <v>162</v>
      </c>
      <c r="G76" s="85">
        <f t="shared" si="26"/>
        <v>651</v>
      </c>
      <c r="H76" s="85">
        <f t="shared" si="27"/>
        <v>847</v>
      </c>
      <c r="I76" s="535"/>
    </row>
    <row r="77" spans="1:9">
      <c r="A77" s="512" t="s">
        <v>213</v>
      </c>
      <c r="B77" s="104" t="s">
        <v>36</v>
      </c>
      <c r="C77" s="105">
        <f t="shared" si="26"/>
        <v>0</v>
      </c>
      <c r="D77" s="105">
        <f t="shared" si="26"/>
        <v>3</v>
      </c>
      <c r="E77" s="105">
        <f t="shared" si="26"/>
        <v>21</v>
      </c>
      <c r="F77" s="105">
        <f t="shared" si="26"/>
        <v>115</v>
      </c>
      <c r="G77" s="105">
        <f t="shared" si="26"/>
        <v>302</v>
      </c>
      <c r="H77" s="105">
        <f t="shared" si="27"/>
        <v>441</v>
      </c>
      <c r="I77" s="535">
        <f t="shared" ref="I77" si="34">SUM(H77:H78)</f>
        <v>666</v>
      </c>
    </row>
    <row r="78" spans="1:9">
      <c r="A78" s="512"/>
      <c r="B78" s="82" t="s">
        <v>37</v>
      </c>
      <c r="C78" s="85">
        <f t="shared" ref="C78:G82" si="35">SUM(C22,C50,)</f>
        <v>0</v>
      </c>
      <c r="D78" s="85">
        <f t="shared" si="35"/>
        <v>0</v>
      </c>
      <c r="E78" s="85">
        <f t="shared" si="35"/>
        <v>11</v>
      </c>
      <c r="F78" s="85">
        <f t="shared" si="35"/>
        <v>45</v>
      </c>
      <c r="G78" s="85">
        <f t="shared" si="35"/>
        <v>169</v>
      </c>
      <c r="H78" s="85">
        <f t="shared" si="27"/>
        <v>225</v>
      </c>
      <c r="I78" s="535"/>
    </row>
    <row r="79" spans="1:9">
      <c r="A79" s="512" t="s">
        <v>214</v>
      </c>
      <c r="B79" s="104" t="s">
        <v>36</v>
      </c>
      <c r="C79" s="105">
        <f t="shared" si="35"/>
        <v>0</v>
      </c>
      <c r="D79" s="105">
        <f t="shared" si="35"/>
        <v>0</v>
      </c>
      <c r="E79" s="105">
        <f t="shared" si="35"/>
        <v>0</v>
      </c>
      <c r="F79" s="105">
        <f t="shared" si="35"/>
        <v>19</v>
      </c>
      <c r="G79" s="105">
        <f t="shared" si="35"/>
        <v>134</v>
      </c>
      <c r="H79" s="105">
        <f t="shared" si="27"/>
        <v>153</v>
      </c>
      <c r="I79" s="535">
        <f t="shared" ref="I79" si="36">SUM(H79:H80)</f>
        <v>215</v>
      </c>
    </row>
    <row r="80" spans="1:9">
      <c r="A80" s="512"/>
      <c r="B80" s="82" t="s">
        <v>37</v>
      </c>
      <c r="C80" s="85">
        <f t="shared" si="35"/>
        <v>0</v>
      </c>
      <c r="D80" s="85">
        <f t="shared" si="35"/>
        <v>0</v>
      </c>
      <c r="E80" s="85">
        <f t="shared" si="35"/>
        <v>0</v>
      </c>
      <c r="F80" s="85">
        <f t="shared" si="35"/>
        <v>10</v>
      </c>
      <c r="G80" s="85">
        <f t="shared" si="35"/>
        <v>52</v>
      </c>
      <c r="H80" s="85">
        <f t="shared" si="27"/>
        <v>62</v>
      </c>
      <c r="I80" s="535"/>
    </row>
    <row r="81" spans="1:9">
      <c r="A81" s="512" t="s">
        <v>216</v>
      </c>
      <c r="B81" s="104" t="s">
        <v>36</v>
      </c>
      <c r="C81" s="105">
        <f t="shared" si="35"/>
        <v>0</v>
      </c>
      <c r="D81" s="105">
        <f t="shared" si="35"/>
        <v>0</v>
      </c>
      <c r="E81" s="105">
        <f t="shared" si="35"/>
        <v>0</v>
      </c>
      <c r="F81" s="105">
        <f t="shared" si="35"/>
        <v>0</v>
      </c>
      <c r="G81" s="105">
        <f t="shared" si="35"/>
        <v>0</v>
      </c>
      <c r="H81" s="105">
        <f t="shared" si="27"/>
        <v>0</v>
      </c>
      <c r="I81" s="535">
        <f t="shared" ref="I81" si="37">SUM(H81:H82)</f>
        <v>0</v>
      </c>
    </row>
    <row r="82" spans="1:9">
      <c r="A82" s="512"/>
      <c r="B82" s="82" t="s">
        <v>37</v>
      </c>
      <c r="C82" s="85">
        <f t="shared" si="35"/>
        <v>0</v>
      </c>
      <c r="D82" s="85">
        <f t="shared" si="35"/>
        <v>0</v>
      </c>
      <c r="E82" s="85">
        <f t="shared" si="35"/>
        <v>0</v>
      </c>
      <c r="F82" s="85">
        <f t="shared" si="35"/>
        <v>0</v>
      </c>
      <c r="G82" s="85">
        <f t="shared" si="35"/>
        <v>0</v>
      </c>
      <c r="H82" s="85">
        <f t="shared" si="27"/>
        <v>0</v>
      </c>
      <c r="I82" s="535"/>
    </row>
    <row r="83" spans="1:9">
      <c r="A83" s="534" t="s">
        <v>3</v>
      </c>
      <c r="B83" s="141" t="s">
        <v>36</v>
      </c>
      <c r="C83" s="142">
        <f>SUM(C61,C63,C65,C67,C69,C71,C73,C75,C77,C79,C81,)</f>
        <v>4211</v>
      </c>
      <c r="D83" s="142">
        <f t="shared" ref="D83:H84" si="38">SUM(D61,D63,D65,D67,D69,D71,D73,D75,D77,D79,D81,)</f>
        <v>4348</v>
      </c>
      <c r="E83" s="142">
        <f t="shared" si="38"/>
        <v>4143</v>
      </c>
      <c r="F83" s="142">
        <f t="shared" si="38"/>
        <v>4050</v>
      </c>
      <c r="G83" s="142">
        <f t="shared" si="38"/>
        <v>3698</v>
      </c>
      <c r="H83" s="142">
        <f t="shared" si="38"/>
        <v>20450</v>
      </c>
      <c r="I83" s="535">
        <f>SUM(H83:H84)</f>
        <v>40218</v>
      </c>
    </row>
    <row r="84" spans="1:9">
      <c r="A84" s="534"/>
      <c r="B84" s="140" t="s">
        <v>37</v>
      </c>
      <c r="C84" s="144">
        <f>SUM(C62,C64,C66,C68,C70,C72,C74,C76,C78,C80,C82,)</f>
        <v>4034</v>
      </c>
      <c r="D84" s="144">
        <f t="shared" si="38"/>
        <v>4055</v>
      </c>
      <c r="E84" s="144">
        <f t="shared" si="38"/>
        <v>4066</v>
      </c>
      <c r="F84" s="144">
        <f t="shared" si="38"/>
        <v>3881</v>
      </c>
      <c r="G84" s="144">
        <f t="shared" si="38"/>
        <v>3732</v>
      </c>
      <c r="H84" s="144">
        <f t="shared" si="38"/>
        <v>19768</v>
      </c>
      <c r="I84" s="535"/>
    </row>
    <row r="85" spans="1:9">
      <c r="A85" s="534"/>
      <c r="B85" s="145" t="s">
        <v>38</v>
      </c>
      <c r="C85" s="143">
        <f>SUM(C83:C84)</f>
        <v>8245</v>
      </c>
      <c r="D85" s="143">
        <f t="shared" ref="D85:H85" si="39">SUM(D83:D84)</f>
        <v>8403</v>
      </c>
      <c r="E85" s="143">
        <f t="shared" si="39"/>
        <v>8209</v>
      </c>
      <c r="F85" s="143">
        <f t="shared" si="39"/>
        <v>7931</v>
      </c>
      <c r="G85" s="143">
        <f t="shared" si="39"/>
        <v>7430</v>
      </c>
      <c r="H85" s="143">
        <f t="shared" si="39"/>
        <v>40218</v>
      </c>
      <c r="I85" s="93"/>
    </row>
  </sheetData>
  <mergeCells count="75">
    <mergeCell ref="A9:A10"/>
    <mergeCell ref="I9:I10"/>
    <mergeCell ref="A3:I3"/>
    <mergeCell ref="A5:A6"/>
    <mergeCell ref="I5:I6"/>
    <mergeCell ref="A7:A8"/>
    <mergeCell ref="I7:I8"/>
    <mergeCell ref="A11:A12"/>
    <mergeCell ref="I11:I12"/>
    <mergeCell ref="A13:A14"/>
    <mergeCell ref="I13:I14"/>
    <mergeCell ref="A15:A16"/>
    <mergeCell ref="I15:I16"/>
    <mergeCell ref="A17:A18"/>
    <mergeCell ref="I17:I18"/>
    <mergeCell ref="A19:A20"/>
    <mergeCell ref="I19:I20"/>
    <mergeCell ref="A21:A22"/>
    <mergeCell ref="I21:I22"/>
    <mergeCell ref="A37:A38"/>
    <mergeCell ref="I37:I38"/>
    <mergeCell ref="A23:A24"/>
    <mergeCell ref="I23:I24"/>
    <mergeCell ref="A25:A26"/>
    <mergeCell ref="I25:I26"/>
    <mergeCell ref="A27:A29"/>
    <mergeCell ref="I27:I28"/>
    <mergeCell ref="A31:I31"/>
    <mergeCell ref="A33:A34"/>
    <mergeCell ref="I33:I34"/>
    <mergeCell ref="A35:A36"/>
    <mergeCell ref="I35:I36"/>
    <mergeCell ref="A39:A40"/>
    <mergeCell ref="I39:I40"/>
    <mergeCell ref="A41:A42"/>
    <mergeCell ref="I41:I42"/>
    <mergeCell ref="A43:A44"/>
    <mergeCell ref="I43:I44"/>
    <mergeCell ref="A45:A46"/>
    <mergeCell ref="I45:I46"/>
    <mergeCell ref="A47:A48"/>
    <mergeCell ref="I47:I48"/>
    <mergeCell ref="A49:A50"/>
    <mergeCell ref="I49:I50"/>
    <mergeCell ref="A65:A66"/>
    <mergeCell ref="I65:I66"/>
    <mergeCell ref="A51:A52"/>
    <mergeCell ref="I51:I52"/>
    <mergeCell ref="A53:A54"/>
    <mergeCell ref="I53:I54"/>
    <mergeCell ref="A55:A57"/>
    <mergeCell ref="I55:I56"/>
    <mergeCell ref="A59:I59"/>
    <mergeCell ref="A61:A62"/>
    <mergeCell ref="I61:I62"/>
    <mergeCell ref="A63:A64"/>
    <mergeCell ref="I63:I64"/>
    <mergeCell ref="A67:A68"/>
    <mergeCell ref="I67:I68"/>
    <mergeCell ref="A69:A70"/>
    <mergeCell ref="I69:I70"/>
    <mergeCell ref="A71:A72"/>
    <mergeCell ref="I71:I72"/>
    <mergeCell ref="A73:A74"/>
    <mergeCell ref="I73:I74"/>
    <mergeCell ref="A75:A76"/>
    <mergeCell ref="I75:I76"/>
    <mergeCell ref="A77:A78"/>
    <mergeCell ref="I77:I78"/>
    <mergeCell ref="A79:A80"/>
    <mergeCell ref="I79:I80"/>
    <mergeCell ref="A81:A82"/>
    <mergeCell ref="I81:I82"/>
    <mergeCell ref="A83:A85"/>
    <mergeCell ref="I83:I84"/>
  </mergeCells>
  <pageMargins left="0.7" right="0.7" top="0.75" bottom="0.75" header="0.3" footer="0.3"/>
  <pageSetup orientation="portrait" r:id="rId1"/>
  <rowBreaks count="3" manualBreakCount="3">
    <brk id="29" max="16383" man="1"/>
    <brk id="57" max="16383" man="1"/>
    <brk id="85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1.4609375" style="55" customWidth="1"/>
    <col min="3" max="7" width="9.3046875" style="55" customWidth="1"/>
    <col min="8" max="16384" width="9.07421875" style="55"/>
  </cols>
  <sheetData>
    <row r="2" spans="2:7" ht="29.15">
      <c r="B2" s="128" t="s">
        <v>248</v>
      </c>
      <c r="C2" s="128"/>
      <c r="D2" s="128"/>
      <c r="E2" s="128"/>
      <c r="F2" s="128"/>
      <c r="G2" s="128"/>
    </row>
    <row r="3" spans="2:7">
      <c r="B3" s="133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36"/>
      <c r="D4" s="136"/>
      <c r="E4" s="136"/>
      <c r="F4" s="136"/>
      <c r="G4" s="136"/>
    </row>
    <row r="5" spans="2:7">
      <c r="B5" s="135" t="str">
        <f>'Table 3.16'!A5</f>
        <v>Under-aged females</v>
      </c>
      <c r="C5" s="136"/>
      <c r="D5" s="136"/>
      <c r="E5" s="136"/>
      <c r="F5" s="136"/>
      <c r="G5" s="136"/>
    </row>
    <row r="6" spans="2:7">
      <c r="B6" s="135" t="str">
        <f>'Table 3.16'!A6</f>
        <v>Class aged males</v>
      </c>
      <c r="C6" s="136"/>
      <c r="D6" s="136"/>
      <c r="E6" s="136"/>
      <c r="F6" s="136"/>
      <c r="G6" s="136"/>
    </row>
    <row r="7" spans="2:7">
      <c r="B7" s="135" t="str">
        <f>'Table 3.16'!A7</f>
        <v>Class aged females</v>
      </c>
      <c r="C7" s="136"/>
      <c r="D7" s="136"/>
      <c r="E7" s="136"/>
      <c r="F7" s="136"/>
      <c r="G7" s="136"/>
    </row>
    <row r="8" spans="2:7">
      <c r="B8" s="135" t="str">
        <f>'Table 3.16'!A8</f>
        <v>Over-aged males</v>
      </c>
      <c r="C8" s="136"/>
      <c r="D8" s="136"/>
      <c r="E8" s="136"/>
      <c r="F8" s="136"/>
      <c r="G8" s="136"/>
    </row>
    <row r="9" spans="2:7">
      <c r="B9" s="135" t="str">
        <f>'Table 3.16'!A9</f>
        <v>Over-aged females</v>
      </c>
      <c r="C9" s="136"/>
      <c r="D9" s="136"/>
      <c r="E9" s="136"/>
      <c r="F9" s="136"/>
      <c r="G9" s="136"/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3.3046875" style="55" customWidth="1"/>
    <col min="3" max="7" width="9.3046875" style="55" customWidth="1"/>
    <col min="8" max="9" width="9.07421875" style="55"/>
    <col min="10" max="10" width="27.84375" style="55" customWidth="1"/>
    <col min="11" max="16384" width="9.07421875" style="55"/>
  </cols>
  <sheetData>
    <row r="2" spans="2:10" ht="29.15">
      <c r="B2" s="128" t="s">
        <v>249</v>
      </c>
      <c r="C2" s="128"/>
      <c r="D2" s="128"/>
      <c r="E2" s="128"/>
      <c r="F2" s="128"/>
      <c r="G2" s="128"/>
    </row>
    <row r="3" spans="2:10">
      <c r="B3" s="133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10">
      <c r="B4" s="135" t="str">
        <f>'Table 3.16'!A4</f>
        <v>Under-aged males</v>
      </c>
      <c r="C4" s="136">
        <v>8.4401709401709404</v>
      </c>
      <c r="D4" s="136">
        <v>5.6737588652482271</v>
      </c>
      <c r="E4" s="136">
        <v>5.5608820709491855</v>
      </c>
      <c r="F4" s="136">
        <v>5.0493962678375413</v>
      </c>
      <c r="G4" s="136">
        <v>5.0480769230769225</v>
      </c>
      <c r="J4" s="153"/>
    </row>
    <row r="5" spans="2:10">
      <c r="B5" s="135" t="str">
        <f>'Table 3.16'!A5</f>
        <v>Under-aged females</v>
      </c>
      <c r="C5" s="136">
        <v>11.538461538461538</v>
      </c>
      <c r="D5" s="136">
        <v>13.880445795339414</v>
      </c>
      <c r="E5" s="136">
        <v>12.655800575263664</v>
      </c>
      <c r="F5" s="136">
        <v>13.172338090010978</v>
      </c>
      <c r="G5" s="136">
        <v>12.379807692307692</v>
      </c>
      <c r="J5" s="153"/>
    </row>
    <row r="6" spans="2:10">
      <c r="B6" s="135" t="str">
        <f>'Table 3.16'!A6</f>
        <v>Class aged males</v>
      </c>
      <c r="C6" s="136">
        <v>29.80769230769231</v>
      </c>
      <c r="D6" s="136">
        <v>21.98581560283688</v>
      </c>
      <c r="E6" s="136">
        <v>21.955896452540749</v>
      </c>
      <c r="F6" s="136">
        <v>21.734357848518112</v>
      </c>
      <c r="G6" s="136">
        <v>22.83653846153846</v>
      </c>
      <c r="J6" s="153"/>
    </row>
    <row r="7" spans="2:10">
      <c r="B7" s="135" t="str">
        <f>'Table 3.16'!A7</f>
        <v>Class aged females</v>
      </c>
      <c r="C7" s="136">
        <v>25.961538461538463</v>
      </c>
      <c r="D7" s="136">
        <v>26.139817629179333</v>
      </c>
      <c r="E7" s="136">
        <v>24.352828379674019</v>
      </c>
      <c r="F7" s="136">
        <v>24.807903402854009</v>
      </c>
      <c r="G7" s="136">
        <v>27.283653846153847</v>
      </c>
      <c r="J7" s="153"/>
    </row>
    <row r="8" spans="2:10">
      <c r="B8" s="135" t="str">
        <f>'Table 3.16'!A8</f>
        <v>Over-aged males</v>
      </c>
      <c r="C8" s="136">
        <v>18.589743589743591</v>
      </c>
      <c r="D8" s="136">
        <v>23.201621073961501</v>
      </c>
      <c r="E8" s="136">
        <v>25.982742090124642</v>
      </c>
      <c r="F8" s="136">
        <v>21.18551042810099</v>
      </c>
      <c r="G8" s="136">
        <v>17.788461538461537</v>
      </c>
    </row>
    <row r="9" spans="2:10">
      <c r="B9" s="135" t="str">
        <f>'Table 3.16'!A9</f>
        <v>Over-aged females</v>
      </c>
      <c r="C9" s="136">
        <v>5.6623931623931627</v>
      </c>
      <c r="D9" s="136">
        <v>9.1185410334346511</v>
      </c>
      <c r="E9" s="136">
        <v>9.4918504314477463</v>
      </c>
      <c r="F9" s="136">
        <v>14.050493962678376</v>
      </c>
      <c r="G9" s="136">
        <v>14.663461538461538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3.3046875" style="55" customWidth="1"/>
    <col min="3" max="7" width="9.3046875" style="55" customWidth="1"/>
    <col min="8" max="16384" width="9.07421875" style="55"/>
  </cols>
  <sheetData>
    <row r="2" spans="2:7" ht="29.15">
      <c r="B2" s="128" t="s">
        <v>250</v>
      </c>
      <c r="C2" s="128"/>
      <c r="D2" s="128"/>
      <c r="E2" s="128"/>
      <c r="F2" s="128"/>
      <c r="G2" s="128"/>
    </row>
    <row r="3" spans="2:7">
      <c r="B3" s="133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36">
        <v>6.2363238512035011</v>
      </c>
      <c r="D4" s="136">
        <v>3.9317123642007248</v>
      </c>
      <c r="E4" s="136">
        <v>4.9714285714285715</v>
      </c>
      <c r="F4" s="136">
        <v>2.4852071005917162</v>
      </c>
      <c r="G4" s="136">
        <v>4.5362220717670958</v>
      </c>
    </row>
    <row r="5" spans="2:7">
      <c r="B5" s="135" t="str">
        <f>'Table 3.16'!A5</f>
        <v>Under-aged females</v>
      </c>
      <c r="C5" s="136">
        <v>7.7133479212253828</v>
      </c>
      <c r="D5" s="136">
        <v>7.5530263838592866</v>
      </c>
      <c r="E5" s="136">
        <v>6</v>
      </c>
      <c r="F5" s="136">
        <v>8.4615384615384617</v>
      </c>
      <c r="G5" s="136">
        <v>13.134732566012188</v>
      </c>
    </row>
    <row r="6" spans="2:7">
      <c r="B6" s="135" t="str">
        <f>'Table 3.16'!A6</f>
        <v>Class aged males</v>
      </c>
      <c r="C6" s="136">
        <v>30.415754923413566</v>
      </c>
      <c r="D6" s="136">
        <v>26.901189860320748</v>
      </c>
      <c r="E6" s="136">
        <v>26.8</v>
      </c>
      <c r="F6" s="136">
        <v>28.816568047337281</v>
      </c>
      <c r="G6" s="136">
        <v>23.358158429248476</v>
      </c>
    </row>
    <row r="7" spans="2:7">
      <c r="B7" s="135" t="str">
        <f>'Table 3.16'!A7</f>
        <v>Class aged females</v>
      </c>
      <c r="C7" s="136">
        <v>32.494529540481402</v>
      </c>
      <c r="D7" s="136">
        <v>29.022245214692191</v>
      </c>
      <c r="E7" s="136">
        <v>33.25714285714286</v>
      </c>
      <c r="F7" s="136">
        <v>27.810650887573967</v>
      </c>
      <c r="G7" s="136">
        <v>25.795531482735274</v>
      </c>
    </row>
    <row r="8" spans="2:7">
      <c r="B8" s="135" t="str">
        <f>'Table 3.16'!A8</f>
        <v>Over-aged males</v>
      </c>
      <c r="C8" s="136">
        <v>13.894967177242888</v>
      </c>
      <c r="D8" s="136">
        <v>20.17589239524056</v>
      </c>
      <c r="E8" s="136">
        <v>16.742857142857144</v>
      </c>
      <c r="F8" s="136">
        <v>21.53846153846154</v>
      </c>
      <c r="G8" s="136">
        <v>19.431279620853083</v>
      </c>
    </row>
    <row r="9" spans="2:7">
      <c r="B9" s="135" t="str">
        <f>'Table 3.16'!A9</f>
        <v>Over-aged females</v>
      </c>
      <c r="C9" s="136">
        <v>9.2450765864332602</v>
      </c>
      <c r="D9" s="136">
        <v>12.415933781686499</v>
      </c>
      <c r="E9" s="136">
        <v>12.228571428571428</v>
      </c>
      <c r="F9" s="136">
        <v>10.887573964497042</v>
      </c>
      <c r="G9" s="136">
        <v>13.744075829383887</v>
      </c>
    </row>
  </sheetData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3.3046875" style="55" customWidth="1"/>
    <col min="3" max="7" width="9.3046875" style="55" customWidth="1"/>
    <col min="8" max="16384" width="9.07421875" style="55"/>
  </cols>
  <sheetData>
    <row r="2" spans="2:7" ht="29.15">
      <c r="B2" s="128" t="s">
        <v>251</v>
      </c>
      <c r="C2" s="128"/>
      <c r="D2" s="128"/>
      <c r="E2" s="128"/>
      <c r="F2" s="128"/>
      <c r="G2" s="128"/>
    </row>
    <row r="3" spans="2:7">
      <c r="B3" s="154"/>
      <c r="C3" s="155" t="s">
        <v>205</v>
      </c>
      <c r="D3" s="155" t="s">
        <v>206</v>
      </c>
      <c r="E3" s="155" t="s">
        <v>207</v>
      </c>
      <c r="F3" s="155" t="s">
        <v>208</v>
      </c>
      <c r="G3" s="155" t="s">
        <v>209</v>
      </c>
    </row>
    <row r="4" spans="2:7">
      <c r="B4" s="156" t="str">
        <f>'Table 3.16'!A4</f>
        <v>Under-aged males</v>
      </c>
      <c r="C4" s="157">
        <v>13.888888888888889</v>
      </c>
      <c r="D4" s="157">
        <v>25.454545454545453</v>
      </c>
      <c r="E4" s="157">
        <v>17.741935483870968</v>
      </c>
      <c r="F4" s="157">
        <v>8.5714285714285712</v>
      </c>
      <c r="G4" s="157">
        <v>18.18181818181818</v>
      </c>
    </row>
    <row r="5" spans="2:7">
      <c r="B5" s="156" t="str">
        <f>'Table 3.16'!A5</f>
        <v>Under-aged females</v>
      </c>
      <c r="C5" s="157">
        <v>26.388888888888889</v>
      </c>
      <c r="D5" s="157">
        <v>16.363636363636363</v>
      </c>
      <c r="E5" s="157">
        <v>25.806451612903228</v>
      </c>
      <c r="F5" s="157">
        <v>14.285714285714286</v>
      </c>
      <c r="G5" s="157">
        <v>21.818181818181817</v>
      </c>
    </row>
    <row r="6" spans="2:7">
      <c r="B6" s="156" t="str">
        <f>'Table 3.16'!A6</f>
        <v>Class aged males</v>
      </c>
      <c r="C6" s="157">
        <v>23.611111111111111</v>
      </c>
      <c r="D6" s="157">
        <v>29.09090909090909</v>
      </c>
      <c r="E6" s="157">
        <v>25.806451612903228</v>
      </c>
      <c r="F6" s="157">
        <v>37.142857142857146</v>
      </c>
      <c r="G6" s="157">
        <v>14.545454545454545</v>
      </c>
    </row>
    <row r="7" spans="2:7">
      <c r="B7" s="156" t="str">
        <f>'Table 3.16'!A7</f>
        <v>Class aged females</v>
      </c>
      <c r="C7" s="157">
        <v>33.333333333333336</v>
      </c>
      <c r="D7" s="157">
        <v>20</v>
      </c>
      <c r="E7" s="157">
        <v>22.580645161290324</v>
      </c>
      <c r="F7" s="157">
        <v>37.142857142857146</v>
      </c>
      <c r="G7" s="157">
        <v>34.54545454545454</v>
      </c>
    </row>
    <row r="8" spans="2:7">
      <c r="B8" s="156" t="str">
        <f>'Table 3.16'!A8</f>
        <v>Over-aged males</v>
      </c>
      <c r="C8" s="157">
        <v>2.7777777777777777</v>
      </c>
      <c r="D8" s="157">
        <v>7.2727272727272725</v>
      </c>
      <c r="E8" s="157">
        <v>6.4516129032258069</v>
      </c>
      <c r="F8" s="157">
        <v>2.8571428571428572</v>
      </c>
      <c r="G8" s="157">
        <v>5.4545454545454541</v>
      </c>
    </row>
    <row r="9" spans="2:7">
      <c r="B9" s="156" t="str">
        <f>'Table 3.16'!A9</f>
        <v>Over-aged females</v>
      </c>
      <c r="C9" s="157">
        <v>0</v>
      </c>
      <c r="D9" s="157">
        <v>1.8181818181818181</v>
      </c>
      <c r="E9" s="157">
        <v>1.6129032258064517</v>
      </c>
      <c r="F9" s="157">
        <v>0</v>
      </c>
      <c r="G9" s="157">
        <v>5.4545454545454541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11"/>
  <sheetViews>
    <sheetView showGridLines="0" zoomScaleNormal="100" workbookViewId="0">
      <selection activeCell="S33" sqref="S33"/>
    </sheetView>
  </sheetViews>
  <sheetFormatPr defaultColWidth="9.07421875" defaultRowHeight="14.6"/>
  <cols>
    <col min="1" max="1" width="9.07421875" style="55"/>
    <col min="2" max="2" width="20" style="55" customWidth="1"/>
    <col min="3" max="7" width="9.3046875" style="55" customWidth="1"/>
    <col min="8" max="16384" width="9.07421875" style="55"/>
  </cols>
  <sheetData>
    <row r="4" spans="2:7" ht="29.15">
      <c r="B4" s="128" t="s">
        <v>252</v>
      </c>
      <c r="C4" s="128"/>
      <c r="D4" s="128"/>
      <c r="E4" s="128"/>
      <c r="F4" s="128"/>
      <c r="G4" s="128"/>
    </row>
    <row r="5" spans="2:7">
      <c r="B5" s="158"/>
      <c r="C5" s="155" t="s">
        <v>205</v>
      </c>
      <c r="D5" s="155" t="s">
        <v>206</v>
      </c>
      <c r="E5" s="155" t="s">
        <v>207</v>
      </c>
      <c r="F5" s="155" t="s">
        <v>208</v>
      </c>
      <c r="G5" s="155" t="s">
        <v>209</v>
      </c>
    </row>
    <row r="6" spans="2:7">
      <c r="B6" s="156" t="str">
        <f>'Table 3.16'!A4</f>
        <v>Under-aged males</v>
      </c>
      <c r="C6" s="85">
        <v>9.1764705882352935</v>
      </c>
      <c r="D6" s="85">
        <v>9.0206185567010309</v>
      </c>
      <c r="E6" s="85">
        <v>12.242268041237114</v>
      </c>
      <c r="F6" s="85">
        <v>6.7754077791718945</v>
      </c>
      <c r="G6" s="85">
        <v>7.8431372549019613</v>
      </c>
    </row>
    <row r="7" spans="2:7">
      <c r="B7" s="156" t="str">
        <f>'Table 3.16'!A5</f>
        <v>Under-aged females</v>
      </c>
      <c r="C7" s="85">
        <v>12.705882352941176</v>
      </c>
      <c r="D7" s="85">
        <v>14.304123711340207</v>
      </c>
      <c r="E7" s="85">
        <v>11.597938144329897</v>
      </c>
      <c r="F7" s="85">
        <v>10.414052697616061</v>
      </c>
      <c r="G7" s="85">
        <v>10.504201680672269</v>
      </c>
    </row>
    <row r="8" spans="2:7">
      <c r="B8" s="156" t="str">
        <f>'Table 3.16'!A6</f>
        <v>Class aged males</v>
      </c>
      <c r="C8" s="85">
        <v>32.235294117647058</v>
      </c>
      <c r="D8" s="85">
        <v>31.443298969072167</v>
      </c>
      <c r="E8" s="85">
        <v>30.283505154639176</v>
      </c>
      <c r="F8" s="85">
        <v>30.865746549560853</v>
      </c>
      <c r="G8" s="85">
        <v>28.571428571428573</v>
      </c>
    </row>
    <row r="9" spans="2:7">
      <c r="B9" s="156" t="str">
        <f>'Table 3.16'!A7</f>
        <v>Class aged females</v>
      </c>
      <c r="C9" s="85">
        <v>29.764705882352942</v>
      </c>
      <c r="D9" s="85">
        <v>35.051546391752581</v>
      </c>
      <c r="E9" s="85">
        <v>31.829896907216497</v>
      </c>
      <c r="F9" s="85">
        <v>29.861982434127981</v>
      </c>
      <c r="G9" s="85">
        <v>28.571428571428573</v>
      </c>
    </row>
    <row r="10" spans="2:7">
      <c r="B10" s="156" t="str">
        <f>'Table 3.16'!A8</f>
        <v>Over-aged males</v>
      </c>
      <c r="C10" s="85">
        <v>9.882352941176471</v>
      </c>
      <c r="D10" s="85">
        <v>6.8298969072164954</v>
      </c>
      <c r="E10" s="85">
        <v>7.8608247422680417</v>
      </c>
      <c r="F10" s="85">
        <v>13.42534504391468</v>
      </c>
      <c r="G10" s="85">
        <v>14.42577030812325</v>
      </c>
    </row>
    <row r="11" spans="2:7">
      <c r="B11" s="156" t="str">
        <f>'Table 3.16'!A9</f>
        <v>Over-aged females</v>
      </c>
      <c r="C11" s="85">
        <v>6.2352941176470589</v>
      </c>
      <c r="D11" s="85">
        <v>3.3505154639175259</v>
      </c>
      <c r="E11" s="85">
        <v>6.1855670103092786</v>
      </c>
      <c r="F11" s="85">
        <v>8.6574654956085322</v>
      </c>
      <c r="G11" s="85">
        <v>10.084033613445378</v>
      </c>
    </row>
  </sheetData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0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17.53515625" style="55" customWidth="1"/>
    <col min="3" max="7" width="9.3046875" style="55" customWidth="1"/>
    <col min="8" max="16384" width="9.07421875" style="55"/>
  </cols>
  <sheetData>
    <row r="2" spans="2:7" ht="29.15">
      <c r="B2" s="128" t="s">
        <v>253</v>
      </c>
      <c r="C2" s="128"/>
      <c r="D2" s="128"/>
      <c r="E2" s="128"/>
      <c r="F2" s="128"/>
      <c r="G2" s="128"/>
    </row>
    <row r="3" spans="2:7">
      <c r="B3" s="159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36">
        <v>8.2185273159144892</v>
      </c>
      <c r="D4" s="136">
        <v>9.424558223833257</v>
      </c>
      <c r="E4" s="136">
        <v>11.218836565096954</v>
      </c>
      <c r="F4" s="136">
        <v>11.847672778561355</v>
      </c>
      <c r="G4" s="136">
        <v>7.8313253012048198</v>
      </c>
    </row>
    <row r="5" spans="2:7">
      <c r="B5" s="135" t="str">
        <f>'Table 3.16'!A5</f>
        <v>Under-aged females</v>
      </c>
      <c r="C5" s="136">
        <v>10.736342042755345</v>
      </c>
      <c r="D5" s="136">
        <v>12.00724966017218</v>
      </c>
      <c r="E5" s="136">
        <v>15.004616805170821</v>
      </c>
      <c r="F5" s="136">
        <v>17.019275975552421</v>
      </c>
      <c r="G5" s="136">
        <v>16.218721037998147</v>
      </c>
    </row>
    <row r="6" spans="2:7">
      <c r="B6" s="135" t="str">
        <f>'Table 3.16'!A6</f>
        <v>Class aged males</v>
      </c>
      <c r="C6" s="136">
        <v>27.790973871733964</v>
      </c>
      <c r="D6" s="136">
        <v>28.409605799728137</v>
      </c>
      <c r="E6" s="136">
        <v>25.900277008310248</v>
      </c>
      <c r="F6" s="136">
        <v>24.776680771039022</v>
      </c>
      <c r="G6" s="136">
        <v>31.835032437442077</v>
      </c>
    </row>
    <row r="7" spans="2:7">
      <c r="B7" s="135" t="str">
        <f>'Table 3.16'!A7</f>
        <v>Class aged females</v>
      </c>
      <c r="C7" s="136">
        <v>33.539192399049881</v>
      </c>
      <c r="D7" s="136">
        <v>29.904848210240143</v>
      </c>
      <c r="E7" s="136">
        <v>25.530932594644504</v>
      </c>
      <c r="F7" s="136">
        <v>21.626704278326283</v>
      </c>
      <c r="G7" s="136">
        <v>25.208526413345691</v>
      </c>
    </row>
    <row r="8" spans="2:7">
      <c r="B8" s="135" t="str">
        <f>'Table 3.16'!A8</f>
        <v>Over-aged males</v>
      </c>
      <c r="C8" s="136">
        <v>13.016627078384797</v>
      </c>
      <c r="D8" s="136">
        <v>12.641594925237879</v>
      </c>
      <c r="E8" s="136">
        <v>13.342566943674976</v>
      </c>
      <c r="F8" s="136">
        <v>14.151386929948284</v>
      </c>
      <c r="G8" s="136">
        <v>12.279888785912883</v>
      </c>
    </row>
    <row r="9" spans="2:7">
      <c r="B9" s="135" t="str">
        <f>'Table 3.16'!A9</f>
        <v>Over-aged females</v>
      </c>
      <c r="C9" s="136">
        <v>6.6983372921615203</v>
      </c>
      <c r="D9" s="136">
        <v>7.6121431807884008</v>
      </c>
      <c r="E9" s="136">
        <v>9.0027700831024937</v>
      </c>
      <c r="F9" s="136">
        <v>10.578279266572638</v>
      </c>
      <c r="G9" s="136">
        <v>6.6265060240963862</v>
      </c>
    </row>
    <row r="10" spans="2:7">
      <c r="B10" s="94"/>
    </row>
  </sheetData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1.69140625" style="55" customWidth="1"/>
    <col min="3" max="7" width="9.3046875" style="55" customWidth="1"/>
    <col min="8" max="16384" width="9.07421875" style="55"/>
  </cols>
  <sheetData>
    <row r="2" spans="2:7" ht="29.15">
      <c r="B2" s="128" t="s">
        <v>254</v>
      </c>
      <c r="C2" s="128"/>
      <c r="D2" s="128"/>
      <c r="E2" s="128"/>
      <c r="F2" s="128"/>
      <c r="G2" s="128"/>
    </row>
    <row r="3" spans="2:7">
      <c r="B3" s="160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36">
        <v>17.346938775510203</v>
      </c>
      <c r="D4" s="136">
        <v>13.943248532289628</v>
      </c>
      <c r="E4" s="136">
        <v>11.056511056511056</v>
      </c>
      <c r="F4" s="136">
        <v>8.4435401831129191</v>
      </c>
      <c r="G4" s="136">
        <v>9.3241551939924907</v>
      </c>
    </row>
    <row r="5" spans="2:7">
      <c r="B5" s="135" t="str">
        <f>'Table 3.16'!A5</f>
        <v>Under-aged females</v>
      </c>
      <c r="C5" s="136">
        <v>20.663265306122447</v>
      </c>
      <c r="D5" s="136">
        <v>17.270058708414872</v>
      </c>
      <c r="E5" s="136">
        <v>16.511056511056509</v>
      </c>
      <c r="F5" s="136">
        <v>13.224821973550355</v>
      </c>
      <c r="G5" s="136">
        <v>14.643304130162702</v>
      </c>
    </row>
    <row r="6" spans="2:7">
      <c r="B6" s="135" t="str">
        <f>'Table 3.16'!A6</f>
        <v>Class aged males</v>
      </c>
      <c r="C6" s="136">
        <v>23.622448979591834</v>
      </c>
      <c r="D6" s="136">
        <v>23.140900195694716</v>
      </c>
      <c r="E6" s="136">
        <v>18.72235872235872</v>
      </c>
      <c r="F6" s="136">
        <v>19.175991861648015</v>
      </c>
      <c r="G6" s="136">
        <v>19.211514392991237</v>
      </c>
    </row>
    <row r="7" spans="2:7">
      <c r="B7" s="135" t="str">
        <f>'Table 3.16'!A7</f>
        <v>Class aged females</v>
      </c>
      <c r="C7" s="136">
        <v>23.77551020408163</v>
      </c>
      <c r="D7" s="136">
        <v>19.81409001956947</v>
      </c>
      <c r="E7" s="136">
        <v>22.997542997542997</v>
      </c>
      <c r="F7" s="136">
        <v>21.515768056968465</v>
      </c>
      <c r="G7" s="136">
        <v>21.902377972465583</v>
      </c>
    </row>
    <row r="8" spans="2:7">
      <c r="B8" s="135" t="str">
        <f>'Table 3.16'!A8</f>
        <v>Over-aged males</v>
      </c>
      <c r="C8" s="136">
        <v>9.5918367346938762</v>
      </c>
      <c r="D8" s="136">
        <v>18.003913894324853</v>
      </c>
      <c r="E8" s="136">
        <v>20.589680589680587</v>
      </c>
      <c r="F8" s="136">
        <v>23.652085452695829</v>
      </c>
      <c r="G8" s="136">
        <v>22.152690863579473</v>
      </c>
    </row>
    <row r="9" spans="2:7">
      <c r="B9" s="135" t="str">
        <f>'Table 3.16'!A9</f>
        <v>Over-aged females</v>
      </c>
      <c r="C9" s="136">
        <v>5</v>
      </c>
      <c r="D9" s="136">
        <v>7.8277886497064575</v>
      </c>
      <c r="E9" s="136">
        <v>10.122850122850123</v>
      </c>
      <c r="F9" s="136">
        <v>13.987792472024415</v>
      </c>
      <c r="G9" s="136">
        <v>12.76595744680851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20.3046875" style="55" customWidth="1"/>
    <col min="3" max="7" width="9.3046875" style="55" customWidth="1"/>
    <col min="8" max="16384" width="9.07421875" style="55"/>
  </cols>
  <sheetData>
    <row r="2" spans="2:7" ht="29.15">
      <c r="B2" s="128" t="s">
        <v>255</v>
      </c>
      <c r="C2" s="128"/>
      <c r="D2" s="128"/>
      <c r="E2" s="128"/>
      <c r="F2" s="128"/>
      <c r="G2" s="128"/>
    </row>
    <row r="3" spans="2:7">
      <c r="B3" s="160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36">
        <v>10.728744939271254</v>
      </c>
      <c r="D4" s="136">
        <v>12.219451371571074</v>
      </c>
      <c r="E4" s="136">
        <v>10.610079575596817</v>
      </c>
      <c r="F4" s="136">
        <v>11.081081081081081</v>
      </c>
      <c r="G4" s="136">
        <v>6.5436241610738257</v>
      </c>
    </row>
    <row r="5" spans="2:7">
      <c r="B5" s="135" t="str">
        <f>'Table 3.16'!A5</f>
        <v>Under-aged females</v>
      </c>
      <c r="C5" s="136">
        <v>16.194331983805668</v>
      </c>
      <c r="D5" s="136">
        <v>12.219451371571074</v>
      </c>
      <c r="E5" s="136">
        <v>11.936339522546419</v>
      </c>
      <c r="F5" s="136">
        <v>13.513513513513512</v>
      </c>
      <c r="G5" s="136">
        <v>9.0604026845637584</v>
      </c>
    </row>
    <row r="6" spans="2:7">
      <c r="B6" s="135" t="str">
        <f>'Table 3.16'!A6</f>
        <v>Class aged males</v>
      </c>
      <c r="C6" s="136">
        <v>25.506072874493924</v>
      </c>
      <c r="D6" s="136">
        <v>22.194513715710723</v>
      </c>
      <c r="E6" s="136">
        <v>21.485411140583555</v>
      </c>
      <c r="F6" s="136">
        <v>20.810810810810811</v>
      </c>
      <c r="G6" s="136">
        <v>14.932885906040269</v>
      </c>
    </row>
    <row r="7" spans="2:7">
      <c r="B7" s="135" t="str">
        <f>'Table 3.16'!A7</f>
        <v>Class aged females</v>
      </c>
      <c r="C7" s="136">
        <v>23.279352226720647</v>
      </c>
      <c r="D7" s="136">
        <v>26.184538653366584</v>
      </c>
      <c r="E7" s="136">
        <v>25.72944297082228</v>
      </c>
      <c r="F7" s="136">
        <v>22.972972972972972</v>
      </c>
      <c r="G7" s="136">
        <v>18.959731543624162</v>
      </c>
    </row>
    <row r="8" spans="2:7">
      <c r="B8" s="135" t="str">
        <f>'Table 3.16'!A8</f>
        <v>Over-aged males</v>
      </c>
      <c r="C8" s="136">
        <v>17.813765182186234</v>
      </c>
      <c r="D8" s="136">
        <v>20.199501246882793</v>
      </c>
      <c r="E8" s="136">
        <v>19.893899204244033</v>
      </c>
      <c r="F8" s="136">
        <v>19.72972972972973</v>
      </c>
      <c r="G8" s="136">
        <v>29.530201342281881</v>
      </c>
    </row>
    <row r="9" spans="2:7">
      <c r="B9" s="135" t="str">
        <f>'Table 3.16'!A9</f>
        <v>Over-aged females</v>
      </c>
      <c r="C9" s="136">
        <v>6.4777327935222671</v>
      </c>
      <c r="D9" s="136">
        <v>6.9825436408977559</v>
      </c>
      <c r="E9" s="136">
        <v>10.344827586206897</v>
      </c>
      <c r="F9" s="136">
        <v>11.891891891891891</v>
      </c>
      <c r="G9" s="136">
        <v>20.973154362416107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showGridLines="0" workbookViewId="0">
      <selection activeCell="S33" sqref="S33"/>
    </sheetView>
  </sheetViews>
  <sheetFormatPr defaultColWidth="9.07421875" defaultRowHeight="14.6"/>
  <cols>
    <col min="1" max="1" width="9.07421875" style="55"/>
    <col min="2" max="2" width="19.07421875" style="55" customWidth="1"/>
    <col min="3" max="7" width="9.3046875" style="55" customWidth="1"/>
    <col min="8" max="16384" width="9.07421875" style="55"/>
  </cols>
  <sheetData>
    <row r="2" spans="2:7" ht="29.15">
      <c r="B2" s="128" t="s">
        <v>256</v>
      </c>
      <c r="C2" s="128"/>
      <c r="D2" s="128"/>
      <c r="E2" s="128"/>
      <c r="F2" s="128"/>
      <c r="G2" s="128"/>
    </row>
    <row r="3" spans="2:7">
      <c r="B3" s="161"/>
      <c r="C3" s="134" t="s">
        <v>205</v>
      </c>
      <c r="D3" s="134" t="s">
        <v>206</v>
      </c>
      <c r="E3" s="134" t="s">
        <v>207</v>
      </c>
      <c r="F3" s="134" t="s">
        <v>208</v>
      </c>
      <c r="G3" s="134" t="s">
        <v>209</v>
      </c>
    </row>
    <row r="4" spans="2:7">
      <c r="B4" s="135" t="str">
        <f>'Table 3.16'!A4</f>
        <v>Under-aged males</v>
      </c>
      <c r="C4" s="162">
        <v>10.272892662219526</v>
      </c>
      <c r="D4" s="162">
        <v>9.0205878852790669</v>
      </c>
      <c r="E4" s="162">
        <v>9.2459495675478127</v>
      </c>
      <c r="F4" s="162">
        <v>7.6535115370066826</v>
      </c>
      <c r="G4" s="162">
        <v>7.1601615074024227</v>
      </c>
    </row>
    <row r="5" spans="2:7">
      <c r="B5" s="135" t="str">
        <f>'Table 3.16'!A5</f>
        <v>Under-aged females</v>
      </c>
      <c r="C5" s="162">
        <v>13.183747725894481</v>
      </c>
      <c r="D5" s="162">
        <v>12.733547542544329</v>
      </c>
      <c r="E5" s="162">
        <v>12.778657570958703</v>
      </c>
      <c r="F5" s="162">
        <v>12.961795486067331</v>
      </c>
      <c r="G5" s="162">
        <v>13.755047106325707</v>
      </c>
    </row>
    <row r="6" spans="2:7">
      <c r="B6" s="135" t="str">
        <f>'Table 3.16'!A6</f>
        <v>Class aged males</v>
      </c>
      <c r="C6" s="162">
        <v>27.895694360218315</v>
      </c>
      <c r="D6" s="162">
        <v>26.014518624300845</v>
      </c>
      <c r="E6" s="162">
        <v>24.022414423194054</v>
      </c>
      <c r="F6" s="162">
        <v>24.435758416340938</v>
      </c>
      <c r="G6" s="162">
        <v>24.629878869448184</v>
      </c>
    </row>
    <row r="7" spans="2:7">
      <c r="B7" s="135" t="str">
        <f>'Table 3.16'!A7</f>
        <v>Class aged females</v>
      </c>
      <c r="C7" s="162">
        <v>29.120679199514857</v>
      </c>
      <c r="D7" s="162">
        <v>27.037962632393192</v>
      </c>
      <c r="E7" s="162">
        <v>26.982580095017664</v>
      </c>
      <c r="F7" s="162">
        <v>24.30967091161266</v>
      </c>
      <c r="G7" s="162">
        <v>24.737550471063258</v>
      </c>
    </row>
    <row r="8" spans="2:7">
      <c r="B8" s="135" t="str">
        <f>'Table 3.16'!A8</f>
        <v>Over-aged males</v>
      </c>
      <c r="C8" s="162">
        <v>12.904790782292299</v>
      </c>
      <c r="D8" s="162">
        <v>16.708318457693682</v>
      </c>
      <c r="E8" s="162">
        <v>17.200633451090265</v>
      </c>
      <c r="F8" s="162">
        <v>18.976169461606354</v>
      </c>
      <c r="G8" s="162">
        <v>17.981157469717363</v>
      </c>
    </row>
    <row r="9" spans="2:7">
      <c r="B9" s="135" t="str">
        <f>'Table 3.16'!A9</f>
        <v>Over-aged females</v>
      </c>
      <c r="C9" s="162">
        <v>6.6221952698605211</v>
      </c>
      <c r="D9" s="162">
        <v>8.4850648577888848</v>
      </c>
      <c r="E9" s="162">
        <v>9.7697648921914961</v>
      </c>
      <c r="F9" s="162">
        <v>11.663094187366031</v>
      </c>
      <c r="G9" s="162">
        <v>11.736204576043068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"/>
  <sheetViews>
    <sheetView topLeftCell="A13" zoomScale="90" zoomScaleNormal="90" workbookViewId="0">
      <selection activeCell="S33" sqref="S33"/>
    </sheetView>
  </sheetViews>
  <sheetFormatPr defaultColWidth="9.07421875" defaultRowHeight="14.6"/>
  <cols>
    <col min="1" max="1" width="9.07421875" style="55"/>
    <col min="2" max="2" width="7.07421875" style="163" customWidth="1"/>
    <col min="3" max="3" width="9.07421875" style="55"/>
    <col min="4" max="4" width="11.3046875" style="55" customWidth="1"/>
    <col min="5" max="9" width="7.69140625" style="55" customWidth="1"/>
    <col min="10" max="10" width="9.3046875" style="55" customWidth="1"/>
    <col min="11" max="13" width="10" style="55" customWidth="1"/>
    <col min="14" max="16" width="7.69140625" style="55" customWidth="1"/>
    <col min="17" max="16384" width="9.07421875" style="55"/>
  </cols>
  <sheetData>
    <row r="1" spans="1:29">
      <c r="A1" s="127"/>
    </row>
    <row r="2" spans="1:29">
      <c r="B2" s="556" t="s">
        <v>257</v>
      </c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</row>
    <row r="3" spans="1:29">
      <c r="B3" s="557" t="s">
        <v>258</v>
      </c>
      <c r="C3" s="558" t="s">
        <v>259</v>
      </c>
      <c r="D3" s="558" t="s">
        <v>260</v>
      </c>
      <c r="E3" s="558"/>
      <c r="F3" s="558"/>
      <c r="G3" s="558"/>
      <c r="H3" s="558"/>
      <c r="I3" s="558"/>
      <c r="J3" s="558"/>
      <c r="K3" s="558"/>
      <c r="L3" s="165"/>
      <c r="M3" s="165"/>
      <c r="N3" s="558" t="s">
        <v>3</v>
      </c>
      <c r="O3" s="558"/>
      <c r="P3" s="558"/>
    </row>
    <row r="4" spans="1:29" ht="15" customHeight="1">
      <c r="B4" s="557"/>
      <c r="C4" s="558"/>
      <c r="D4" s="558" t="s">
        <v>261</v>
      </c>
      <c r="E4" s="558"/>
      <c r="F4" s="558" t="s">
        <v>115</v>
      </c>
      <c r="G4" s="558"/>
      <c r="H4" s="558" t="s">
        <v>116</v>
      </c>
      <c r="I4" s="558"/>
      <c r="J4" s="558" t="s">
        <v>262</v>
      </c>
      <c r="K4" s="558"/>
      <c r="L4" s="559" t="s">
        <v>34</v>
      </c>
      <c r="M4" s="559"/>
      <c r="N4" s="558"/>
      <c r="O4" s="558"/>
      <c r="P4" s="558"/>
    </row>
    <row r="5" spans="1:29">
      <c r="B5" s="557"/>
      <c r="C5" s="558"/>
      <c r="D5" s="166" t="s">
        <v>36</v>
      </c>
      <c r="E5" s="166" t="s">
        <v>37</v>
      </c>
      <c r="F5" s="166" t="s">
        <v>36</v>
      </c>
      <c r="G5" s="166" t="s">
        <v>37</v>
      </c>
      <c r="H5" s="166" t="s">
        <v>36</v>
      </c>
      <c r="I5" s="166" t="s">
        <v>37</v>
      </c>
      <c r="J5" s="166" t="s">
        <v>36</v>
      </c>
      <c r="K5" s="166" t="s">
        <v>37</v>
      </c>
      <c r="L5" s="167" t="s">
        <v>36</v>
      </c>
      <c r="M5" s="167" t="s">
        <v>37</v>
      </c>
      <c r="N5" s="166" t="s">
        <v>36</v>
      </c>
      <c r="O5" s="166" t="s">
        <v>37</v>
      </c>
      <c r="P5" s="166" t="s">
        <v>38</v>
      </c>
    </row>
    <row r="6" spans="1:29">
      <c r="B6" s="554" t="s">
        <v>5</v>
      </c>
      <c r="C6" s="66" t="s">
        <v>263</v>
      </c>
      <c r="D6" s="168" t="s">
        <v>264</v>
      </c>
      <c r="E6" s="168" t="s">
        <v>264</v>
      </c>
      <c r="F6" s="168" t="s">
        <v>264</v>
      </c>
      <c r="G6" s="168" t="s">
        <v>264</v>
      </c>
      <c r="H6" s="168" t="s">
        <v>264</v>
      </c>
      <c r="I6" s="168" t="s">
        <v>264</v>
      </c>
      <c r="J6" s="168" t="s">
        <v>264</v>
      </c>
      <c r="K6" s="168" t="s">
        <v>264</v>
      </c>
      <c r="L6" s="168"/>
      <c r="M6" s="168"/>
      <c r="N6" s="168" t="s">
        <v>264</v>
      </c>
      <c r="O6" s="168" t="s">
        <v>264</v>
      </c>
      <c r="P6" s="168" t="s">
        <v>264</v>
      </c>
    </row>
    <row r="7" spans="1:29">
      <c r="B7" s="554"/>
      <c r="C7" s="66" t="s">
        <v>265</v>
      </c>
      <c r="D7" s="168" t="s">
        <v>264</v>
      </c>
      <c r="E7" s="168" t="s">
        <v>264</v>
      </c>
      <c r="F7" s="168" t="s">
        <v>264</v>
      </c>
      <c r="G7" s="168" t="s">
        <v>264</v>
      </c>
      <c r="H7" s="168" t="s">
        <v>264</v>
      </c>
      <c r="I7" s="168" t="s">
        <v>264</v>
      </c>
      <c r="J7" s="168" t="s">
        <v>264</v>
      </c>
      <c r="K7" s="168" t="s">
        <v>264</v>
      </c>
      <c r="L7" s="168"/>
      <c r="M7" s="168"/>
      <c r="N7" s="168" t="s">
        <v>264</v>
      </c>
      <c r="O7" s="168" t="s">
        <v>264</v>
      </c>
      <c r="P7" s="168" t="s">
        <v>264</v>
      </c>
    </row>
    <row r="8" spans="1:29">
      <c r="B8" s="554"/>
      <c r="C8" s="66" t="s">
        <v>266</v>
      </c>
      <c r="D8" s="168" t="s">
        <v>264</v>
      </c>
      <c r="E8" s="168" t="s">
        <v>264</v>
      </c>
      <c r="F8" s="168" t="s">
        <v>264</v>
      </c>
      <c r="G8" s="168" t="s">
        <v>264</v>
      </c>
      <c r="H8" s="168" t="s">
        <v>264</v>
      </c>
      <c r="I8" s="168" t="s">
        <v>264</v>
      </c>
      <c r="J8" s="168" t="s">
        <v>264</v>
      </c>
      <c r="K8" s="168" t="s">
        <v>264</v>
      </c>
      <c r="L8" s="168"/>
      <c r="M8" s="168"/>
      <c r="N8" s="168" t="s">
        <v>264</v>
      </c>
      <c r="O8" s="168" t="s">
        <v>264</v>
      </c>
      <c r="P8" s="168" t="s">
        <v>264</v>
      </c>
    </row>
    <row r="9" spans="1:29">
      <c r="B9" s="554"/>
      <c r="C9" s="66" t="s">
        <v>267</v>
      </c>
      <c r="D9" s="168" t="s">
        <v>268</v>
      </c>
      <c r="E9" s="168" t="s">
        <v>268</v>
      </c>
      <c r="F9" s="168" t="s">
        <v>268</v>
      </c>
      <c r="G9" s="168" t="s">
        <v>268</v>
      </c>
      <c r="H9" s="168" t="s">
        <v>268</v>
      </c>
      <c r="I9" s="168" t="s">
        <v>268</v>
      </c>
      <c r="J9" s="168" t="s">
        <v>268</v>
      </c>
      <c r="K9" s="168" t="s">
        <v>268</v>
      </c>
      <c r="L9" s="168"/>
      <c r="M9" s="168"/>
      <c r="N9" s="168" t="s">
        <v>268</v>
      </c>
      <c r="O9" s="168" t="s">
        <v>268</v>
      </c>
      <c r="P9" s="168" t="s">
        <v>268</v>
      </c>
    </row>
    <row r="10" spans="1:29">
      <c r="B10" s="554"/>
      <c r="C10" s="66" t="s">
        <v>269</v>
      </c>
      <c r="D10" s="168" t="s">
        <v>268</v>
      </c>
      <c r="E10" s="168" t="s">
        <v>268</v>
      </c>
      <c r="F10" s="168" t="s">
        <v>268</v>
      </c>
      <c r="G10" s="168" t="s">
        <v>268</v>
      </c>
      <c r="H10" s="168" t="s">
        <v>268</v>
      </c>
      <c r="I10" s="168" t="s">
        <v>268</v>
      </c>
      <c r="J10" s="168" t="s">
        <v>268</v>
      </c>
      <c r="K10" s="168" t="s">
        <v>268</v>
      </c>
      <c r="L10" s="168"/>
      <c r="M10" s="168"/>
      <c r="N10" s="168" t="s">
        <v>268</v>
      </c>
      <c r="O10" s="168" t="s">
        <v>268</v>
      </c>
      <c r="P10" s="168" t="s">
        <v>268</v>
      </c>
    </row>
    <row r="11" spans="1:29">
      <c r="B11" s="502" t="s">
        <v>6</v>
      </c>
      <c r="C11" s="66" t="s">
        <v>263</v>
      </c>
      <c r="D11" s="169" t="s">
        <v>268</v>
      </c>
      <c r="E11" s="169" t="s">
        <v>268</v>
      </c>
      <c r="F11" s="169" t="s">
        <v>268</v>
      </c>
      <c r="G11" s="169" t="s">
        <v>268</v>
      </c>
      <c r="H11" s="169" t="s">
        <v>268</v>
      </c>
      <c r="I11" s="169" t="s">
        <v>268</v>
      </c>
      <c r="J11" s="169" t="s">
        <v>268</v>
      </c>
      <c r="K11" s="169" t="s">
        <v>268</v>
      </c>
      <c r="L11" s="169" t="s">
        <v>268</v>
      </c>
      <c r="M11" s="169" t="s">
        <v>268</v>
      </c>
      <c r="N11" s="169" t="s">
        <v>268</v>
      </c>
      <c r="O11" s="169" t="s">
        <v>268</v>
      </c>
      <c r="P11" s="169" t="s">
        <v>268</v>
      </c>
    </row>
    <row r="12" spans="1:29">
      <c r="B12" s="502"/>
      <c r="C12" s="66" t="s">
        <v>265</v>
      </c>
      <c r="D12" s="169" t="s">
        <v>268</v>
      </c>
      <c r="E12" s="169" t="s">
        <v>268</v>
      </c>
      <c r="F12" s="169" t="s">
        <v>268</v>
      </c>
      <c r="G12" s="169" t="s">
        <v>268</v>
      </c>
      <c r="H12" s="169" t="s">
        <v>268</v>
      </c>
      <c r="I12" s="169" t="s">
        <v>268</v>
      </c>
      <c r="J12" s="169" t="s">
        <v>268</v>
      </c>
      <c r="K12" s="169" t="s">
        <v>268</v>
      </c>
      <c r="L12" s="169" t="s">
        <v>268</v>
      </c>
      <c r="M12" s="169" t="s">
        <v>268</v>
      </c>
      <c r="N12" s="169" t="s">
        <v>268</v>
      </c>
      <c r="O12" s="169" t="s">
        <v>268</v>
      </c>
      <c r="P12" s="169" t="s">
        <v>268</v>
      </c>
    </row>
    <row r="13" spans="1:29">
      <c r="B13" s="502"/>
      <c r="C13" s="66" t="s">
        <v>266</v>
      </c>
      <c r="D13" s="169">
        <v>641</v>
      </c>
      <c r="E13" s="169">
        <v>623</v>
      </c>
      <c r="F13" s="169">
        <v>517</v>
      </c>
      <c r="G13" s="169">
        <v>565</v>
      </c>
      <c r="H13" s="169">
        <v>470</v>
      </c>
      <c r="I13" s="169">
        <v>498</v>
      </c>
      <c r="J13" s="169">
        <v>0</v>
      </c>
      <c r="K13" s="169">
        <v>0</v>
      </c>
      <c r="L13" s="169"/>
      <c r="M13" s="169"/>
      <c r="N13" s="169">
        <f>SUM(D13,F13,H13,J13,L13,)</f>
        <v>1628</v>
      </c>
      <c r="O13" s="169">
        <f>SUM(E13,G13,I13,K13,M13,)</f>
        <v>1686</v>
      </c>
      <c r="P13" s="169">
        <f>SUM(N13:O13)</f>
        <v>3314</v>
      </c>
    </row>
    <row r="14" spans="1:29">
      <c r="B14" s="502"/>
      <c r="C14" s="66" t="s">
        <v>267</v>
      </c>
      <c r="D14" s="169">
        <v>425</v>
      </c>
      <c r="E14" s="169">
        <v>378</v>
      </c>
      <c r="F14" s="169">
        <v>517</v>
      </c>
      <c r="G14" s="169">
        <v>565</v>
      </c>
      <c r="H14" s="169">
        <v>470</v>
      </c>
      <c r="I14" s="169">
        <v>498</v>
      </c>
      <c r="J14" s="169">
        <v>0</v>
      </c>
      <c r="K14" s="169">
        <v>0</v>
      </c>
      <c r="L14" s="169"/>
      <c r="M14" s="169"/>
      <c r="N14" s="169">
        <f t="shared" ref="N14:O55" si="0">SUM(D14,F14,H14,J14,L14,)</f>
        <v>1412</v>
      </c>
      <c r="O14" s="169">
        <f t="shared" si="0"/>
        <v>1441</v>
      </c>
      <c r="P14" s="169">
        <f t="shared" ref="P14:P55" si="1">SUM(N14:O14)</f>
        <v>2853</v>
      </c>
    </row>
    <row r="15" spans="1:29">
      <c r="B15" s="502"/>
      <c r="C15" s="66" t="s">
        <v>269</v>
      </c>
      <c r="D15" s="169">
        <v>444</v>
      </c>
      <c r="E15" s="169">
        <v>375</v>
      </c>
      <c r="F15" s="169">
        <v>547</v>
      </c>
      <c r="G15" s="169">
        <v>565</v>
      </c>
      <c r="H15" s="169">
        <v>470</v>
      </c>
      <c r="I15" s="169">
        <v>505</v>
      </c>
      <c r="J15" s="169">
        <v>2</v>
      </c>
      <c r="K15" s="169">
        <v>4</v>
      </c>
      <c r="L15" s="169"/>
      <c r="M15" s="169"/>
      <c r="N15" s="169">
        <f t="shared" si="0"/>
        <v>1463</v>
      </c>
      <c r="O15" s="169">
        <f t="shared" si="0"/>
        <v>1449</v>
      </c>
      <c r="P15" s="169">
        <f t="shared" si="1"/>
        <v>2912</v>
      </c>
    </row>
    <row r="16" spans="1:29">
      <c r="B16" s="554" t="s">
        <v>7</v>
      </c>
      <c r="C16" s="66" t="s">
        <v>263</v>
      </c>
      <c r="D16" s="168">
        <v>0</v>
      </c>
      <c r="E16" s="168">
        <v>0</v>
      </c>
      <c r="F16" s="168">
        <v>246</v>
      </c>
      <c r="G16" s="168">
        <v>254</v>
      </c>
      <c r="H16" s="168">
        <v>226</v>
      </c>
      <c r="I16" s="168">
        <v>261</v>
      </c>
      <c r="J16" s="168">
        <v>35</v>
      </c>
      <c r="K16" s="168">
        <v>38</v>
      </c>
      <c r="L16" s="168"/>
      <c r="M16" s="168"/>
      <c r="N16" s="168">
        <f t="shared" si="0"/>
        <v>507</v>
      </c>
      <c r="O16" s="168">
        <f t="shared" si="0"/>
        <v>553</v>
      </c>
      <c r="P16" s="168">
        <f t="shared" si="1"/>
        <v>1060</v>
      </c>
      <c r="V16" s="170"/>
      <c r="W16" s="170"/>
      <c r="X16" s="170"/>
      <c r="Y16" s="170"/>
      <c r="Z16" s="170"/>
      <c r="AA16" s="170"/>
      <c r="AB16" s="170"/>
      <c r="AC16" s="170"/>
    </row>
    <row r="17" spans="2:29">
      <c r="B17" s="554"/>
      <c r="C17" s="66" t="s">
        <v>265</v>
      </c>
      <c r="D17" s="168">
        <v>222</v>
      </c>
      <c r="E17" s="168">
        <v>211</v>
      </c>
      <c r="F17" s="168">
        <v>294</v>
      </c>
      <c r="G17" s="168">
        <v>292</v>
      </c>
      <c r="H17" s="168">
        <v>87</v>
      </c>
      <c r="I17" s="168">
        <v>72</v>
      </c>
      <c r="J17" s="168">
        <v>109</v>
      </c>
      <c r="K17" s="168">
        <v>106</v>
      </c>
      <c r="L17" s="168"/>
      <c r="M17" s="168"/>
      <c r="N17" s="168">
        <f t="shared" si="0"/>
        <v>712</v>
      </c>
      <c r="O17" s="168">
        <f t="shared" si="0"/>
        <v>681</v>
      </c>
      <c r="P17" s="169">
        <f t="shared" si="1"/>
        <v>1393</v>
      </c>
      <c r="T17" s="171"/>
      <c r="U17" s="171"/>
      <c r="V17" s="171"/>
      <c r="W17" s="171"/>
      <c r="X17" s="171"/>
      <c r="Y17" s="171"/>
      <c r="Z17" s="171"/>
      <c r="AA17" s="171"/>
      <c r="AB17" s="171"/>
      <c r="AC17" s="171"/>
    </row>
    <row r="18" spans="2:29">
      <c r="B18" s="554"/>
      <c r="C18" s="66" t="s">
        <v>266</v>
      </c>
      <c r="D18" s="168">
        <v>101</v>
      </c>
      <c r="E18" s="168">
        <v>92</v>
      </c>
      <c r="F18" s="168">
        <v>259</v>
      </c>
      <c r="G18" s="168">
        <v>351</v>
      </c>
      <c r="H18" s="168">
        <v>204</v>
      </c>
      <c r="I18" s="168">
        <v>153</v>
      </c>
      <c r="J18" s="168">
        <v>156</v>
      </c>
      <c r="K18" s="168">
        <v>155</v>
      </c>
      <c r="L18" s="168"/>
      <c r="M18" s="168"/>
      <c r="N18" s="168">
        <f t="shared" si="0"/>
        <v>720</v>
      </c>
      <c r="O18" s="168">
        <f t="shared" si="0"/>
        <v>751</v>
      </c>
      <c r="P18" s="169">
        <f t="shared" si="1"/>
        <v>1471</v>
      </c>
    </row>
    <row r="19" spans="2:29">
      <c r="B19" s="554"/>
      <c r="C19" s="66" t="s">
        <v>267</v>
      </c>
      <c r="D19" s="168">
        <v>112</v>
      </c>
      <c r="E19" s="168">
        <v>109</v>
      </c>
      <c r="F19" s="168">
        <v>204</v>
      </c>
      <c r="G19" s="168">
        <v>153</v>
      </c>
      <c r="H19" s="168">
        <v>156</v>
      </c>
      <c r="I19" s="168">
        <v>155</v>
      </c>
      <c r="J19" s="168">
        <v>124</v>
      </c>
      <c r="K19" s="168">
        <v>126</v>
      </c>
      <c r="L19" s="168"/>
      <c r="M19" s="168"/>
      <c r="N19" s="168">
        <f t="shared" si="0"/>
        <v>596</v>
      </c>
      <c r="O19" s="168">
        <f t="shared" si="0"/>
        <v>543</v>
      </c>
      <c r="P19" s="168">
        <f t="shared" si="1"/>
        <v>1139</v>
      </c>
    </row>
    <row r="20" spans="2:29">
      <c r="B20" s="554"/>
      <c r="C20" s="66" t="s">
        <v>269</v>
      </c>
      <c r="D20" s="168">
        <v>53</v>
      </c>
      <c r="E20" s="168">
        <v>41</v>
      </c>
      <c r="F20" s="168">
        <v>290</v>
      </c>
      <c r="G20" s="168">
        <v>305</v>
      </c>
      <c r="H20" s="168">
        <v>193</v>
      </c>
      <c r="I20" s="168">
        <v>182</v>
      </c>
      <c r="J20" s="168">
        <v>38</v>
      </c>
      <c r="K20" s="168">
        <v>36</v>
      </c>
      <c r="L20" s="168"/>
      <c r="M20" s="168"/>
      <c r="N20" s="168">
        <f t="shared" si="0"/>
        <v>574</v>
      </c>
      <c r="O20" s="168">
        <f t="shared" si="0"/>
        <v>564</v>
      </c>
      <c r="P20" s="169">
        <f t="shared" si="1"/>
        <v>1138</v>
      </c>
    </row>
    <row r="21" spans="2:29">
      <c r="B21" s="554" t="s">
        <v>24</v>
      </c>
      <c r="C21" s="66" t="s">
        <v>263</v>
      </c>
      <c r="D21" s="169">
        <v>160</v>
      </c>
      <c r="E21" s="169">
        <v>141</v>
      </c>
      <c r="F21" s="169">
        <v>677</v>
      </c>
      <c r="G21" s="169">
        <v>586</v>
      </c>
      <c r="H21" s="169">
        <v>614</v>
      </c>
      <c r="I21" s="169">
        <v>586</v>
      </c>
      <c r="J21" s="169">
        <v>190</v>
      </c>
      <c r="K21" s="169">
        <v>195</v>
      </c>
      <c r="L21" s="169"/>
      <c r="M21" s="169"/>
      <c r="N21" s="169">
        <f t="shared" si="0"/>
        <v>1641</v>
      </c>
      <c r="O21" s="169">
        <f t="shared" si="0"/>
        <v>1508</v>
      </c>
      <c r="P21" s="169">
        <f t="shared" si="1"/>
        <v>3149</v>
      </c>
    </row>
    <row r="22" spans="2:29">
      <c r="B22" s="554"/>
      <c r="C22" s="66" t="s">
        <v>265</v>
      </c>
      <c r="D22" s="169" t="s">
        <v>264</v>
      </c>
      <c r="E22" s="169" t="s">
        <v>264</v>
      </c>
      <c r="F22" s="169" t="s">
        <v>264</v>
      </c>
      <c r="G22" s="169" t="s">
        <v>264</v>
      </c>
      <c r="H22" s="169" t="s">
        <v>264</v>
      </c>
      <c r="I22" s="169" t="s">
        <v>264</v>
      </c>
      <c r="J22" s="169" t="s">
        <v>264</v>
      </c>
      <c r="K22" s="169" t="s">
        <v>264</v>
      </c>
      <c r="L22" s="169"/>
      <c r="M22" s="169"/>
      <c r="N22" s="169">
        <f t="shared" si="0"/>
        <v>0</v>
      </c>
      <c r="O22" s="169">
        <f t="shared" si="0"/>
        <v>0</v>
      </c>
      <c r="P22" s="169">
        <f t="shared" si="1"/>
        <v>0</v>
      </c>
      <c r="S22" s="172"/>
      <c r="T22" s="172"/>
      <c r="U22" s="172"/>
      <c r="V22" s="172"/>
      <c r="W22" s="172"/>
      <c r="X22" s="172"/>
      <c r="Y22" s="172"/>
      <c r="Z22" s="172"/>
    </row>
    <row r="23" spans="2:29">
      <c r="B23" s="554"/>
      <c r="C23" s="66" t="s">
        <v>266</v>
      </c>
      <c r="D23" s="169">
        <v>122</v>
      </c>
      <c r="E23" s="169">
        <v>116</v>
      </c>
      <c r="F23" s="169">
        <v>812</v>
      </c>
      <c r="G23" s="169">
        <v>803</v>
      </c>
      <c r="H23" s="169">
        <v>770</v>
      </c>
      <c r="I23" s="169">
        <v>755</v>
      </c>
      <c r="J23" s="169">
        <v>155</v>
      </c>
      <c r="K23" s="169">
        <v>165</v>
      </c>
      <c r="L23" s="169"/>
      <c r="M23" s="169"/>
      <c r="N23" s="169">
        <f t="shared" si="0"/>
        <v>1859</v>
      </c>
      <c r="O23" s="169">
        <f t="shared" si="0"/>
        <v>1839</v>
      </c>
      <c r="P23" s="169">
        <f t="shared" si="1"/>
        <v>3698</v>
      </c>
    </row>
    <row r="24" spans="2:29">
      <c r="B24" s="554"/>
      <c r="C24" s="66" t="s">
        <v>267</v>
      </c>
      <c r="D24" s="169">
        <v>286</v>
      </c>
      <c r="E24" s="169">
        <v>310</v>
      </c>
      <c r="F24" s="169">
        <v>876</v>
      </c>
      <c r="G24" s="169">
        <v>890</v>
      </c>
      <c r="H24" s="169">
        <v>689</v>
      </c>
      <c r="I24" s="169">
        <v>643</v>
      </c>
      <c r="J24" s="169">
        <v>175</v>
      </c>
      <c r="K24" s="169">
        <v>189</v>
      </c>
      <c r="L24" s="169"/>
      <c r="M24" s="169"/>
      <c r="N24" s="169">
        <f t="shared" si="0"/>
        <v>2026</v>
      </c>
      <c r="O24" s="169">
        <f t="shared" si="0"/>
        <v>2032</v>
      </c>
      <c r="P24" s="169">
        <f t="shared" si="1"/>
        <v>4058</v>
      </c>
    </row>
    <row r="25" spans="2:29">
      <c r="B25" s="554"/>
      <c r="C25" s="66" t="s">
        <v>269</v>
      </c>
      <c r="D25" s="169">
        <v>172</v>
      </c>
      <c r="E25" s="169">
        <v>157</v>
      </c>
      <c r="F25" s="169">
        <v>400</v>
      </c>
      <c r="G25" s="169">
        <v>353</v>
      </c>
      <c r="H25" s="169">
        <v>431</v>
      </c>
      <c r="I25" s="169">
        <v>398</v>
      </c>
      <c r="J25" s="169">
        <v>79</v>
      </c>
      <c r="K25" s="169">
        <v>48</v>
      </c>
      <c r="L25" s="169"/>
      <c r="M25" s="169"/>
      <c r="N25" s="169">
        <f t="shared" si="0"/>
        <v>1082</v>
      </c>
      <c r="O25" s="169">
        <f t="shared" si="0"/>
        <v>956</v>
      </c>
      <c r="P25" s="169">
        <f t="shared" si="1"/>
        <v>2038</v>
      </c>
    </row>
    <row r="26" spans="2:29">
      <c r="B26" s="554" t="s">
        <v>9</v>
      </c>
      <c r="C26" s="66" t="s">
        <v>263</v>
      </c>
      <c r="D26" s="173">
        <v>55</v>
      </c>
      <c r="E26" s="173">
        <v>48</v>
      </c>
      <c r="F26" s="173">
        <v>21</v>
      </c>
      <c r="G26" s="173">
        <v>24</v>
      </c>
      <c r="H26" s="173">
        <v>14</v>
      </c>
      <c r="I26" s="173">
        <v>16</v>
      </c>
      <c r="J26" s="168">
        <v>4</v>
      </c>
      <c r="K26" s="168">
        <v>3</v>
      </c>
      <c r="L26" s="168"/>
      <c r="M26" s="168"/>
      <c r="N26" s="173">
        <f t="shared" si="0"/>
        <v>94</v>
      </c>
      <c r="O26" s="173">
        <f t="shared" si="0"/>
        <v>91</v>
      </c>
      <c r="P26" s="173">
        <f t="shared" si="1"/>
        <v>185</v>
      </c>
    </row>
    <row r="27" spans="2:29">
      <c r="B27" s="554"/>
      <c r="C27" s="66" t="s">
        <v>265</v>
      </c>
      <c r="D27" s="168">
        <v>61</v>
      </c>
      <c r="E27" s="168">
        <v>55</v>
      </c>
      <c r="F27" s="168">
        <v>18</v>
      </c>
      <c r="G27" s="168">
        <v>24</v>
      </c>
      <c r="H27" s="168">
        <v>12</v>
      </c>
      <c r="I27" s="168">
        <v>13</v>
      </c>
      <c r="J27" s="174"/>
      <c r="K27" s="174"/>
      <c r="L27" s="174"/>
      <c r="M27" s="174"/>
      <c r="N27" s="168">
        <f t="shared" si="0"/>
        <v>91</v>
      </c>
      <c r="O27" s="168">
        <f t="shared" si="0"/>
        <v>92</v>
      </c>
      <c r="P27" s="168">
        <f t="shared" si="1"/>
        <v>183</v>
      </c>
    </row>
    <row r="28" spans="2:29">
      <c r="B28" s="554"/>
      <c r="C28" s="66" t="s">
        <v>266</v>
      </c>
      <c r="D28" s="168">
        <v>50</v>
      </c>
      <c r="E28" s="168">
        <v>55</v>
      </c>
      <c r="F28" s="168">
        <v>26</v>
      </c>
      <c r="G28" s="168">
        <v>26</v>
      </c>
      <c r="H28" s="168">
        <v>11</v>
      </c>
      <c r="I28" s="168">
        <v>15</v>
      </c>
      <c r="J28" s="168">
        <v>0</v>
      </c>
      <c r="K28" s="168">
        <v>0</v>
      </c>
      <c r="L28" s="168"/>
      <c r="M28" s="168"/>
      <c r="N28" s="168">
        <f t="shared" si="0"/>
        <v>87</v>
      </c>
      <c r="O28" s="168">
        <f t="shared" si="0"/>
        <v>96</v>
      </c>
      <c r="P28" s="168">
        <f t="shared" si="1"/>
        <v>183</v>
      </c>
    </row>
    <row r="29" spans="2:29">
      <c r="B29" s="554"/>
      <c r="C29" s="66" t="s">
        <v>267</v>
      </c>
      <c r="D29" s="168">
        <v>22</v>
      </c>
      <c r="E29" s="168">
        <v>23</v>
      </c>
      <c r="F29" s="168">
        <v>16</v>
      </c>
      <c r="G29" s="168">
        <v>19</v>
      </c>
      <c r="H29" s="168">
        <v>15</v>
      </c>
      <c r="I29" s="168">
        <v>9</v>
      </c>
      <c r="J29" s="168">
        <v>16</v>
      </c>
      <c r="K29" s="168">
        <v>6</v>
      </c>
      <c r="L29" s="168"/>
      <c r="M29" s="168"/>
      <c r="N29" s="168">
        <f t="shared" si="0"/>
        <v>69</v>
      </c>
      <c r="O29" s="168">
        <f t="shared" si="0"/>
        <v>57</v>
      </c>
      <c r="P29" s="168">
        <f t="shared" si="1"/>
        <v>126</v>
      </c>
    </row>
    <row r="30" spans="2:29">
      <c r="B30" s="554"/>
      <c r="C30" s="66" t="s">
        <v>269</v>
      </c>
      <c r="D30" s="168">
        <v>24</v>
      </c>
      <c r="E30" s="168">
        <v>23</v>
      </c>
      <c r="F30" s="168">
        <v>25</v>
      </c>
      <c r="G30" s="168">
        <v>24</v>
      </c>
      <c r="H30" s="168">
        <v>11</v>
      </c>
      <c r="I30" s="168">
        <v>21</v>
      </c>
      <c r="J30" s="168" t="s">
        <v>264</v>
      </c>
      <c r="K30" s="168" t="s">
        <v>264</v>
      </c>
      <c r="L30" s="168"/>
      <c r="M30" s="168"/>
      <c r="N30" s="168">
        <f t="shared" si="0"/>
        <v>60</v>
      </c>
      <c r="O30" s="168">
        <f t="shared" si="0"/>
        <v>68</v>
      </c>
      <c r="P30" s="168">
        <f t="shared" si="1"/>
        <v>128</v>
      </c>
    </row>
    <row r="31" spans="2:29">
      <c r="B31" s="555" t="s">
        <v>10</v>
      </c>
      <c r="C31" s="66" t="s">
        <v>263</v>
      </c>
      <c r="D31" s="173">
        <v>654</v>
      </c>
      <c r="E31" s="173">
        <v>661</v>
      </c>
      <c r="F31" s="173">
        <v>378</v>
      </c>
      <c r="G31" s="173">
        <v>405</v>
      </c>
      <c r="H31" s="173">
        <v>350</v>
      </c>
      <c r="I31" s="173">
        <v>287</v>
      </c>
      <c r="J31" s="173">
        <v>61</v>
      </c>
      <c r="K31" s="173">
        <v>67</v>
      </c>
      <c r="L31" s="173"/>
      <c r="M31" s="173"/>
      <c r="N31" s="173">
        <f t="shared" si="0"/>
        <v>1443</v>
      </c>
      <c r="O31" s="173">
        <f t="shared" si="0"/>
        <v>1420</v>
      </c>
      <c r="P31" s="173">
        <f t="shared" si="1"/>
        <v>2863</v>
      </c>
    </row>
    <row r="32" spans="2:29">
      <c r="B32" s="555"/>
      <c r="C32" s="66" t="s">
        <v>265</v>
      </c>
      <c r="D32" s="175">
        <v>680</v>
      </c>
      <c r="E32" s="175">
        <v>619</v>
      </c>
      <c r="F32" s="175">
        <v>365</v>
      </c>
      <c r="G32" s="175">
        <v>385</v>
      </c>
      <c r="H32" s="175">
        <v>361</v>
      </c>
      <c r="I32" s="175">
        <v>328</v>
      </c>
      <c r="J32" s="175">
        <v>86</v>
      </c>
      <c r="K32" s="175">
        <v>68</v>
      </c>
      <c r="L32" s="175"/>
      <c r="M32" s="175"/>
      <c r="N32" s="176">
        <f t="shared" si="0"/>
        <v>1492</v>
      </c>
      <c r="O32" s="176">
        <f t="shared" si="0"/>
        <v>1400</v>
      </c>
      <c r="P32" s="176">
        <f t="shared" si="1"/>
        <v>2892</v>
      </c>
    </row>
    <row r="33" spans="2:25">
      <c r="B33" s="555"/>
      <c r="C33" s="66" t="s">
        <v>266</v>
      </c>
      <c r="D33" s="175">
        <v>1230</v>
      </c>
      <c r="E33" s="175">
        <v>1154</v>
      </c>
      <c r="F33" s="175">
        <v>576</v>
      </c>
      <c r="G33" s="175">
        <v>640</v>
      </c>
      <c r="H33" s="175">
        <v>432</v>
      </c>
      <c r="I33" s="175">
        <v>436</v>
      </c>
      <c r="J33" s="175">
        <v>84</v>
      </c>
      <c r="K33" s="175">
        <v>46</v>
      </c>
      <c r="L33" s="175"/>
      <c r="M33" s="175"/>
      <c r="N33" s="176">
        <f t="shared" si="0"/>
        <v>2322</v>
      </c>
      <c r="O33" s="176">
        <f t="shared" si="0"/>
        <v>2276</v>
      </c>
      <c r="P33" s="176">
        <f t="shared" si="1"/>
        <v>4598</v>
      </c>
    </row>
    <row r="34" spans="2:25">
      <c r="B34" s="555"/>
      <c r="C34" s="66" t="s">
        <v>267</v>
      </c>
      <c r="D34" s="168">
        <v>272</v>
      </c>
      <c r="E34" s="168">
        <v>256</v>
      </c>
      <c r="F34" s="168">
        <v>242</v>
      </c>
      <c r="G34" s="168">
        <v>283</v>
      </c>
      <c r="H34" s="168">
        <v>458</v>
      </c>
      <c r="I34" s="168">
        <v>446</v>
      </c>
      <c r="J34" s="168">
        <v>115</v>
      </c>
      <c r="K34" s="168">
        <v>74</v>
      </c>
      <c r="L34" s="168"/>
      <c r="M34" s="168"/>
      <c r="N34" s="168">
        <f t="shared" si="0"/>
        <v>1087</v>
      </c>
      <c r="O34" s="168">
        <f t="shared" si="0"/>
        <v>1059</v>
      </c>
      <c r="P34" s="168">
        <f t="shared" si="1"/>
        <v>2146</v>
      </c>
    </row>
    <row r="35" spans="2:25">
      <c r="B35" s="555"/>
      <c r="C35" s="66" t="s">
        <v>269</v>
      </c>
      <c r="D35" s="168">
        <v>204</v>
      </c>
      <c r="E35" s="168">
        <v>208</v>
      </c>
      <c r="F35" s="168">
        <v>304</v>
      </c>
      <c r="G35" s="168">
        <v>266</v>
      </c>
      <c r="H35" s="168">
        <v>316</v>
      </c>
      <c r="I35" s="168">
        <v>240</v>
      </c>
      <c r="J35" s="168">
        <v>85</v>
      </c>
      <c r="K35" s="168">
        <v>64</v>
      </c>
      <c r="L35" s="168"/>
      <c r="M35" s="168"/>
      <c r="N35" s="168">
        <f t="shared" si="0"/>
        <v>909</v>
      </c>
      <c r="O35" s="168">
        <f t="shared" si="0"/>
        <v>778</v>
      </c>
      <c r="P35" s="168">
        <f t="shared" si="1"/>
        <v>1687</v>
      </c>
    </row>
    <row r="36" spans="2:25">
      <c r="B36" s="554" t="s">
        <v>11</v>
      </c>
      <c r="C36" s="66" t="s">
        <v>263</v>
      </c>
      <c r="D36" s="177">
        <v>808</v>
      </c>
      <c r="E36" s="177">
        <v>767</v>
      </c>
      <c r="F36" s="177">
        <v>784</v>
      </c>
      <c r="G36" s="177">
        <v>730</v>
      </c>
      <c r="H36" s="177">
        <v>804</v>
      </c>
      <c r="I36" s="177">
        <v>843</v>
      </c>
      <c r="J36" s="177">
        <v>25</v>
      </c>
      <c r="K36" s="177">
        <v>20</v>
      </c>
      <c r="L36" s="177"/>
      <c r="M36" s="177"/>
      <c r="N36" s="177">
        <f t="shared" si="0"/>
        <v>2421</v>
      </c>
      <c r="O36" s="177">
        <f t="shared" si="0"/>
        <v>2360</v>
      </c>
      <c r="P36" s="177">
        <f t="shared" si="1"/>
        <v>4781</v>
      </c>
    </row>
    <row r="37" spans="2:25">
      <c r="B37" s="554"/>
      <c r="C37" s="66" t="s">
        <v>265</v>
      </c>
      <c r="D37" s="169">
        <v>787</v>
      </c>
      <c r="E37" s="169">
        <v>818</v>
      </c>
      <c r="F37" s="169">
        <v>811</v>
      </c>
      <c r="G37" s="169">
        <v>799</v>
      </c>
      <c r="H37" s="169">
        <v>782</v>
      </c>
      <c r="I37" s="169">
        <v>792</v>
      </c>
      <c r="J37" s="169">
        <v>31</v>
      </c>
      <c r="K37" s="169">
        <v>21</v>
      </c>
      <c r="L37" s="169"/>
      <c r="M37" s="169"/>
      <c r="N37" s="169">
        <f t="shared" si="0"/>
        <v>2411</v>
      </c>
      <c r="O37" s="169">
        <f t="shared" si="0"/>
        <v>2430</v>
      </c>
      <c r="P37" s="169">
        <f t="shared" si="1"/>
        <v>4841</v>
      </c>
    </row>
    <row r="38" spans="2:25">
      <c r="B38" s="554"/>
      <c r="C38" s="66" t="s">
        <v>266</v>
      </c>
      <c r="D38" s="169">
        <v>824</v>
      </c>
      <c r="E38" s="169">
        <v>780</v>
      </c>
      <c r="F38" s="169">
        <v>787</v>
      </c>
      <c r="G38" s="169">
        <v>906</v>
      </c>
      <c r="H38" s="169">
        <v>761</v>
      </c>
      <c r="I38" s="169">
        <v>762</v>
      </c>
      <c r="J38" s="169">
        <v>25</v>
      </c>
      <c r="K38" s="169">
        <v>18</v>
      </c>
      <c r="L38" s="169"/>
      <c r="M38" s="169"/>
      <c r="N38" s="169">
        <f t="shared" si="0"/>
        <v>2397</v>
      </c>
      <c r="O38" s="169">
        <f t="shared" si="0"/>
        <v>2466</v>
      </c>
      <c r="P38" s="169">
        <f t="shared" si="1"/>
        <v>4863</v>
      </c>
    </row>
    <row r="39" spans="2:25">
      <c r="B39" s="554"/>
      <c r="C39" s="66" t="s">
        <v>267</v>
      </c>
      <c r="D39" s="169">
        <v>496</v>
      </c>
      <c r="E39" s="169">
        <v>509</v>
      </c>
      <c r="F39" s="169">
        <v>829</v>
      </c>
      <c r="G39" s="169">
        <v>840</v>
      </c>
      <c r="H39" s="169">
        <v>797</v>
      </c>
      <c r="I39" s="169">
        <v>858</v>
      </c>
      <c r="J39" s="169">
        <v>64</v>
      </c>
      <c r="K39" s="169">
        <v>70</v>
      </c>
      <c r="L39" s="169"/>
      <c r="M39" s="169"/>
      <c r="N39" s="169">
        <f t="shared" si="0"/>
        <v>2186</v>
      </c>
      <c r="O39" s="169">
        <f t="shared" si="0"/>
        <v>2277</v>
      </c>
      <c r="P39" s="169">
        <f t="shared" si="1"/>
        <v>4463</v>
      </c>
    </row>
    <row r="40" spans="2:25">
      <c r="B40" s="554"/>
      <c r="C40" s="66" t="s">
        <v>269</v>
      </c>
      <c r="D40" s="169">
        <v>531</v>
      </c>
      <c r="E40" s="169">
        <v>545</v>
      </c>
      <c r="F40" s="169">
        <v>842</v>
      </c>
      <c r="G40" s="169">
        <v>882</v>
      </c>
      <c r="H40" s="169">
        <v>821</v>
      </c>
      <c r="I40" s="169">
        <v>768</v>
      </c>
      <c r="J40" s="169">
        <v>52</v>
      </c>
      <c r="K40" s="169">
        <v>56</v>
      </c>
      <c r="L40" s="169"/>
      <c r="M40" s="169"/>
      <c r="N40" s="169">
        <f t="shared" si="0"/>
        <v>2246</v>
      </c>
      <c r="O40" s="169">
        <f t="shared" si="0"/>
        <v>2251</v>
      </c>
      <c r="P40" s="169">
        <f t="shared" si="1"/>
        <v>4497</v>
      </c>
    </row>
    <row r="41" spans="2:25">
      <c r="B41" s="502" t="s">
        <v>12</v>
      </c>
      <c r="C41" s="66" t="s">
        <v>263</v>
      </c>
      <c r="D41" s="177">
        <v>545</v>
      </c>
      <c r="E41" s="177">
        <v>544</v>
      </c>
      <c r="F41" s="177">
        <v>729</v>
      </c>
      <c r="G41" s="177">
        <v>706</v>
      </c>
      <c r="H41" s="177">
        <v>510</v>
      </c>
      <c r="I41" s="177">
        <v>533</v>
      </c>
      <c r="J41" s="177">
        <v>82</v>
      </c>
      <c r="K41" s="177">
        <v>55</v>
      </c>
      <c r="L41" s="177"/>
      <c r="M41" s="177"/>
      <c r="N41" s="177">
        <f t="shared" si="0"/>
        <v>1866</v>
      </c>
      <c r="O41" s="177">
        <f t="shared" si="0"/>
        <v>1838</v>
      </c>
      <c r="P41" s="177">
        <f t="shared" si="1"/>
        <v>3704</v>
      </c>
      <c r="R41"/>
      <c r="S41"/>
      <c r="T41"/>
      <c r="U41"/>
      <c r="V41"/>
      <c r="W41"/>
      <c r="X41"/>
      <c r="Y41"/>
    </row>
    <row r="42" spans="2:25">
      <c r="B42" s="502"/>
      <c r="C42" s="66" t="s">
        <v>265</v>
      </c>
      <c r="D42" s="169">
        <v>567</v>
      </c>
      <c r="E42" s="169">
        <v>574</v>
      </c>
      <c r="F42" s="169">
        <v>711</v>
      </c>
      <c r="G42" s="169">
        <v>727</v>
      </c>
      <c r="H42" s="169">
        <v>459</v>
      </c>
      <c r="I42" s="169">
        <v>477</v>
      </c>
      <c r="J42" s="169">
        <v>69</v>
      </c>
      <c r="K42" s="169">
        <v>71</v>
      </c>
      <c r="L42" s="169"/>
      <c r="M42" s="169"/>
      <c r="N42" s="169">
        <f>SUM(D42,F42,H42,J42,L42,)</f>
        <v>1806</v>
      </c>
      <c r="O42" s="169">
        <f t="shared" si="0"/>
        <v>1849</v>
      </c>
      <c r="P42" s="169">
        <f t="shared" si="1"/>
        <v>3655</v>
      </c>
    </row>
    <row r="43" spans="2:25">
      <c r="B43" s="502"/>
      <c r="C43" s="66" t="s">
        <v>266</v>
      </c>
      <c r="D43" s="169">
        <v>326</v>
      </c>
      <c r="E43" s="169">
        <v>361</v>
      </c>
      <c r="F43" s="169">
        <v>713</v>
      </c>
      <c r="G43" s="169">
        <v>689</v>
      </c>
      <c r="H43" s="169">
        <v>479</v>
      </c>
      <c r="I43" s="169">
        <v>514</v>
      </c>
      <c r="J43" s="169">
        <v>72</v>
      </c>
      <c r="K43" s="169">
        <v>58</v>
      </c>
      <c r="L43" s="169"/>
      <c r="M43" s="169"/>
      <c r="N43" s="169">
        <f t="shared" si="0"/>
        <v>1590</v>
      </c>
      <c r="O43" s="169">
        <f t="shared" si="0"/>
        <v>1622</v>
      </c>
      <c r="P43" s="169">
        <f t="shared" si="1"/>
        <v>3212</v>
      </c>
    </row>
    <row r="44" spans="2:25">
      <c r="B44" s="502"/>
      <c r="C44" s="66" t="s">
        <v>267</v>
      </c>
      <c r="D44" s="169">
        <v>330</v>
      </c>
      <c r="E44" s="169">
        <v>339</v>
      </c>
      <c r="F44" s="169">
        <v>660</v>
      </c>
      <c r="G44" s="169">
        <v>635</v>
      </c>
      <c r="H44" s="169">
        <v>508</v>
      </c>
      <c r="I44" s="169">
        <v>489</v>
      </c>
      <c r="J44" s="169">
        <v>115</v>
      </c>
      <c r="K44" s="169">
        <v>122</v>
      </c>
      <c r="L44" s="169"/>
      <c r="M44" s="169"/>
      <c r="N44" s="169">
        <f t="shared" si="0"/>
        <v>1613</v>
      </c>
      <c r="O44" s="169">
        <f t="shared" si="0"/>
        <v>1585</v>
      </c>
      <c r="P44" s="169">
        <f t="shared" si="1"/>
        <v>3198</v>
      </c>
    </row>
    <row r="45" spans="2:25">
      <c r="B45" s="502"/>
      <c r="C45" s="66" t="s">
        <v>269</v>
      </c>
      <c r="D45" s="169">
        <v>363</v>
      </c>
      <c r="E45" s="169">
        <v>367</v>
      </c>
      <c r="F45" s="169">
        <v>609</v>
      </c>
      <c r="G45" s="169">
        <v>620</v>
      </c>
      <c r="H45" s="169">
        <v>441</v>
      </c>
      <c r="I45" s="169">
        <v>431</v>
      </c>
      <c r="J45" s="169">
        <v>67</v>
      </c>
      <c r="K45" s="169">
        <v>79</v>
      </c>
      <c r="L45" s="169"/>
      <c r="M45" s="169"/>
      <c r="N45" s="169">
        <f t="shared" si="0"/>
        <v>1480</v>
      </c>
      <c r="O45" s="169">
        <f t="shared" si="0"/>
        <v>1497</v>
      </c>
      <c r="P45" s="169">
        <f t="shared" si="1"/>
        <v>2977</v>
      </c>
    </row>
    <row r="46" spans="2:25">
      <c r="B46" s="502" t="s">
        <v>25</v>
      </c>
      <c r="C46" s="66" t="s">
        <v>263</v>
      </c>
      <c r="D46" s="177">
        <v>314</v>
      </c>
      <c r="E46" s="177">
        <v>274</v>
      </c>
      <c r="F46" s="177">
        <v>162</v>
      </c>
      <c r="G46" s="177">
        <v>162</v>
      </c>
      <c r="H46" s="177">
        <v>131</v>
      </c>
      <c r="I46" s="177">
        <v>131</v>
      </c>
      <c r="J46" s="177">
        <v>23</v>
      </c>
      <c r="K46" s="177">
        <v>27</v>
      </c>
      <c r="L46" s="177"/>
      <c r="M46" s="177"/>
      <c r="N46" s="177">
        <f t="shared" si="0"/>
        <v>630</v>
      </c>
      <c r="O46" s="177">
        <f t="shared" si="0"/>
        <v>594</v>
      </c>
      <c r="P46" s="177">
        <f t="shared" si="1"/>
        <v>1224</v>
      </c>
    </row>
    <row r="47" spans="2:25">
      <c r="B47" s="502"/>
      <c r="C47" s="66" t="s">
        <v>265</v>
      </c>
      <c r="D47" s="169">
        <v>186</v>
      </c>
      <c r="E47" s="169">
        <v>167</v>
      </c>
      <c r="F47" s="169">
        <v>112</v>
      </c>
      <c r="G47" s="169">
        <v>104</v>
      </c>
      <c r="H47" s="169">
        <v>98</v>
      </c>
      <c r="I47" s="169">
        <v>118</v>
      </c>
      <c r="J47" s="169">
        <v>19</v>
      </c>
      <c r="K47" s="169">
        <v>17</v>
      </c>
      <c r="L47" s="169"/>
      <c r="M47" s="169"/>
      <c r="N47" s="169">
        <f t="shared" si="0"/>
        <v>415</v>
      </c>
      <c r="O47" s="169">
        <f t="shared" si="0"/>
        <v>406</v>
      </c>
      <c r="P47" s="169">
        <f t="shared" si="1"/>
        <v>821</v>
      </c>
    </row>
    <row r="48" spans="2:25">
      <c r="B48" s="502"/>
      <c r="C48" s="66" t="s">
        <v>266</v>
      </c>
      <c r="D48" s="169">
        <v>244</v>
      </c>
      <c r="E48" s="169">
        <v>237</v>
      </c>
      <c r="F48" s="169">
        <v>126</v>
      </c>
      <c r="G48" s="169">
        <v>121</v>
      </c>
      <c r="H48" s="169">
        <v>96</v>
      </c>
      <c r="I48" s="169">
        <v>98</v>
      </c>
      <c r="J48" s="169">
        <v>42</v>
      </c>
      <c r="K48" s="169">
        <v>37</v>
      </c>
      <c r="L48" s="169"/>
      <c r="M48" s="169"/>
      <c r="N48" s="169">
        <f t="shared" si="0"/>
        <v>508</v>
      </c>
      <c r="O48" s="169">
        <f t="shared" si="0"/>
        <v>493</v>
      </c>
      <c r="P48" s="169">
        <f t="shared" si="1"/>
        <v>1001</v>
      </c>
    </row>
    <row r="49" spans="2:16">
      <c r="B49" s="502"/>
      <c r="C49" s="66" t="s">
        <v>267</v>
      </c>
      <c r="D49" s="176">
        <v>148</v>
      </c>
      <c r="E49" s="176">
        <v>123</v>
      </c>
      <c r="F49" s="176">
        <v>171</v>
      </c>
      <c r="G49" s="176">
        <v>183</v>
      </c>
      <c r="H49" s="176">
        <v>160</v>
      </c>
      <c r="I49" s="176">
        <v>153</v>
      </c>
      <c r="J49" s="176">
        <v>46</v>
      </c>
      <c r="K49" s="176">
        <v>52</v>
      </c>
      <c r="L49" s="176"/>
      <c r="M49" s="176"/>
      <c r="N49" s="176">
        <f t="shared" si="0"/>
        <v>525</v>
      </c>
      <c r="O49" s="176">
        <f t="shared" si="0"/>
        <v>511</v>
      </c>
      <c r="P49" s="176">
        <f t="shared" si="1"/>
        <v>1036</v>
      </c>
    </row>
    <row r="50" spans="2:16">
      <c r="B50" s="502"/>
      <c r="C50" s="66" t="s">
        <v>269</v>
      </c>
      <c r="D50" s="176">
        <v>156</v>
      </c>
      <c r="E50" s="176">
        <v>131</v>
      </c>
      <c r="F50" s="176">
        <v>190</v>
      </c>
      <c r="G50" s="176">
        <v>194</v>
      </c>
      <c r="H50" s="176">
        <v>152</v>
      </c>
      <c r="I50" s="176">
        <v>158</v>
      </c>
      <c r="J50" s="176">
        <v>35</v>
      </c>
      <c r="K50" s="176">
        <v>29</v>
      </c>
      <c r="L50" s="176"/>
      <c r="M50" s="176"/>
      <c r="N50" s="176">
        <f t="shared" si="0"/>
        <v>533</v>
      </c>
      <c r="O50" s="176">
        <f t="shared" si="0"/>
        <v>512</v>
      </c>
      <c r="P50" s="176">
        <f t="shared" si="1"/>
        <v>1045</v>
      </c>
    </row>
    <row r="51" spans="2:16">
      <c r="B51" s="502" t="s">
        <v>13</v>
      </c>
      <c r="C51" s="66" t="s">
        <v>263</v>
      </c>
      <c r="D51" s="177">
        <f>SUM(D6,D11,D16,D21,D26,D31,D36,D41,D46,)</f>
        <v>2536</v>
      </c>
      <c r="E51" s="177">
        <f t="shared" ref="E51:M52" si="2">SUM(E6,E11,E16,E21,E26,E31,E36,E41,E46,)</f>
        <v>2435</v>
      </c>
      <c r="F51" s="177">
        <f t="shared" si="2"/>
        <v>2997</v>
      </c>
      <c r="G51" s="177">
        <f t="shared" si="2"/>
        <v>2867</v>
      </c>
      <c r="H51" s="177">
        <f t="shared" si="2"/>
        <v>2649</v>
      </c>
      <c r="I51" s="177">
        <f t="shared" si="2"/>
        <v>2657</v>
      </c>
      <c r="J51" s="177">
        <f t="shared" si="2"/>
        <v>420</v>
      </c>
      <c r="K51" s="177">
        <f t="shared" si="2"/>
        <v>405</v>
      </c>
      <c r="L51" s="177">
        <f t="shared" si="2"/>
        <v>0</v>
      </c>
      <c r="M51" s="177">
        <f t="shared" si="2"/>
        <v>0</v>
      </c>
      <c r="N51" s="177">
        <f t="shared" si="0"/>
        <v>8602</v>
      </c>
      <c r="O51" s="177">
        <f t="shared" si="0"/>
        <v>8364</v>
      </c>
      <c r="P51" s="177">
        <f t="shared" si="1"/>
        <v>16966</v>
      </c>
    </row>
    <row r="52" spans="2:16">
      <c r="B52" s="502"/>
      <c r="C52" s="66" t="s">
        <v>265</v>
      </c>
      <c r="D52" s="177">
        <f>SUM(D7,D12,D17,D22,D27,D32,D37,D42,D47,)</f>
        <v>2503</v>
      </c>
      <c r="E52" s="177">
        <f t="shared" si="2"/>
        <v>2444</v>
      </c>
      <c r="F52" s="177">
        <f t="shared" si="2"/>
        <v>2311</v>
      </c>
      <c r="G52" s="177">
        <f t="shared" si="2"/>
        <v>2331</v>
      </c>
      <c r="H52" s="177">
        <f t="shared" si="2"/>
        <v>1799</v>
      </c>
      <c r="I52" s="177">
        <f t="shared" si="2"/>
        <v>1800</v>
      </c>
      <c r="J52" s="177">
        <f t="shared" si="2"/>
        <v>314</v>
      </c>
      <c r="K52" s="177">
        <f t="shared" si="2"/>
        <v>283</v>
      </c>
      <c r="L52" s="177">
        <f t="shared" si="2"/>
        <v>0</v>
      </c>
      <c r="M52" s="177">
        <f t="shared" si="2"/>
        <v>0</v>
      </c>
      <c r="N52" s="177">
        <f t="shared" si="0"/>
        <v>6927</v>
      </c>
      <c r="O52" s="177">
        <f t="shared" si="0"/>
        <v>6858</v>
      </c>
      <c r="P52" s="177">
        <f t="shared" si="1"/>
        <v>13785</v>
      </c>
    </row>
    <row r="53" spans="2:16">
      <c r="B53" s="502"/>
      <c r="C53" s="66" t="s">
        <v>266</v>
      </c>
      <c r="D53" s="177">
        <f t="shared" ref="D53:M55" si="3">SUM(D8,D13,D18,D23,D28,D33,D38,D43,D48,)</f>
        <v>3538</v>
      </c>
      <c r="E53" s="177">
        <f t="shared" si="3"/>
        <v>3418</v>
      </c>
      <c r="F53" s="177">
        <f t="shared" si="3"/>
        <v>3816</v>
      </c>
      <c r="G53" s="177">
        <f t="shared" si="3"/>
        <v>4101</v>
      </c>
      <c r="H53" s="177">
        <f t="shared" si="3"/>
        <v>3223</v>
      </c>
      <c r="I53" s="177">
        <f t="shared" si="3"/>
        <v>3231</v>
      </c>
      <c r="J53" s="177">
        <f t="shared" si="3"/>
        <v>534</v>
      </c>
      <c r="K53" s="177">
        <f t="shared" si="3"/>
        <v>479</v>
      </c>
      <c r="L53" s="177">
        <f t="shared" si="3"/>
        <v>0</v>
      </c>
      <c r="M53" s="177">
        <f t="shared" si="3"/>
        <v>0</v>
      </c>
      <c r="N53" s="177">
        <f t="shared" si="0"/>
        <v>11111</v>
      </c>
      <c r="O53" s="177">
        <f t="shared" si="0"/>
        <v>11229</v>
      </c>
      <c r="P53" s="177">
        <f t="shared" si="1"/>
        <v>22340</v>
      </c>
    </row>
    <row r="54" spans="2:16">
      <c r="B54" s="502"/>
      <c r="C54" s="66" t="s">
        <v>267</v>
      </c>
      <c r="D54" s="177">
        <f t="shared" si="3"/>
        <v>2091</v>
      </c>
      <c r="E54" s="177">
        <f t="shared" si="3"/>
        <v>2047</v>
      </c>
      <c r="F54" s="177">
        <f t="shared" si="3"/>
        <v>3515</v>
      </c>
      <c r="G54" s="177">
        <f t="shared" si="3"/>
        <v>3568</v>
      </c>
      <c r="H54" s="177">
        <f t="shared" si="3"/>
        <v>3253</v>
      </c>
      <c r="I54" s="177">
        <f t="shared" si="3"/>
        <v>3251</v>
      </c>
      <c r="J54" s="177">
        <f t="shared" si="3"/>
        <v>655</v>
      </c>
      <c r="K54" s="177">
        <f t="shared" si="3"/>
        <v>639</v>
      </c>
      <c r="L54" s="177">
        <f t="shared" si="3"/>
        <v>0</v>
      </c>
      <c r="M54" s="177">
        <f t="shared" si="3"/>
        <v>0</v>
      </c>
      <c r="N54" s="177">
        <f t="shared" si="0"/>
        <v>9514</v>
      </c>
      <c r="O54" s="177">
        <f t="shared" si="0"/>
        <v>9505</v>
      </c>
      <c r="P54" s="177">
        <f t="shared" si="1"/>
        <v>19019</v>
      </c>
    </row>
    <row r="55" spans="2:16">
      <c r="B55" s="502"/>
      <c r="C55" s="66" t="s">
        <v>269</v>
      </c>
      <c r="D55" s="177">
        <f t="shared" si="3"/>
        <v>1947</v>
      </c>
      <c r="E55" s="177">
        <f t="shared" si="3"/>
        <v>1847</v>
      </c>
      <c r="F55" s="177">
        <f t="shared" si="3"/>
        <v>3207</v>
      </c>
      <c r="G55" s="177">
        <f t="shared" si="3"/>
        <v>3209</v>
      </c>
      <c r="H55" s="177">
        <f t="shared" si="3"/>
        <v>2835</v>
      </c>
      <c r="I55" s="177">
        <f t="shared" si="3"/>
        <v>2703</v>
      </c>
      <c r="J55" s="177">
        <f t="shared" si="3"/>
        <v>358</v>
      </c>
      <c r="K55" s="177">
        <f t="shared" si="3"/>
        <v>316</v>
      </c>
      <c r="L55" s="177">
        <f t="shared" si="3"/>
        <v>0</v>
      </c>
      <c r="M55" s="177">
        <f t="shared" si="3"/>
        <v>0</v>
      </c>
      <c r="N55" s="177">
        <f t="shared" si="0"/>
        <v>8347</v>
      </c>
      <c r="O55" s="177">
        <f t="shared" si="0"/>
        <v>8075</v>
      </c>
      <c r="P55" s="177">
        <f t="shared" si="1"/>
        <v>16422</v>
      </c>
    </row>
  </sheetData>
  <mergeCells count="20">
    <mergeCell ref="B2:P2"/>
    <mergeCell ref="B3:B5"/>
    <mergeCell ref="C3:C5"/>
    <mergeCell ref="D3:K3"/>
    <mergeCell ref="N3:P4"/>
    <mergeCell ref="D4:E4"/>
    <mergeCell ref="F4:G4"/>
    <mergeCell ref="H4:I4"/>
    <mergeCell ref="J4:K4"/>
    <mergeCell ref="L4:M4"/>
    <mergeCell ref="B36:B40"/>
    <mergeCell ref="B41:B45"/>
    <mergeCell ref="B46:B50"/>
    <mergeCell ref="B51:B55"/>
    <mergeCell ref="B6:B10"/>
    <mergeCell ref="B11:B15"/>
    <mergeCell ref="B16:B20"/>
    <mergeCell ref="B21:B25"/>
    <mergeCell ref="B26:B30"/>
    <mergeCell ref="B31:B35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55"/>
  <sheetViews>
    <sheetView topLeftCell="A10" zoomScaleNormal="100" workbookViewId="0">
      <selection activeCell="S33" sqref="S33"/>
    </sheetView>
  </sheetViews>
  <sheetFormatPr defaultColWidth="9.07421875" defaultRowHeight="14.6"/>
  <cols>
    <col min="1" max="1" width="9.07421875" style="55"/>
    <col min="2" max="2" width="6.4609375" style="55" customWidth="1"/>
    <col min="3" max="3" width="9.07421875" style="55"/>
    <col min="4" max="20" width="7.69140625" style="55" customWidth="1"/>
    <col min="21" max="16384" width="9.07421875" style="55"/>
  </cols>
  <sheetData>
    <row r="2" spans="2:35" ht="15" customHeight="1">
      <c r="B2" s="556" t="s">
        <v>270</v>
      </c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</row>
    <row r="3" spans="2:35">
      <c r="B3" s="558" t="s">
        <v>258</v>
      </c>
      <c r="C3" s="558" t="s">
        <v>259</v>
      </c>
      <c r="D3" s="558" t="s">
        <v>271</v>
      </c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 t="s">
        <v>272</v>
      </c>
      <c r="S3" s="558"/>
      <c r="T3" s="558"/>
    </row>
    <row r="4" spans="2:35">
      <c r="B4" s="558"/>
      <c r="C4" s="558"/>
      <c r="D4" s="558" t="s">
        <v>133</v>
      </c>
      <c r="E4" s="558"/>
      <c r="F4" s="558" t="s">
        <v>134</v>
      </c>
      <c r="G4" s="558"/>
      <c r="H4" s="558" t="s">
        <v>135</v>
      </c>
      <c r="I4" s="558"/>
      <c r="J4" s="558" t="s">
        <v>136</v>
      </c>
      <c r="K4" s="558"/>
      <c r="L4" s="558" t="s">
        <v>137</v>
      </c>
      <c r="M4" s="558"/>
      <c r="N4" s="558" t="s">
        <v>138</v>
      </c>
      <c r="O4" s="558"/>
      <c r="P4" s="558" t="s">
        <v>139</v>
      </c>
      <c r="Q4" s="558"/>
      <c r="R4" s="558"/>
      <c r="S4" s="558"/>
      <c r="T4" s="558"/>
    </row>
    <row r="5" spans="2:35">
      <c r="B5" s="558"/>
      <c r="C5" s="558"/>
      <c r="D5" s="69" t="s">
        <v>36</v>
      </c>
      <c r="E5" s="69" t="s">
        <v>37</v>
      </c>
      <c r="F5" s="69" t="s">
        <v>36</v>
      </c>
      <c r="G5" s="69" t="s">
        <v>37</v>
      </c>
      <c r="H5" s="69" t="s">
        <v>36</v>
      </c>
      <c r="I5" s="69" t="s">
        <v>37</v>
      </c>
      <c r="J5" s="69" t="s">
        <v>36</v>
      </c>
      <c r="K5" s="69" t="s">
        <v>37</v>
      </c>
      <c r="L5" s="69" t="s">
        <v>36</v>
      </c>
      <c r="M5" s="69" t="s">
        <v>37</v>
      </c>
      <c r="N5" s="69" t="s">
        <v>36</v>
      </c>
      <c r="O5" s="69" t="s">
        <v>37</v>
      </c>
      <c r="P5" s="69" t="s">
        <v>36</v>
      </c>
      <c r="Q5" s="69" t="s">
        <v>37</v>
      </c>
      <c r="R5" s="69" t="s">
        <v>36</v>
      </c>
      <c r="S5" s="69" t="s">
        <v>37</v>
      </c>
      <c r="T5" s="69" t="s">
        <v>38</v>
      </c>
    </row>
    <row r="6" spans="2:35">
      <c r="B6" s="554" t="str">
        <f>'Table 3.43'!B6</f>
        <v>ANG</v>
      </c>
      <c r="C6" s="66" t="s">
        <v>263</v>
      </c>
      <c r="D6" s="169" t="s">
        <v>264</v>
      </c>
      <c r="E6" s="169" t="s">
        <v>264</v>
      </c>
      <c r="F6" s="169" t="s">
        <v>264</v>
      </c>
      <c r="G6" s="169" t="s">
        <v>264</v>
      </c>
      <c r="H6" s="169" t="s">
        <v>264</v>
      </c>
      <c r="I6" s="169" t="s">
        <v>264</v>
      </c>
      <c r="J6" s="169" t="s">
        <v>264</v>
      </c>
      <c r="K6" s="169" t="s">
        <v>264</v>
      </c>
      <c r="L6" s="169" t="s">
        <v>264</v>
      </c>
      <c r="M6" s="169" t="s">
        <v>264</v>
      </c>
      <c r="N6" s="169" t="s">
        <v>264</v>
      </c>
      <c r="O6" s="169" t="s">
        <v>264</v>
      </c>
      <c r="P6" s="169" t="s">
        <v>264</v>
      </c>
      <c r="Q6" s="169" t="s">
        <v>264</v>
      </c>
      <c r="R6" s="169" t="s">
        <v>264</v>
      </c>
      <c r="S6" s="169" t="s">
        <v>264</v>
      </c>
      <c r="T6" s="169" t="s">
        <v>264</v>
      </c>
    </row>
    <row r="7" spans="2:35">
      <c r="B7" s="554"/>
      <c r="C7" s="66" t="s">
        <v>265</v>
      </c>
      <c r="D7" s="169" t="s">
        <v>264</v>
      </c>
      <c r="E7" s="169" t="s">
        <v>264</v>
      </c>
      <c r="F7" s="169" t="s">
        <v>264</v>
      </c>
      <c r="G7" s="169" t="s">
        <v>264</v>
      </c>
      <c r="H7" s="169" t="s">
        <v>264</v>
      </c>
      <c r="I7" s="169" t="s">
        <v>264</v>
      </c>
      <c r="J7" s="169" t="s">
        <v>264</v>
      </c>
      <c r="K7" s="169" t="s">
        <v>264</v>
      </c>
      <c r="L7" s="169" t="s">
        <v>264</v>
      </c>
      <c r="M7" s="169" t="s">
        <v>264</v>
      </c>
      <c r="N7" s="169" t="s">
        <v>264</v>
      </c>
      <c r="O7" s="169" t="s">
        <v>264</v>
      </c>
      <c r="P7" s="169" t="s">
        <v>264</v>
      </c>
      <c r="Q7" s="169" t="s">
        <v>264</v>
      </c>
      <c r="R7" s="169" t="s">
        <v>264</v>
      </c>
      <c r="S7" s="169" t="s">
        <v>264</v>
      </c>
      <c r="T7" s="169" t="s">
        <v>264</v>
      </c>
    </row>
    <row r="8" spans="2:35">
      <c r="B8" s="554"/>
      <c r="C8" s="66" t="s">
        <v>266</v>
      </c>
      <c r="D8" s="169" t="s">
        <v>264</v>
      </c>
      <c r="E8" s="169" t="s">
        <v>264</v>
      </c>
      <c r="F8" s="169" t="s">
        <v>264</v>
      </c>
      <c r="G8" s="169" t="s">
        <v>264</v>
      </c>
      <c r="H8" s="169" t="s">
        <v>264</v>
      </c>
      <c r="I8" s="169" t="s">
        <v>264</v>
      </c>
      <c r="J8" s="169" t="s">
        <v>264</v>
      </c>
      <c r="K8" s="169" t="s">
        <v>264</v>
      </c>
      <c r="L8" s="169" t="s">
        <v>264</v>
      </c>
      <c r="M8" s="169" t="s">
        <v>264</v>
      </c>
      <c r="N8" s="169" t="s">
        <v>264</v>
      </c>
      <c r="O8" s="169" t="s">
        <v>264</v>
      </c>
      <c r="P8" s="169" t="s">
        <v>264</v>
      </c>
      <c r="Q8" s="169" t="s">
        <v>264</v>
      </c>
      <c r="R8" s="169" t="s">
        <v>264</v>
      </c>
      <c r="S8" s="169" t="s">
        <v>264</v>
      </c>
      <c r="T8" s="169" t="s">
        <v>264</v>
      </c>
    </row>
    <row r="9" spans="2:35">
      <c r="B9" s="554"/>
      <c r="C9" s="66" t="s">
        <v>267</v>
      </c>
      <c r="D9" s="169" t="s">
        <v>264</v>
      </c>
      <c r="E9" s="169" t="s">
        <v>264</v>
      </c>
      <c r="F9" s="169" t="s">
        <v>264</v>
      </c>
      <c r="G9" s="169" t="s">
        <v>264</v>
      </c>
      <c r="H9" s="169" t="s">
        <v>264</v>
      </c>
      <c r="I9" s="169" t="s">
        <v>264</v>
      </c>
      <c r="J9" s="169" t="s">
        <v>264</v>
      </c>
      <c r="K9" s="169" t="s">
        <v>264</v>
      </c>
      <c r="L9" s="169" t="s">
        <v>264</v>
      </c>
      <c r="M9" s="169" t="s">
        <v>264</v>
      </c>
      <c r="N9" s="169" t="s">
        <v>264</v>
      </c>
      <c r="O9" s="169" t="s">
        <v>264</v>
      </c>
      <c r="P9" s="169" t="s">
        <v>264</v>
      </c>
      <c r="Q9" s="169" t="s">
        <v>264</v>
      </c>
      <c r="R9" s="169" t="s">
        <v>264</v>
      </c>
      <c r="S9" s="169" t="s">
        <v>264</v>
      </c>
      <c r="T9" s="169" t="s">
        <v>264</v>
      </c>
    </row>
    <row r="10" spans="2:35">
      <c r="B10" s="554"/>
      <c r="C10" s="66" t="s">
        <v>269</v>
      </c>
      <c r="D10" s="169" t="s">
        <v>264</v>
      </c>
      <c r="E10" s="169" t="s">
        <v>264</v>
      </c>
      <c r="F10" s="169" t="s">
        <v>264</v>
      </c>
      <c r="G10" s="169" t="s">
        <v>264</v>
      </c>
      <c r="H10" s="169" t="s">
        <v>264</v>
      </c>
      <c r="I10" s="169" t="s">
        <v>264</v>
      </c>
      <c r="J10" s="169" t="s">
        <v>264</v>
      </c>
      <c r="K10" s="169" t="s">
        <v>264</v>
      </c>
      <c r="L10" s="169" t="s">
        <v>264</v>
      </c>
      <c r="M10" s="169" t="s">
        <v>264</v>
      </c>
      <c r="N10" s="169" t="s">
        <v>264</v>
      </c>
      <c r="O10" s="169" t="s">
        <v>264</v>
      </c>
      <c r="P10" s="169" t="s">
        <v>264</v>
      </c>
      <c r="Q10" s="169" t="s">
        <v>264</v>
      </c>
      <c r="R10" s="169" t="s">
        <v>264</v>
      </c>
      <c r="S10" s="169" t="s">
        <v>264</v>
      </c>
      <c r="T10" s="169" t="s">
        <v>264</v>
      </c>
    </row>
    <row r="11" spans="2:35">
      <c r="B11" s="502" t="str">
        <f>'Table 3.43'!B11</f>
        <v>A&amp;B</v>
      </c>
      <c r="C11" s="66" t="s">
        <v>263</v>
      </c>
      <c r="D11" s="169">
        <v>734</v>
      </c>
      <c r="E11" s="169">
        <v>629</v>
      </c>
      <c r="F11" s="169">
        <v>671</v>
      </c>
      <c r="G11" s="169">
        <v>688</v>
      </c>
      <c r="H11" s="169">
        <v>719</v>
      </c>
      <c r="I11" s="169">
        <v>658</v>
      </c>
      <c r="J11" s="169">
        <v>754</v>
      </c>
      <c r="K11" s="169">
        <v>742</v>
      </c>
      <c r="L11" s="169">
        <v>790</v>
      </c>
      <c r="M11" s="169">
        <v>734</v>
      </c>
      <c r="N11" s="169">
        <v>758</v>
      </c>
      <c r="O11" s="169">
        <v>716</v>
      </c>
      <c r="P11" s="169">
        <v>667</v>
      </c>
      <c r="Q11" s="169">
        <v>683</v>
      </c>
      <c r="R11" s="169">
        <f>SUM(D11,F11,H11,J11,L11,N11,P11,)</f>
        <v>5093</v>
      </c>
      <c r="S11" s="169">
        <f>SUM(E11,G11,I11,K11,M11,O11,Q11,)</f>
        <v>4850</v>
      </c>
      <c r="T11" s="177">
        <f>SUM(R11:S11)</f>
        <v>9943</v>
      </c>
    </row>
    <row r="12" spans="2:35">
      <c r="B12" s="502"/>
      <c r="C12" s="66" t="s">
        <v>265</v>
      </c>
      <c r="D12" s="169">
        <v>733</v>
      </c>
      <c r="E12" s="169">
        <v>721</v>
      </c>
      <c r="F12" s="169">
        <v>712</v>
      </c>
      <c r="G12" s="169">
        <v>669</v>
      </c>
      <c r="H12" s="169">
        <v>729</v>
      </c>
      <c r="I12" s="169">
        <v>719</v>
      </c>
      <c r="J12" s="169">
        <v>788</v>
      </c>
      <c r="K12" s="169">
        <v>739</v>
      </c>
      <c r="L12" s="169">
        <v>791</v>
      </c>
      <c r="M12" s="169">
        <v>734</v>
      </c>
      <c r="N12" s="169">
        <v>681</v>
      </c>
      <c r="O12" s="169">
        <v>696</v>
      </c>
      <c r="P12" s="169">
        <v>647</v>
      </c>
      <c r="Q12" s="169">
        <v>669</v>
      </c>
      <c r="R12" s="169">
        <f t="shared" ref="R12:S27" si="0">SUM(D12,F12,H12,J12,L12,N12,P12,)</f>
        <v>5081</v>
      </c>
      <c r="S12" s="169">
        <f t="shared" si="0"/>
        <v>4947</v>
      </c>
      <c r="T12" s="177">
        <f t="shared" ref="T12:T55" si="1">SUM(R12:S12)</f>
        <v>10028</v>
      </c>
    </row>
    <row r="13" spans="2:35">
      <c r="B13" s="502"/>
      <c r="C13" s="66" t="s">
        <v>266</v>
      </c>
      <c r="D13" s="169">
        <v>732</v>
      </c>
      <c r="E13" s="169">
        <v>682</v>
      </c>
      <c r="F13" s="169">
        <v>720</v>
      </c>
      <c r="G13" s="169">
        <v>704</v>
      </c>
      <c r="H13" s="169">
        <v>769</v>
      </c>
      <c r="I13" s="169">
        <v>740</v>
      </c>
      <c r="J13" s="169">
        <v>738</v>
      </c>
      <c r="K13" s="169">
        <v>698</v>
      </c>
      <c r="L13" s="169">
        <v>687</v>
      </c>
      <c r="M13" s="169">
        <v>699</v>
      </c>
      <c r="N13" s="169">
        <v>674</v>
      </c>
      <c r="O13" s="169">
        <v>650</v>
      </c>
      <c r="P13" s="169">
        <v>694</v>
      </c>
      <c r="Q13" s="169">
        <v>659</v>
      </c>
      <c r="R13" s="169">
        <f t="shared" si="0"/>
        <v>5014</v>
      </c>
      <c r="S13" s="169">
        <f t="shared" si="0"/>
        <v>4832</v>
      </c>
      <c r="T13" s="177">
        <f t="shared" si="1"/>
        <v>9846</v>
      </c>
    </row>
    <row r="14" spans="2:35">
      <c r="B14" s="502"/>
      <c r="C14" s="66" t="s">
        <v>267</v>
      </c>
      <c r="D14" s="169">
        <v>718</v>
      </c>
      <c r="E14" s="169">
        <v>691</v>
      </c>
      <c r="F14" s="169">
        <v>754</v>
      </c>
      <c r="G14" s="169">
        <v>718</v>
      </c>
      <c r="H14" s="169">
        <v>767</v>
      </c>
      <c r="I14" s="169">
        <v>699</v>
      </c>
      <c r="J14" s="169">
        <v>729</v>
      </c>
      <c r="K14" s="169">
        <v>709</v>
      </c>
      <c r="L14" s="169">
        <v>671</v>
      </c>
      <c r="M14" s="169">
        <v>673</v>
      </c>
      <c r="N14" s="169">
        <v>685</v>
      </c>
      <c r="O14" s="169">
        <v>638</v>
      </c>
      <c r="P14" s="169">
        <v>680</v>
      </c>
      <c r="Q14" s="169">
        <v>619</v>
      </c>
      <c r="R14" s="169">
        <f t="shared" si="0"/>
        <v>5004</v>
      </c>
      <c r="S14" s="169">
        <f t="shared" si="0"/>
        <v>4747</v>
      </c>
      <c r="T14" s="177">
        <f t="shared" si="1"/>
        <v>9751</v>
      </c>
    </row>
    <row r="15" spans="2:35">
      <c r="B15" s="502"/>
      <c r="C15" s="66" t="s">
        <v>269</v>
      </c>
      <c r="D15" s="169">
        <v>611</v>
      </c>
      <c r="E15" s="169">
        <v>550</v>
      </c>
      <c r="F15" s="169">
        <v>543</v>
      </c>
      <c r="G15" s="169">
        <v>461</v>
      </c>
      <c r="H15" s="169">
        <v>495</v>
      </c>
      <c r="I15" s="169">
        <v>513</v>
      </c>
      <c r="J15" s="169">
        <v>563</v>
      </c>
      <c r="K15" s="169">
        <v>548</v>
      </c>
      <c r="L15" s="169">
        <v>573</v>
      </c>
      <c r="M15" s="169">
        <v>493</v>
      </c>
      <c r="N15" s="169">
        <v>546</v>
      </c>
      <c r="O15" s="169">
        <v>550</v>
      </c>
      <c r="P15" s="169">
        <v>529</v>
      </c>
      <c r="Q15" s="169">
        <v>545</v>
      </c>
      <c r="R15" s="169">
        <f t="shared" si="0"/>
        <v>3860</v>
      </c>
      <c r="S15" s="169">
        <f t="shared" si="0"/>
        <v>3660</v>
      </c>
      <c r="T15" s="177">
        <f t="shared" si="1"/>
        <v>7520</v>
      </c>
    </row>
    <row r="16" spans="2:35">
      <c r="B16" s="554" t="str">
        <f>'Table 3.43'!B16</f>
        <v>DOM</v>
      </c>
      <c r="C16" s="66" t="s">
        <v>263</v>
      </c>
      <c r="D16" s="169">
        <v>494</v>
      </c>
      <c r="E16" s="169">
        <v>417</v>
      </c>
      <c r="F16" s="169">
        <v>439</v>
      </c>
      <c r="G16" s="169">
        <v>411</v>
      </c>
      <c r="H16" s="169">
        <v>452</v>
      </c>
      <c r="I16" s="169">
        <v>416</v>
      </c>
      <c r="J16" s="169">
        <v>485</v>
      </c>
      <c r="K16" s="169">
        <v>429</v>
      </c>
      <c r="L16" s="169">
        <v>457</v>
      </c>
      <c r="M16" s="169">
        <v>419</v>
      </c>
      <c r="N16" s="169">
        <v>465</v>
      </c>
      <c r="O16" s="169">
        <v>447</v>
      </c>
      <c r="P16" s="169">
        <v>457</v>
      </c>
      <c r="Q16" s="176">
        <v>397</v>
      </c>
      <c r="R16" s="169">
        <f t="shared" si="0"/>
        <v>3249</v>
      </c>
      <c r="S16" s="169">
        <f t="shared" si="0"/>
        <v>2936</v>
      </c>
      <c r="T16" s="177">
        <f t="shared" si="1"/>
        <v>6185</v>
      </c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8"/>
    </row>
    <row r="17" spans="2:35">
      <c r="B17" s="554"/>
      <c r="C17" s="66" t="s">
        <v>265</v>
      </c>
      <c r="D17" s="169">
        <v>470</v>
      </c>
      <c r="E17" s="169">
        <v>454</v>
      </c>
      <c r="F17" s="169">
        <v>465</v>
      </c>
      <c r="G17" s="169">
        <v>416</v>
      </c>
      <c r="H17" s="169">
        <v>470</v>
      </c>
      <c r="I17" s="169">
        <v>441</v>
      </c>
      <c r="J17" s="169">
        <v>452</v>
      </c>
      <c r="K17" s="169">
        <v>414</v>
      </c>
      <c r="L17" s="169">
        <v>472</v>
      </c>
      <c r="M17" s="169">
        <v>402</v>
      </c>
      <c r="N17" s="169">
        <v>395</v>
      </c>
      <c r="O17" s="169">
        <v>441</v>
      </c>
      <c r="P17" s="169">
        <v>484</v>
      </c>
      <c r="Q17" s="176">
        <v>472</v>
      </c>
      <c r="R17" s="169">
        <f t="shared" si="0"/>
        <v>3208</v>
      </c>
      <c r="S17" s="169">
        <f t="shared" si="0"/>
        <v>3040</v>
      </c>
      <c r="T17" s="177">
        <f t="shared" si="1"/>
        <v>6248</v>
      </c>
    </row>
    <row r="18" spans="2:35">
      <c r="B18" s="554"/>
      <c r="C18" s="66" t="s">
        <v>266</v>
      </c>
      <c r="D18" s="169">
        <v>610</v>
      </c>
      <c r="E18" s="169">
        <v>514</v>
      </c>
      <c r="F18" s="169">
        <v>496</v>
      </c>
      <c r="G18" s="169">
        <v>485</v>
      </c>
      <c r="H18" s="169">
        <v>510</v>
      </c>
      <c r="I18" s="169">
        <v>471</v>
      </c>
      <c r="J18" s="169">
        <v>519</v>
      </c>
      <c r="K18" s="169">
        <v>453</v>
      </c>
      <c r="L18" s="169">
        <v>489</v>
      </c>
      <c r="M18" s="169">
        <v>473</v>
      </c>
      <c r="N18" s="169">
        <v>546</v>
      </c>
      <c r="O18" s="169">
        <v>536</v>
      </c>
      <c r="P18" s="169">
        <v>542</v>
      </c>
      <c r="Q18" s="169">
        <v>496</v>
      </c>
      <c r="R18" s="169">
        <f t="shared" si="0"/>
        <v>3712</v>
      </c>
      <c r="S18" s="169">
        <f t="shared" si="0"/>
        <v>3428</v>
      </c>
      <c r="T18" s="177">
        <f t="shared" si="1"/>
        <v>7140</v>
      </c>
    </row>
    <row r="19" spans="2:35">
      <c r="B19" s="554"/>
      <c r="C19" s="66" t="s">
        <v>267</v>
      </c>
      <c r="D19" s="169">
        <v>600</v>
      </c>
      <c r="E19" s="169">
        <v>550</v>
      </c>
      <c r="F19" s="169">
        <v>505</v>
      </c>
      <c r="G19" s="169">
        <v>482</v>
      </c>
      <c r="H19" s="169">
        <v>522</v>
      </c>
      <c r="I19" s="169">
        <v>481</v>
      </c>
      <c r="J19" s="169">
        <v>504</v>
      </c>
      <c r="K19" s="169">
        <v>498</v>
      </c>
      <c r="L19" s="169">
        <v>555</v>
      </c>
      <c r="M19" s="169">
        <v>519</v>
      </c>
      <c r="N19" s="169">
        <v>570</v>
      </c>
      <c r="O19" s="169">
        <v>501</v>
      </c>
      <c r="P19" s="169">
        <v>553</v>
      </c>
      <c r="Q19" s="169">
        <v>545</v>
      </c>
      <c r="R19" s="169">
        <f t="shared" si="0"/>
        <v>3809</v>
      </c>
      <c r="S19" s="169">
        <f t="shared" si="0"/>
        <v>3576</v>
      </c>
      <c r="T19" s="177">
        <f t="shared" si="1"/>
        <v>7385</v>
      </c>
    </row>
    <row r="20" spans="2:35">
      <c r="B20" s="554"/>
      <c r="C20" s="66" t="s">
        <v>269</v>
      </c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>
        <f t="shared" si="0"/>
        <v>0</v>
      </c>
      <c r="S20" s="169">
        <f t="shared" si="0"/>
        <v>0</v>
      </c>
      <c r="T20" s="177">
        <f t="shared" si="1"/>
        <v>0</v>
      </c>
    </row>
    <row r="21" spans="2:35">
      <c r="B21" s="554" t="str">
        <f>'Table 3.43'!B21</f>
        <v>GRD</v>
      </c>
      <c r="C21" s="66" t="s">
        <v>263</v>
      </c>
      <c r="D21" s="169">
        <v>861</v>
      </c>
      <c r="E21" s="169">
        <v>783</v>
      </c>
      <c r="F21" s="169">
        <v>832</v>
      </c>
      <c r="G21" s="169">
        <v>821</v>
      </c>
      <c r="H21" s="169">
        <v>789</v>
      </c>
      <c r="I21" s="169">
        <v>767</v>
      </c>
      <c r="J21" s="169">
        <v>862</v>
      </c>
      <c r="K21" s="169">
        <v>771</v>
      </c>
      <c r="L21" s="169">
        <v>869</v>
      </c>
      <c r="M21" s="169">
        <v>762</v>
      </c>
      <c r="N21" s="169">
        <v>874</v>
      </c>
      <c r="O21" s="169">
        <v>759</v>
      </c>
      <c r="P21" s="169">
        <v>921</v>
      </c>
      <c r="Q21" s="169">
        <v>823</v>
      </c>
      <c r="R21" s="169">
        <f t="shared" si="0"/>
        <v>6008</v>
      </c>
      <c r="S21" s="169">
        <f t="shared" si="0"/>
        <v>5486</v>
      </c>
      <c r="T21" s="177">
        <f t="shared" si="1"/>
        <v>11494</v>
      </c>
    </row>
    <row r="22" spans="2:35">
      <c r="B22" s="554"/>
      <c r="C22" s="66" t="s">
        <v>265</v>
      </c>
      <c r="D22" s="169">
        <v>940</v>
      </c>
      <c r="E22" s="169">
        <v>900</v>
      </c>
      <c r="F22" s="169">
        <v>997</v>
      </c>
      <c r="G22" s="169">
        <v>898</v>
      </c>
      <c r="H22" s="169">
        <v>931</v>
      </c>
      <c r="I22" s="169">
        <v>877</v>
      </c>
      <c r="J22" s="169">
        <v>956</v>
      </c>
      <c r="K22" s="169">
        <v>883</v>
      </c>
      <c r="L22" s="169">
        <v>944</v>
      </c>
      <c r="M22" s="169">
        <v>906</v>
      </c>
      <c r="N22" s="169">
        <v>941</v>
      </c>
      <c r="O22" s="169">
        <v>916</v>
      </c>
      <c r="P22" s="169">
        <v>1124</v>
      </c>
      <c r="Q22" s="169">
        <v>982</v>
      </c>
      <c r="R22" s="169">
        <f t="shared" si="0"/>
        <v>6833</v>
      </c>
      <c r="S22" s="169">
        <f t="shared" si="0"/>
        <v>6362</v>
      </c>
      <c r="T22" s="177">
        <f t="shared" si="1"/>
        <v>13195</v>
      </c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</row>
    <row r="23" spans="2:35">
      <c r="B23" s="554"/>
      <c r="C23" s="66" t="s">
        <v>266</v>
      </c>
      <c r="D23" s="169">
        <v>1036</v>
      </c>
      <c r="E23" s="169">
        <v>895</v>
      </c>
      <c r="F23" s="169">
        <v>973</v>
      </c>
      <c r="G23" s="169">
        <v>888</v>
      </c>
      <c r="H23" s="169">
        <v>999</v>
      </c>
      <c r="I23" s="169">
        <v>881</v>
      </c>
      <c r="J23" s="169">
        <v>994</v>
      </c>
      <c r="K23" s="169">
        <v>948</v>
      </c>
      <c r="L23" s="169">
        <v>926</v>
      </c>
      <c r="M23" s="169">
        <v>928</v>
      </c>
      <c r="N23" s="169">
        <v>1027</v>
      </c>
      <c r="O23" s="169">
        <v>937</v>
      </c>
      <c r="P23" s="169">
        <v>1127</v>
      </c>
      <c r="Q23" s="169">
        <v>905</v>
      </c>
      <c r="R23" s="169">
        <f t="shared" si="0"/>
        <v>7082</v>
      </c>
      <c r="S23" s="169">
        <f t="shared" si="0"/>
        <v>6382</v>
      </c>
      <c r="T23" s="177">
        <f t="shared" si="1"/>
        <v>13464</v>
      </c>
    </row>
    <row r="24" spans="2:35">
      <c r="B24" s="554"/>
      <c r="C24" s="66" t="s">
        <v>267</v>
      </c>
      <c r="D24" s="169">
        <v>890</v>
      </c>
      <c r="E24" s="169">
        <v>781</v>
      </c>
      <c r="F24" s="169">
        <v>932</v>
      </c>
      <c r="G24" s="169">
        <v>826</v>
      </c>
      <c r="H24" s="169">
        <v>900</v>
      </c>
      <c r="I24" s="169">
        <v>849</v>
      </c>
      <c r="J24" s="169">
        <v>768</v>
      </c>
      <c r="K24" s="169">
        <v>820</v>
      </c>
      <c r="L24" s="169">
        <v>880</v>
      </c>
      <c r="M24" s="169">
        <v>795</v>
      </c>
      <c r="N24" s="169">
        <v>858</v>
      </c>
      <c r="O24" s="169">
        <v>790</v>
      </c>
      <c r="P24" s="169">
        <v>960</v>
      </c>
      <c r="Q24" s="169">
        <v>816</v>
      </c>
      <c r="R24" s="169">
        <f t="shared" si="0"/>
        <v>6188</v>
      </c>
      <c r="S24" s="169">
        <f t="shared" si="0"/>
        <v>5677</v>
      </c>
      <c r="T24" s="177">
        <f t="shared" si="1"/>
        <v>11865</v>
      </c>
    </row>
    <row r="25" spans="2:35">
      <c r="B25" s="554"/>
      <c r="C25" s="66" t="s">
        <v>269</v>
      </c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>
        <f t="shared" si="0"/>
        <v>0</v>
      </c>
      <c r="S25" s="169">
        <f t="shared" si="0"/>
        <v>0</v>
      </c>
      <c r="T25" s="177">
        <f t="shared" si="1"/>
        <v>0</v>
      </c>
    </row>
    <row r="26" spans="2:35">
      <c r="B26" s="554" t="str">
        <f>'Table 3.43'!B26</f>
        <v>MON</v>
      </c>
      <c r="C26" s="66" t="s">
        <v>263</v>
      </c>
      <c r="D26" s="179">
        <v>19</v>
      </c>
      <c r="E26" s="179">
        <v>25</v>
      </c>
      <c r="F26" s="179">
        <v>29</v>
      </c>
      <c r="G26" s="179">
        <v>29</v>
      </c>
      <c r="H26" s="179">
        <v>26</v>
      </c>
      <c r="I26" s="179">
        <v>23</v>
      </c>
      <c r="J26" s="179">
        <v>26</v>
      </c>
      <c r="K26" s="179">
        <v>35</v>
      </c>
      <c r="L26" s="179">
        <v>31</v>
      </c>
      <c r="M26" s="179">
        <v>33</v>
      </c>
      <c r="N26" s="179">
        <v>32</v>
      </c>
      <c r="O26" s="179">
        <v>28</v>
      </c>
      <c r="P26" s="179">
        <v>31</v>
      </c>
      <c r="Q26" s="179">
        <v>45</v>
      </c>
      <c r="R26" s="169">
        <f t="shared" si="0"/>
        <v>194</v>
      </c>
      <c r="S26" s="169">
        <f t="shared" si="0"/>
        <v>218</v>
      </c>
      <c r="T26" s="177">
        <f t="shared" si="1"/>
        <v>412</v>
      </c>
    </row>
    <row r="27" spans="2:35">
      <c r="B27" s="554"/>
      <c r="C27" s="66" t="s">
        <v>265</v>
      </c>
      <c r="D27" s="177">
        <v>28</v>
      </c>
      <c r="E27" s="177">
        <v>29</v>
      </c>
      <c r="F27" s="177">
        <v>28</v>
      </c>
      <c r="G27" s="177">
        <v>24</v>
      </c>
      <c r="H27" s="177">
        <v>27</v>
      </c>
      <c r="I27" s="177">
        <v>35</v>
      </c>
      <c r="J27" s="177">
        <v>28</v>
      </c>
      <c r="K27" s="177">
        <v>38</v>
      </c>
      <c r="L27" s="177">
        <v>37</v>
      </c>
      <c r="M27" s="177">
        <v>30</v>
      </c>
      <c r="N27" s="177">
        <v>29</v>
      </c>
      <c r="O27" s="177">
        <v>45</v>
      </c>
      <c r="P27" s="177">
        <v>35</v>
      </c>
      <c r="Q27" s="177">
        <v>25</v>
      </c>
      <c r="R27" s="169">
        <f t="shared" si="0"/>
        <v>212</v>
      </c>
      <c r="S27" s="169">
        <f t="shared" si="0"/>
        <v>226</v>
      </c>
      <c r="T27" s="177">
        <f t="shared" si="1"/>
        <v>438</v>
      </c>
    </row>
    <row r="28" spans="2:35">
      <c r="B28" s="554"/>
      <c r="C28" s="66" t="s">
        <v>266</v>
      </c>
      <c r="D28" s="177">
        <v>38</v>
      </c>
      <c r="E28" s="177">
        <v>25</v>
      </c>
      <c r="F28" s="177">
        <v>24</v>
      </c>
      <c r="G28" s="177">
        <v>36</v>
      </c>
      <c r="H28" s="177">
        <v>30</v>
      </c>
      <c r="I28" s="177">
        <v>36</v>
      </c>
      <c r="J28" s="177">
        <v>34</v>
      </c>
      <c r="K28" s="177">
        <v>31</v>
      </c>
      <c r="L28" s="177">
        <v>33</v>
      </c>
      <c r="M28" s="177">
        <v>47</v>
      </c>
      <c r="N28" s="177">
        <v>39</v>
      </c>
      <c r="O28" s="177">
        <v>26</v>
      </c>
      <c r="P28" s="177">
        <v>29</v>
      </c>
      <c r="Q28" s="177">
        <v>32</v>
      </c>
      <c r="R28" s="169">
        <f t="shared" ref="R28:S55" si="2">SUM(D28,F28,H28,J28,L28,N28,P28,)</f>
        <v>227</v>
      </c>
      <c r="S28" s="169">
        <f t="shared" si="2"/>
        <v>233</v>
      </c>
      <c r="T28" s="177">
        <f t="shared" si="1"/>
        <v>460</v>
      </c>
    </row>
    <row r="29" spans="2:35">
      <c r="B29" s="554"/>
      <c r="C29" s="66" t="s">
        <v>267</v>
      </c>
      <c r="D29" s="169">
        <v>21</v>
      </c>
      <c r="E29" s="169">
        <v>39</v>
      </c>
      <c r="F29" s="169">
        <v>29</v>
      </c>
      <c r="G29" s="169">
        <v>37</v>
      </c>
      <c r="H29" s="169">
        <v>33</v>
      </c>
      <c r="I29" s="169">
        <v>27</v>
      </c>
      <c r="J29" s="169">
        <v>35</v>
      </c>
      <c r="K29" s="169">
        <v>43</v>
      </c>
      <c r="L29" s="169">
        <v>34</v>
      </c>
      <c r="M29" s="169">
        <v>26</v>
      </c>
      <c r="N29" s="169">
        <v>35</v>
      </c>
      <c r="O29" s="169">
        <v>29</v>
      </c>
      <c r="P29" s="169">
        <v>27</v>
      </c>
      <c r="Q29" s="169">
        <v>37</v>
      </c>
      <c r="R29" s="169">
        <f t="shared" si="2"/>
        <v>214</v>
      </c>
      <c r="S29" s="169">
        <f t="shared" si="2"/>
        <v>238</v>
      </c>
      <c r="T29" s="177">
        <f t="shared" si="1"/>
        <v>452</v>
      </c>
    </row>
    <row r="30" spans="2:35">
      <c r="B30" s="554"/>
      <c r="C30" s="66" t="s">
        <v>269</v>
      </c>
      <c r="D30" s="169">
        <v>33</v>
      </c>
      <c r="E30" s="169">
        <v>39</v>
      </c>
      <c r="F30" s="169">
        <v>35</v>
      </c>
      <c r="G30" s="169">
        <v>26</v>
      </c>
      <c r="H30" s="169">
        <v>34</v>
      </c>
      <c r="I30" s="169">
        <v>39</v>
      </c>
      <c r="J30" s="169">
        <v>42</v>
      </c>
      <c r="K30" s="169">
        <v>28</v>
      </c>
      <c r="L30" s="169">
        <v>33</v>
      </c>
      <c r="M30" s="169">
        <v>34</v>
      </c>
      <c r="N30" s="169">
        <v>29</v>
      </c>
      <c r="O30" s="169">
        <v>39</v>
      </c>
      <c r="P30" s="169">
        <v>37</v>
      </c>
      <c r="Q30" s="169">
        <v>29</v>
      </c>
      <c r="R30" s="169">
        <f t="shared" si="2"/>
        <v>243</v>
      </c>
      <c r="S30" s="169">
        <f t="shared" si="2"/>
        <v>234</v>
      </c>
      <c r="T30" s="177">
        <f t="shared" si="1"/>
        <v>477</v>
      </c>
    </row>
    <row r="31" spans="2:35">
      <c r="B31" s="554" t="str">
        <f>'Table 3.43'!B31</f>
        <v>SKN</v>
      </c>
      <c r="C31" s="66" t="s">
        <v>263</v>
      </c>
      <c r="D31" s="179">
        <v>361</v>
      </c>
      <c r="E31" s="179">
        <v>382</v>
      </c>
      <c r="F31" s="179">
        <v>353</v>
      </c>
      <c r="G31" s="179">
        <v>333</v>
      </c>
      <c r="H31" s="179">
        <v>396</v>
      </c>
      <c r="I31" s="179">
        <v>343</v>
      </c>
      <c r="J31" s="179">
        <v>382</v>
      </c>
      <c r="K31" s="179">
        <v>368</v>
      </c>
      <c r="L31" s="179">
        <v>384</v>
      </c>
      <c r="M31" s="179">
        <v>347</v>
      </c>
      <c r="N31" s="179">
        <v>433</v>
      </c>
      <c r="O31" s="179">
        <v>421</v>
      </c>
      <c r="P31" s="179">
        <v>372</v>
      </c>
      <c r="Q31" s="179">
        <v>365</v>
      </c>
      <c r="R31" s="169">
        <f t="shared" si="2"/>
        <v>2681</v>
      </c>
      <c r="S31" s="169">
        <f t="shared" si="2"/>
        <v>2559</v>
      </c>
      <c r="T31" s="177">
        <f t="shared" si="1"/>
        <v>5240</v>
      </c>
    </row>
    <row r="32" spans="2:35">
      <c r="B32" s="554"/>
      <c r="C32" s="66" t="s">
        <v>265</v>
      </c>
      <c r="D32" s="169">
        <v>351</v>
      </c>
      <c r="E32" s="169">
        <v>332</v>
      </c>
      <c r="F32" s="169">
        <v>390</v>
      </c>
      <c r="G32" s="169">
        <v>344</v>
      </c>
      <c r="H32" s="169">
        <v>408</v>
      </c>
      <c r="I32" s="169">
        <v>353</v>
      </c>
      <c r="J32" s="169">
        <v>427</v>
      </c>
      <c r="K32" s="169">
        <v>372</v>
      </c>
      <c r="L32" s="169">
        <v>461</v>
      </c>
      <c r="M32" s="169">
        <v>405</v>
      </c>
      <c r="N32" s="169">
        <v>410</v>
      </c>
      <c r="O32" s="169">
        <v>392</v>
      </c>
      <c r="P32" s="169">
        <v>357</v>
      </c>
      <c r="Q32" s="169">
        <v>393</v>
      </c>
      <c r="R32" s="169">
        <f t="shared" si="2"/>
        <v>2804</v>
      </c>
      <c r="S32" s="169">
        <f t="shared" si="2"/>
        <v>2591</v>
      </c>
      <c r="T32" s="177">
        <f t="shared" si="1"/>
        <v>5395</v>
      </c>
    </row>
    <row r="33" spans="2:20">
      <c r="B33" s="554"/>
      <c r="C33" s="66" t="s">
        <v>266</v>
      </c>
      <c r="D33" s="169">
        <v>434</v>
      </c>
      <c r="E33" s="169">
        <v>367</v>
      </c>
      <c r="F33" s="169">
        <v>414</v>
      </c>
      <c r="G33" s="169">
        <v>368</v>
      </c>
      <c r="H33" s="169">
        <v>420</v>
      </c>
      <c r="I33" s="169">
        <v>367</v>
      </c>
      <c r="J33" s="169">
        <v>434</v>
      </c>
      <c r="K33" s="169">
        <v>406</v>
      </c>
      <c r="L33" s="169">
        <v>405</v>
      </c>
      <c r="M33" s="169">
        <v>394</v>
      </c>
      <c r="N33" s="169">
        <v>368</v>
      </c>
      <c r="O33" s="169">
        <v>411</v>
      </c>
      <c r="P33" s="169">
        <v>376</v>
      </c>
      <c r="Q33" s="169">
        <v>365</v>
      </c>
      <c r="R33" s="169">
        <f t="shared" si="2"/>
        <v>2851</v>
      </c>
      <c r="S33" s="169">
        <f t="shared" si="2"/>
        <v>2678</v>
      </c>
      <c r="T33" s="177">
        <f t="shared" si="1"/>
        <v>5529</v>
      </c>
    </row>
    <row r="34" spans="2:20">
      <c r="B34" s="554"/>
      <c r="C34" s="66" t="s">
        <v>267</v>
      </c>
      <c r="D34" s="169">
        <v>374</v>
      </c>
      <c r="E34" s="169">
        <v>321</v>
      </c>
      <c r="F34" s="169">
        <v>426</v>
      </c>
      <c r="G34" s="169">
        <v>367</v>
      </c>
      <c r="H34" s="169">
        <v>404</v>
      </c>
      <c r="I34" s="169">
        <v>391</v>
      </c>
      <c r="J34" s="169">
        <v>415</v>
      </c>
      <c r="K34" s="169">
        <v>402</v>
      </c>
      <c r="L34" s="169">
        <v>366</v>
      </c>
      <c r="M34" s="169">
        <v>409</v>
      </c>
      <c r="N34" s="169">
        <v>375</v>
      </c>
      <c r="O34" s="169">
        <v>374</v>
      </c>
      <c r="P34" s="169">
        <v>368</v>
      </c>
      <c r="Q34" s="169">
        <v>360</v>
      </c>
      <c r="R34" s="169">
        <f t="shared" si="2"/>
        <v>2728</v>
      </c>
      <c r="S34" s="169">
        <f t="shared" si="2"/>
        <v>2624</v>
      </c>
      <c r="T34" s="177">
        <f t="shared" si="1"/>
        <v>5352</v>
      </c>
    </row>
    <row r="35" spans="2:20">
      <c r="B35" s="554"/>
      <c r="C35" s="66" t="s">
        <v>269</v>
      </c>
      <c r="D35" s="169">
        <v>418</v>
      </c>
      <c r="E35" s="169">
        <v>365</v>
      </c>
      <c r="F35" s="169">
        <v>425</v>
      </c>
      <c r="G35" s="169">
        <v>406</v>
      </c>
      <c r="H35" s="169">
        <v>413</v>
      </c>
      <c r="I35" s="169">
        <v>389</v>
      </c>
      <c r="J35" s="169">
        <v>369</v>
      </c>
      <c r="K35" s="169">
        <v>415</v>
      </c>
      <c r="L35" s="169">
        <v>389</v>
      </c>
      <c r="M35" s="169">
        <v>375</v>
      </c>
      <c r="N35" s="169">
        <v>390</v>
      </c>
      <c r="O35" s="169">
        <v>370</v>
      </c>
      <c r="P35" s="169">
        <v>360</v>
      </c>
      <c r="Q35" s="169">
        <v>368</v>
      </c>
      <c r="R35" s="169">
        <f t="shared" si="2"/>
        <v>2764</v>
      </c>
      <c r="S35" s="169">
        <f t="shared" si="2"/>
        <v>2688</v>
      </c>
      <c r="T35" s="177">
        <f t="shared" si="1"/>
        <v>5452</v>
      </c>
    </row>
    <row r="36" spans="2:20">
      <c r="B36" s="555" t="str">
        <f>'Table 3.43'!B36</f>
        <v>SLU</v>
      </c>
      <c r="C36" s="66" t="s">
        <v>263</v>
      </c>
      <c r="D36" s="179">
        <v>1258</v>
      </c>
      <c r="E36" s="179">
        <v>1153</v>
      </c>
      <c r="F36" s="179">
        <v>1099</v>
      </c>
      <c r="G36" s="179">
        <v>1121</v>
      </c>
      <c r="H36" s="179">
        <v>1054</v>
      </c>
      <c r="I36" s="179">
        <v>1099</v>
      </c>
      <c r="J36" s="179">
        <v>1082</v>
      </c>
      <c r="K36" s="179">
        <v>1052</v>
      </c>
      <c r="L36" s="179">
        <v>1030</v>
      </c>
      <c r="M36" s="179">
        <v>1053</v>
      </c>
      <c r="N36" s="179">
        <v>1120</v>
      </c>
      <c r="O36" s="179">
        <v>1094</v>
      </c>
      <c r="P36" s="179">
        <v>1088</v>
      </c>
      <c r="Q36" s="179">
        <v>1134</v>
      </c>
      <c r="R36" s="169">
        <f t="shared" si="2"/>
        <v>7731</v>
      </c>
      <c r="S36" s="169">
        <f t="shared" si="2"/>
        <v>7706</v>
      </c>
      <c r="T36" s="177">
        <f t="shared" si="1"/>
        <v>15437</v>
      </c>
    </row>
    <row r="37" spans="2:20">
      <c r="B37" s="555"/>
      <c r="C37" s="66" t="s">
        <v>265</v>
      </c>
      <c r="D37" s="180">
        <v>1225</v>
      </c>
      <c r="E37" s="180">
        <v>1195</v>
      </c>
      <c r="F37" s="180">
        <v>1094</v>
      </c>
      <c r="G37" s="180">
        <v>1127</v>
      </c>
      <c r="H37" s="180">
        <v>1083</v>
      </c>
      <c r="I37" s="180">
        <v>1041</v>
      </c>
      <c r="J37" s="180">
        <v>1069</v>
      </c>
      <c r="K37" s="180">
        <v>1095</v>
      </c>
      <c r="L37" s="180">
        <v>1108</v>
      </c>
      <c r="M37" s="180">
        <v>1102</v>
      </c>
      <c r="N37" s="180">
        <v>1081</v>
      </c>
      <c r="O37" s="180">
        <v>1149</v>
      </c>
      <c r="P37" s="180">
        <v>1220</v>
      </c>
      <c r="Q37" s="180">
        <v>1104</v>
      </c>
      <c r="R37" s="169">
        <f t="shared" si="2"/>
        <v>7880</v>
      </c>
      <c r="S37" s="169">
        <f t="shared" si="2"/>
        <v>7813</v>
      </c>
      <c r="T37" s="177">
        <f t="shared" si="1"/>
        <v>15693</v>
      </c>
    </row>
    <row r="38" spans="2:20">
      <c r="B38" s="555"/>
      <c r="C38" s="66" t="s">
        <v>266</v>
      </c>
      <c r="D38" s="181">
        <v>1215</v>
      </c>
      <c r="E38" s="181">
        <v>1233</v>
      </c>
      <c r="F38" s="181">
        <v>1107</v>
      </c>
      <c r="G38" s="181">
        <v>1071</v>
      </c>
      <c r="H38" s="181">
        <v>1066</v>
      </c>
      <c r="I38" s="181">
        <v>1090</v>
      </c>
      <c r="J38" s="181">
        <v>1147</v>
      </c>
      <c r="K38" s="181">
        <v>1134</v>
      </c>
      <c r="L38" s="181">
        <v>1084</v>
      </c>
      <c r="M38" s="181">
        <v>1146</v>
      </c>
      <c r="N38" s="181">
        <v>1200</v>
      </c>
      <c r="O38" s="181">
        <v>1103</v>
      </c>
      <c r="P38" s="181">
        <v>1179</v>
      </c>
      <c r="Q38" s="181">
        <v>1099</v>
      </c>
      <c r="R38" s="169">
        <f t="shared" si="2"/>
        <v>7998</v>
      </c>
      <c r="S38" s="169">
        <f t="shared" si="2"/>
        <v>7876</v>
      </c>
      <c r="T38" s="177">
        <f t="shared" si="1"/>
        <v>15874</v>
      </c>
    </row>
    <row r="39" spans="2:20">
      <c r="B39" s="555"/>
      <c r="C39" s="66" t="s">
        <v>267</v>
      </c>
      <c r="D39" s="181">
        <v>1224</v>
      </c>
      <c r="E39" s="181">
        <v>1157</v>
      </c>
      <c r="F39" s="181">
        <v>1113</v>
      </c>
      <c r="G39" s="181">
        <v>1113</v>
      </c>
      <c r="H39" s="181">
        <v>1122</v>
      </c>
      <c r="I39" s="181">
        <v>1133</v>
      </c>
      <c r="J39" s="181">
        <v>1149</v>
      </c>
      <c r="K39" s="181">
        <v>1151</v>
      </c>
      <c r="L39" s="181">
        <v>1184</v>
      </c>
      <c r="M39" s="181">
        <v>1113</v>
      </c>
      <c r="N39" s="181">
        <v>1214</v>
      </c>
      <c r="O39" s="181">
        <v>1078</v>
      </c>
      <c r="P39" s="181">
        <v>1164</v>
      </c>
      <c r="Q39" s="181">
        <v>1139</v>
      </c>
      <c r="R39" s="169">
        <f t="shared" si="2"/>
        <v>8170</v>
      </c>
      <c r="S39" s="169">
        <f t="shared" si="2"/>
        <v>7884</v>
      </c>
      <c r="T39" s="177">
        <f t="shared" si="1"/>
        <v>16054</v>
      </c>
    </row>
    <row r="40" spans="2:20">
      <c r="B40" s="555"/>
      <c r="C40" s="66" t="s">
        <v>269</v>
      </c>
      <c r="D40" s="181">
        <v>1241</v>
      </c>
      <c r="E40" s="181">
        <v>1195</v>
      </c>
      <c r="F40" s="181">
        <v>1176</v>
      </c>
      <c r="G40" s="181">
        <v>1170</v>
      </c>
      <c r="H40" s="181">
        <v>1132</v>
      </c>
      <c r="I40" s="181">
        <v>1149</v>
      </c>
      <c r="J40" s="181">
        <v>1242</v>
      </c>
      <c r="K40" s="181">
        <v>1117</v>
      </c>
      <c r="L40" s="181">
        <v>1169</v>
      </c>
      <c r="M40" s="181">
        <v>1076</v>
      </c>
      <c r="N40" s="181">
        <v>1179</v>
      </c>
      <c r="O40" s="181">
        <v>1124</v>
      </c>
      <c r="P40" s="181">
        <v>1310</v>
      </c>
      <c r="Q40" s="181">
        <v>1165</v>
      </c>
      <c r="R40" s="169">
        <f t="shared" si="2"/>
        <v>8449</v>
      </c>
      <c r="S40" s="169">
        <f t="shared" si="2"/>
        <v>7996</v>
      </c>
      <c r="T40" s="177">
        <f t="shared" si="1"/>
        <v>16445</v>
      </c>
    </row>
    <row r="41" spans="2:20">
      <c r="B41" s="560" t="str">
        <f>'Table 3.43'!B41</f>
        <v>SVG</v>
      </c>
      <c r="C41" s="66" t="s">
        <v>263</v>
      </c>
      <c r="D41" s="169">
        <v>977</v>
      </c>
      <c r="E41" s="169">
        <v>977</v>
      </c>
      <c r="F41" s="169">
        <v>912</v>
      </c>
      <c r="G41" s="169">
        <v>869</v>
      </c>
      <c r="H41" s="169">
        <v>966</v>
      </c>
      <c r="I41" s="169">
        <v>919</v>
      </c>
      <c r="J41" s="169">
        <v>918</v>
      </c>
      <c r="K41" s="169">
        <v>899</v>
      </c>
      <c r="L41" s="169">
        <v>894</v>
      </c>
      <c r="M41" s="169">
        <v>879</v>
      </c>
      <c r="N41" s="169">
        <v>976</v>
      </c>
      <c r="O41" s="169">
        <v>927</v>
      </c>
      <c r="P41" s="169">
        <v>948</v>
      </c>
      <c r="Q41" s="169">
        <v>968</v>
      </c>
      <c r="R41" s="169">
        <f t="shared" si="2"/>
        <v>6591</v>
      </c>
      <c r="S41" s="169">
        <f t="shared" si="2"/>
        <v>6438</v>
      </c>
      <c r="T41" s="177">
        <f t="shared" si="1"/>
        <v>13029</v>
      </c>
    </row>
    <row r="42" spans="2:20">
      <c r="B42" s="560"/>
      <c r="C42" s="66" t="s">
        <v>265</v>
      </c>
      <c r="D42" s="169">
        <v>924</v>
      </c>
      <c r="E42" s="169">
        <v>869</v>
      </c>
      <c r="F42" s="169">
        <v>962</v>
      </c>
      <c r="G42" s="169">
        <v>912</v>
      </c>
      <c r="H42" s="169">
        <v>919</v>
      </c>
      <c r="I42" s="169">
        <v>915</v>
      </c>
      <c r="J42" s="169">
        <v>906</v>
      </c>
      <c r="K42" s="169">
        <v>880</v>
      </c>
      <c r="L42" s="169">
        <v>986</v>
      </c>
      <c r="M42" s="169">
        <v>943</v>
      </c>
      <c r="N42" s="169">
        <v>994</v>
      </c>
      <c r="O42" s="169">
        <v>977</v>
      </c>
      <c r="P42" s="169">
        <v>924</v>
      </c>
      <c r="Q42" s="169">
        <v>851</v>
      </c>
      <c r="R42" s="169">
        <f t="shared" si="2"/>
        <v>6615</v>
      </c>
      <c r="S42" s="169">
        <f t="shared" si="2"/>
        <v>6347</v>
      </c>
      <c r="T42" s="177">
        <f t="shared" si="1"/>
        <v>12962</v>
      </c>
    </row>
    <row r="43" spans="2:20">
      <c r="B43" s="560"/>
      <c r="C43" s="66" t="s">
        <v>266</v>
      </c>
      <c r="D43" s="169">
        <v>1000</v>
      </c>
      <c r="E43" s="169">
        <v>933</v>
      </c>
      <c r="F43" s="169">
        <v>923</v>
      </c>
      <c r="G43" s="169">
        <v>894</v>
      </c>
      <c r="H43" s="169">
        <v>909</v>
      </c>
      <c r="I43" s="169">
        <v>879</v>
      </c>
      <c r="J43" s="169">
        <v>970</v>
      </c>
      <c r="K43" s="169">
        <v>964</v>
      </c>
      <c r="L43" s="169">
        <v>1024</v>
      </c>
      <c r="M43" s="169">
        <v>1007</v>
      </c>
      <c r="N43" s="169">
        <v>973</v>
      </c>
      <c r="O43" s="169">
        <v>890</v>
      </c>
      <c r="P43" s="169">
        <v>886</v>
      </c>
      <c r="Q43" s="169">
        <v>942</v>
      </c>
      <c r="R43" s="169">
        <f t="shared" si="2"/>
        <v>6685</v>
      </c>
      <c r="S43" s="169">
        <f t="shared" si="2"/>
        <v>6509</v>
      </c>
      <c r="T43" s="177">
        <f t="shared" si="1"/>
        <v>13194</v>
      </c>
    </row>
    <row r="44" spans="2:20">
      <c r="B44" s="560"/>
      <c r="C44" s="66" t="s">
        <v>267</v>
      </c>
      <c r="D44" s="169">
        <v>969</v>
      </c>
      <c r="E44" s="169">
        <v>923</v>
      </c>
      <c r="F44" s="169">
        <v>898</v>
      </c>
      <c r="G44" s="169">
        <v>879</v>
      </c>
      <c r="H44" s="169">
        <v>984</v>
      </c>
      <c r="I44" s="169">
        <v>957</v>
      </c>
      <c r="J44" s="169">
        <v>1019</v>
      </c>
      <c r="K44" s="169">
        <v>998</v>
      </c>
      <c r="L44" s="169">
        <v>989</v>
      </c>
      <c r="M44" s="169">
        <v>882</v>
      </c>
      <c r="N44" s="169">
        <v>918</v>
      </c>
      <c r="O44" s="169">
        <v>960</v>
      </c>
      <c r="P44" s="169">
        <v>862</v>
      </c>
      <c r="Q44" s="169">
        <v>788</v>
      </c>
      <c r="R44" s="169">
        <f t="shared" si="2"/>
        <v>6639</v>
      </c>
      <c r="S44" s="169">
        <f t="shared" si="2"/>
        <v>6387</v>
      </c>
      <c r="T44" s="177">
        <f t="shared" si="1"/>
        <v>13026</v>
      </c>
    </row>
    <row r="45" spans="2:20">
      <c r="B45" s="560"/>
      <c r="C45" s="66" t="s">
        <v>269</v>
      </c>
      <c r="D45" s="169">
        <v>954</v>
      </c>
      <c r="E45" s="169">
        <v>915</v>
      </c>
      <c r="F45" s="169">
        <v>1015</v>
      </c>
      <c r="G45" s="169">
        <v>953</v>
      </c>
      <c r="H45" s="169">
        <v>1001</v>
      </c>
      <c r="I45" s="169">
        <v>1000</v>
      </c>
      <c r="J45" s="169">
        <v>995</v>
      </c>
      <c r="K45" s="169">
        <v>877</v>
      </c>
      <c r="L45" s="169">
        <v>969</v>
      </c>
      <c r="M45" s="169">
        <v>974</v>
      </c>
      <c r="N45" s="169">
        <v>886</v>
      </c>
      <c r="O45" s="169">
        <v>829</v>
      </c>
      <c r="P45" s="169">
        <v>912</v>
      </c>
      <c r="Q45" s="169">
        <v>893</v>
      </c>
      <c r="R45" s="169">
        <f t="shared" si="2"/>
        <v>6732</v>
      </c>
      <c r="S45" s="169">
        <f t="shared" si="2"/>
        <v>6441</v>
      </c>
      <c r="T45" s="177">
        <f t="shared" si="1"/>
        <v>13173</v>
      </c>
    </row>
    <row r="46" spans="2:20">
      <c r="B46" s="560" t="str">
        <f>'Table 3.43'!B46</f>
        <v>VI</v>
      </c>
      <c r="C46" s="66" t="s">
        <v>263</v>
      </c>
      <c r="D46" s="169">
        <v>203</v>
      </c>
      <c r="E46" s="169">
        <v>196</v>
      </c>
      <c r="F46" s="169">
        <v>184</v>
      </c>
      <c r="G46" s="169">
        <v>159</v>
      </c>
      <c r="H46" s="169">
        <v>176</v>
      </c>
      <c r="I46" s="169">
        <v>185</v>
      </c>
      <c r="J46" s="169">
        <v>210</v>
      </c>
      <c r="K46" s="169">
        <v>200</v>
      </c>
      <c r="L46" s="169">
        <v>226</v>
      </c>
      <c r="M46" s="169">
        <v>168</v>
      </c>
      <c r="N46" s="169">
        <v>226</v>
      </c>
      <c r="O46" s="169">
        <v>216</v>
      </c>
      <c r="P46" s="169">
        <v>175</v>
      </c>
      <c r="Q46" s="169">
        <v>191</v>
      </c>
      <c r="R46" s="169">
        <f t="shared" si="2"/>
        <v>1400</v>
      </c>
      <c r="S46" s="169">
        <f t="shared" si="2"/>
        <v>1315</v>
      </c>
      <c r="T46" s="177">
        <f t="shared" si="1"/>
        <v>2715</v>
      </c>
    </row>
    <row r="47" spans="2:20">
      <c r="B47" s="560"/>
      <c r="C47" s="66" t="s">
        <v>265</v>
      </c>
      <c r="D47" s="169">
        <v>185</v>
      </c>
      <c r="E47" s="169">
        <v>171</v>
      </c>
      <c r="F47" s="169">
        <v>184</v>
      </c>
      <c r="G47" s="169">
        <v>193</v>
      </c>
      <c r="H47" s="169">
        <v>196</v>
      </c>
      <c r="I47" s="169">
        <v>182</v>
      </c>
      <c r="J47" s="169">
        <v>228</v>
      </c>
      <c r="K47" s="169">
        <v>187</v>
      </c>
      <c r="L47" s="169">
        <v>215</v>
      </c>
      <c r="M47" s="169">
        <v>208</v>
      </c>
      <c r="N47" s="169">
        <v>215</v>
      </c>
      <c r="O47" s="169">
        <v>204</v>
      </c>
      <c r="P47" s="169">
        <v>176</v>
      </c>
      <c r="Q47" s="169">
        <v>152</v>
      </c>
      <c r="R47" s="169">
        <f t="shared" si="2"/>
        <v>1399</v>
      </c>
      <c r="S47" s="169">
        <f t="shared" si="2"/>
        <v>1297</v>
      </c>
      <c r="T47" s="177">
        <f t="shared" si="1"/>
        <v>2696</v>
      </c>
    </row>
    <row r="48" spans="2:20">
      <c r="B48" s="560"/>
      <c r="C48" s="66" t="s">
        <v>266</v>
      </c>
      <c r="D48" s="169">
        <v>198</v>
      </c>
      <c r="E48" s="169">
        <v>174</v>
      </c>
      <c r="F48" s="169">
        <v>168</v>
      </c>
      <c r="G48" s="169">
        <v>177</v>
      </c>
      <c r="H48" s="169">
        <v>210</v>
      </c>
      <c r="I48" s="169">
        <v>155</v>
      </c>
      <c r="J48" s="169">
        <v>203</v>
      </c>
      <c r="K48" s="169">
        <v>197</v>
      </c>
      <c r="L48" s="169">
        <v>188</v>
      </c>
      <c r="M48" s="169">
        <v>184</v>
      </c>
      <c r="N48" s="169">
        <v>186</v>
      </c>
      <c r="O48" s="169">
        <v>165</v>
      </c>
      <c r="P48" s="169">
        <v>167</v>
      </c>
      <c r="Q48" s="169">
        <v>157</v>
      </c>
      <c r="R48" s="169">
        <f t="shared" si="2"/>
        <v>1320</v>
      </c>
      <c r="S48" s="169">
        <f t="shared" si="2"/>
        <v>1209</v>
      </c>
      <c r="T48" s="177">
        <f t="shared" si="1"/>
        <v>2529</v>
      </c>
    </row>
    <row r="49" spans="2:20">
      <c r="B49" s="560"/>
      <c r="C49" s="66" t="s">
        <v>267</v>
      </c>
      <c r="D49" s="169">
        <v>269</v>
      </c>
      <c r="E49" s="169">
        <v>232</v>
      </c>
      <c r="F49" s="169">
        <v>280</v>
      </c>
      <c r="G49" s="169">
        <v>233</v>
      </c>
      <c r="H49" s="169">
        <v>262</v>
      </c>
      <c r="I49" s="169">
        <v>238</v>
      </c>
      <c r="J49" s="169">
        <v>260</v>
      </c>
      <c r="K49" s="169">
        <v>232</v>
      </c>
      <c r="L49" s="169">
        <v>228</v>
      </c>
      <c r="M49" s="169">
        <v>221</v>
      </c>
      <c r="N49" s="169">
        <v>249</v>
      </c>
      <c r="O49" s="169">
        <v>212</v>
      </c>
      <c r="P49" s="169">
        <v>211</v>
      </c>
      <c r="Q49" s="169">
        <v>193</v>
      </c>
      <c r="R49" s="169">
        <f t="shared" si="2"/>
        <v>1759</v>
      </c>
      <c r="S49" s="169">
        <f t="shared" si="2"/>
        <v>1561</v>
      </c>
      <c r="T49" s="177">
        <f t="shared" si="1"/>
        <v>3320</v>
      </c>
    </row>
    <row r="50" spans="2:20">
      <c r="B50" s="560"/>
      <c r="C50" s="66" t="s">
        <v>269</v>
      </c>
      <c r="D50" s="169">
        <v>276</v>
      </c>
      <c r="E50" s="169">
        <v>231</v>
      </c>
      <c r="F50" s="169">
        <v>275</v>
      </c>
      <c r="G50" s="169">
        <v>245</v>
      </c>
      <c r="H50" s="169">
        <v>257</v>
      </c>
      <c r="I50" s="169">
        <v>232</v>
      </c>
      <c r="J50" s="169">
        <v>241</v>
      </c>
      <c r="K50" s="169">
        <v>217</v>
      </c>
      <c r="L50" s="169">
        <v>238</v>
      </c>
      <c r="M50" s="169">
        <v>219</v>
      </c>
      <c r="N50" s="169">
        <v>250</v>
      </c>
      <c r="O50" s="169">
        <v>210</v>
      </c>
      <c r="P50" s="169">
        <v>215</v>
      </c>
      <c r="Q50" s="169">
        <v>185</v>
      </c>
      <c r="R50" s="169">
        <f t="shared" si="2"/>
        <v>1752</v>
      </c>
      <c r="S50" s="169">
        <f t="shared" si="2"/>
        <v>1539</v>
      </c>
      <c r="T50" s="177">
        <f t="shared" si="1"/>
        <v>3291</v>
      </c>
    </row>
    <row r="51" spans="2:20">
      <c r="B51" s="560" t="str">
        <f>'Table 3.43'!B51</f>
        <v>OECS</v>
      </c>
      <c r="C51" s="66" t="s">
        <v>263</v>
      </c>
      <c r="D51" s="169">
        <f>SUM(D6,D11,D16,D21,D26,D31,D36,D41,D46,)</f>
        <v>4907</v>
      </c>
      <c r="E51" s="169">
        <f t="shared" ref="E51:Q52" si="3">SUM(E6,E11,E16,E21,E26,E31,E36,E41,E46,)</f>
        <v>4562</v>
      </c>
      <c r="F51" s="169">
        <f t="shared" si="3"/>
        <v>4519</v>
      </c>
      <c r="G51" s="169">
        <f t="shared" si="3"/>
        <v>4431</v>
      </c>
      <c r="H51" s="169">
        <f t="shared" si="3"/>
        <v>4578</v>
      </c>
      <c r="I51" s="169">
        <f t="shared" si="3"/>
        <v>4410</v>
      </c>
      <c r="J51" s="169">
        <f t="shared" si="3"/>
        <v>4719</v>
      </c>
      <c r="K51" s="169">
        <f t="shared" si="3"/>
        <v>4496</v>
      </c>
      <c r="L51" s="169">
        <f t="shared" si="3"/>
        <v>4681</v>
      </c>
      <c r="M51" s="169">
        <f t="shared" si="3"/>
        <v>4395</v>
      </c>
      <c r="N51" s="169">
        <f t="shared" si="3"/>
        <v>4884</v>
      </c>
      <c r="O51" s="169">
        <f t="shared" si="3"/>
        <v>4608</v>
      </c>
      <c r="P51" s="169">
        <f t="shared" si="3"/>
        <v>4659</v>
      </c>
      <c r="Q51" s="169">
        <f t="shared" si="3"/>
        <v>4606</v>
      </c>
      <c r="R51" s="169">
        <f t="shared" si="2"/>
        <v>32947</v>
      </c>
      <c r="S51" s="169">
        <f t="shared" si="2"/>
        <v>31508</v>
      </c>
      <c r="T51" s="177">
        <f t="shared" si="1"/>
        <v>64455</v>
      </c>
    </row>
    <row r="52" spans="2:20">
      <c r="B52" s="560"/>
      <c r="C52" s="66" t="s">
        <v>265</v>
      </c>
      <c r="D52" s="169">
        <f>SUM(D7,D12,D17,D22,D27,D32,D37,D42,D47,)</f>
        <v>4856</v>
      </c>
      <c r="E52" s="169">
        <f t="shared" si="3"/>
        <v>4671</v>
      </c>
      <c r="F52" s="169">
        <f t="shared" si="3"/>
        <v>4832</v>
      </c>
      <c r="G52" s="169">
        <f t="shared" si="3"/>
        <v>4583</v>
      </c>
      <c r="H52" s="169">
        <f t="shared" si="3"/>
        <v>4763</v>
      </c>
      <c r="I52" s="169">
        <f t="shared" si="3"/>
        <v>4563</v>
      </c>
      <c r="J52" s="169">
        <f t="shared" si="3"/>
        <v>4854</v>
      </c>
      <c r="K52" s="169">
        <f t="shared" si="3"/>
        <v>4608</v>
      </c>
      <c r="L52" s="169">
        <f t="shared" si="3"/>
        <v>5014</v>
      </c>
      <c r="M52" s="169">
        <f t="shared" si="3"/>
        <v>4730</v>
      </c>
      <c r="N52" s="169">
        <f t="shared" si="3"/>
        <v>4746</v>
      </c>
      <c r="O52" s="169">
        <f t="shared" si="3"/>
        <v>4820</v>
      </c>
      <c r="P52" s="169">
        <f t="shared" si="3"/>
        <v>4967</v>
      </c>
      <c r="Q52" s="169">
        <f t="shared" si="3"/>
        <v>4648</v>
      </c>
      <c r="R52" s="169">
        <f t="shared" si="2"/>
        <v>34032</v>
      </c>
      <c r="S52" s="169">
        <f t="shared" si="2"/>
        <v>32623</v>
      </c>
      <c r="T52" s="177">
        <f t="shared" si="1"/>
        <v>66655</v>
      </c>
    </row>
    <row r="53" spans="2:20">
      <c r="B53" s="560"/>
      <c r="C53" s="66" t="s">
        <v>266</v>
      </c>
      <c r="D53" s="169">
        <f t="shared" ref="D53:Q55" si="4">SUM(D8,D13,D18,D23,D28,D33,D38,D43,D48,)</f>
        <v>5263</v>
      </c>
      <c r="E53" s="169">
        <f t="shared" si="4"/>
        <v>4823</v>
      </c>
      <c r="F53" s="169">
        <f t="shared" si="4"/>
        <v>4825</v>
      </c>
      <c r="G53" s="169">
        <f t="shared" si="4"/>
        <v>4623</v>
      </c>
      <c r="H53" s="169">
        <f t="shared" si="4"/>
        <v>4913</v>
      </c>
      <c r="I53" s="169">
        <f t="shared" si="4"/>
        <v>4619</v>
      </c>
      <c r="J53" s="169">
        <f t="shared" si="4"/>
        <v>5039</v>
      </c>
      <c r="K53" s="169">
        <f t="shared" si="4"/>
        <v>4831</v>
      </c>
      <c r="L53" s="169">
        <f t="shared" si="4"/>
        <v>4836</v>
      </c>
      <c r="M53" s="169">
        <f t="shared" si="4"/>
        <v>4878</v>
      </c>
      <c r="N53" s="169">
        <f t="shared" si="4"/>
        <v>5013</v>
      </c>
      <c r="O53" s="169">
        <f t="shared" si="4"/>
        <v>4718</v>
      </c>
      <c r="P53" s="169">
        <f t="shared" si="4"/>
        <v>5000</v>
      </c>
      <c r="Q53" s="169">
        <f t="shared" si="4"/>
        <v>4655</v>
      </c>
      <c r="R53" s="169">
        <f t="shared" si="2"/>
        <v>34889</v>
      </c>
      <c r="S53" s="169">
        <f t="shared" si="2"/>
        <v>33147</v>
      </c>
      <c r="T53" s="177">
        <f t="shared" si="1"/>
        <v>68036</v>
      </c>
    </row>
    <row r="54" spans="2:20">
      <c r="B54" s="560"/>
      <c r="C54" s="66" t="s">
        <v>267</v>
      </c>
      <c r="D54" s="169">
        <f t="shared" si="4"/>
        <v>5065</v>
      </c>
      <c r="E54" s="169">
        <f t="shared" si="4"/>
        <v>4694</v>
      </c>
      <c r="F54" s="169">
        <f t="shared" si="4"/>
        <v>4937</v>
      </c>
      <c r="G54" s="169">
        <f t="shared" si="4"/>
        <v>4655</v>
      </c>
      <c r="H54" s="169">
        <f t="shared" si="4"/>
        <v>4994</v>
      </c>
      <c r="I54" s="169">
        <f t="shared" si="4"/>
        <v>4775</v>
      </c>
      <c r="J54" s="169">
        <f t="shared" si="4"/>
        <v>4879</v>
      </c>
      <c r="K54" s="169">
        <f t="shared" si="4"/>
        <v>4853</v>
      </c>
      <c r="L54" s="169">
        <f t="shared" si="4"/>
        <v>4907</v>
      </c>
      <c r="M54" s="169">
        <f t="shared" si="4"/>
        <v>4638</v>
      </c>
      <c r="N54" s="169">
        <f t="shared" si="4"/>
        <v>4904</v>
      </c>
      <c r="O54" s="169">
        <f t="shared" si="4"/>
        <v>4582</v>
      </c>
      <c r="P54" s="169">
        <f t="shared" si="4"/>
        <v>4825</v>
      </c>
      <c r="Q54" s="169">
        <f t="shared" si="4"/>
        <v>4497</v>
      </c>
      <c r="R54" s="169">
        <f t="shared" si="2"/>
        <v>34511</v>
      </c>
      <c r="S54" s="169">
        <f t="shared" si="2"/>
        <v>32694</v>
      </c>
      <c r="T54" s="177">
        <f t="shared" si="1"/>
        <v>67205</v>
      </c>
    </row>
    <row r="55" spans="2:20">
      <c r="B55" s="560"/>
      <c r="C55" s="66" t="s">
        <v>269</v>
      </c>
      <c r="D55" s="169">
        <f t="shared" si="4"/>
        <v>3533</v>
      </c>
      <c r="E55" s="169">
        <f t="shared" si="4"/>
        <v>3295</v>
      </c>
      <c r="F55" s="169">
        <f t="shared" si="4"/>
        <v>3469</v>
      </c>
      <c r="G55" s="169">
        <f t="shared" si="4"/>
        <v>3261</v>
      </c>
      <c r="H55" s="169">
        <f t="shared" si="4"/>
        <v>3332</v>
      </c>
      <c r="I55" s="169">
        <f t="shared" si="4"/>
        <v>3322</v>
      </c>
      <c r="J55" s="169">
        <f t="shared" si="4"/>
        <v>3452</v>
      </c>
      <c r="K55" s="169">
        <f t="shared" si="4"/>
        <v>3202</v>
      </c>
      <c r="L55" s="169">
        <f t="shared" si="4"/>
        <v>3371</v>
      </c>
      <c r="M55" s="169">
        <f t="shared" si="4"/>
        <v>3171</v>
      </c>
      <c r="N55" s="169">
        <f t="shared" si="4"/>
        <v>3280</v>
      </c>
      <c r="O55" s="169">
        <f t="shared" si="4"/>
        <v>3122</v>
      </c>
      <c r="P55" s="169">
        <f t="shared" si="4"/>
        <v>3363</v>
      </c>
      <c r="Q55" s="169">
        <f t="shared" si="4"/>
        <v>3185</v>
      </c>
      <c r="R55" s="169">
        <f t="shared" si="2"/>
        <v>23800</v>
      </c>
      <c r="S55" s="169">
        <f t="shared" si="2"/>
        <v>22558</v>
      </c>
      <c r="T55" s="177">
        <f t="shared" si="1"/>
        <v>46358</v>
      </c>
    </row>
  </sheetData>
  <mergeCells count="22">
    <mergeCell ref="B2:T2"/>
    <mergeCell ref="B3:B5"/>
    <mergeCell ref="C3:C5"/>
    <mergeCell ref="D3:Q3"/>
    <mergeCell ref="R3:T4"/>
    <mergeCell ref="D4:E4"/>
    <mergeCell ref="F4:G4"/>
    <mergeCell ref="H4:I4"/>
    <mergeCell ref="J4:K4"/>
    <mergeCell ref="L4:M4"/>
    <mergeCell ref="B51:B55"/>
    <mergeCell ref="N4:O4"/>
    <mergeCell ref="P4:Q4"/>
    <mergeCell ref="B6:B10"/>
    <mergeCell ref="B11:B15"/>
    <mergeCell ref="B16:B20"/>
    <mergeCell ref="B21:B25"/>
    <mergeCell ref="B26:B30"/>
    <mergeCell ref="B31:B35"/>
    <mergeCell ref="B36:B40"/>
    <mergeCell ref="B41:B45"/>
    <mergeCell ref="B46:B50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55"/>
  <sheetViews>
    <sheetView topLeftCell="A46" workbookViewId="0">
      <selection activeCell="S33" sqref="S33"/>
    </sheetView>
  </sheetViews>
  <sheetFormatPr defaultColWidth="9.07421875" defaultRowHeight="14.6"/>
  <cols>
    <col min="1" max="1" width="9.07421875" style="55"/>
    <col min="2" max="2" width="7.53515625" style="55" customWidth="1"/>
    <col min="3" max="3" width="9.07421875" style="55"/>
    <col min="4" max="16" width="7.69140625" style="55" customWidth="1"/>
    <col min="17" max="16384" width="9.07421875" style="55"/>
  </cols>
  <sheetData>
    <row r="2" spans="2:20" ht="15.75" customHeight="1">
      <c r="B2" s="182" t="s">
        <v>273</v>
      </c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64"/>
      <c r="R2" s="164"/>
      <c r="S2" s="164"/>
      <c r="T2" s="164"/>
    </row>
    <row r="3" spans="2:20">
      <c r="B3" s="558" t="s">
        <v>258</v>
      </c>
      <c r="C3" s="558" t="s">
        <v>259</v>
      </c>
      <c r="D3" s="558" t="s">
        <v>271</v>
      </c>
      <c r="E3" s="558"/>
      <c r="F3" s="558"/>
      <c r="G3" s="558"/>
      <c r="H3" s="558"/>
      <c r="I3" s="558"/>
      <c r="J3" s="558"/>
      <c r="K3" s="558"/>
      <c r="L3" s="558"/>
      <c r="M3" s="558"/>
      <c r="N3" s="558" t="s">
        <v>272</v>
      </c>
      <c r="O3" s="558"/>
      <c r="P3" s="558"/>
    </row>
    <row r="4" spans="2:20">
      <c r="B4" s="558"/>
      <c r="C4" s="558"/>
      <c r="D4" s="558" t="s">
        <v>274</v>
      </c>
      <c r="E4" s="558"/>
      <c r="F4" s="558" t="s">
        <v>275</v>
      </c>
      <c r="G4" s="558"/>
      <c r="H4" s="558" t="s">
        <v>276</v>
      </c>
      <c r="I4" s="558"/>
      <c r="J4" s="558" t="s">
        <v>277</v>
      </c>
      <c r="K4" s="558"/>
      <c r="L4" s="558" t="s">
        <v>278</v>
      </c>
      <c r="M4" s="558"/>
      <c r="N4" s="558"/>
      <c r="O4" s="558"/>
      <c r="P4" s="558"/>
    </row>
    <row r="5" spans="2:20">
      <c r="B5" s="558"/>
      <c r="C5" s="558"/>
      <c r="D5" s="165" t="s">
        <v>36</v>
      </c>
      <c r="E5" s="165" t="s">
        <v>37</v>
      </c>
      <c r="F5" s="165" t="s">
        <v>36</v>
      </c>
      <c r="G5" s="165" t="s">
        <v>37</v>
      </c>
      <c r="H5" s="165" t="s">
        <v>36</v>
      </c>
      <c r="I5" s="165" t="s">
        <v>37</v>
      </c>
      <c r="J5" s="165" t="s">
        <v>36</v>
      </c>
      <c r="K5" s="165" t="s">
        <v>37</v>
      </c>
      <c r="L5" s="165" t="s">
        <v>36</v>
      </c>
      <c r="M5" s="165" t="s">
        <v>37</v>
      </c>
      <c r="N5" s="165" t="s">
        <v>36</v>
      </c>
      <c r="O5" s="165" t="s">
        <v>37</v>
      </c>
      <c r="P5" s="165" t="s">
        <v>38</v>
      </c>
    </row>
    <row r="6" spans="2:20">
      <c r="B6" s="554" t="str">
        <f>'Table 3.43'!B6</f>
        <v>ANG</v>
      </c>
      <c r="C6" s="183" t="s">
        <v>263</v>
      </c>
      <c r="D6" s="168" t="s">
        <v>268</v>
      </c>
      <c r="E6" s="168" t="s">
        <v>268</v>
      </c>
      <c r="F6" s="168" t="s">
        <v>268</v>
      </c>
      <c r="G6" s="168" t="s">
        <v>268</v>
      </c>
      <c r="H6" s="168" t="s">
        <v>268</v>
      </c>
      <c r="I6" s="168" t="s">
        <v>268</v>
      </c>
      <c r="J6" s="168" t="s">
        <v>268</v>
      </c>
      <c r="K6" s="168" t="s">
        <v>268</v>
      </c>
      <c r="L6" s="168" t="s">
        <v>268</v>
      </c>
      <c r="M6" s="168" t="s">
        <v>268</v>
      </c>
      <c r="N6" s="168" t="s">
        <v>268</v>
      </c>
      <c r="O6" s="168" t="s">
        <v>268</v>
      </c>
      <c r="P6" s="168" t="s">
        <v>268</v>
      </c>
    </row>
    <row r="7" spans="2:20">
      <c r="B7" s="554"/>
      <c r="C7" s="66" t="s">
        <v>265</v>
      </c>
      <c r="D7" s="168" t="s">
        <v>268</v>
      </c>
      <c r="E7" s="168" t="s">
        <v>268</v>
      </c>
      <c r="F7" s="168" t="s">
        <v>268</v>
      </c>
      <c r="G7" s="168" t="s">
        <v>268</v>
      </c>
      <c r="H7" s="168" t="s">
        <v>268</v>
      </c>
      <c r="I7" s="168" t="s">
        <v>268</v>
      </c>
      <c r="J7" s="168" t="s">
        <v>268</v>
      </c>
      <c r="K7" s="168" t="s">
        <v>268</v>
      </c>
      <c r="L7" s="168" t="s">
        <v>268</v>
      </c>
      <c r="M7" s="168" t="s">
        <v>268</v>
      </c>
      <c r="N7" s="168" t="s">
        <v>268</v>
      </c>
      <c r="O7" s="168" t="s">
        <v>268</v>
      </c>
      <c r="P7" s="168" t="s">
        <v>268</v>
      </c>
    </row>
    <row r="8" spans="2:20">
      <c r="B8" s="554"/>
      <c r="C8" s="66" t="s">
        <v>266</v>
      </c>
      <c r="D8" s="168" t="s">
        <v>268</v>
      </c>
      <c r="E8" s="168" t="s">
        <v>268</v>
      </c>
      <c r="F8" s="168" t="s">
        <v>268</v>
      </c>
      <c r="G8" s="168" t="s">
        <v>268</v>
      </c>
      <c r="H8" s="168" t="s">
        <v>268</v>
      </c>
      <c r="I8" s="168" t="s">
        <v>268</v>
      </c>
      <c r="J8" s="168" t="s">
        <v>268</v>
      </c>
      <c r="K8" s="168" t="s">
        <v>268</v>
      </c>
      <c r="L8" s="168" t="s">
        <v>268</v>
      </c>
      <c r="M8" s="168" t="s">
        <v>268</v>
      </c>
      <c r="N8" s="168" t="s">
        <v>268</v>
      </c>
      <c r="O8" s="168" t="s">
        <v>268</v>
      </c>
      <c r="P8" s="168" t="s">
        <v>268</v>
      </c>
    </row>
    <row r="9" spans="2:20">
      <c r="B9" s="554"/>
      <c r="C9" s="66" t="s">
        <v>267</v>
      </c>
      <c r="D9" s="168" t="s">
        <v>268</v>
      </c>
      <c r="E9" s="168" t="s">
        <v>268</v>
      </c>
      <c r="F9" s="168" t="s">
        <v>268</v>
      </c>
      <c r="G9" s="168" t="s">
        <v>268</v>
      </c>
      <c r="H9" s="168" t="s">
        <v>268</v>
      </c>
      <c r="I9" s="168" t="s">
        <v>268</v>
      </c>
      <c r="J9" s="168" t="s">
        <v>268</v>
      </c>
      <c r="K9" s="168" t="s">
        <v>268</v>
      </c>
      <c r="L9" s="168" t="s">
        <v>268</v>
      </c>
      <c r="M9" s="168" t="s">
        <v>268</v>
      </c>
      <c r="N9" s="168" t="s">
        <v>268</v>
      </c>
      <c r="O9" s="168" t="s">
        <v>268</v>
      </c>
      <c r="P9" s="169" t="s">
        <v>268</v>
      </c>
    </row>
    <row r="10" spans="2:20">
      <c r="B10" s="554"/>
      <c r="C10" s="66" t="s">
        <v>269</v>
      </c>
      <c r="D10" s="168" t="s">
        <v>268</v>
      </c>
      <c r="E10" s="168" t="s">
        <v>268</v>
      </c>
      <c r="F10" s="168" t="s">
        <v>268</v>
      </c>
      <c r="G10" s="168" t="s">
        <v>268</v>
      </c>
      <c r="H10" s="168" t="s">
        <v>268</v>
      </c>
      <c r="I10" s="168" t="s">
        <v>268</v>
      </c>
      <c r="J10" s="168" t="s">
        <v>268</v>
      </c>
      <c r="K10" s="168" t="s">
        <v>268</v>
      </c>
      <c r="L10" s="168" t="s">
        <v>268</v>
      </c>
      <c r="M10" s="168" t="s">
        <v>268</v>
      </c>
      <c r="N10" s="168" t="s">
        <v>268</v>
      </c>
      <c r="O10" s="168" t="s">
        <v>268</v>
      </c>
      <c r="P10" s="169" t="s">
        <v>268</v>
      </c>
    </row>
    <row r="11" spans="2:20">
      <c r="B11" s="502" t="str">
        <f>'Table 3.43'!B11</f>
        <v>A&amp;B</v>
      </c>
      <c r="C11" s="183" t="s">
        <v>263</v>
      </c>
      <c r="D11" s="169" t="s">
        <v>268</v>
      </c>
      <c r="E11" s="169" t="s">
        <v>268</v>
      </c>
      <c r="F11" s="169" t="s">
        <v>268</v>
      </c>
      <c r="G11" s="169" t="s">
        <v>268</v>
      </c>
      <c r="H11" s="169" t="s">
        <v>268</v>
      </c>
      <c r="I11" s="169" t="s">
        <v>268</v>
      </c>
      <c r="J11" s="169" t="s">
        <v>268</v>
      </c>
      <c r="K11" s="169" t="s">
        <v>268</v>
      </c>
      <c r="L11" s="169" t="s">
        <v>268</v>
      </c>
      <c r="M11" s="169" t="s">
        <v>268</v>
      </c>
      <c r="N11" s="169" t="s">
        <v>268</v>
      </c>
      <c r="O11" s="169" t="s">
        <v>268</v>
      </c>
      <c r="P11" s="177" t="s">
        <v>268</v>
      </c>
    </row>
    <row r="12" spans="2:20">
      <c r="B12" s="502"/>
      <c r="C12" s="66" t="s">
        <v>265</v>
      </c>
      <c r="D12" s="169">
        <v>762</v>
      </c>
      <c r="E12" s="169">
        <v>682</v>
      </c>
      <c r="F12" s="169">
        <v>821</v>
      </c>
      <c r="G12" s="169">
        <v>700</v>
      </c>
      <c r="H12" s="169">
        <v>824</v>
      </c>
      <c r="I12" s="169">
        <v>724</v>
      </c>
      <c r="J12" s="169">
        <v>734</v>
      </c>
      <c r="K12" s="169">
        <v>768</v>
      </c>
      <c r="L12" s="169">
        <v>586</v>
      </c>
      <c r="M12" s="169">
        <v>664</v>
      </c>
      <c r="N12" s="169">
        <f>SUM(D12,F12,H12,J12,L12,)</f>
        <v>3727</v>
      </c>
      <c r="O12" s="169">
        <f>SUM(E12,G12,I12,K12,M12,)</f>
        <v>3538</v>
      </c>
      <c r="P12" s="177">
        <f>SUM(N12:O12)</f>
        <v>7265</v>
      </c>
    </row>
    <row r="13" spans="2:20">
      <c r="B13" s="502"/>
      <c r="C13" s="66" t="s">
        <v>266</v>
      </c>
      <c r="D13" s="169">
        <v>819</v>
      </c>
      <c r="E13" s="169">
        <v>697</v>
      </c>
      <c r="F13" s="169">
        <v>852</v>
      </c>
      <c r="G13" s="169">
        <v>686</v>
      </c>
      <c r="H13" s="169">
        <v>770</v>
      </c>
      <c r="I13" s="169">
        <v>749</v>
      </c>
      <c r="J13" s="169">
        <v>816</v>
      </c>
      <c r="K13" s="169">
        <v>814</v>
      </c>
      <c r="L13" s="169">
        <v>609</v>
      </c>
      <c r="M13" s="169">
        <v>762</v>
      </c>
      <c r="N13" s="169">
        <f t="shared" ref="N13:O50" si="0">SUM(D13,F13,H13,J13,L13,)</f>
        <v>3866</v>
      </c>
      <c r="O13" s="169">
        <f t="shared" si="0"/>
        <v>3708</v>
      </c>
      <c r="P13" s="177">
        <f t="shared" ref="P13:P50" si="1">SUM(N13:O13)</f>
        <v>7574</v>
      </c>
    </row>
    <row r="14" spans="2:20">
      <c r="B14" s="502"/>
      <c r="C14" s="66" t="s">
        <v>267</v>
      </c>
      <c r="D14" s="169">
        <v>848</v>
      </c>
      <c r="E14" s="169">
        <v>666</v>
      </c>
      <c r="F14" s="169">
        <v>901</v>
      </c>
      <c r="G14" s="169">
        <v>743</v>
      </c>
      <c r="H14" s="169">
        <v>903</v>
      </c>
      <c r="I14" s="169">
        <v>830</v>
      </c>
      <c r="J14" s="169">
        <v>718</v>
      </c>
      <c r="K14" s="169">
        <v>804</v>
      </c>
      <c r="L14" s="169">
        <v>503</v>
      </c>
      <c r="M14" s="169">
        <v>660</v>
      </c>
      <c r="N14" s="169">
        <f t="shared" si="0"/>
        <v>3873</v>
      </c>
      <c r="O14" s="169">
        <f t="shared" si="0"/>
        <v>3703</v>
      </c>
      <c r="P14" s="177">
        <f t="shared" si="1"/>
        <v>7576</v>
      </c>
    </row>
    <row r="15" spans="2:20">
      <c r="B15" s="502"/>
      <c r="C15" s="66" t="s">
        <v>269</v>
      </c>
      <c r="D15" s="169">
        <v>825</v>
      </c>
      <c r="E15" s="169">
        <v>688</v>
      </c>
      <c r="F15" s="169">
        <v>977</v>
      </c>
      <c r="G15" s="169">
        <v>788</v>
      </c>
      <c r="H15" s="169">
        <v>896</v>
      </c>
      <c r="I15" s="169">
        <v>898</v>
      </c>
      <c r="J15" s="169">
        <v>718</v>
      </c>
      <c r="K15" s="169">
        <v>796</v>
      </c>
      <c r="L15" s="169">
        <v>577</v>
      </c>
      <c r="M15" s="169">
        <v>675</v>
      </c>
      <c r="N15" s="169">
        <f t="shared" si="0"/>
        <v>3993</v>
      </c>
      <c r="O15" s="169">
        <f t="shared" si="0"/>
        <v>3845</v>
      </c>
      <c r="P15" s="177">
        <f t="shared" si="1"/>
        <v>7838</v>
      </c>
    </row>
    <row r="16" spans="2:20">
      <c r="B16" s="554" t="str">
        <f>'Table 3.43'!B16</f>
        <v>DOM</v>
      </c>
      <c r="C16" s="183" t="s">
        <v>263</v>
      </c>
      <c r="D16" s="169">
        <v>477</v>
      </c>
      <c r="E16" s="169">
        <v>493</v>
      </c>
      <c r="F16" s="169">
        <v>554</v>
      </c>
      <c r="G16" s="169">
        <v>479</v>
      </c>
      <c r="H16" s="169">
        <v>543</v>
      </c>
      <c r="I16" s="169">
        <v>488</v>
      </c>
      <c r="J16" s="169">
        <v>450</v>
      </c>
      <c r="K16" s="169">
        <v>507</v>
      </c>
      <c r="L16" s="169">
        <v>365</v>
      </c>
      <c r="M16" s="169">
        <v>394</v>
      </c>
      <c r="N16" s="176">
        <f>SUM(D16,F16,H16,J16,L16,)</f>
        <v>2389</v>
      </c>
      <c r="O16" s="176">
        <f t="shared" si="0"/>
        <v>2361</v>
      </c>
      <c r="P16" s="184">
        <f t="shared" si="1"/>
        <v>4750</v>
      </c>
    </row>
    <row r="17" spans="2:28">
      <c r="B17" s="554"/>
      <c r="C17" s="66" t="s">
        <v>265</v>
      </c>
      <c r="D17" s="169">
        <v>559</v>
      </c>
      <c r="E17" s="169">
        <v>486</v>
      </c>
      <c r="F17" s="169">
        <v>529</v>
      </c>
      <c r="G17" s="169">
        <v>469</v>
      </c>
      <c r="H17" s="169">
        <v>554</v>
      </c>
      <c r="I17" s="169">
        <v>527</v>
      </c>
      <c r="J17" s="169">
        <v>469</v>
      </c>
      <c r="K17" s="169">
        <v>481</v>
      </c>
      <c r="L17" s="169">
        <v>338</v>
      </c>
      <c r="M17" s="169">
        <v>451</v>
      </c>
      <c r="N17" s="176">
        <f t="shared" si="0"/>
        <v>2449</v>
      </c>
      <c r="O17" s="176">
        <f t="shared" si="0"/>
        <v>2414</v>
      </c>
      <c r="P17" s="184">
        <f t="shared" si="1"/>
        <v>4863</v>
      </c>
      <c r="S17" s="172"/>
      <c r="T17" s="172"/>
      <c r="U17" s="172"/>
      <c r="V17" s="172"/>
      <c r="W17" s="172"/>
      <c r="X17" s="172"/>
      <c r="Y17" s="172"/>
      <c r="Z17" s="172"/>
      <c r="AA17" s="172"/>
      <c r="AB17" s="172"/>
    </row>
    <row r="18" spans="2:28">
      <c r="B18" s="554"/>
      <c r="C18" s="66" t="s">
        <v>266</v>
      </c>
      <c r="D18" s="169">
        <v>539</v>
      </c>
      <c r="E18" s="169">
        <v>458</v>
      </c>
      <c r="F18" s="169">
        <v>533</v>
      </c>
      <c r="G18" s="169">
        <v>492</v>
      </c>
      <c r="H18" s="169">
        <v>503</v>
      </c>
      <c r="I18" s="169">
        <v>505</v>
      </c>
      <c r="J18" s="169">
        <v>430</v>
      </c>
      <c r="K18" s="169">
        <v>483</v>
      </c>
      <c r="L18" s="169">
        <v>334</v>
      </c>
      <c r="M18" s="169">
        <v>417</v>
      </c>
      <c r="N18" s="169">
        <f t="shared" si="0"/>
        <v>2339</v>
      </c>
      <c r="O18" s="169">
        <f t="shared" si="0"/>
        <v>2355</v>
      </c>
      <c r="P18" s="177">
        <f t="shared" si="1"/>
        <v>4694</v>
      </c>
    </row>
    <row r="19" spans="2:28">
      <c r="B19" s="554"/>
      <c r="C19" s="66" t="s">
        <v>267</v>
      </c>
      <c r="D19" s="169">
        <v>626</v>
      </c>
      <c r="E19" s="169">
        <v>540</v>
      </c>
      <c r="F19" s="169">
        <v>612</v>
      </c>
      <c r="G19" s="169">
        <v>547</v>
      </c>
      <c r="H19" s="169">
        <v>596</v>
      </c>
      <c r="I19" s="169">
        <v>576</v>
      </c>
      <c r="J19" s="169">
        <v>570</v>
      </c>
      <c r="K19" s="169">
        <v>576</v>
      </c>
      <c r="L19" s="169">
        <v>410</v>
      </c>
      <c r="M19" s="169">
        <v>502</v>
      </c>
      <c r="N19" s="169">
        <f t="shared" si="0"/>
        <v>2814</v>
      </c>
      <c r="O19" s="169">
        <f t="shared" si="0"/>
        <v>2741</v>
      </c>
      <c r="P19" s="177">
        <f t="shared" si="1"/>
        <v>5555</v>
      </c>
    </row>
    <row r="20" spans="2:28">
      <c r="B20" s="554"/>
      <c r="C20" s="66" t="s">
        <v>269</v>
      </c>
      <c r="D20" s="169">
        <v>589</v>
      </c>
      <c r="E20" s="169">
        <v>557</v>
      </c>
      <c r="F20" s="169">
        <v>650</v>
      </c>
      <c r="G20" s="169">
        <v>572</v>
      </c>
      <c r="H20" s="169">
        <v>568</v>
      </c>
      <c r="I20" s="169">
        <v>576</v>
      </c>
      <c r="J20" s="169">
        <v>588</v>
      </c>
      <c r="K20" s="169">
        <v>595</v>
      </c>
      <c r="L20" s="169">
        <v>390</v>
      </c>
      <c r="M20" s="169">
        <v>468</v>
      </c>
      <c r="N20" s="169">
        <f t="shared" si="0"/>
        <v>2785</v>
      </c>
      <c r="O20" s="169">
        <f t="shared" si="0"/>
        <v>2768</v>
      </c>
      <c r="P20" s="177">
        <f t="shared" si="1"/>
        <v>5553</v>
      </c>
    </row>
    <row r="21" spans="2:28">
      <c r="B21" s="554" t="str">
        <f>'Table 3.43'!B21</f>
        <v>GRD</v>
      </c>
      <c r="C21" s="183" t="s">
        <v>263</v>
      </c>
      <c r="D21" s="169">
        <v>1042</v>
      </c>
      <c r="E21" s="169">
        <v>923</v>
      </c>
      <c r="F21" s="169">
        <v>1009</v>
      </c>
      <c r="G21" s="169">
        <v>938</v>
      </c>
      <c r="H21" s="169">
        <v>896</v>
      </c>
      <c r="I21" s="169">
        <v>839</v>
      </c>
      <c r="J21" s="169">
        <v>838</v>
      </c>
      <c r="K21" s="169">
        <v>879</v>
      </c>
      <c r="L21" s="169">
        <v>689</v>
      </c>
      <c r="M21" s="169">
        <v>803</v>
      </c>
      <c r="N21" s="169">
        <f t="shared" si="0"/>
        <v>4474</v>
      </c>
      <c r="O21" s="169">
        <f t="shared" si="0"/>
        <v>4382</v>
      </c>
      <c r="P21" s="177">
        <f t="shared" si="1"/>
        <v>8856</v>
      </c>
    </row>
    <row r="22" spans="2:28">
      <c r="B22" s="554"/>
      <c r="C22" s="66" t="s">
        <v>265</v>
      </c>
      <c r="D22" s="169" t="s">
        <v>268</v>
      </c>
      <c r="E22" s="169" t="s">
        <v>268</v>
      </c>
      <c r="F22" s="169" t="s">
        <v>268</v>
      </c>
      <c r="G22" s="169" t="s">
        <v>268</v>
      </c>
      <c r="H22" s="169" t="s">
        <v>268</v>
      </c>
      <c r="I22" s="169" t="s">
        <v>268</v>
      </c>
      <c r="J22" s="169" t="s">
        <v>268</v>
      </c>
      <c r="K22" s="169" t="s">
        <v>268</v>
      </c>
      <c r="L22" s="169" t="s">
        <v>268</v>
      </c>
      <c r="M22" s="169" t="s">
        <v>268</v>
      </c>
      <c r="N22" s="169">
        <f t="shared" si="0"/>
        <v>0</v>
      </c>
      <c r="O22" s="169">
        <f t="shared" si="0"/>
        <v>0</v>
      </c>
      <c r="P22" s="169">
        <f t="shared" si="1"/>
        <v>0</v>
      </c>
    </row>
    <row r="23" spans="2:28">
      <c r="B23" s="554"/>
      <c r="C23" s="66" t="s">
        <v>266</v>
      </c>
      <c r="D23" s="177">
        <v>1063</v>
      </c>
      <c r="E23" s="177">
        <v>914</v>
      </c>
      <c r="F23" s="177">
        <v>981</v>
      </c>
      <c r="G23" s="177">
        <v>1000</v>
      </c>
      <c r="H23" s="177">
        <v>816</v>
      </c>
      <c r="I23" s="177">
        <v>831</v>
      </c>
      <c r="J23" s="177">
        <v>858</v>
      </c>
      <c r="K23" s="177">
        <v>928</v>
      </c>
      <c r="L23" s="177">
        <v>870</v>
      </c>
      <c r="M23" s="177">
        <v>874</v>
      </c>
      <c r="N23" s="177">
        <f t="shared" si="0"/>
        <v>4588</v>
      </c>
      <c r="O23" s="177">
        <f t="shared" si="0"/>
        <v>4547</v>
      </c>
      <c r="P23" s="177">
        <f t="shared" si="1"/>
        <v>9135</v>
      </c>
    </row>
    <row r="24" spans="2:28">
      <c r="B24" s="554"/>
      <c r="C24" s="66" t="s">
        <v>267</v>
      </c>
      <c r="D24" s="177">
        <v>878</v>
      </c>
      <c r="E24" s="177">
        <v>914</v>
      </c>
      <c r="F24" s="177">
        <v>864</v>
      </c>
      <c r="G24" s="177">
        <v>822</v>
      </c>
      <c r="H24" s="177">
        <v>871</v>
      </c>
      <c r="I24" s="177">
        <v>907</v>
      </c>
      <c r="J24" s="177">
        <v>951</v>
      </c>
      <c r="K24" s="177">
        <v>890</v>
      </c>
      <c r="L24" s="177">
        <v>846</v>
      </c>
      <c r="M24" s="177">
        <v>891</v>
      </c>
      <c r="N24" s="177">
        <f t="shared" si="0"/>
        <v>4410</v>
      </c>
      <c r="O24" s="177">
        <f t="shared" si="0"/>
        <v>4424</v>
      </c>
      <c r="P24" s="177">
        <f t="shared" si="1"/>
        <v>8834</v>
      </c>
    </row>
    <row r="25" spans="2:28">
      <c r="B25" s="554"/>
      <c r="C25" s="66" t="s">
        <v>269</v>
      </c>
      <c r="D25" s="177">
        <v>903</v>
      </c>
      <c r="E25" s="177">
        <v>859</v>
      </c>
      <c r="F25" s="177">
        <v>1021</v>
      </c>
      <c r="G25" s="177">
        <v>908</v>
      </c>
      <c r="H25" s="177">
        <v>904</v>
      </c>
      <c r="I25" s="177">
        <v>912</v>
      </c>
      <c r="J25" s="177">
        <v>975</v>
      </c>
      <c r="K25" s="177">
        <v>994</v>
      </c>
      <c r="L25" s="177">
        <v>815</v>
      </c>
      <c r="M25" s="177">
        <v>894</v>
      </c>
      <c r="N25" s="177">
        <f t="shared" si="0"/>
        <v>4618</v>
      </c>
      <c r="O25" s="177">
        <f t="shared" si="0"/>
        <v>4567</v>
      </c>
      <c r="P25" s="177">
        <f t="shared" si="1"/>
        <v>9185</v>
      </c>
    </row>
    <row r="26" spans="2:28">
      <c r="B26" s="554" t="str">
        <f>'Table 3.43'!B26</f>
        <v>MON</v>
      </c>
      <c r="C26" s="183" t="s">
        <v>263</v>
      </c>
      <c r="D26" s="177">
        <v>34</v>
      </c>
      <c r="E26" s="177">
        <v>21</v>
      </c>
      <c r="F26" s="177">
        <v>30</v>
      </c>
      <c r="G26" s="177">
        <v>31</v>
      </c>
      <c r="H26" s="177">
        <v>34</v>
      </c>
      <c r="I26" s="177">
        <v>36</v>
      </c>
      <c r="J26" s="177">
        <v>36</v>
      </c>
      <c r="K26" s="177">
        <v>37</v>
      </c>
      <c r="L26" s="177">
        <v>27</v>
      </c>
      <c r="M26" s="177">
        <v>24</v>
      </c>
      <c r="N26" s="177">
        <f t="shared" si="0"/>
        <v>161</v>
      </c>
      <c r="O26" s="177">
        <f t="shared" si="0"/>
        <v>149</v>
      </c>
      <c r="P26" s="177">
        <f t="shared" si="1"/>
        <v>310</v>
      </c>
    </row>
    <row r="27" spans="2:28">
      <c r="B27" s="554"/>
      <c r="C27" s="66" t="s">
        <v>265</v>
      </c>
      <c r="D27" s="177">
        <v>30</v>
      </c>
      <c r="E27" s="177">
        <v>32</v>
      </c>
      <c r="F27" s="177">
        <v>31</v>
      </c>
      <c r="G27" s="177">
        <v>37</v>
      </c>
      <c r="H27" s="177">
        <v>39</v>
      </c>
      <c r="I27" s="177">
        <v>37</v>
      </c>
      <c r="J27" s="177">
        <v>28</v>
      </c>
      <c r="K27" s="177">
        <v>25</v>
      </c>
      <c r="L27" s="177">
        <v>32</v>
      </c>
      <c r="M27" s="177">
        <v>31</v>
      </c>
      <c r="N27" s="177">
        <f t="shared" si="0"/>
        <v>160</v>
      </c>
      <c r="O27" s="177">
        <f t="shared" si="0"/>
        <v>162</v>
      </c>
      <c r="P27" s="177">
        <f t="shared" si="1"/>
        <v>322</v>
      </c>
    </row>
    <row r="28" spans="2:28">
      <c r="B28" s="554"/>
      <c r="C28" s="66" t="s">
        <v>266</v>
      </c>
      <c r="D28" s="169">
        <v>33</v>
      </c>
      <c r="E28" s="169">
        <v>40</v>
      </c>
      <c r="F28" s="169">
        <v>35</v>
      </c>
      <c r="G28" s="169">
        <v>37</v>
      </c>
      <c r="H28" s="169">
        <v>30</v>
      </c>
      <c r="I28" s="169">
        <v>20</v>
      </c>
      <c r="J28" s="169">
        <v>31</v>
      </c>
      <c r="K28" s="169">
        <v>31</v>
      </c>
      <c r="L28" s="169">
        <v>26</v>
      </c>
      <c r="M28" s="169">
        <v>34</v>
      </c>
      <c r="N28" s="169">
        <f t="shared" si="0"/>
        <v>155</v>
      </c>
      <c r="O28" s="169">
        <f t="shared" si="0"/>
        <v>162</v>
      </c>
      <c r="P28" s="177">
        <f t="shared" si="1"/>
        <v>317</v>
      </c>
    </row>
    <row r="29" spans="2:28">
      <c r="B29" s="554"/>
      <c r="C29" s="66" t="s">
        <v>267</v>
      </c>
      <c r="D29" s="169">
        <v>35</v>
      </c>
      <c r="E29" s="169">
        <v>37</v>
      </c>
      <c r="F29" s="169">
        <v>31</v>
      </c>
      <c r="G29" s="169">
        <v>23</v>
      </c>
      <c r="H29" s="169">
        <v>29</v>
      </c>
      <c r="I29" s="169">
        <v>30</v>
      </c>
      <c r="J29" s="169">
        <v>28</v>
      </c>
      <c r="K29" s="169">
        <v>30</v>
      </c>
      <c r="L29" s="169">
        <v>41</v>
      </c>
      <c r="M29" s="169">
        <v>43</v>
      </c>
      <c r="N29" s="169">
        <f t="shared" si="0"/>
        <v>164</v>
      </c>
      <c r="O29" s="169">
        <f t="shared" si="0"/>
        <v>163</v>
      </c>
      <c r="P29" s="177">
        <f t="shared" si="1"/>
        <v>327</v>
      </c>
    </row>
    <row r="30" spans="2:28">
      <c r="B30" s="554"/>
      <c r="C30" s="66" t="s">
        <v>269</v>
      </c>
      <c r="D30" s="169">
        <v>30</v>
      </c>
      <c r="E30" s="169">
        <v>36</v>
      </c>
      <c r="F30" s="169">
        <v>46</v>
      </c>
      <c r="G30" s="169">
        <v>46</v>
      </c>
      <c r="H30" s="169">
        <v>32</v>
      </c>
      <c r="I30" s="169">
        <v>37</v>
      </c>
      <c r="J30" s="169">
        <v>46</v>
      </c>
      <c r="K30" s="169">
        <v>19</v>
      </c>
      <c r="L30" s="169">
        <v>28</v>
      </c>
      <c r="M30" s="169">
        <v>29</v>
      </c>
      <c r="N30" s="169">
        <f t="shared" si="0"/>
        <v>182</v>
      </c>
      <c r="O30" s="169">
        <f t="shared" si="0"/>
        <v>167</v>
      </c>
      <c r="P30" s="169">
        <f t="shared" si="1"/>
        <v>349</v>
      </c>
    </row>
    <row r="31" spans="2:28">
      <c r="B31" s="554" t="str">
        <f>'Table 3.43'!B31</f>
        <v>SKN</v>
      </c>
      <c r="C31" s="183" t="s">
        <v>263</v>
      </c>
      <c r="D31" s="169">
        <v>335</v>
      </c>
      <c r="E31" s="169">
        <v>379</v>
      </c>
      <c r="F31" s="169">
        <v>364</v>
      </c>
      <c r="G31" s="169">
        <v>355</v>
      </c>
      <c r="H31" s="169">
        <v>354</v>
      </c>
      <c r="I31" s="169">
        <v>346</v>
      </c>
      <c r="J31" s="169">
        <v>375</v>
      </c>
      <c r="K31" s="169">
        <v>368</v>
      </c>
      <c r="L31" s="169">
        <v>310</v>
      </c>
      <c r="M31" s="169">
        <v>342</v>
      </c>
      <c r="N31" s="169">
        <f t="shared" si="0"/>
        <v>1738</v>
      </c>
      <c r="O31" s="169">
        <f t="shared" si="0"/>
        <v>1790</v>
      </c>
      <c r="P31" s="177">
        <f t="shared" si="1"/>
        <v>3528</v>
      </c>
    </row>
    <row r="32" spans="2:28">
      <c r="B32" s="554"/>
      <c r="C32" s="66" t="s">
        <v>265</v>
      </c>
      <c r="D32" s="169">
        <v>396</v>
      </c>
      <c r="E32" s="169">
        <v>379</v>
      </c>
      <c r="F32" s="169">
        <v>413</v>
      </c>
      <c r="G32" s="169">
        <v>384</v>
      </c>
      <c r="H32" s="169">
        <v>399</v>
      </c>
      <c r="I32" s="169">
        <v>338</v>
      </c>
      <c r="J32" s="169">
        <v>421</v>
      </c>
      <c r="K32" s="169">
        <v>390</v>
      </c>
      <c r="L32" s="169">
        <v>308</v>
      </c>
      <c r="M32" s="169">
        <v>365</v>
      </c>
      <c r="N32" s="169">
        <f t="shared" si="0"/>
        <v>1937</v>
      </c>
      <c r="O32" s="169">
        <f t="shared" si="0"/>
        <v>1856</v>
      </c>
      <c r="P32" s="177">
        <f t="shared" si="1"/>
        <v>3793</v>
      </c>
    </row>
    <row r="33" spans="2:16">
      <c r="B33" s="554"/>
      <c r="C33" s="66" t="s">
        <v>266</v>
      </c>
      <c r="D33" s="169">
        <v>391</v>
      </c>
      <c r="E33" s="169">
        <v>377</v>
      </c>
      <c r="F33" s="169">
        <v>383</v>
      </c>
      <c r="G33" s="169">
        <v>360</v>
      </c>
      <c r="H33" s="169">
        <v>406</v>
      </c>
      <c r="I33" s="169">
        <v>413</v>
      </c>
      <c r="J33" s="169">
        <v>423</v>
      </c>
      <c r="K33" s="169">
        <v>429</v>
      </c>
      <c r="L33" s="169">
        <v>321</v>
      </c>
      <c r="M33" s="169">
        <v>379</v>
      </c>
      <c r="N33" s="169">
        <f t="shared" si="0"/>
        <v>1924</v>
      </c>
      <c r="O33" s="169">
        <f t="shared" si="0"/>
        <v>1958</v>
      </c>
      <c r="P33" s="177">
        <f t="shared" si="1"/>
        <v>3882</v>
      </c>
    </row>
    <row r="34" spans="2:16">
      <c r="B34" s="554"/>
      <c r="C34" s="66" t="s">
        <v>267</v>
      </c>
      <c r="D34" s="169">
        <v>395</v>
      </c>
      <c r="E34" s="169">
        <v>391</v>
      </c>
      <c r="F34" s="169">
        <v>396</v>
      </c>
      <c r="G34" s="169">
        <v>397</v>
      </c>
      <c r="H34" s="169">
        <v>421</v>
      </c>
      <c r="I34" s="169">
        <v>427</v>
      </c>
      <c r="J34" s="169">
        <v>421</v>
      </c>
      <c r="K34" s="169">
        <v>440</v>
      </c>
      <c r="L34" s="169">
        <v>332</v>
      </c>
      <c r="M34" s="169">
        <v>425</v>
      </c>
      <c r="N34" s="169">
        <f t="shared" si="0"/>
        <v>1965</v>
      </c>
      <c r="O34" s="169">
        <f t="shared" si="0"/>
        <v>2080</v>
      </c>
      <c r="P34" s="177">
        <f t="shared" si="1"/>
        <v>4045</v>
      </c>
    </row>
    <row r="35" spans="2:16">
      <c r="B35" s="554"/>
      <c r="C35" s="66" t="s">
        <v>269</v>
      </c>
      <c r="D35" s="169">
        <v>418</v>
      </c>
      <c r="E35" s="169">
        <v>418</v>
      </c>
      <c r="F35" s="169">
        <v>401</v>
      </c>
      <c r="G35" s="169">
        <v>407</v>
      </c>
      <c r="H35" s="169">
        <v>432</v>
      </c>
      <c r="I35" s="169">
        <v>460</v>
      </c>
      <c r="J35" s="169">
        <v>470</v>
      </c>
      <c r="K35" s="169">
        <v>494</v>
      </c>
      <c r="L35" s="169">
        <v>308</v>
      </c>
      <c r="M35" s="169">
        <v>367</v>
      </c>
      <c r="N35" s="169">
        <f t="shared" si="0"/>
        <v>2029</v>
      </c>
      <c r="O35" s="169">
        <f t="shared" si="0"/>
        <v>2146</v>
      </c>
      <c r="P35" s="177">
        <f t="shared" si="1"/>
        <v>4175</v>
      </c>
    </row>
    <row r="36" spans="2:16">
      <c r="B36" s="555" t="str">
        <f>'Table 3.43'!B36</f>
        <v>SLU</v>
      </c>
      <c r="C36" s="183" t="s">
        <v>263</v>
      </c>
      <c r="D36" s="169">
        <v>1207</v>
      </c>
      <c r="E36" s="169">
        <v>1128</v>
      </c>
      <c r="F36" s="169">
        <v>1100</v>
      </c>
      <c r="G36" s="169">
        <v>1065</v>
      </c>
      <c r="H36" s="169">
        <v>1006</v>
      </c>
      <c r="I36" s="169">
        <v>1092</v>
      </c>
      <c r="J36" s="169">
        <v>1232</v>
      </c>
      <c r="K36" s="169">
        <v>1109</v>
      </c>
      <c r="L36" s="169">
        <v>990</v>
      </c>
      <c r="M36" s="169">
        <v>1056</v>
      </c>
      <c r="N36" s="169">
        <f t="shared" si="0"/>
        <v>5535</v>
      </c>
      <c r="O36" s="169">
        <f t="shared" si="0"/>
        <v>5450</v>
      </c>
      <c r="P36" s="177">
        <f t="shared" si="1"/>
        <v>10985</v>
      </c>
    </row>
    <row r="37" spans="2:16">
      <c r="B37" s="555"/>
      <c r="C37" s="66" t="s">
        <v>265</v>
      </c>
      <c r="D37" s="169">
        <v>1107</v>
      </c>
      <c r="E37" s="169">
        <v>1054</v>
      </c>
      <c r="F37" s="169">
        <v>1111</v>
      </c>
      <c r="G37" s="169">
        <v>1099</v>
      </c>
      <c r="H37" s="169">
        <v>1217</v>
      </c>
      <c r="I37" s="169">
        <v>1102</v>
      </c>
      <c r="J37" s="169">
        <v>1093</v>
      </c>
      <c r="K37" s="169">
        <v>1128</v>
      </c>
      <c r="L37" s="169">
        <v>1148</v>
      </c>
      <c r="M37" s="169">
        <v>1161</v>
      </c>
      <c r="N37" s="169">
        <f t="shared" si="0"/>
        <v>5676</v>
      </c>
      <c r="O37" s="169">
        <f t="shared" si="0"/>
        <v>5544</v>
      </c>
      <c r="P37" s="177">
        <f t="shared" si="1"/>
        <v>11220</v>
      </c>
    </row>
    <row r="38" spans="2:16">
      <c r="B38" s="555"/>
      <c r="C38" s="66" t="s">
        <v>266</v>
      </c>
      <c r="D38" s="169">
        <v>1115</v>
      </c>
      <c r="E38" s="169">
        <v>1108</v>
      </c>
      <c r="F38" s="169">
        <v>1237</v>
      </c>
      <c r="G38" s="169">
        <v>1102</v>
      </c>
      <c r="H38" s="169">
        <v>1168</v>
      </c>
      <c r="I38" s="169">
        <v>1163</v>
      </c>
      <c r="J38" s="169">
        <v>1261</v>
      </c>
      <c r="K38" s="169">
        <v>1231</v>
      </c>
      <c r="L38" s="169">
        <v>1130</v>
      </c>
      <c r="M38" s="169">
        <v>1259</v>
      </c>
      <c r="N38" s="169">
        <f t="shared" si="0"/>
        <v>5911</v>
      </c>
      <c r="O38" s="169">
        <f t="shared" si="0"/>
        <v>5863</v>
      </c>
      <c r="P38" s="177">
        <f t="shared" si="1"/>
        <v>11774</v>
      </c>
    </row>
    <row r="39" spans="2:16">
      <c r="B39" s="555"/>
      <c r="C39" s="66" t="s">
        <v>267</v>
      </c>
      <c r="D39" s="169">
        <v>1278</v>
      </c>
      <c r="E39" s="169">
        <v>1121</v>
      </c>
      <c r="F39" s="169">
        <v>1172</v>
      </c>
      <c r="G39" s="169">
        <v>1178</v>
      </c>
      <c r="H39" s="169">
        <v>1296</v>
      </c>
      <c r="I39" s="169">
        <v>1260</v>
      </c>
      <c r="J39" s="169">
        <v>1220</v>
      </c>
      <c r="K39" s="169">
        <v>1299</v>
      </c>
      <c r="L39" s="169">
        <v>1146</v>
      </c>
      <c r="M39" s="169">
        <v>1247</v>
      </c>
      <c r="N39" s="169">
        <f t="shared" si="0"/>
        <v>6112</v>
      </c>
      <c r="O39" s="169">
        <f t="shared" si="0"/>
        <v>6105</v>
      </c>
      <c r="P39" s="177">
        <f t="shared" si="1"/>
        <v>12217</v>
      </c>
    </row>
    <row r="40" spans="2:16">
      <c r="B40" s="555"/>
      <c r="C40" s="66" t="s">
        <v>269</v>
      </c>
      <c r="D40" s="169">
        <v>1218</v>
      </c>
      <c r="E40" s="169">
        <v>1190</v>
      </c>
      <c r="F40" s="169">
        <v>1352</v>
      </c>
      <c r="G40" s="169">
        <v>1257</v>
      </c>
      <c r="H40" s="169">
        <v>1303</v>
      </c>
      <c r="I40" s="169">
        <v>1309</v>
      </c>
      <c r="J40" s="169">
        <v>1261</v>
      </c>
      <c r="K40" s="169">
        <v>1314</v>
      </c>
      <c r="L40" s="169">
        <v>1196</v>
      </c>
      <c r="M40" s="169">
        <v>1294</v>
      </c>
      <c r="N40" s="169">
        <f t="shared" si="0"/>
        <v>6330</v>
      </c>
      <c r="O40" s="169">
        <f t="shared" si="0"/>
        <v>6364</v>
      </c>
      <c r="P40" s="177">
        <f t="shared" si="1"/>
        <v>12694</v>
      </c>
    </row>
    <row r="41" spans="2:16">
      <c r="B41" s="560" t="str">
        <f>'Table 3.43'!B41</f>
        <v>SVG</v>
      </c>
      <c r="C41" s="183" t="s">
        <v>263</v>
      </c>
      <c r="D41" s="169">
        <v>1167</v>
      </c>
      <c r="E41" s="169">
        <v>942</v>
      </c>
      <c r="F41" s="169">
        <v>1065</v>
      </c>
      <c r="G41" s="169">
        <v>1009</v>
      </c>
      <c r="H41" s="169">
        <v>1028</v>
      </c>
      <c r="I41" s="169">
        <v>1006</v>
      </c>
      <c r="J41" s="169">
        <v>802</v>
      </c>
      <c r="K41" s="169">
        <v>849</v>
      </c>
      <c r="L41" s="169">
        <v>715</v>
      </c>
      <c r="M41" s="169">
        <v>768</v>
      </c>
      <c r="N41" s="169">
        <f t="shared" si="0"/>
        <v>4777</v>
      </c>
      <c r="O41" s="169">
        <f t="shared" si="0"/>
        <v>4574</v>
      </c>
      <c r="P41" s="177">
        <f t="shared" si="1"/>
        <v>9351</v>
      </c>
    </row>
    <row r="42" spans="2:16">
      <c r="B42" s="560"/>
      <c r="C42" s="66" t="s">
        <v>265</v>
      </c>
      <c r="D42" s="169">
        <v>1104</v>
      </c>
      <c r="E42" s="169">
        <v>987</v>
      </c>
      <c r="F42" s="169">
        <v>1043</v>
      </c>
      <c r="G42" s="169">
        <v>923</v>
      </c>
      <c r="H42" s="169">
        <v>1078</v>
      </c>
      <c r="I42" s="169">
        <v>1002</v>
      </c>
      <c r="J42" s="169">
        <v>931</v>
      </c>
      <c r="K42" s="169">
        <v>905</v>
      </c>
      <c r="L42" s="169">
        <v>692</v>
      </c>
      <c r="M42" s="169">
        <v>845</v>
      </c>
      <c r="N42" s="169">
        <f t="shared" si="0"/>
        <v>4848</v>
      </c>
      <c r="O42" s="169">
        <f t="shared" si="0"/>
        <v>4662</v>
      </c>
      <c r="P42" s="177">
        <f t="shared" si="1"/>
        <v>9510</v>
      </c>
    </row>
    <row r="43" spans="2:16">
      <c r="B43" s="560"/>
      <c r="C43" s="66" t="s">
        <v>266</v>
      </c>
      <c r="D43" s="169">
        <v>1084</v>
      </c>
      <c r="E43" s="169">
        <v>915</v>
      </c>
      <c r="F43" s="169">
        <v>1167</v>
      </c>
      <c r="G43" s="169">
        <v>1031</v>
      </c>
      <c r="H43" s="169">
        <v>1108</v>
      </c>
      <c r="I43" s="169">
        <v>995</v>
      </c>
      <c r="J43" s="169">
        <v>926</v>
      </c>
      <c r="K43" s="169">
        <v>982</v>
      </c>
      <c r="L43" s="169">
        <v>725</v>
      </c>
      <c r="M43" s="169">
        <v>875</v>
      </c>
      <c r="N43" s="169">
        <f t="shared" si="0"/>
        <v>5010</v>
      </c>
      <c r="O43" s="169">
        <f t="shared" si="0"/>
        <v>4798</v>
      </c>
      <c r="P43" s="177">
        <f t="shared" si="1"/>
        <v>9808</v>
      </c>
    </row>
    <row r="44" spans="2:16">
      <c r="B44" s="560"/>
      <c r="C44" s="66" t="s">
        <v>267</v>
      </c>
      <c r="D44" s="169">
        <v>1170</v>
      </c>
      <c r="E44" s="169">
        <v>928</v>
      </c>
      <c r="F44" s="169">
        <v>1211</v>
      </c>
      <c r="G44" s="169">
        <v>1040</v>
      </c>
      <c r="H44" s="169">
        <v>1175</v>
      </c>
      <c r="I44" s="169">
        <v>1064</v>
      </c>
      <c r="J44" s="169">
        <v>970</v>
      </c>
      <c r="K44" s="169">
        <v>1036</v>
      </c>
      <c r="L44" s="169">
        <v>704</v>
      </c>
      <c r="M44" s="169">
        <v>815</v>
      </c>
      <c r="N44" s="169">
        <f t="shared" si="0"/>
        <v>5230</v>
      </c>
      <c r="O44" s="169">
        <f t="shared" si="0"/>
        <v>4883</v>
      </c>
      <c r="P44" s="177">
        <f t="shared" si="1"/>
        <v>10113</v>
      </c>
    </row>
    <row r="45" spans="2:16">
      <c r="B45" s="560"/>
      <c r="C45" s="66" t="s">
        <v>269</v>
      </c>
      <c r="D45" s="169">
        <v>1159</v>
      </c>
      <c r="E45" s="169">
        <v>1003</v>
      </c>
      <c r="F45" s="169">
        <v>1224</v>
      </c>
      <c r="G45" s="169">
        <v>1021</v>
      </c>
      <c r="H45" s="169">
        <v>1157</v>
      </c>
      <c r="I45" s="169">
        <v>1149</v>
      </c>
      <c r="J45" s="169">
        <v>923</v>
      </c>
      <c r="K45" s="169">
        <v>984</v>
      </c>
      <c r="L45" s="169">
        <v>691</v>
      </c>
      <c r="M45" s="169">
        <v>806</v>
      </c>
      <c r="N45" s="169">
        <f t="shared" si="0"/>
        <v>5154</v>
      </c>
      <c r="O45" s="169">
        <f t="shared" si="0"/>
        <v>4963</v>
      </c>
      <c r="P45" s="177">
        <f t="shared" si="1"/>
        <v>10117</v>
      </c>
    </row>
    <row r="46" spans="2:16">
      <c r="B46" s="560" t="str">
        <f>'Table 3.43'!B46</f>
        <v>VI</v>
      </c>
      <c r="C46" s="183" t="s">
        <v>263</v>
      </c>
      <c r="D46" s="169">
        <v>224</v>
      </c>
      <c r="E46" s="169">
        <v>190</v>
      </c>
      <c r="F46" s="169">
        <v>212</v>
      </c>
      <c r="G46" s="169">
        <v>187</v>
      </c>
      <c r="H46" s="169">
        <v>177</v>
      </c>
      <c r="I46" s="169">
        <v>169</v>
      </c>
      <c r="J46" s="169">
        <v>212</v>
      </c>
      <c r="K46" s="169">
        <v>176</v>
      </c>
      <c r="L46" s="169">
        <v>142</v>
      </c>
      <c r="M46" s="169">
        <v>164</v>
      </c>
      <c r="N46" s="169">
        <f t="shared" si="0"/>
        <v>967</v>
      </c>
      <c r="O46" s="169">
        <f t="shared" si="0"/>
        <v>886</v>
      </c>
      <c r="P46" s="177">
        <f t="shared" si="1"/>
        <v>1853</v>
      </c>
    </row>
    <row r="47" spans="2:16">
      <c r="B47" s="560"/>
      <c r="C47" s="66" t="s">
        <v>265</v>
      </c>
      <c r="D47" s="169">
        <v>219</v>
      </c>
      <c r="E47" s="169">
        <v>191</v>
      </c>
      <c r="F47" s="169">
        <v>206</v>
      </c>
      <c r="G47" s="169">
        <v>182</v>
      </c>
      <c r="H47" s="169">
        <v>173</v>
      </c>
      <c r="I47" s="169">
        <v>165</v>
      </c>
      <c r="J47" s="169">
        <v>162</v>
      </c>
      <c r="K47" s="169">
        <v>175</v>
      </c>
      <c r="L47" s="169">
        <v>107</v>
      </c>
      <c r="M47" s="169">
        <v>141</v>
      </c>
      <c r="N47" s="169">
        <f t="shared" si="0"/>
        <v>867</v>
      </c>
      <c r="O47" s="169">
        <f t="shared" si="0"/>
        <v>854</v>
      </c>
      <c r="P47" s="177">
        <f t="shared" si="1"/>
        <v>1721</v>
      </c>
    </row>
    <row r="48" spans="2:16">
      <c r="B48" s="560"/>
      <c r="C48" s="66" t="s">
        <v>266</v>
      </c>
      <c r="D48" s="169">
        <v>188</v>
      </c>
      <c r="E48" s="169">
        <v>166</v>
      </c>
      <c r="F48" s="169">
        <v>186</v>
      </c>
      <c r="G48" s="169">
        <v>160</v>
      </c>
      <c r="H48" s="169">
        <v>154</v>
      </c>
      <c r="I48" s="169">
        <v>148</v>
      </c>
      <c r="J48" s="169">
        <v>133</v>
      </c>
      <c r="K48" s="169">
        <v>157</v>
      </c>
      <c r="L48" s="169">
        <v>120</v>
      </c>
      <c r="M48" s="169">
        <v>133</v>
      </c>
      <c r="N48" s="169">
        <f t="shared" si="0"/>
        <v>781</v>
      </c>
      <c r="O48" s="169">
        <f t="shared" si="0"/>
        <v>764</v>
      </c>
      <c r="P48" s="177">
        <f t="shared" si="1"/>
        <v>1545</v>
      </c>
    </row>
    <row r="49" spans="2:16">
      <c r="B49" s="560"/>
      <c r="C49" s="66" t="s">
        <v>267</v>
      </c>
      <c r="D49" s="169">
        <v>283</v>
      </c>
      <c r="E49" s="169">
        <v>211</v>
      </c>
      <c r="F49" s="169">
        <v>217</v>
      </c>
      <c r="G49" s="169">
        <v>224</v>
      </c>
      <c r="H49" s="169">
        <v>195</v>
      </c>
      <c r="I49" s="169">
        <v>201</v>
      </c>
      <c r="J49" s="169">
        <v>174</v>
      </c>
      <c r="K49" s="169">
        <v>218</v>
      </c>
      <c r="L49" s="169">
        <v>218</v>
      </c>
      <c r="M49" s="169">
        <v>314</v>
      </c>
      <c r="N49" s="169">
        <f t="shared" si="0"/>
        <v>1087</v>
      </c>
      <c r="O49" s="169">
        <f t="shared" si="0"/>
        <v>1168</v>
      </c>
      <c r="P49" s="177">
        <f t="shared" si="1"/>
        <v>2255</v>
      </c>
    </row>
    <row r="50" spans="2:16">
      <c r="B50" s="560"/>
      <c r="C50" s="66" t="s">
        <v>269</v>
      </c>
      <c r="D50" s="169">
        <v>259</v>
      </c>
      <c r="E50" s="169">
        <v>229</v>
      </c>
      <c r="F50" s="169">
        <v>211</v>
      </c>
      <c r="G50" s="169">
        <v>212</v>
      </c>
      <c r="H50" s="169">
        <v>222</v>
      </c>
      <c r="I50" s="169">
        <v>251</v>
      </c>
      <c r="J50" s="169">
        <v>180</v>
      </c>
      <c r="K50" s="169">
        <v>203</v>
      </c>
      <c r="L50" s="169">
        <v>123</v>
      </c>
      <c r="M50" s="169">
        <v>166</v>
      </c>
      <c r="N50" s="169">
        <f t="shared" si="0"/>
        <v>995</v>
      </c>
      <c r="O50" s="169">
        <f t="shared" si="0"/>
        <v>1061</v>
      </c>
      <c r="P50" s="169">
        <f t="shared" si="1"/>
        <v>2056</v>
      </c>
    </row>
    <row r="51" spans="2:16">
      <c r="B51" s="560" t="s">
        <v>13</v>
      </c>
      <c r="C51" s="183" t="s">
        <v>263</v>
      </c>
      <c r="D51" s="169">
        <f>SUM(D6,D11,D16,D21,D26,D31,D36,D41,D46,)</f>
        <v>4486</v>
      </c>
      <c r="E51" s="169">
        <f t="shared" ref="E51:P52" si="2">SUM(E6,E11,E16,E21,E26,E31,E36,E41,E46,)</f>
        <v>4076</v>
      </c>
      <c r="F51" s="169">
        <f t="shared" si="2"/>
        <v>4334</v>
      </c>
      <c r="G51" s="169">
        <f t="shared" si="2"/>
        <v>4064</v>
      </c>
      <c r="H51" s="169">
        <f t="shared" si="2"/>
        <v>4038</v>
      </c>
      <c r="I51" s="169">
        <f t="shared" si="2"/>
        <v>3976</v>
      </c>
      <c r="J51" s="169">
        <f t="shared" si="2"/>
        <v>3945</v>
      </c>
      <c r="K51" s="169">
        <f t="shared" si="2"/>
        <v>3925</v>
      </c>
      <c r="L51" s="169">
        <f t="shared" si="2"/>
        <v>3238</v>
      </c>
      <c r="M51" s="169">
        <f t="shared" si="2"/>
        <v>3551</v>
      </c>
      <c r="N51" s="169">
        <f t="shared" si="2"/>
        <v>20041</v>
      </c>
      <c r="O51" s="169">
        <f t="shared" si="2"/>
        <v>19592</v>
      </c>
      <c r="P51" s="169">
        <f t="shared" si="2"/>
        <v>39633</v>
      </c>
    </row>
    <row r="52" spans="2:16">
      <c r="B52" s="560"/>
      <c r="C52" s="66" t="s">
        <v>265</v>
      </c>
      <c r="D52" s="169">
        <f>SUM(D7,D12,D17,D22,D27,D32,D37,D42,D47,)</f>
        <v>4177</v>
      </c>
      <c r="E52" s="169">
        <f>SUM(E7,E12,E17,E22,E27,E32,E37,E42,E47,)</f>
        <v>3811</v>
      </c>
      <c r="F52" s="169">
        <f t="shared" si="2"/>
        <v>4154</v>
      </c>
      <c r="G52" s="169">
        <f t="shared" si="2"/>
        <v>3794</v>
      </c>
      <c r="H52" s="169">
        <f t="shared" si="2"/>
        <v>4284</v>
      </c>
      <c r="I52" s="169">
        <f t="shared" si="2"/>
        <v>3895</v>
      </c>
      <c r="J52" s="169">
        <f t="shared" si="2"/>
        <v>3838</v>
      </c>
      <c r="K52" s="169">
        <f t="shared" si="2"/>
        <v>3872</v>
      </c>
      <c r="L52" s="169">
        <f t="shared" si="2"/>
        <v>3211</v>
      </c>
      <c r="M52" s="169">
        <f t="shared" si="2"/>
        <v>3658</v>
      </c>
      <c r="N52" s="169">
        <f t="shared" si="2"/>
        <v>19664</v>
      </c>
      <c r="O52" s="169">
        <f t="shared" si="2"/>
        <v>19030</v>
      </c>
      <c r="P52" s="169">
        <f>SUM(P7,P12,P17,P22,P27,P32,P37,P42,P47,)</f>
        <v>38694</v>
      </c>
    </row>
    <row r="53" spans="2:16">
      <c r="B53" s="560"/>
      <c r="C53" s="66" t="s">
        <v>266</v>
      </c>
      <c r="D53" s="169">
        <f t="shared" ref="D53:P55" si="3">SUM(D8,D13,D18,D23,D28,D33,D38,D43,D48,)</f>
        <v>5232</v>
      </c>
      <c r="E53" s="169">
        <f t="shared" si="3"/>
        <v>4675</v>
      </c>
      <c r="F53" s="169">
        <f t="shared" si="3"/>
        <v>5374</v>
      </c>
      <c r="G53" s="169">
        <f t="shared" si="3"/>
        <v>4868</v>
      </c>
      <c r="H53" s="169">
        <f t="shared" si="3"/>
        <v>4955</v>
      </c>
      <c r="I53" s="169">
        <f t="shared" si="3"/>
        <v>4824</v>
      </c>
      <c r="J53" s="169">
        <f t="shared" si="3"/>
        <v>4878</v>
      </c>
      <c r="K53" s="169">
        <f t="shared" si="3"/>
        <v>5055</v>
      </c>
      <c r="L53" s="169">
        <f t="shared" si="3"/>
        <v>4135</v>
      </c>
      <c r="M53" s="169">
        <f t="shared" si="3"/>
        <v>4733</v>
      </c>
      <c r="N53" s="169">
        <f t="shared" si="3"/>
        <v>24574</v>
      </c>
      <c r="O53" s="169">
        <f t="shared" si="3"/>
        <v>24155</v>
      </c>
      <c r="P53" s="169">
        <f t="shared" si="3"/>
        <v>48729</v>
      </c>
    </row>
    <row r="54" spans="2:16">
      <c r="B54" s="560"/>
      <c r="C54" s="66" t="s">
        <v>267</v>
      </c>
      <c r="D54" s="169">
        <f t="shared" si="3"/>
        <v>5513</v>
      </c>
      <c r="E54" s="169">
        <f t="shared" si="3"/>
        <v>4808</v>
      </c>
      <c r="F54" s="169">
        <f t="shared" si="3"/>
        <v>5404</v>
      </c>
      <c r="G54" s="169">
        <f t="shared" si="3"/>
        <v>4974</v>
      </c>
      <c r="H54" s="169">
        <f t="shared" si="3"/>
        <v>5486</v>
      </c>
      <c r="I54" s="169">
        <f t="shared" si="3"/>
        <v>5295</v>
      </c>
      <c r="J54" s="169">
        <f t="shared" si="3"/>
        <v>5052</v>
      </c>
      <c r="K54" s="169">
        <f t="shared" si="3"/>
        <v>5293</v>
      </c>
      <c r="L54" s="169">
        <f t="shared" si="3"/>
        <v>4200</v>
      </c>
      <c r="M54" s="169">
        <f t="shared" si="3"/>
        <v>4897</v>
      </c>
      <c r="N54" s="169">
        <f t="shared" si="3"/>
        <v>25655</v>
      </c>
      <c r="O54" s="169">
        <f t="shared" si="3"/>
        <v>25267</v>
      </c>
      <c r="P54" s="169">
        <f t="shared" si="3"/>
        <v>50922</v>
      </c>
    </row>
    <row r="55" spans="2:16">
      <c r="B55" s="560"/>
      <c r="C55" s="66" t="s">
        <v>269</v>
      </c>
      <c r="D55" s="169">
        <f t="shared" si="3"/>
        <v>5401</v>
      </c>
      <c r="E55" s="169">
        <f t="shared" si="3"/>
        <v>4980</v>
      </c>
      <c r="F55" s="169">
        <f t="shared" si="3"/>
        <v>5882</v>
      </c>
      <c r="G55" s="169">
        <f t="shared" si="3"/>
        <v>5211</v>
      </c>
      <c r="H55" s="169">
        <f t="shared" si="3"/>
        <v>5514</v>
      </c>
      <c r="I55" s="169">
        <f t="shared" si="3"/>
        <v>5592</v>
      </c>
      <c r="J55" s="169">
        <f t="shared" si="3"/>
        <v>5161</v>
      </c>
      <c r="K55" s="169">
        <f t="shared" si="3"/>
        <v>5399</v>
      </c>
      <c r="L55" s="169">
        <f t="shared" si="3"/>
        <v>4128</v>
      </c>
      <c r="M55" s="169">
        <f t="shared" si="3"/>
        <v>4699</v>
      </c>
      <c r="N55" s="169">
        <f t="shared" si="3"/>
        <v>26086</v>
      </c>
      <c r="O55" s="169">
        <f t="shared" si="3"/>
        <v>25881</v>
      </c>
      <c r="P55" s="169">
        <f t="shared" si="3"/>
        <v>51967</v>
      </c>
    </row>
  </sheetData>
  <mergeCells count="19">
    <mergeCell ref="B3:B5"/>
    <mergeCell ref="C3:C5"/>
    <mergeCell ref="D3:M3"/>
    <mergeCell ref="N3:P4"/>
    <mergeCell ref="D4:E4"/>
    <mergeCell ref="F4:G4"/>
    <mergeCell ref="H4:I4"/>
    <mergeCell ref="J4:K4"/>
    <mergeCell ref="L4:M4"/>
    <mergeCell ref="B36:B40"/>
    <mergeCell ref="B41:B45"/>
    <mergeCell ref="B46:B50"/>
    <mergeCell ref="B51:B55"/>
    <mergeCell ref="B6:B10"/>
    <mergeCell ref="B11:B15"/>
    <mergeCell ref="B16:B20"/>
    <mergeCell ref="B21:B25"/>
    <mergeCell ref="B26:B30"/>
    <mergeCell ref="B31:B35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"/>
  <sheetViews>
    <sheetView workbookViewId="0">
      <selection activeCell="G11" sqref="G11"/>
    </sheetView>
  </sheetViews>
  <sheetFormatPr defaultRowHeight="14.6"/>
  <sheetData>
    <row r="2" spans="2:13">
      <c r="B2" t="s">
        <v>279</v>
      </c>
    </row>
    <row r="3" spans="2:13">
      <c r="B3" t="s">
        <v>5</v>
      </c>
      <c r="D3" t="s">
        <v>5</v>
      </c>
      <c r="E3" t="s">
        <v>6</v>
      </c>
      <c r="F3" t="s">
        <v>7</v>
      </c>
      <c r="G3" t="s">
        <v>24</v>
      </c>
      <c r="H3" t="s">
        <v>9</v>
      </c>
      <c r="I3" t="s">
        <v>10</v>
      </c>
      <c r="J3" t="s">
        <v>11</v>
      </c>
      <c r="K3" t="s">
        <v>12</v>
      </c>
      <c r="L3" t="s">
        <v>25</v>
      </c>
      <c r="M3" t="s">
        <v>13</v>
      </c>
    </row>
    <row r="4" spans="2:13">
      <c r="B4" t="s">
        <v>6</v>
      </c>
    </row>
    <row r="5" spans="2:13">
      <c r="B5" t="s">
        <v>7</v>
      </c>
    </row>
    <row r="6" spans="2:13">
      <c r="B6" t="s">
        <v>24</v>
      </c>
    </row>
    <row r="7" spans="2:13">
      <c r="B7" t="s">
        <v>9</v>
      </c>
    </row>
    <row r="8" spans="2:13">
      <c r="B8" t="s">
        <v>10</v>
      </c>
    </row>
    <row r="9" spans="2:13">
      <c r="B9" t="s">
        <v>11</v>
      </c>
    </row>
    <row r="10" spans="2:13">
      <c r="B10" t="s">
        <v>12</v>
      </c>
    </row>
    <row r="11" spans="2:13">
      <c r="B11" t="s">
        <v>25</v>
      </c>
    </row>
    <row r="12" spans="2:13">
      <c r="B12" t="s">
        <v>13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zoomScaleNormal="100" workbookViewId="0">
      <selection activeCell="G11" sqref="G11"/>
    </sheetView>
  </sheetViews>
  <sheetFormatPr defaultColWidth="9.07421875" defaultRowHeight="14.6"/>
  <cols>
    <col min="1" max="16384" width="9.07421875" style="55"/>
  </cols>
  <sheetData>
    <row r="2" spans="2:11" ht="14.25" customHeight="1" thickBot="1">
      <c r="B2" s="561" t="s">
        <v>280</v>
      </c>
      <c r="C2" s="561"/>
      <c r="D2" s="561"/>
      <c r="E2" s="561"/>
      <c r="F2" s="561"/>
      <c r="G2" s="561"/>
      <c r="H2" s="561"/>
      <c r="I2" s="63"/>
      <c r="J2" s="63"/>
      <c r="K2" s="63"/>
    </row>
    <row r="3" spans="2:11" ht="15.75" customHeight="1">
      <c r="B3" s="562" t="s">
        <v>0</v>
      </c>
      <c r="C3" s="564" t="s">
        <v>15</v>
      </c>
      <c r="D3" s="564"/>
      <c r="E3" s="564"/>
      <c r="F3" s="564" t="s">
        <v>16</v>
      </c>
      <c r="G3" s="564"/>
      <c r="H3" s="565"/>
    </row>
    <row r="4" spans="2:11">
      <c r="B4" s="563"/>
      <c r="C4" s="185" t="s">
        <v>281</v>
      </c>
      <c r="D4" s="185" t="s">
        <v>108</v>
      </c>
      <c r="E4" s="185" t="s">
        <v>3</v>
      </c>
      <c r="F4" s="185" t="s">
        <v>281</v>
      </c>
      <c r="G4" s="185" t="s">
        <v>108</v>
      </c>
      <c r="H4" s="186" t="s">
        <v>3</v>
      </c>
    </row>
    <row r="5" spans="2:11">
      <c r="B5" s="187" t="str">
        <f>'Master Sheet (2)'!B3</f>
        <v>ANG</v>
      </c>
      <c r="C5" s="188" t="s">
        <v>264</v>
      </c>
      <c r="D5" s="188" t="s">
        <v>264</v>
      </c>
      <c r="E5" s="188" t="s">
        <v>264</v>
      </c>
      <c r="F5" s="188" t="s">
        <v>264</v>
      </c>
      <c r="G5" s="188" t="s">
        <v>264</v>
      </c>
      <c r="H5" s="189" t="s">
        <v>264</v>
      </c>
    </row>
    <row r="6" spans="2:11">
      <c r="B6" s="190" t="str">
        <f>'Master Sheet (2)'!B4</f>
        <v>A&amp;B</v>
      </c>
      <c r="C6" s="191" t="s">
        <v>264</v>
      </c>
      <c r="D6" s="191" t="s">
        <v>264</v>
      </c>
      <c r="E6" s="191" t="s">
        <v>264</v>
      </c>
      <c r="F6" s="191" t="s">
        <v>264</v>
      </c>
      <c r="G6" s="191" t="s">
        <v>264</v>
      </c>
      <c r="H6" s="192" t="s">
        <v>264</v>
      </c>
    </row>
    <row r="7" spans="2:11">
      <c r="B7" s="190" t="str">
        <f>'Master Sheet (2)'!B5</f>
        <v>DOM</v>
      </c>
      <c r="C7" s="191">
        <v>113</v>
      </c>
      <c r="D7" s="191">
        <v>54</v>
      </c>
      <c r="E7" s="191">
        <v>167</v>
      </c>
      <c r="F7" s="191">
        <v>240</v>
      </c>
      <c r="G7" s="191">
        <v>105</v>
      </c>
      <c r="H7" s="192">
        <v>345</v>
      </c>
    </row>
    <row r="8" spans="2:11">
      <c r="B8" s="190" t="str">
        <f>'Master Sheet (2)'!B6</f>
        <v>GRD</v>
      </c>
      <c r="C8" s="193">
        <v>187</v>
      </c>
      <c r="D8" s="193">
        <v>59</v>
      </c>
      <c r="E8" s="191">
        <v>246</v>
      </c>
      <c r="F8" s="191">
        <v>137</v>
      </c>
      <c r="G8" s="191">
        <v>45</v>
      </c>
      <c r="H8" s="192">
        <v>182</v>
      </c>
    </row>
    <row r="9" spans="2:11">
      <c r="B9" s="190" t="str">
        <f>'Master Sheet (2)'!B7</f>
        <v>MON</v>
      </c>
      <c r="C9" s="191">
        <v>246</v>
      </c>
      <c r="D9" s="191">
        <v>0</v>
      </c>
      <c r="E9" s="191">
        <v>246</v>
      </c>
      <c r="F9" s="191">
        <v>182</v>
      </c>
      <c r="G9" s="191">
        <v>0</v>
      </c>
      <c r="H9" s="192">
        <v>182</v>
      </c>
    </row>
    <row r="10" spans="2:11">
      <c r="B10" s="190" t="str">
        <f>'Master Sheet (2)'!B8</f>
        <v>SKN</v>
      </c>
      <c r="C10" s="191">
        <v>25</v>
      </c>
      <c r="D10" s="191">
        <v>13</v>
      </c>
      <c r="E10" s="191">
        <v>38</v>
      </c>
      <c r="F10" s="191">
        <v>15</v>
      </c>
      <c r="G10" s="191">
        <v>11</v>
      </c>
      <c r="H10" s="192">
        <v>26</v>
      </c>
    </row>
    <row r="11" spans="2:11">
      <c r="B11" s="190" t="str">
        <f>'Master Sheet (2)'!B9</f>
        <v>SLU</v>
      </c>
      <c r="C11" s="191">
        <v>333</v>
      </c>
      <c r="D11" s="191">
        <v>228</v>
      </c>
      <c r="E11" s="191">
        <v>561</v>
      </c>
      <c r="F11" s="191">
        <v>12</v>
      </c>
      <c r="G11" s="191">
        <v>23</v>
      </c>
      <c r="H11" s="192">
        <v>35</v>
      </c>
    </row>
    <row r="12" spans="2:11">
      <c r="B12" s="190" t="str">
        <f>'Master Sheet (2)'!B10</f>
        <v>SVG</v>
      </c>
      <c r="C12" s="191">
        <v>85</v>
      </c>
      <c r="D12" s="191">
        <v>36</v>
      </c>
      <c r="E12" s="191">
        <v>121</v>
      </c>
      <c r="F12" s="191">
        <v>81</v>
      </c>
      <c r="G12" s="191">
        <v>51</v>
      </c>
      <c r="H12" s="192">
        <v>132</v>
      </c>
    </row>
    <row r="13" spans="2:11">
      <c r="B13" s="190" t="str">
        <f>'Master Sheet (2)'!B11</f>
        <v>VI</v>
      </c>
      <c r="C13" s="191">
        <v>56</v>
      </c>
      <c r="D13" s="191">
        <v>48</v>
      </c>
      <c r="E13" s="191">
        <v>104</v>
      </c>
      <c r="F13" s="191">
        <v>146</v>
      </c>
      <c r="G13" s="191">
        <v>72</v>
      </c>
      <c r="H13" s="192">
        <v>218</v>
      </c>
    </row>
    <row r="14" spans="2:11" ht="15" thickBot="1">
      <c r="B14" s="194" t="s">
        <v>13</v>
      </c>
      <c r="C14" s="195">
        <v>1045</v>
      </c>
      <c r="D14" s="195">
        <v>438</v>
      </c>
      <c r="E14" s="195">
        <v>1483</v>
      </c>
      <c r="F14" s="195">
        <v>813</v>
      </c>
      <c r="G14" s="195">
        <v>307</v>
      </c>
      <c r="H14" s="196">
        <v>1120</v>
      </c>
    </row>
    <row r="15" spans="2:11">
      <c r="B15" s="55" t="s">
        <v>282</v>
      </c>
    </row>
  </sheetData>
  <mergeCells count="4">
    <mergeCell ref="B2:H2"/>
    <mergeCell ref="B3:B4"/>
    <mergeCell ref="C3:E3"/>
    <mergeCell ref="F3:H3"/>
  </mergeCells>
  <pageMargins left="0.7" right="0.7" top="0.75" bottom="0.75" header="0.3" footer="0.3"/>
  <pageSetup orientation="portrait" horizontalDpi="4294967294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zoomScale="110" zoomScaleNormal="110" workbookViewId="0">
      <selection activeCell="G11" sqref="G11"/>
    </sheetView>
  </sheetViews>
  <sheetFormatPr defaultColWidth="9.07421875" defaultRowHeight="14.6"/>
  <cols>
    <col min="1" max="1" width="9.07421875" style="55"/>
    <col min="2" max="2" width="10.69140625" style="55" customWidth="1"/>
    <col min="3" max="3" width="7.69140625" style="55" customWidth="1"/>
    <col min="4" max="4" width="9.53515625" style="55" customWidth="1"/>
    <col min="5" max="6" width="7.69140625" style="55" customWidth="1"/>
    <col min="7" max="7" width="9.84375" style="55" customWidth="1"/>
    <col min="8" max="9" width="7.69140625" style="55" customWidth="1"/>
    <col min="10" max="10" width="8.4609375" style="55" customWidth="1"/>
    <col min="11" max="11" width="7.69140625" style="55" customWidth="1"/>
    <col min="12" max="16384" width="9.07421875" style="55"/>
  </cols>
  <sheetData>
    <row r="2" spans="2:11" ht="15" customHeight="1" thickBot="1">
      <c r="B2" s="182" t="s">
        <v>283</v>
      </c>
      <c r="C2" s="128"/>
      <c r="D2" s="128"/>
      <c r="E2" s="128"/>
      <c r="F2" s="128"/>
      <c r="G2" s="128"/>
      <c r="H2" s="128"/>
      <c r="I2" s="128"/>
      <c r="J2" s="128"/>
      <c r="K2" s="128"/>
    </row>
    <row r="3" spans="2:11">
      <c r="B3" s="562" t="s">
        <v>0</v>
      </c>
      <c r="C3" s="566" t="s">
        <v>15</v>
      </c>
      <c r="D3" s="566"/>
      <c r="E3" s="566"/>
      <c r="F3" s="566" t="s">
        <v>16</v>
      </c>
      <c r="G3" s="566"/>
      <c r="H3" s="566"/>
      <c r="I3" s="566" t="s">
        <v>3</v>
      </c>
      <c r="J3" s="566"/>
      <c r="K3" s="567"/>
    </row>
    <row r="4" spans="2:11">
      <c r="B4" s="563"/>
      <c r="C4" s="185" t="s">
        <v>281</v>
      </c>
      <c r="D4" s="185" t="s">
        <v>108</v>
      </c>
      <c r="E4" s="185" t="s">
        <v>3</v>
      </c>
      <c r="F4" s="185" t="s">
        <v>281</v>
      </c>
      <c r="G4" s="185" t="s">
        <v>108</v>
      </c>
      <c r="H4" s="185" t="s">
        <v>3</v>
      </c>
      <c r="I4" s="185" t="s">
        <v>281</v>
      </c>
      <c r="J4" s="185" t="s">
        <v>108</v>
      </c>
      <c r="K4" s="197" t="s">
        <v>3</v>
      </c>
    </row>
    <row r="5" spans="2:11">
      <c r="B5" s="187" t="str">
        <f>'Master Sheet (2)'!B3</f>
        <v>ANG</v>
      </c>
      <c r="C5" s="188" t="s">
        <v>264</v>
      </c>
      <c r="D5" s="188" t="s">
        <v>264</v>
      </c>
      <c r="E5" s="188" t="s">
        <v>264</v>
      </c>
      <c r="F5" s="188" t="s">
        <v>264</v>
      </c>
      <c r="G5" s="188" t="s">
        <v>264</v>
      </c>
      <c r="H5" s="188" t="s">
        <v>264</v>
      </c>
      <c r="I5" s="188" t="s">
        <v>264</v>
      </c>
      <c r="J5" s="188" t="s">
        <v>264</v>
      </c>
      <c r="K5" s="189" t="s">
        <v>264</v>
      </c>
    </row>
    <row r="6" spans="2:11">
      <c r="B6" s="190" t="str">
        <f>'Master Sheet (2)'!B4</f>
        <v>A&amp;B</v>
      </c>
      <c r="C6" s="198" t="s">
        <v>264</v>
      </c>
      <c r="D6" s="198" t="s">
        <v>264</v>
      </c>
      <c r="E6" s="198" t="s">
        <v>264</v>
      </c>
      <c r="F6" s="198" t="s">
        <v>264</v>
      </c>
      <c r="G6" s="198" t="s">
        <v>264</v>
      </c>
      <c r="H6" s="198" t="s">
        <v>264</v>
      </c>
      <c r="I6" s="198" t="s">
        <v>264</v>
      </c>
      <c r="J6" s="198" t="s">
        <v>264</v>
      </c>
      <c r="K6" s="199" t="s">
        <v>264</v>
      </c>
    </row>
    <row r="7" spans="2:11">
      <c r="B7" s="190" t="str">
        <f>'Master Sheet (2)'!B5</f>
        <v>DOM</v>
      </c>
      <c r="C7" s="198">
        <v>10.813397129186603</v>
      </c>
      <c r="D7" s="198">
        <v>12.328767123287671</v>
      </c>
      <c r="E7" s="198">
        <v>11.260957518543494</v>
      </c>
      <c r="F7" s="198">
        <v>29.520295202952028</v>
      </c>
      <c r="G7" s="198">
        <v>34.201954397394132</v>
      </c>
      <c r="H7" s="198">
        <v>30.803571428571431</v>
      </c>
      <c r="I7" s="198">
        <v>18.998923573735198</v>
      </c>
      <c r="J7" s="198">
        <v>21.34228187919463</v>
      </c>
      <c r="K7" s="199">
        <v>19.669611986169805</v>
      </c>
    </row>
    <row r="8" spans="2:11">
      <c r="B8" s="190" t="str">
        <f>'Master Sheet (2)'!B6</f>
        <v>GRD</v>
      </c>
      <c r="C8" s="198">
        <v>17.894736842105264</v>
      </c>
      <c r="D8" s="198">
        <v>13.470319634703195</v>
      </c>
      <c r="E8" s="198">
        <v>16.587997302764666</v>
      </c>
      <c r="F8" s="198">
        <v>16.851168511685117</v>
      </c>
      <c r="G8" s="198">
        <v>14.65798045602606</v>
      </c>
      <c r="H8" s="198">
        <v>16.25</v>
      </c>
      <c r="I8" s="198">
        <v>17.43810548977395</v>
      </c>
      <c r="J8" s="198">
        <v>13.95973154362416</v>
      </c>
      <c r="K8" s="199">
        <v>16.442566269688822</v>
      </c>
    </row>
    <row r="9" spans="2:11">
      <c r="B9" s="190" t="str">
        <f>'Master Sheet (2)'!B7</f>
        <v>MON</v>
      </c>
      <c r="C9" s="193">
        <v>23.540669856459331</v>
      </c>
      <c r="D9" s="193">
        <v>0</v>
      </c>
      <c r="E9" s="191">
        <v>16.587997302764666</v>
      </c>
      <c r="F9" s="191">
        <v>22.386223862238623</v>
      </c>
      <c r="G9" s="191">
        <v>0</v>
      </c>
      <c r="H9" s="191">
        <v>16.25</v>
      </c>
      <c r="I9" s="193">
        <v>23.03552206673843</v>
      </c>
      <c r="J9" s="193">
        <v>0</v>
      </c>
      <c r="K9" s="192">
        <v>16.442566269688822</v>
      </c>
    </row>
    <row r="10" spans="2:11">
      <c r="B10" s="190" t="str">
        <f>'Master Sheet (2)'!B8</f>
        <v>SKN</v>
      </c>
      <c r="C10" s="198">
        <v>2.3923444976076556</v>
      </c>
      <c r="D10" s="198">
        <v>2.968036529680365</v>
      </c>
      <c r="E10" s="198">
        <v>2.5623735670937289</v>
      </c>
      <c r="F10" s="198">
        <v>1.8450184501845017</v>
      </c>
      <c r="G10" s="198">
        <v>3.5830618892508146</v>
      </c>
      <c r="H10" s="198">
        <v>2.3214285714285716</v>
      </c>
      <c r="I10" s="198">
        <v>2.1528525296017222</v>
      </c>
      <c r="J10" s="198">
        <v>3.2214765100671143</v>
      </c>
      <c r="K10" s="199">
        <v>2.4587014982712256</v>
      </c>
    </row>
    <row r="11" spans="2:11">
      <c r="B11" s="190" t="str">
        <f>'Master Sheet (2)'!B9</f>
        <v>SLU</v>
      </c>
      <c r="C11" s="198">
        <v>31.866028708133971</v>
      </c>
      <c r="D11" s="198">
        <v>52.054794520547944</v>
      </c>
      <c r="E11" s="198">
        <v>37.828725556304789</v>
      </c>
      <c r="F11" s="198">
        <v>1.4760147601476015</v>
      </c>
      <c r="G11" s="198">
        <v>7.4918566775244306</v>
      </c>
      <c r="H11" s="198">
        <v>3.125</v>
      </c>
      <c r="I11" s="198">
        <v>18.568353067814854</v>
      </c>
      <c r="J11" s="198">
        <v>33.691275167785236</v>
      </c>
      <c r="K11" s="199">
        <v>22.896657702650788</v>
      </c>
    </row>
    <row r="12" spans="2:11">
      <c r="B12" s="190" t="str">
        <f>'Master Sheet (2)'!B10</f>
        <v>SVG</v>
      </c>
      <c r="C12" s="198">
        <v>8.133971291866029</v>
      </c>
      <c r="D12" s="198">
        <v>8.2191780821917799</v>
      </c>
      <c r="E12" s="198">
        <v>8.15913688469319</v>
      </c>
      <c r="F12" s="198">
        <v>9.9630996309963091</v>
      </c>
      <c r="G12" s="198">
        <v>16.612377850162865</v>
      </c>
      <c r="H12" s="198">
        <v>11.785714285714285</v>
      </c>
      <c r="I12" s="198">
        <v>8.9343379978471464</v>
      </c>
      <c r="J12" s="198">
        <v>11.677852348993287</v>
      </c>
      <c r="K12" s="199">
        <v>9.7195543603534382</v>
      </c>
    </row>
    <row r="13" spans="2:11">
      <c r="B13" s="190" t="str">
        <f>'Master Sheet (2)'!B11</f>
        <v>VI</v>
      </c>
      <c r="C13" s="198">
        <v>5.3588516746411488</v>
      </c>
      <c r="D13" s="198">
        <v>10.95890410958904</v>
      </c>
      <c r="E13" s="198">
        <v>7.0128118678354685</v>
      </c>
      <c r="F13" s="198">
        <v>17.958179581795818</v>
      </c>
      <c r="G13" s="198">
        <v>23.452768729641694</v>
      </c>
      <c r="H13" s="198">
        <v>19.464285714285715</v>
      </c>
      <c r="I13" s="198">
        <v>10.871905274488698</v>
      </c>
      <c r="J13" s="198">
        <v>16.107382550335569</v>
      </c>
      <c r="K13" s="199">
        <v>12.370341913177104</v>
      </c>
    </row>
    <row r="14" spans="2:11" ht="15" thickBot="1">
      <c r="B14" s="194" t="s">
        <v>13</v>
      </c>
      <c r="C14" s="200">
        <v>100</v>
      </c>
      <c r="D14" s="200">
        <v>100</v>
      </c>
      <c r="E14" s="200">
        <v>100</v>
      </c>
      <c r="F14" s="200">
        <v>100</v>
      </c>
      <c r="G14" s="200">
        <v>100</v>
      </c>
      <c r="H14" s="200">
        <v>100</v>
      </c>
      <c r="I14" s="200">
        <v>100</v>
      </c>
      <c r="J14" s="200">
        <v>100</v>
      </c>
      <c r="K14" s="201">
        <v>100</v>
      </c>
    </row>
    <row r="15" spans="2:11">
      <c r="B15" s="55" t="s">
        <v>282</v>
      </c>
    </row>
  </sheetData>
  <mergeCells count="4">
    <mergeCell ref="B3:B4"/>
    <mergeCell ref="C3:E3"/>
    <mergeCell ref="F3:H3"/>
    <mergeCell ref="I3:K3"/>
  </mergeCells>
  <pageMargins left="0.7" right="0.7" top="0.75" bottom="0.75" header="0.3" footer="0.3"/>
  <pageSetup orientation="portrait" horizontalDpi="4294967294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zoomScaleNormal="100" workbookViewId="0">
      <selection activeCell="G11" sqref="G11"/>
    </sheetView>
  </sheetViews>
  <sheetFormatPr defaultColWidth="9.07421875" defaultRowHeight="14.6"/>
  <cols>
    <col min="1" max="2" width="9.07421875" style="55"/>
    <col min="3" max="22" width="5.69140625" style="55" customWidth="1"/>
    <col min="23" max="16384" width="9.07421875" style="55"/>
  </cols>
  <sheetData>
    <row r="1" spans="1:22">
      <c r="A1" s="127"/>
    </row>
    <row r="2" spans="1:22">
      <c r="B2" s="202" t="s">
        <v>284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spans="1:22">
      <c r="B3" s="569"/>
      <c r="C3" s="568" t="str">
        <f>'Master Sheet (2)'!D3</f>
        <v>ANG</v>
      </c>
      <c r="D3" s="568"/>
      <c r="E3" s="568" t="str">
        <f>'Master Sheet (2)'!$E$3</f>
        <v>A&amp;B</v>
      </c>
      <c r="F3" s="568"/>
      <c r="G3" s="568" t="str">
        <f>'Master Sheet (2)'!$F$3</f>
        <v>DOM</v>
      </c>
      <c r="H3" s="568"/>
      <c r="I3" s="568" t="str">
        <f>'Master Sheet (2)'!$G$3</f>
        <v>GRD</v>
      </c>
      <c r="J3" s="568"/>
      <c r="K3" s="568" t="str">
        <f>'Master Sheet (2)'!$H$3</f>
        <v>MON</v>
      </c>
      <c r="L3" s="568"/>
      <c r="M3" s="568" t="str">
        <f>'Master Sheet (2)'!$I$3</f>
        <v>SKN</v>
      </c>
      <c r="N3" s="568"/>
      <c r="O3" s="568" t="str">
        <f>'Master Sheet (2)'!$J$3</f>
        <v>SLU</v>
      </c>
      <c r="P3" s="568"/>
      <c r="Q3" s="568" t="str">
        <f>'Master Sheet (2)'!$K$3</f>
        <v>SVG</v>
      </c>
      <c r="R3" s="568"/>
      <c r="S3" s="568" t="str">
        <f>'Master Sheet (2)'!$L$3</f>
        <v>VI</v>
      </c>
      <c r="T3" s="568"/>
      <c r="U3" s="569" t="str">
        <f>'Master Sheet (2)'!$M$3</f>
        <v>OECS</v>
      </c>
      <c r="V3" s="569"/>
    </row>
    <row r="4" spans="1:22">
      <c r="B4" s="569"/>
      <c r="C4" s="203" t="s">
        <v>36</v>
      </c>
      <c r="D4" s="203" t="s">
        <v>37</v>
      </c>
      <c r="E4" s="203" t="s">
        <v>36</v>
      </c>
      <c r="F4" s="203" t="s">
        <v>37</v>
      </c>
      <c r="G4" s="203" t="s">
        <v>36</v>
      </c>
      <c r="H4" s="203" t="s">
        <v>37</v>
      </c>
      <c r="I4" s="203" t="s">
        <v>36</v>
      </c>
      <c r="J4" s="203" t="s">
        <v>37</v>
      </c>
      <c r="K4" s="203" t="s">
        <v>36</v>
      </c>
      <c r="L4" s="203" t="s">
        <v>37</v>
      </c>
      <c r="M4" s="203" t="s">
        <v>36</v>
      </c>
      <c r="N4" s="203" t="s">
        <v>37</v>
      </c>
      <c r="O4" s="203" t="s">
        <v>36</v>
      </c>
      <c r="P4" s="203" t="s">
        <v>37</v>
      </c>
      <c r="Q4" s="203" t="s">
        <v>36</v>
      </c>
      <c r="R4" s="203" t="s">
        <v>37</v>
      </c>
      <c r="S4" s="203" t="s">
        <v>36</v>
      </c>
      <c r="T4" s="203" t="s">
        <v>37</v>
      </c>
      <c r="U4" s="203" t="s">
        <v>36</v>
      </c>
      <c r="V4" s="203" t="s">
        <v>37</v>
      </c>
    </row>
    <row r="5" spans="1:22">
      <c r="B5" s="569" t="s">
        <v>133</v>
      </c>
      <c r="C5" s="204" t="s">
        <v>264</v>
      </c>
      <c r="D5" s="205" t="s">
        <v>264</v>
      </c>
      <c r="E5" s="205" t="s">
        <v>264</v>
      </c>
      <c r="F5" s="205" t="s">
        <v>264</v>
      </c>
      <c r="G5" s="206">
        <v>55</v>
      </c>
      <c r="H5" s="206">
        <v>22</v>
      </c>
      <c r="I5" s="207">
        <v>47</v>
      </c>
      <c r="J5" s="207">
        <v>13</v>
      </c>
      <c r="K5" s="207">
        <v>4</v>
      </c>
      <c r="L5" s="207">
        <v>1</v>
      </c>
      <c r="M5" s="205">
        <v>9</v>
      </c>
      <c r="N5" s="205">
        <v>5</v>
      </c>
      <c r="O5" s="206">
        <v>156</v>
      </c>
      <c r="P5" s="206">
        <v>86</v>
      </c>
      <c r="Q5" s="205">
        <v>28</v>
      </c>
      <c r="R5" s="205">
        <v>12</v>
      </c>
      <c r="S5" s="205">
        <v>14</v>
      </c>
      <c r="T5" s="205">
        <v>16</v>
      </c>
      <c r="U5" s="205">
        <v>313</v>
      </c>
      <c r="V5" s="205">
        <v>155</v>
      </c>
    </row>
    <row r="6" spans="1:22">
      <c r="B6" s="569"/>
      <c r="C6" s="570" t="s">
        <v>264</v>
      </c>
      <c r="D6" s="571"/>
      <c r="E6" s="570" t="s">
        <v>264</v>
      </c>
      <c r="F6" s="571"/>
      <c r="G6" s="570">
        <v>77</v>
      </c>
      <c r="H6" s="571"/>
      <c r="I6" s="570">
        <v>60</v>
      </c>
      <c r="J6" s="571"/>
      <c r="K6" s="572">
        <v>5</v>
      </c>
      <c r="L6" s="573"/>
      <c r="M6" s="570">
        <v>14</v>
      </c>
      <c r="N6" s="571"/>
      <c r="O6" s="570">
        <v>242</v>
      </c>
      <c r="P6" s="571"/>
      <c r="Q6" s="570">
        <v>40</v>
      </c>
      <c r="R6" s="571"/>
      <c r="S6" s="570">
        <v>30</v>
      </c>
      <c r="T6" s="571"/>
      <c r="U6" s="570">
        <v>468</v>
      </c>
      <c r="V6" s="571"/>
    </row>
    <row r="7" spans="1:22">
      <c r="B7" s="569" t="s">
        <v>134</v>
      </c>
      <c r="C7" s="204" t="s">
        <v>264</v>
      </c>
      <c r="D7" s="205" t="s">
        <v>264</v>
      </c>
      <c r="E7" s="205" t="s">
        <v>264</v>
      </c>
      <c r="F7" s="205" t="s">
        <v>264</v>
      </c>
      <c r="G7" s="206">
        <v>17</v>
      </c>
      <c r="H7" s="206">
        <v>8</v>
      </c>
      <c r="I7" s="207">
        <v>12</v>
      </c>
      <c r="J7" s="207">
        <v>2</v>
      </c>
      <c r="K7" s="207">
        <v>2</v>
      </c>
      <c r="L7" s="207">
        <v>2</v>
      </c>
      <c r="M7" s="205">
        <v>3</v>
      </c>
      <c r="N7" s="205">
        <v>3</v>
      </c>
      <c r="O7" s="206">
        <v>38</v>
      </c>
      <c r="P7" s="206">
        <v>43</v>
      </c>
      <c r="Q7" s="205">
        <v>20</v>
      </c>
      <c r="R7" s="205">
        <v>7</v>
      </c>
      <c r="S7" s="205">
        <v>13</v>
      </c>
      <c r="T7" s="205">
        <v>10</v>
      </c>
      <c r="U7" s="205">
        <v>105</v>
      </c>
      <c r="V7" s="205">
        <v>75</v>
      </c>
    </row>
    <row r="8" spans="1:22">
      <c r="B8" s="569"/>
      <c r="C8" s="570" t="s">
        <v>264</v>
      </c>
      <c r="D8" s="571"/>
      <c r="E8" s="570" t="s">
        <v>264</v>
      </c>
      <c r="F8" s="571"/>
      <c r="G8" s="570">
        <v>25</v>
      </c>
      <c r="H8" s="571"/>
      <c r="I8" s="574">
        <v>14</v>
      </c>
      <c r="J8" s="575"/>
      <c r="K8" s="572">
        <v>4</v>
      </c>
      <c r="L8" s="573"/>
      <c r="M8" s="570">
        <v>6</v>
      </c>
      <c r="N8" s="571"/>
      <c r="O8" s="570">
        <v>81</v>
      </c>
      <c r="P8" s="571"/>
      <c r="Q8" s="570">
        <v>27</v>
      </c>
      <c r="R8" s="571"/>
      <c r="S8" s="570">
        <v>23</v>
      </c>
      <c r="T8" s="571"/>
      <c r="U8" s="570">
        <v>180</v>
      </c>
      <c r="V8" s="571"/>
    </row>
    <row r="9" spans="1:22">
      <c r="B9" s="569" t="s">
        <v>135</v>
      </c>
      <c r="C9" s="204" t="s">
        <v>264</v>
      </c>
      <c r="D9" s="205" t="s">
        <v>285</v>
      </c>
      <c r="E9" s="205" t="s">
        <v>264</v>
      </c>
      <c r="F9" s="205" t="s">
        <v>264</v>
      </c>
      <c r="G9" s="206">
        <v>13</v>
      </c>
      <c r="H9" s="206">
        <v>10</v>
      </c>
      <c r="I9" s="207">
        <v>15</v>
      </c>
      <c r="J9" s="207">
        <v>8</v>
      </c>
      <c r="K9" s="207">
        <v>1</v>
      </c>
      <c r="L9" s="207">
        <v>1</v>
      </c>
      <c r="M9" s="205">
        <v>7</v>
      </c>
      <c r="N9" s="205">
        <v>1</v>
      </c>
      <c r="O9" s="206">
        <v>18</v>
      </c>
      <c r="P9" s="206">
        <v>12</v>
      </c>
      <c r="Q9" s="205">
        <v>9</v>
      </c>
      <c r="R9" s="205">
        <v>7</v>
      </c>
      <c r="S9" s="205">
        <v>8</v>
      </c>
      <c r="T9" s="205">
        <v>2</v>
      </c>
      <c r="U9" s="205">
        <v>71</v>
      </c>
      <c r="V9" s="205">
        <v>41</v>
      </c>
    </row>
    <row r="10" spans="1:22">
      <c r="B10" s="569"/>
      <c r="C10" s="570" t="s">
        <v>264</v>
      </c>
      <c r="D10" s="571"/>
      <c r="E10" s="570" t="s">
        <v>264</v>
      </c>
      <c r="F10" s="571"/>
      <c r="G10" s="570">
        <v>23</v>
      </c>
      <c r="H10" s="571"/>
      <c r="I10" s="570">
        <v>23</v>
      </c>
      <c r="J10" s="571"/>
      <c r="K10" s="572">
        <v>2</v>
      </c>
      <c r="L10" s="573"/>
      <c r="M10" s="570">
        <v>8</v>
      </c>
      <c r="N10" s="571"/>
      <c r="O10" s="570">
        <v>30</v>
      </c>
      <c r="P10" s="571"/>
      <c r="Q10" s="570">
        <v>16</v>
      </c>
      <c r="R10" s="571"/>
      <c r="S10" s="570">
        <v>10</v>
      </c>
      <c r="T10" s="571"/>
      <c r="U10" s="570">
        <v>112</v>
      </c>
      <c r="V10" s="571"/>
    </row>
    <row r="11" spans="1:22">
      <c r="B11" s="569" t="s">
        <v>136</v>
      </c>
      <c r="C11" s="204" t="s">
        <v>264</v>
      </c>
      <c r="D11" s="205" t="s">
        <v>264</v>
      </c>
      <c r="E11" s="205" t="s">
        <v>264</v>
      </c>
      <c r="F11" s="205" t="s">
        <v>264</v>
      </c>
      <c r="G11" s="206">
        <v>10</v>
      </c>
      <c r="H11" s="206">
        <v>4</v>
      </c>
      <c r="I11" s="207">
        <v>17</v>
      </c>
      <c r="J11" s="207">
        <v>9</v>
      </c>
      <c r="K11" s="207">
        <v>1</v>
      </c>
      <c r="L11" s="207">
        <v>3</v>
      </c>
      <c r="M11" s="205">
        <v>2</v>
      </c>
      <c r="N11" s="205">
        <v>2</v>
      </c>
      <c r="O11" s="206">
        <v>38</v>
      </c>
      <c r="P11" s="206">
        <v>28</v>
      </c>
      <c r="Q11" s="205">
        <v>9</v>
      </c>
      <c r="R11" s="205">
        <v>2</v>
      </c>
      <c r="S11" s="205">
        <v>5</v>
      </c>
      <c r="T11" s="205">
        <v>9</v>
      </c>
      <c r="U11" s="205">
        <v>82</v>
      </c>
      <c r="V11" s="205">
        <v>57</v>
      </c>
    </row>
    <row r="12" spans="1:22">
      <c r="B12" s="569"/>
      <c r="C12" s="570" t="s">
        <v>264</v>
      </c>
      <c r="D12" s="571"/>
      <c r="E12" s="570" t="s">
        <v>264</v>
      </c>
      <c r="F12" s="571"/>
      <c r="G12" s="570">
        <v>14</v>
      </c>
      <c r="H12" s="571"/>
      <c r="I12" s="570">
        <v>26</v>
      </c>
      <c r="J12" s="571"/>
      <c r="K12" s="572">
        <v>4</v>
      </c>
      <c r="L12" s="573"/>
      <c r="M12" s="570">
        <v>4</v>
      </c>
      <c r="N12" s="571"/>
      <c r="O12" s="570">
        <v>66</v>
      </c>
      <c r="P12" s="571"/>
      <c r="Q12" s="570">
        <v>11</v>
      </c>
      <c r="R12" s="571"/>
      <c r="S12" s="570">
        <v>14</v>
      </c>
      <c r="T12" s="571"/>
      <c r="U12" s="570">
        <v>139</v>
      </c>
      <c r="V12" s="571"/>
    </row>
    <row r="13" spans="1:22">
      <c r="B13" s="569" t="s">
        <v>137</v>
      </c>
      <c r="C13" s="204" t="s">
        <v>264</v>
      </c>
      <c r="D13" s="205" t="s">
        <v>264</v>
      </c>
      <c r="E13" s="205" t="s">
        <v>264</v>
      </c>
      <c r="F13" s="205" t="s">
        <v>264</v>
      </c>
      <c r="G13" s="206">
        <v>8</v>
      </c>
      <c r="H13" s="206">
        <v>4</v>
      </c>
      <c r="I13" s="207">
        <v>4</v>
      </c>
      <c r="J13" s="207">
        <v>0</v>
      </c>
      <c r="K13" s="207">
        <v>2</v>
      </c>
      <c r="L13" s="207">
        <v>2</v>
      </c>
      <c r="M13" s="205">
        <v>2</v>
      </c>
      <c r="N13" s="205">
        <v>1</v>
      </c>
      <c r="O13" s="206">
        <v>18</v>
      </c>
      <c r="P13" s="206">
        <v>12</v>
      </c>
      <c r="Q13" s="205">
        <v>7</v>
      </c>
      <c r="R13" s="205">
        <v>5</v>
      </c>
      <c r="S13" s="205">
        <v>9</v>
      </c>
      <c r="T13" s="205">
        <v>5</v>
      </c>
      <c r="U13" s="205">
        <v>50</v>
      </c>
      <c r="V13" s="205">
        <v>29</v>
      </c>
    </row>
    <row r="14" spans="1:22">
      <c r="B14" s="569"/>
      <c r="C14" s="570" t="s">
        <v>264</v>
      </c>
      <c r="D14" s="571"/>
      <c r="E14" s="570" t="s">
        <v>264</v>
      </c>
      <c r="F14" s="571"/>
      <c r="G14" s="570">
        <v>12</v>
      </c>
      <c r="H14" s="571"/>
      <c r="I14" s="570">
        <v>4</v>
      </c>
      <c r="J14" s="571"/>
      <c r="K14" s="572">
        <v>4</v>
      </c>
      <c r="L14" s="573"/>
      <c r="M14" s="570">
        <v>3</v>
      </c>
      <c r="N14" s="571"/>
      <c r="O14" s="570">
        <v>30</v>
      </c>
      <c r="P14" s="571"/>
      <c r="Q14" s="570">
        <v>12</v>
      </c>
      <c r="R14" s="571"/>
      <c r="S14" s="570">
        <v>14</v>
      </c>
      <c r="T14" s="571"/>
      <c r="U14" s="570">
        <v>79</v>
      </c>
      <c r="V14" s="571"/>
    </row>
    <row r="15" spans="1:22">
      <c r="B15" s="568" t="s">
        <v>138</v>
      </c>
      <c r="C15" s="204" t="s">
        <v>264</v>
      </c>
      <c r="D15" s="205" t="s">
        <v>264</v>
      </c>
      <c r="E15" s="205" t="s">
        <v>264</v>
      </c>
      <c r="F15" s="205" t="s">
        <v>264</v>
      </c>
      <c r="G15" s="206">
        <v>8</v>
      </c>
      <c r="H15" s="206">
        <v>5</v>
      </c>
      <c r="I15" s="207">
        <v>15</v>
      </c>
      <c r="J15" s="207">
        <v>2</v>
      </c>
      <c r="K15" s="207">
        <v>2</v>
      </c>
      <c r="L15" s="207">
        <v>1</v>
      </c>
      <c r="M15" s="205">
        <v>2</v>
      </c>
      <c r="N15" s="205">
        <v>0</v>
      </c>
      <c r="O15" s="206">
        <v>37</v>
      </c>
      <c r="P15" s="206">
        <v>21</v>
      </c>
      <c r="Q15" s="205">
        <v>4</v>
      </c>
      <c r="R15" s="205">
        <v>3</v>
      </c>
      <c r="S15" s="205">
        <v>6</v>
      </c>
      <c r="T15" s="205">
        <v>4</v>
      </c>
      <c r="U15" s="205">
        <v>74</v>
      </c>
      <c r="V15" s="205">
        <v>36</v>
      </c>
    </row>
    <row r="16" spans="1:22">
      <c r="B16" s="568"/>
      <c r="C16" s="570" t="s">
        <v>264</v>
      </c>
      <c r="D16" s="571"/>
      <c r="E16" s="570" t="s">
        <v>264</v>
      </c>
      <c r="F16" s="571"/>
      <c r="G16" s="570">
        <v>13</v>
      </c>
      <c r="H16" s="571"/>
      <c r="I16" s="570">
        <v>17</v>
      </c>
      <c r="J16" s="571"/>
      <c r="K16" s="572">
        <v>3</v>
      </c>
      <c r="L16" s="573"/>
      <c r="M16" s="570">
        <v>2</v>
      </c>
      <c r="N16" s="571"/>
      <c r="O16" s="570">
        <v>58</v>
      </c>
      <c r="P16" s="571"/>
      <c r="Q16" s="570">
        <v>7</v>
      </c>
      <c r="R16" s="571"/>
      <c r="S16" s="570">
        <v>10</v>
      </c>
      <c r="T16" s="571"/>
      <c r="U16" s="570">
        <v>110</v>
      </c>
      <c r="V16" s="571"/>
    </row>
    <row r="17" spans="2:22">
      <c r="B17" s="568" t="s">
        <v>139</v>
      </c>
      <c r="C17" s="204" t="s">
        <v>264</v>
      </c>
      <c r="D17" s="205" t="s">
        <v>264</v>
      </c>
      <c r="E17" s="205" t="s">
        <v>264</v>
      </c>
      <c r="F17" s="205" t="s">
        <v>264</v>
      </c>
      <c r="G17" s="206">
        <v>2</v>
      </c>
      <c r="H17" s="206">
        <v>1</v>
      </c>
      <c r="I17" s="207">
        <v>77</v>
      </c>
      <c r="J17" s="207">
        <v>25</v>
      </c>
      <c r="K17" s="207" t="s">
        <v>286</v>
      </c>
      <c r="L17" s="207" t="s">
        <v>286</v>
      </c>
      <c r="M17" s="205">
        <v>0</v>
      </c>
      <c r="N17" s="205">
        <v>1</v>
      </c>
      <c r="O17" s="206">
        <v>28</v>
      </c>
      <c r="P17" s="206">
        <v>26</v>
      </c>
      <c r="Q17" s="205">
        <v>8</v>
      </c>
      <c r="R17" s="205">
        <v>0</v>
      </c>
      <c r="S17" s="205">
        <v>1</v>
      </c>
      <c r="T17" s="205">
        <v>2</v>
      </c>
      <c r="U17" s="205">
        <v>116</v>
      </c>
      <c r="V17" s="205">
        <v>55</v>
      </c>
    </row>
    <row r="18" spans="2:22">
      <c r="B18" s="568"/>
      <c r="C18" s="570" t="s">
        <v>264</v>
      </c>
      <c r="D18" s="571"/>
      <c r="E18" s="570" t="s">
        <v>264</v>
      </c>
      <c r="F18" s="571"/>
      <c r="G18" s="570">
        <v>3</v>
      </c>
      <c r="H18" s="571"/>
      <c r="I18" s="570">
        <v>102</v>
      </c>
      <c r="J18" s="571"/>
      <c r="K18" s="572">
        <v>0</v>
      </c>
      <c r="L18" s="573"/>
      <c r="M18" s="572">
        <v>1</v>
      </c>
      <c r="N18" s="573"/>
      <c r="O18" s="570">
        <v>54</v>
      </c>
      <c r="P18" s="571"/>
      <c r="Q18" s="570">
        <v>8</v>
      </c>
      <c r="R18" s="571"/>
      <c r="S18" s="570">
        <v>3</v>
      </c>
      <c r="T18" s="571"/>
      <c r="U18" s="570">
        <v>171</v>
      </c>
      <c r="V18" s="571"/>
    </row>
    <row r="19" spans="2:22">
      <c r="B19" s="568" t="s">
        <v>287</v>
      </c>
      <c r="C19" s="204" t="s">
        <v>264</v>
      </c>
      <c r="D19" s="205" t="s">
        <v>264</v>
      </c>
      <c r="E19" s="205" t="s">
        <v>264</v>
      </c>
      <c r="F19" s="205" t="s">
        <v>264</v>
      </c>
      <c r="G19" s="205">
        <v>113</v>
      </c>
      <c r="H19" s="205">
        <v>54</v>
      </c>
      <c r="I19" s="207">
        <v>187</v>
      </c>
      <c r="J19" s="207">
        <v>59</v>
      </c>
      <c r="K19" s="207">
        <v>12</v>
      </c>
      <c r="L19" s="207">
        <v>10</v>
      </c>
      <c r="M19" s="205">
        <v>25</v>
      </c>
      <c r="N19" s="205">
        <v>13</v>
      </c>
      <c r="O19" s="205">
        <v>333</v>
      </c>
      <c r="P19" s="205">
        <v>228</v>
      </c>
      <c r="Q19" s="205">
        <v>85</v>
      </c>
      <c r="R19" s="205">
        <v>36</v>
      </c>
      <c r="S19" s="205">
        <v>56</v>
      </c>
      <c r="T19" s="205">
        <v>48</v>
      </c>
      <c r="U19" s="205">
        <v>811</v>
      </c>
      <c r="V19" s="205">
        <v>448</v>
      </c>
    </row>
    <row r="20" spans="2:22">
      <c r="B20" s="568"/>
      <c r="C20" s="570" t="s">
        <v>264</v>
      </c>
      <c r="D20" s="571"/>
      <c r="E20" s="570" t="s">
        <v>264</v>
      </c>
      <c r="F20" s="571"/>
      <c r="G20" s="570">
        <v>167</v>
      </c>
      <c r="H20" s="571"/>
      <c r="I20" s="570">
        <v>246</v>
      </c>
      <c r="J20" s="571"/>
      <c r="K20" s="572">
        <v>22</v>
      </c>
      <c r="L20" s="573"/>
      <c r="M20" s="570">
        <v>38</v>
      </c>
      <c r="N20" s="571"/>
      <c r="O20" s="570">
        <v>561</v>
      </c>
      <c r="P20" s="571"/>
      <c r="Q20" s="570">
        <v>121</v>
      </c>
      <c r="R20" s="571"/>
      <c r="S20" s="570">
        <v>104</v>
      </c>
      <c r="T20" s="571"/>
      <c r="U20" s="570">
        <v>1259</v>
      </c>
      <c r="V20" s="571"/>
    </row>
    <row r="21" spans="2:22">
      <c r="B21" s="55" t="s">
        <v>282</v>
      </c>
    </row>
  </sheetData>
  <mergeCells count="99">
    <mergeCell ref="S20:T20"/>
    <mergeCell ref="U20:V20"/>
    <mergeCell ref="B19:B20"/>
    <mergeCell ref="C20:D20"/>
    <mergeCell ref="E20:F20"/>
    <mergeCell ref="G20:H20"/>
    <mergeCell ref="I20:J20"/>
    <mergeCell ref="K20:L20"/>
    <mergeCell ref="K18:L18"/>
    <mergeCell ref="M18:N18"/>
    <mergeCell ref="O18:P18"/>
    <mergeCell ref="Q18:R18"/>
    <mergeCell ref="M20:N20"/>
    <mergeCell ref="O20:P20"/>
    <mergeCell ref="Q20:R20"/>
    <mergeCell ref="S18:T18"/>
    <mergeCell ref="U18:V18"/>
    <mergeCell ref="M16:N16"/>
    <mergeCell ref="O16:P16"/>
    <mergeCell ref="Q16:R16"/>
    <mergeCell ref="S16:T16"/>
    <mergeCell ref="U16:V16"/>
    <mergeCell ref="B17:B18"/>
    <mergeCell ref="C18:D18"/>
    <mergeCell ref="E18:F18"/>
    <mergeCell ref="G18:H18"/>
    <mergeCell ref="I18:J18"/>
    <mergeCell ref="B15:B16"/>
    <mergeCell ref="C16:D16"/>
    <mergeCell ref="E16:F16"/>
    <mergeCell ref="G16:H16"/>
    <mergeCell ref="I16:J16"/>
    <mergeCell ref="K16:L16"/>
    <mergeCell ref="K14:L14"/>
    <mergeCell ref="M14:N14"/>
    <mergeCell ref="O14:P14"/>
    <mergeCell ref="Q14:R14"/>
    <mergeCell ref="S14:T14"/>
    <mergeCell ref="U14:V14"/>
    <mergeCell ref="M12:N12"/>
    <mergeCell ref="O12:P12"/>
    <mergeCell ref="Q12:R12"/>
    <mergeCell ref="S12:T12"/>
    <mergeCell ref="U12:V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2:L12"/>
    <mergeCell ref="K10:L10"/>
    <mergeCell ref="M10:N10"/>
    <mergeCell ref="O10:P10"/>
    <mergeCell ref="Q10:R10"/>
    <mergeCell ref="S10:T10"/>
    <mergeCell ref="U10:V10"/>
    <mergeCell ref="M8:N8"/>
    <mergeCell ref="O8:P8"/>
    <mergeCell ref="Q8:R8"/>
    <mergeCell ref="S8:T8"/>
    <mergeCell ref="U8:V8"/>
    <mergeCell ref="B9:B10"/>
    <mergeCell ref="C10:D10"/>
    <mergeCell ref="E10:F10"/>
    <mergeCell ref="G10:H10"/>
    <mergeCell ref="I10:J10"/>
    <mergeCell ref="B7:B8"/>
    <mergeCell ref="C8:D8"/>
    <mergeCell ref="E8:F8"/>
    <mergeCell ref="G8:H8"/>
    <mergeCell ref="I8:J8"/>
    <mergeCell ref="K8:L8"/>
    <mergeCell ref="K6:L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U3:V3"/>
    <mergeCell ref="B5:B6"/>
    <mergeCell ref="C6:D6"/>
    <mergeCell ref="E6:F6"/>
    <mergeCell ref="G6:H6"/>
    <mergeCell ref="I6:J6"/>
    <mergeCell ref="K3:L3"/>
    <mergeCell ref="B3:B4"/>
    <mergeCell ref="C3:D3"/>
    <mergeCell ref="E3:F3"/>
    <mergeCell ref="G3:H3"/>
    <mergeCell ref="I3:J3"/>
  </mergeCells>
  <pageMargins left="0.7" right="0.7" top="0.75" bottom="0.75" header="0.3" footer="0.3"/>
  <pageSetup orientation="portrait" horizontalDpi="4294967294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7"/>
  <sheetViews>
    <sheetView zoomScaleNormal="100" workbookViewId="0">
      <selection activeCell="G11" sqref="G11"/>
    </sheetView>
  </sheetViews>
  <sheetFormatPr defaultColWidth="9.07421875" defaultRowHeight="14.6"/>
  <cols>
    <col min="1" max="1" width="9.07421875" style="55"/>
    <col min="2" max="2" width="8.4609375" style="55" customWidth="1"/>
    <col min="3" max="16" width="5.69140625" style="55" customWidth="1"/>
    <col min="17" max="17" width="6.3046875" style="55" customWidth="1"/>
    <col min="18" max="20" width="5.69140625" style="55" customWidth="1"/>
    <col min="21" max="21" width="6.53515625" style="55" customWidth="1"/>
    <col min="22" max="22" width="7.07421875" style="55" customWidth="1"/>
    <col min="23" max="16384" width="9.07421875" style="55"/>
  </cols>
  <sheetData>
    <row r="2" spans="2:22">
      <c r="B2" s="202" t="s">
        <v>288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spans="2:22">
      <c r="B3" s="569" t="s">
        <v>289</v>
      </c>
      <c r="C3" s="576" t="str">
        <f>'Table 4.3'!C3</f>
        <v>ANG</v>
      </c>
      <c r="D3" s="576"/>
      <c r="E3" s="576" t="str">
        <f>'Table 4.3'!E3</f>
        <v>A&amp;B</v>
      </c>
      <c r="F3" s="576"/>
      <c r="G3" s="576" t="str">
        <f>'Table 4.3'!G3</f>
        <v>DOM</v>
      </c>
      <c r="H3" s="576"/>
      <c r="I3" s="576" t="str">
        <f>'Table 4.3'!I3</f>
        <v>GRD</v>
      </c>
      <c r="J3" s="576"/>
      <c r="K3" s="576" t="str">
        <f>'Table 4.3'!K3</f>
        <v>MON</v>
      </c>
      <c r="L3" s="576"/>
      <c r="M3" s="576" t="str">
        <f>'Table 4.3'!M3</f>
        <v>SKN</v>
      </c>
      <c r="N3" s="576"/>
      <c r="O3" s="576" t="str">
        <f>'Table 4.3'!O3</f>
        <v>SLU</v>
      </c>
      <c r="P3" s="576"/>
      <c r="Q3" s="576" t="str">
        <f>'Table 4.3'!Q3</f>
        <v>SVG</v>
      </c>
      <c r="R3" s="576"/>
      <c r="S3" s="576" t="str">
        <f>'Table 4.3'!S3</f>
        <v>VI</v>
      </c>
      <c r="T3" s="576"/>
      <c r="U3" s="577" t="str">
        <f>'Table 4.3'!U3</f>
        <v>OECS</v>
      </c>
      <c r="V3" s="577"/>
    </row>
    <row r="4" spans="2:22">
      <c r="B4" s="569"/>
      <c r="C4" s="208" t="s">
        <v>36</v>
      </c>
      <c r="D4" s="208" t="s">
        <v>37</v>
      </c>
      <c r="E4" s="208" t="s">
        <v>36</v>
      </c>
      <c r="F4" s="208" t="s">
        <v>37</v>
      </c>
      <c r="G4" s="208" t="s">
        <v>36</v>
      </c>
      <c r="H4" s="208" t="s">
        <v>37</v>
      </c>
      <c r="I4" s="208" t="s">
        <v>36</v>
      </c>
      <c r="J4" s="208" t="s">
        <v>37</v>
      </c>
      <c r="K4" s="208" t="s">
        <v>36</v>
      </c>
      <c r="L4" s="208" t="s">
        <v>37</v>
      </c>
      <c r="M4" s="208" t="s">
        <v>36</v>
      </c>
      <c r="N4" s="208" t="s">
        <v>37</v>
      </c>
      <c r="O4" s="208" t="s">
        <v>36</v>
      </c>
      <c r="P4" s="208" t="s">
        <v>37</v>
      </c>
      <c r="Q4" s="208" t="s">
        <v>36</v>
      </c>
      <c r="R4" s="208" t="s">
        <v>37</v>
      </c>
      <c r="S4" s="208" t="s">
        <v>36</v>
      </c>
      <c r="T4" s="208" t="s">
        <v>37</v>
      </c>
      <c r="U4" s="208" t="s">
        <v>36</v>
      </c>
      <c r="V4" s="208" t="s">
        <v>37</v>
      </c>
    </row>
    <row r="5" spans="2:22">
      <c r="B5" s="577" t="s">
        <v>205</v>
      </c>
      <c r="C5" s="205" t="s">
        <v>264</v>
      </c>
      <c r="D5" s="205" t="s">
        <v>264</v>
      </c>
      <c r="E5" s="205" t="s">
        <v>264</v>
      </c>
      <c r="F5" s="205" t="s">
        <v>264</v>
      </c>
      <c r="G5" s="206">
        <v>45</v>
      </c>
      <c r="H5" s="206">
        <v>18</v>
      </c>
      <c r="I5" s="207">
        <v>38</v>
      </c>
      <c r="J5" s="207">
        <v>8</v>
      </c>
      <c r="K5" s="207" t="s">
        <v>286</v>
      </c>
      <c r="L5" s="207" t="s">
        <v>286</v>
      </c>
      <c r="M5" s="205">
        <v>0</v>
      </c>
      <c r="N5" s="205">
        <v>0</v>
      </c>
      <c r="O5" s="205">
        <v>2</v>
      </c>
      <c r="P5" s="205">
        <v>0</v>
      </c>
      <c r="Q5" s="205">
        <v>35</v>
      </c>
      <c r="R5" s="205">
        <v>11</v>
      </c>
      <c r="S5" s="205">
        <v>46</v>
      </c>
      <c r="T5" s="205">
        <v>20</v>
      </c>
      <c r="U5" s="205">
        <f>SUM(C5,E5,G5,I5,K5,M5,O5,Q5,S5)</f>
        <v>166</v>
      </c>
      <c r="V5" s="205">
        <f>SUM(D5,F5,H5,J5,L5,N5,P5,R5,T5)</f>
        <v>57</v>
      </c>
    </row>
    <row r="6" spans="2:22">
      <c r="B6" s="577"/>
      <c r="C6" s="570" t="s">
        <v>264</v>
      </c>
      <c r="D6" s="571"/>
      <c r="E6" s="570" t="s">
        <v>264</v>
      </c>
      <c r="F6" s="571"/>
      <c r="G6" s="570">
        <f>SUM(G5:H5)</f>
        <v>63</v>
      </c>
      <c r="H6" s="571"/>
      <c r="I6" s="570">
        <f>SUM(I5:J5)</f>
        <v>46</v>
      </c>
      <c r="J6" s="571"/>
      <c r="K6" s="572" t="s">
        <v>286</v>
      </c>
      <c r="L6" s="573"/>
      <c r="M6" s="570">
        <f>SUM(M5:N5)</f>
        <v>0</v>
      </c>
      <c r="N6" s="571"/>
      <c r="O6" s="570">
        <f>SUM(O5:P5)</f>
        <v>2</v>
      </c>
      <c r="P6" s="571"/>
      <c r="Q6" s="570">
        <f>SUM(Q5:R5)</f>
        <v>46</v>
      </c>
      <c r="R6" s="571"/>
      <c r="S6" s="570">
        <f>SUM(S5:T5)</f>
        <v>66</v>
      </c>
      <c r="T6" s="571"/>
      <c r="U6" s="570">
        <f>SUM(C6:T6)</f>
        <v>223</v>
      </c>
      <c r="V6" s="571"/>
    </row>
    <row r="7" spans="2:22">
      <c r="B7" s="577" t="s">
        <v>206</v>
      </c>
      <c r="C7" s="205" t="s">
        <v>264</v>
      </c>
      <c r="D7" s="205" t="s">
        <v>264</v>
      </c>
      <c r="E7" s="205" t="s">
        <v>264</v>
      </c>
      <c r="F7" s="205" t="s">
        <v>264</v>
      </c>
      <c r="G7" s="206">
        <v>75</v>
      </c>
      <c r="H7" s="206">
        <v>26</v>
      </c>
      <c r="I7" s="207">
        <v>41</v>
      </c>
      <c r="J7" s="207">
        <v>14</v>
      </c>
      <c r="K7" s="207" t="s">
        <v>286</v>
      </c>
      <c r="L7" s="207" t="s">
        <v>286</v>
      </c>
      <c r="M7" s="205">
        <v>3</v>
      </c>
      <c r="N7" s="205">
        <v>4</v>
      </c>
      <c r="O7" s="205">
        <v>4</v>
      </c>
      <c r="P7" s="207">
        <v>0</v>
      </c>
      <c r="Q7" s="205">
        <v>17</v>
      </c>
      <c r="R7" s="205">
        <v>15</v>
      </c>
      <c r="S7" s="205">
        <v>27</v>
      </c>
      <c r="T7" s="205">
        <v>16</v>
      </c>
      <c r="U7" s="205">
        <f>SUM(C7,E7,G7,I7,K7,M7,O7,Q7,S7)</f>
        <v>167</v>
      </c>
      <c r="V7" s="205">
        <f>SUM(D7,F7,H7,J7,L7,N7,P7,R7,T7)</f>
        <v>75</v>
      </c>
    </row>
    <row r="8" spans="2:22">
      <c r="B8" s="577"/>
      <c r="C8" s="570" t="s">
        <v>264</v>
      </c>
      <c r="D8" s="571"/>
      <c r="E8" s="570" t="s">
        <v>264</v>
      </c>
      <c r="F8" s="571"/>
      <c r="G8" s="570">
        <f>SUM(G7:H7)</f>
        <v>101</v>
      </c>
      <c r="H8" s="571"/>
      <c r="I8" s="570">
        <f>SUM(I7:J7)</f>
        <v>55</v>
      </c>
      <c r="J8" s="571"/>
      <c r="K8" s="572" t="s">
        <v>286</v>
      </c>
      <c r="L8" s="573"/>
      <c r="M8" s="570">
        <f>SUM(M7:N7)</f>
        <v>7</v>
      </c>
      <c r="N8" s="571"/>
      <c r="O8" s="570">
        <f>SUM(O7:P7)</f>
        <v>4</v>
      </c>
      <c r="P8" s="571"/>
      <c r="Q8" s="570">
        <f>SUM(Q7:R7)</f>
        <v>32</v>
      </c>
      <c r="R8" s="571"/>
      <c r="S8" s="570">
        <f>SUM(S7:T7)</f>
        <v>43</v>
      </c>
      <c r="T8" s="571"/>
      <c r="U8" s="570">
        <f>SUM(C8:T8)</f>
        <v>242</v>
      </c>
      <c r="V8" s="571"/>
    </row>
    <row r="9" spans="2:22">
      <c r="B9" s="577" t="s">
        <v>207</v>
      </c>
      <c r="C9" s="205" t="s">
        <v>264</v>
      </c>
      <c r="D9" s="205" t="s">
        <v>264</v>
      </c>
      <c r="E9" s="205" t="s">
        <v>264</v>
      </c>
      <c r="F9" s="205" t="s">
        <v>264</v>
      </c>
      <c r="G9" s="206">
        <v>81</v>
      </c>
      <c r="H9" s="206">
        <v>32</v>
      </c>
      <c r="I9" s="207">
        <v>25</v>
      </c>
      <c r="J9" s="207">
        <v>10</v>
      </c>
      <c r="K9" s="207" t="s">
        <v>286</v>
      </c>
      <c r="L9" s="207" t="s">
        <v>286</v>
      </c>
      <c r="M9" s="205">
        <v>6</v>
      </c>
      <c r="N9" s="205">
        <v>5</v>
      </c>
      <c r="O9" s="205">
        <v>0</v>
      </c>
      <c r="P9" s="205">
        <v>13</v>
      </c>
      <c r="Q9" s="205">
        <v>10</v>
      </c>
      <c r="R9" s="205">
        <v>12</v>
      </c>
      <c r="S9" s="205">
        <v>24</v>
      </c>
      <c r="T9" s="205">
        <v>13</v>
      </c>
      <c r="U9" s="205">
        <f>SUM(C9,E9,G9,I9,K9,M9,O9,Q9,S9)</f>
        <v>146</v>
      </c>
      <c r="V9" s="205">
        <f>SUM(D9,F9,H9,J9,L9,N9,P9,R9,T9)</f>
        <v>85</v>
      </c>
    </row>
    <row r="10" spans="2:22">
      <c r="B10" s="577"/>
      <c r="C10" s="570" t="s">
        <v>264</v>
      </c>
      <c r="D10" s="571"/>
      <c r="E10" s="570" t="s">
        <v>264</v>
      </c>
      <c r="F10" s="571"/>
      <c r="G10" s="570">
        <f>SUM(G9:H9)</f>
        <v>113</v>
      </c>
      <c r="H10" s="571"/>
      <c r="I10" s="570">
        <f>SUM(I9:J9)</f>
        <v>35</v>
      </c>
      <c r="J10" s="571"/>
      <c r="K10" s="572" t="s">
        <v>286</v>
      </c>
      <c r="L10" s="573"/>
      <c r="M10" s="570">
        <f>SUM(M9:N9)</f>
        <v>11</v>
      </c>
      <c r="N10" s="571"/>
      <c r="O10" s="570">
        <f>SUM(O9:P9)</f>
        <v>13</v>
      </c>
      <c r="P10" s="571"/>
      <c r="Q10" s="570">
        <f>SUM(Q9:R9)</f>
        <v>22</v>
      </c>
      <c r="R10" s="571"/>
      <c r="S10" s="570">
        <f>SUM(S9:T9)</f>
        <v>37</v>
      </c>
      <c r="T10" s="571"/>
      <c r="U10" s="570">
        <f>SUM(C10:T10)</f>
        <v>231</v>
      </c>
      <c r="V10" s="571"/>
    </row>
    <row r="11" spans="2:22">
      <c r="B11" s="577" t="s">
        <v>208</v>
      </c>
      <c r="C11" s="205" t="s">
        <v>264</v>
      </c>
      <c r="D11" s="205" t="s">
        <v>264</v>
      </c>
      <c r="E11" s="205" t="s">
        <v>264</v>
      </c>
      <c r="F11" s="205" t="s">
        <v>264</v>
      </c>
      <c r="G11" s="206">
        <v>39</v>
      </c>
      <c r="H11" s="206">
        <v>27</v>
      </c>
      <c r="I11" s="207">
        <v>28</v>
      </c>
      <c r="J11" s="207">
        <v>13</v>
      </c>
      <c r="K11" s="207" t="s">
        <v>286</v>
      </c>
      <c r="L11" s="207" t="s">
        <v>286</v>
      </c>
      <c r="M11" s="205">
        <v>2</v>
      </c>
      <c r="N11" s="205">
        <v>2</v>
      </c>
      <c r="O11" s="205">
        <v>5</v>
      </c>
      <c r="P11" s="205">
        <v>9</v>
      </c>
      <c r="Q11" s="205">
        <v>16</v>
      </c>
      <c r="R11" s="205">
        <v>10</v>
      </c>
      <c r="S11" s="205">
        <v>31</v>
      </c>
      <c r="T11" s="205">
        <v>17</v>
      </c>
      <c r="U11" s="205">
        <f>SUM(C11,E11,G11,I11,K11,M11,O11,Q11,S11)</f>
        <v>121</v>
      </c>
      <c r="V11" s="205">
        <f>SUM(D11,F11,H11,J11,L11,N11,P11,R11,T11)</f>
        <v>78</v>
      </c>
    </row>
    <row r="12" spans="2:22">
      <c r="B12" s="577"/>
      <c r="C12" s="570" t="s">
        <v>264</v>
      </c>
      <c r="D12" s="571"/>
      <c r="E12" s="570" t="s">
        <v>264</v>
      </c>
      <c r="F12" s="571"/>
      <c r="G12" s="570">
        <f>SUM(G11:H11)</f>
        <v>66</v>
      </c>
      <c r="H12" s="571"/>
      <c r="I12" s="570">
        <f>SUM(I11:J11)</f>
        <v>41</v>
      </c>
      <c r="J12" s="571"/>
      <c r="K12" s="572" t="s">
        <v>286</v>
      </c>
      <c r="L12" s="573"/>
      <c r="M12" s="570">
        <f>SUM(M11:N11)</f>
        <v>4</v>
      </c>
      <c r="N12" s="571"/>
      <c r="O12" s="570">
        <f>SUM(O11:P11)</f>
        <v>14</v>
      </c>
      <c r="P12" s="571"/>
      <c r="Q12" s="570">
        <f>SUM(Q11:R11)</f>
        <v>26</v>
      </c>
      <c r="R12" s="571"/>
      <c r="S12" s="570">
        <f>SUM(S11:T11)</f>
        <v>48</v>
      </c>
      <c r="T12" s="571"/>
      <c r="U12" s="570">
        <f>SUM(C12:T12)</f>
        <v>199</v>
      </c>
      <c r="V12" s="571"/>
    </row>
    <row r="13" spans="2:22">
      <c r="B13" s="577" t="s">
        <v>209</v>
      </c>
      <c r="C13" s="205" t="s">
        <v>264</v>
      </c>
      <c r="D13" s="205" t="s">
        <v>264</v>
      </c>
      <c r="E13" s="205" t="s">
        <v>264</v>
      </c>
      <c r="F13" s="205" t="s">
        <v>264</v>
      </c>
      <c r="G13" s="206">
        <v>0</v>
      </c>
      <c r="H13" s="207">
        <v>2</v>
      </c>
      <c r="I13" s="207">
        <v>5</v>
      </c>
      <c r="J13" s="207">
        <v>0</v>
      </c>
      <c r="K13" s="207" t="s">
        <v>286</v>
      </c>
      <c r="L13" s="207" t="s">
        <v>286</v>
      </c>
      <c r="M13" s="205">
        <v>4</v>
      </c>
      <c r="N13" s="205">
        <v>0</v>
      </c>
      <c r="O13" s="205">
        <v>1</v>
      </c>
      <c r="P13" s="205">
        <v>1</v>
      </c>
      <c r="Q13" s="205">
        <v>3</v>
      </c>
      <c r="R13" s="205">
        <v>3</v>
      </c>
      <c r="S13" s="205">
        <v>18</v>
      </c>
      <c r="T13" s="205">
        <v>6</v>
      </c>
      <c r="U13" s="205">
        <f>SUM(C13,E13,G13,I13,K13,M13,O13,Q13,S13)</f>
        <v>31</v>
      </c>
      <c r="V13" s="205">
        <f>SUM(D13,F13,H13,J13,L13,N13,P13,R13,T13)</f>
        <v>12</v>
      </c>
    </row>
    <row r="14" spans="2:22">
      <c r="B14" s="577"/>
      <c r="C14" s="570" t="s">
        <v>264</v>
      </c>
      <c r="D14" s="571"/>
      <c r="E14" s="570" t="s">
        <v>264</v>
      </c>
      <c r="F14" s="571"/>
      <c r="G14" s="570">
        <f>SUM(G13:H13)</f>
        <v>2</v>
      </c>
      <c r="H14" s="571"/>
      <c r="I14" s="570">
        <f>SUM(I13:J13)</f>
        <v>5</v>
      </c>
      <c r="J14" s="571"/>
      <c r="K14" s="572" t="s">
        <v>286</v>
      </c>
      <c r="L14" s="573"/>
      <c r="M14" s="570">
        <f>SUM(M13:N13)</f>
        <v>4</v>
      </c>
      <c r="N14" s="571"/>
      <c r="O14" s="570">
        <f>SUM(O13:P13)</f>
        <v>2</v>
      </c>
      <c r="P14" s="571"/>
      <c r="Q14" s="570">
        <f>SUM(Q13:R13)</f>
        <v>6</v>
      </c>
      <c r="R14" s="571"/>
      <c r="S14" s="570">
        <f>SUM(S13:T13)</f>
        <v>24</v>
      </c>
      <c r="T14" s="571"/>
      <c r="U14" s="570">
        <f>SUM(C14:T14)</f>
        <v>43</v>
      </c>
      <c r="V14" s="571"/>
    </row>
    <row r="15" spans="2:22" ht="15.75" customHeight="1">
      <c r="B15" s="576" t="s">
        <v>290</v>
      </c>
      <c r="C15" s="205" t="s">
        <v>264</v>
      </c>
      <c r="D15" s="205" t="s">
        <v>264</v>
      </c>
      <c r="E15" s="205" t="s">
        <v>264</v>
      </c>
      <c r="F15" s="205" t="s">
        <v>264</v>
      </c>
      <c r="G15" s="205">
        <f t="shared" ref="G15:J15" si="0">SUM(G5,G7,G9,G11,G13)</f>
        <v>240</v>
      </c>
      <c r="H15" s="205">
        <f t="shared" si="0"/>
        <v>105</v>
      </c>
      <c r="I15" s="207">
        <f t="shared" si="0"/>
        <v>137</v>
      </c>
      <c r="J15" s="207">
        <f t="shared" si="0"/>
        <v>45</v>
      </c>
      <c r="K15" s="207" t="s">
        <v>286</v>
      </c>
      <c r="L15" s="207" t="s">
        <v>286</v>
      </c>
      <c r="M15" s="205">
        <f t="shared" ref="M15:T15" si="1">SUM(M5,M7,M9,M11,M13)</f>
        <v>15</v>
      </c>
      <c r="N15" s="205">
        <f t="shared" si="1"/>
        <v>11</v>
      </c>
      <c r="O15" s="205">
        <f t="shared" si="1"/>
        <v>12</v>
      </c>
      <c r="P15" s="205">
        <f t="shared" si="1"/>
        <v>23</v>
      </c>
      <c r="Q15" s="205">
        <f t="shared" si="1"/>
        <v>81</v>
      </c>
      <c r="R15" s="205">
        <f t="shared" si="1"/>
        <v>51</v>
      </c>
      <c r="S15" s="205">
        <f t="shared" si="1"/>
        <v>146</v>
      </c>
      <c r="T15" s="205">
        <f t="shared" si="1"/>
        <v>72</v>
      </c>
      <c r="U15" s="205">
        <f>SUM(C15,E15,G15,I15,K15,M15,O15,Q15,S15)</f>
        <v>631</v>
      </c>
      <c r="V15" s="205">
        <f>SUM(D15,F15,H15,J15,L15,N15,P15,R15,T15)</f>
        <v>307</v>
      </c>
    </row>
    <row r="16" spans="2:22">
      <c r="B16" s="576"/>
      <c r="C16" s="570" t="s">
        <v>264</v>
      </c>
      <c r="D16" s="571"/>
      <c r="E16" s="570" t="s">
        <v>264</v>
      </c>
      <c r="F16" s="571"/>
      <c r="G16" s="570">
        <f>SUM(G15:H15)</f>
        <v>345</v>
      </c>
      <c r="H16" s="571"/>
      <c r="I16" s="570">
        <f>SUM(I15:J15)</f>
        <v>182</v>
      </c>
      <c r="J16" s="571"/>
      <c r="K16" s="572" t="s">
        <v>286</v>
      </c>
      <c r="L16" s="573"/>
      <c r="M16" s="570">
        <f>SUM(M15:N15)</f>
        <v>26</v>
      </c>
      <c r="N16" s="571"/>
      <c r="O16" s="570">
        <f>SUM(O15:P15)</f>
        <v>35</v>
      </c>
      <c r="P16" s="571"/>
      <c r="Q16" s="570">
        <f>SUM(Q15:R15)</f>
        <v>132</v>
      </c>
      <c r="R16" s="571"/>
      <c r="S16" s="570">
        <f>SUM(S15:T15)</f>
        <v>218</v>
      </c>
      <c r="T16" s="571"/>
      <c r="U16" s="570">
        <f>SUM(C16:T16)</f>
        <v>938</v>
      </c>
      <c r="V16" s="571"/>
    </row>
    <row r="17" spans="2:2">
      <c r="B17" s="55" t="s">
        <v>282</v>
      </c>
    </row>
  </sheetData>
  <mergeCells count="77">
    <mergeCell ref="S16:T16"/>
    <mergeCell ref="U16:V16"/>
    <mergeCell ref="B15:B16"/>
    <mergeCell ref="C16:D16"/>
    <mergeCell ref="E16:F16"/>
    <mergeCell ref="G16:H16"/>
    <mergeCell ref="I16:J16"/>
    <mergeCell ref="K16:L16"/>
    <mergeCell ref="K14:L14"/>
    <mergeCell ref="M14:N14"/>
    <mergeCell ref="O14:P14"/>
    <mergeCell ref="Q14:R14"/>
    <mergeCell ref="M16:N16"/>
    <mergeCell ref="O16:P16"/>
    <mergeCell ref="Q16:R16"/>
    <mergeCell ref="S14:T14"/>
    <mergeCell ref="U14:V14"/>
    <mergeCell ref="M12:N12"/>
    <mergeCell ref="O12:P12"/>
    <mergeCell ref="Q12:R12"/>
    <mergeCell ref="S12:T12"/>
    <mergeCell ref="U12:V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2:L12"/>
    <mergeCell ref="K10:L10"/>
    <mergeCell ref="M10:N10"/>
    <mergeCell ref="O10:P10"/>
    <mergeCell ref="Q10:R10"/>
    <mergeCell ref="S10:T10"/>
    <mergeCell ref="U10:V10"/>
    <mergeCell ref="M8:N8"/>
    <mergeCell ref="O8:P8"/>
    <mergeCell ref="Q8:R8"/>
    <mergeCell ref="S8:T8"/>
    <mergeCell ref="U8:V8"/>
    <mergeCell ref="B9:B10"/>
    <mergeCell ref="C10:D10"/>
    <mergeCell ref="E10:F10"/>
    <mergeCell ref="G10:H10"/>
    <mergeCell ref="I10:J10"/>
    <mergeCell ref="B7:B8"/>
    <mergeCell ref="C8:D8"/>
    <mergeCell ref="E8:F8"/>
    <mergeCell ref="G8:H8"/>
    <mergeCell ref="I8:J8"/>
    <mergeCell ref="K8:L8"/>
    <mergeCell ref="K6:L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U3:V3"/>
    <mergeCell ref="B5:B6"/>
    <mergeCell ref="C6:D6"/>
    <mergeCell ref="E6:F6"/>
    <mergeCell ref="G6:H6"/>
    <mergeCell ref="I6:J6"/>
    <mergeCell ref="K3:L3"/>
    <mergeCell ref="B3:B4"/>
    <mergeCell ref="C3:D3"/>
    <mergeCell ref="E3:F3"/>
    <mergeCell ref="G3:H3"/>
    <mergeCell ref="I3:J3"/>
  </mergeCells>
  <pageMargins left="0.7" right="0.7" top="0.75" bottom="0.75" header="0.3" footer="0.3"/>
  <pageSetup orientation="portrait" horizontalDpi="4294967294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20" width="5.69140625" style="55" customWidth="1"/>
    <col min="21" max="16384" width="9.07421875" style="55"/>
  </cols>
  <sheetData>
    <row r="1" spans="1:20">
      <c r="A1" s="127"/>
    </row>
    <row r="2" spans="1:20" ht="15" thickBot="1">
      <c r="B2" s="182" t="s">
        <v>291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</row>
    <row r="3" spans="1:20" ht="15" customHeight="1">
      <c r="B3" s="586" t="s">
        <v>292</v>
      </c>
      <c r="C3" s="578" t="str">
        <f>'Table 4.3'!C3</f>
        <v>ANG</v>
      </c>
      <c r="D3" s="579"/>
      <c r="E3" s="578" t="str">
        <f>'Table 4.3'!E3</f>
        <v>A&amp;B</v>
      </c>
      <c r="F3" s="579"/>
      <c r="G3" s="578" t="str">
        <f>'Table 4.3'!G3</f>
        <v>DOM</v>
      </c>
      <c r="H3" s="579"/>
      <c r="I3" s="578" t="str">
        <f>'Table 4.3'!I3</f>
        <v>GRD</v>
      </c>
      <c r="J3" s="579"/>
      <c r="K3" s="578" t="str">
        <f>'Table 4.3'!K3</f>
        <v>MON</v>
      </c>
      <c r="L3" s="579"/>
      <c r="M3" s="578" t="str">
        <f>'Table 4.3'!M3</f>
        <v>SKN</v>
      </c>
      <c r="N3" s="579"/>
      <c r="O3" s="578" t="str">
        <f>'Table 4.3'!O3</f>
        <v>SLU</v>
      </c>
      <c r="P3" s="579"/>
      <c r="Q3" s="578" t="str">
        <f>'Table 4.3'!Q3</f>
        <v>SVG</v>
      </c>
      <c r="R3" s="579"/>
      <c r="S3" s="580" t="str">
        <f>'Table 4.3'!S3</f>
        <v>VI</v>
      </c>
      <c r="T3" s="581"/>
    </row>
    <row r="4" spans="1:20">
      <c r="B4" s="583"/>
      <c r="C4" s="209" t="s">
        <v>36</v>
      </c>
      <c r="D4" s="209" t="s">
        <v>37</v>
      </c>
      <c r="E4" s="209" t="s">
        <v>36</v>
      </c>
      <c r="F4" s="209" t="s">
        <v>37</v>
      </c>
      <c r="G4" s="209" t="s">
        <v>36</v>
      </c>
      <c r="H4" s="209" t="s">
        <v>37</v>
      </c>
      <c r="I4" s="209" t="s">
        <v>36</v>
      </c>
      <c r="J4" s="209" t="s">
        <v>37</v>
      </c>
      <c r="K4" s="209" t="s">
        <v>36</v>
      </c>
      <c r="L4" s="209" t="s">
        <v>37</v>
      </c>
      <c r="M4" s="209" t="s">
        <v>36</v>
      </c>
      <c r="N4" s="209" t="s">
        <v>37</v>
      </c>
      <c r="O4" s="209" t="s">
        <v>36</v>
      </c>
      <c r="P4" s="209" t="s">
        <v>37</v>
      </c>
      <c r="Q4" s="209" t="s">
        <v>36</v>
      </c>
      <c r="R4" s="209" t="s">
        <v>37</v>
      </c>
      <c r="S4" s="209" t="s">
        <v>36</v>
      </c>
      <c r="T4" s="210" t="s">
        <v>37</v>
      </c>
    </row>
    <row r="5" spans="1:20">
      <c r="B5" s="582" t="s">
        <v>133</v>
      </c>
      <c r="C5" s="204" t="s">
        <v>264</v>
      </c>
      <c r="D5" s="205" t="s">
        <v>264</v>
      </c>
      <c r="E5" s="205" t="s">
        <v>264</v>
      </c>
      <c r="F5" s="205" t="s">
        <v>264</v>
      </c>
      <c r="G5" s="211">
        <v>11.133603238866396</v>
      </c>
      <c r="H5" s="211">
        <v>5.275779376498801</v>
      </c>
      <c r="I5" s="211">
        <v>5.371428571428571</v>
      </c>
      <c r="J5" s="211">
        <v>1.7127799736495388</v>
      </c>
      <c r="K5" s="204" t="s">
        <v>264</v>
      </c>
      <c r="L5" s="205" t="s">
        <v>264</v>
      </c>
      <c r="M5" s="211">
        <v>2.4930747922437675</v>
      </c>
      <c r="N5" s="211">
        <v>1.3089005235602096</v>
      </c>
      <c r="O5" s="211">
        <v>12.400635930047695</v>
      </c>
      <c r="P5" s="211">
        <v>7.4588031222896793</v>
      </c>
      <c r="Q5" s="211">
        <v>3.1076581576026636</v>
      </c>
      <c r="R5" s="211">
        <v>1.2889366272824918</v>
      </c>
      <c r="S5" s="211">
        <v>6.8965517241379315</v>
      </c>
      <c r="T5" s="212">
        <v>8.1632653061224492</v>
      </c>
    </row>
    <row r="6" spans="1:20">
      <c r="B6" s="583"/>
      <c r="C6" s="570" t="s">
        <v>264</v>
      </c>
      <c r="D6" s="571"/>
      <c r="E6" s="570" t="s">
        <v>264</v>
      </c>
      <c r="F6" s="571"/>
      <c r="G6" s="584">
        <v>8.4522502744237116</v>
      </c>
      <c r="H6" s="585"/>
      <c r="I6" s="584">
        <v>3.6719706242350063</v>
      </c>
      <c r="J6" s="585"/>
      <c r="K6" s="570" t="s">
        <v>264</v>
      </c>
      <c r="L6" s="571"/>
      <c r="M6" s="584">
        <v>1.8842530282637955</v>
      </c>
      <c r="N6" s="585"/>
      <c r="O6" s="584">
        <v>10.037328909166321</v>
      </c>
      <c r="P6" s="585"/>
      <c r="Q6" s="584">
        <v>2.1834061135371177</v>
      </c>
      <c r="R6" s="585"/>
      <c r="S6" s="584">
        <v>7.518796992481203</v>
      </c>
      <c r="T6" s="587"/>
    </row>
    <row r="7" spans="1:20">
      <c r="B7" s="582" t="s">
        <v>134</v>
      </c>
      <c r="C7" s="204" t="s">
        <v>264</v>
      </c>
      <c r="D7" s="205" t="s">
        <v>264</v>
      </c>
      <c r="E7" s="205" t="s">
        <v>264</v>
      </c>
      <c r="F7" s="205" t="s">
        <v>264</v>
      </c>
      <c r="G7" s="211">
        <v>3.8724373576309796</v>
      </c>
      <c r="H7" s="211">
        <v>1.94647201946472</v>
      </c>
      <c r="I7" s="211">
        <v>1.4201183431952664</v>
      </c>
      <c r="J7" s="211">
        <v>0.25220680958385877</v>
      </c>
      <c r="K7" s="204" t="s">
        <v>264</v>
      </c>
      <c r="L7" s="205" t="s">
        <v>264</v>
      </c>
      <c r="M7" s="211">
        <v>0.84985835694050993</v>
      </c>
      <c r="N7" s="211">
        <v>0.90090090090090091</v>
      </c>
      <c r="O7" s="211">
        <v>3.4576888080072794</v>
      </c>
      <c r="P7" s="211">
        <v>3.8358608385370201</v>
      </c>
      <c r="Q7" s="211">
        <v>2.061855670103093</v>
      </c>
      <c r="R7" s="211">
        <v>0.70850202429149789</v>
      </c>
      <c r="S7" s="211">
        <v>7.0652173913043477</v>
      </c>
      <c r="T7" s="213">
        <v>6.2893081761006284</v>
      </c>
    </row>
    <row r="8" spans="1:20">
      <c r="B8" s="583"/>
      <c r="C8" s="570" t="s">
        <v>264</v>
      </c>
      <c r="D8" s="571"/>
      <c r="E8" s="570" t="s">
        <v>264</v>
      </c>
      <c r="F8" s="571"/>
      <c r="G8" s="584">
        <v>2.9411764705882355</v>
      </c>
      <c r="H8" s="585"/>
      <c r="I8" s="584">
        <v>0.85470085470085477</v>
      </c>
      <c r="J8" s="585"/>
      <c r="K8" s="570" t="s">
        <v>264</v>
      </c>
      <c r="L8" s="571"/>
      <c r="M8" s="584">
        <v>0.87463556851311952</v>
      </c>
      <c r="N8" s="585"/>
      <c r="O8" s="584">
        <v>3.6486486486486487</v>
      </c>
      <c r="P8" s="585"/>
      <c r="Q8" s="584">
        <v>1.3789581205311543</v>
      </c>
      <c r="R8" s="585"/>
      <c r="S8" s="584">
        <v>6.7055393586005829</v>
      </c>
      <c r="T8" s="587"/>
    </row>
    <row r="9" spans="1:20">
      <c r="B9" s="582" t="s">
        <v>135</v>
      </c>
      <c r="C9" s="204" t="s">
        <v>264</v>
      </c>
      <c r="D9" s="205" t="s">
        <v>285</v>
      </c>
      <c r="E9" s="205" t="s">
        <v>264</v>
      </c>
      <c r="F9" s="205" t="s">
        <v>264</v>
      </c>
      <c r="G9" s="211">
        <v>2.8446389496717721</v>
      </c>
      <c r="H9" s="211">
        <v>2.4271844660194173</v>
      </c>
      <c r="I9" s="211">
        <v>1.7084282460136675</v>
      </c>
      <c r="J9" s="211">
        <v>0.94674556213017758</v>
      </c>
      <c r="K9" s="204" t="s">
        <v>264</v>
      </c>
      <c r="L9" s="205" t="s">
        <v>285</v>
      </c>
      <c r="M9" s="211">
        <v>1.7676767676767677</v>
      </c>
      <c r="N9" s="211">
        <v>0.29154518950437314</v>
      </c>
      <c r="O9" s="211">
        <v>1.7077798861480078</v>
      </c>
      <c r="P9" s="211">
        <v>1.091901728844404</v>
      </c>
      <c r="Q9" s="211">
        <v>0.99228224917309804</v>
      </c>
      <c r="R9" s="211">
        <v>0.82742316784869963</v>
      </c>
      <c r="S9" s="211">
        <v>4.5454545454545459</v>
      </c>
      <c r="T9" s="212">
        <v>1.0810810810810809</v>
      </c>
    </row>
    <row r="10" spans="1:20">
      <c r="B10" s="583"/>
      <c r="C10" s="570" t="s">
        <v>264</v>
      </c>
      <c r="D10" s="571"/>
      <c r="E10" s="570" t="s">
        <v>264</v>
      </c>
      <c r="F10" s="571"/>
      <c r="G10" s="584">
        <v>2.6467203682393556</v>
      </c>
      <c r="H10" s="585"/>
      <c r="I10" s="584">
        <v>1.3348810214741729</v>
      </c>
      <c r="J10" s="585"/>
      <c r="K10" s="570" t="s">
        <v>264</v>
      </c>
      <c r="L10" s="571"/>
      <c r="M10" s="584">
        <v>1.0825439783491204</v>
      </c>
      <c r="N10" s="585"/>
      <c r="O10" s="584">
        <v>1.3934045517882023</v>
      </c>
      <c r="P10" s="585"/>
      <c r="Q10" s="584">
        <v>0.91272104962920697</v>
      </c>
      <c r="R10" s="585"/>
      <c r="S10" s="584">
        <v>2.770083102493075</v>
      </c>
      <c r="T10" s="587"/>
    </row>
    <row r="11" spans="1:20">
      <c r="B11" s="582" t="s">
        <v>136</v>
      </c>
      <c r="C11" s="204" t="s">
        <v>264</v>
      </c>
      <c r="D11" s="205" t="s">
        <v>264</v>
      </c>
      <c r="E11" s="205" t="s">
        <v>264</v>
      </c>
      <c r="F11" s="205" t="s">
        <v>264</v>
      </c>
      <c r="G11" s="211">
        <v>2.0661157024793391</v>
      </c>
      <c r="H11" s="211">
        <v>0.93240093240093236</v>
      </c>
      <c r="I11" s="211">
        <v>2.1437578814627996</v>
      </c>
      <c r="J11" s="211">
        <v>1.1780104712041886</v>
      </c>
      <c r="K11" s="204" t="s">
        <v>264</v>
      </c>
      <c r="L11" s="205" t="s">
        <v>264</v>
      </c>
      <c r="M11" s="211">
        <v>0.52356020942408377</v>
      </c>
      <c r="N11" s="211">
        <v>0.54347826086956519</v>
      </c>
      <c r="O11" s="211">
        <v>3.512014787430684</v>
      </c>
      <c r="P11" s="211">
        <v>2.661596958174905</v>
      </c>
      <c r="Q11" s="211">
        <v>0.93264248704663211</v>
      </c>
      <c r="R11" s="211">
        <v>0.2237136465324385</v>
      </c>
      <c r="S11" s="211">
        <v>2.3809523809523809</v>
      </c>
      <c r="T11" s="213">
        <v>4.5</v>
      </c>
    </row>
    <row r="12" spans="1:20">
      <c r="B12" s="583"/>
      <c r="C12" s="570" t="s">
        <v>264</v>
      </c>
      <c r="D12" s="571"/>
      <c r="E12" s="570" t="s">
        <v>264</v>
      </c>
      <c r="F12" s="571"/>
      <c r="G12" s="584">
        <v>1.5334063526834609</v>
      </c>
      <c r="H12" s="585"/>
      <c r="I12" s="584">
        <v>1.6698779704560052</v>
      </c>
      <c r="J12" s="585"/>
      <c r="K12" s="570" t="s">
        <v>264</v>
      </c>
      <c r="L12" s="571"/>
      <c r="M12" s="584">
        <v>0.53333333333333333</v>
      </c>
      <c r="N12" s="585"/>
      <c r="O12" s="584">
        <v>3.0927835051546393</v>
      </c>
      <c r="P12" s="585"/>
      <c r="Q12" s="584">
        <v>0.59171597633136097</v>
      </c>
      <c r="R12" s="585"/>
      <c r="S12" s="584">
        <v>3.4146341463414638</v>
      </c>
      <c r="T12" s="587"/>
    </row>
    <row r="13" spans="1:20">
      <c r="B13" s="582" t="s">
        <v>137</v>
      </c>
      <c r="C13" s="204" t="s">
        <v>264</v>
      </c>
      <c r="D13" s="205" t="s">
        <v>264</v>
      </c>
      <c r="E13" s="205" t="s">
        <v>264</v>
      </c>
      <c r="F13" s="205" t="s">
        <v>264</v>
      </c>
      <c r="G13" s="211">
        <v>1.7429193899782136</v>
      </c>
      <c r="H13" s="211">
        <v>0.95923261390887293</v>
      </c>
      <c r="I13" s="211">
        <v>0.4464285714285714</v>
      </c>
      <c r="J13" s="211">
        <v>0</v>
      </c>
      <c r="K13" s="204" t="s">
        <v>264</v>
      </c>
      <c r="L13" s="205" t="s">
        <v>264</v>
      </c>
      <c r="M13" s="211">
        <v>0.52083333333333337</v>
      </c>
      <c r="N13" s="211">
        <v>0.28818443804034583</v>
      </c>
      <c r="O13" s="211">
        <v>1.7475728155339805</v>
      </c>
      <c r="P13" s="211">
        <v>1.1396011396011396</v>
      </c>
      <c r="Q13" s="211">
        <v>0.77348066298342533</v>
      </c>
      <c r="R13" s="211">
        <v>0.5701254275940707</v>
      </c>
      <c r="S13" s="211">
        <v>3.9823008849557526</v>
      </c>
      <c r="T13" s="212">
        <v>2.9761904761904763</v>
      </c>
    </row>
    <row r="14" spans="1:20">
      <c r="B14" s="583"/>
      <c r="C14" s="570" t="s">
        <v>264</v>
      </c>
      <c r="D14" s="571"/>
      <c r="E14" s="570" t="s">
        <v>264</v>
      </c>
      <c r="F14" s="571"/>
      <c r="G14" s="584">
        <v>1.3698630136986301</v>
      </c>
      <c r="H14" s="585"/>
      <c r="I14" s="584">
        <v>0.24360535931790497</v>
      </c>
      <c r="J14" s="585"/>
      <c r="K14" s="570" t="s">
        <v>264</v>
      </c>
      <c r="L14" s="571"/>
      <c r="M14" s="584">
        <v>0.41039671682626538</v>
      </c>
      <c r="N14" s="585"/>
      <c r="O14" s="584">
        <v>1.4402304368698993</v>
      </c>
      <c r="P14" s="585"/>
      <c r="Q14" s="584">
        <v>0.67340067340067344</v>
      </c>
      <c r="R14" s="585"/>
      <c r="S14" s="584">
        <v>3.5532994923857868</v>
      </c>
      <c r="T14" s="587"/>
    </row>
    <row r="15" spans="1:20">
      <c r="B15" s="582" t="s">
        <v>138</v>
      </c>
      <c r="C15" s="204" t="s">
        <v>264</v>
      </c>
      <c r="D15" s="205" t="s">
        <v>264</v>
      </c>
      <c r="E15" s="205" t="s">
        <v>264</v>
      </c>
      <c r="F15" s="205" t="s">
        <v>264</v>
      </c>
      <c r="G15" s="211">
        <v>1.7429193899782136</v>
      </c>
      <c r="H15" s="211">
        <v>1.1037527593818983</v>
      </c>
      <c r="I15" s="211">
        <v>1.7341040462427746</v>
      </c>
      <c r="J15" s="211">
        <v>0.26917900403768508</v>
      </c>
      <c r="K15" s="204" t="s">
        <v>264</v>
      </c>
      <c r="L15" s="205" t="s">
        <v>264</v>
      </c>
      <c r="M15" s="211">
        <v>0.46189376443418012</v>
      </c>
      <c r="N15" s="211">
        <v>0</v>
      </c>
      <c r="O15" s="211">
        <v>3.3035714285714288</v>
      </c>
      <c r="P15" s="211">
        <v>1.9195612431444242</v>
      </c>
      <c r="Q15" s="211">
        <v>0.43243243243243246</v>
      </c>
      <c r="R15" s="211">
        <v>0.35046728971962615</v>
      </c>
      <c r="S15" s="211">
        <v>2.6548672566371683</v>
      </c>
      <c r="T15" s="213">
        <v>1.8518518518518516</v>
      </c>
    </row>
    <row r="16" spans="1:20">
      <c r="B16" s="583"/>
      <c r="C16" s="570" t="s">
        <v>264</v>
      </c>
      <c r="D16" s="571"/>
      <c r="E16" s="570" t="s">
        <v>264</v>
      </c>
      <c r="F16" s="571"/>
      <c r="G16" s="584">
        <v>1.4254385964912282</v>
      </c>
      <c r="H16" s="585"/>
      <c r="I16" s="584">
        <v>1.0572139303482588</v>
      </c>
      <c r="J16" s="585"/>
      <c r="K16" s="570" t="s">
        <v>264</v>
      </c>
      <c r="L16" s="571"/>
      <c r="M16" s="584">
        <v>0.23419203747072601</v>
      </c>
      <c r="N16" s="585"/>
      <c r="O16" s="584">
        <v>2.6196928635953025</v>
      </c>
      <c r="P16" s="585"/>
      <c r="Q16" s="584">
        <v>0.39303761931499159</v>
      </c>
      <c r="R16" s="585"/>
      <c r="S16" s="584">
        <v>2.2624434389140271</v>
      </c>
      <c r="T16" s="587"/>
    </row>
    <row r="17" spans="2:20">
      <c r="B17" s="582" t="s">
        <v>139</v>
      </c>
      <c r="C17" s="204" t="s">
        <v>264</v>
      </c>
      <c r="D17" s="205" t="s">
        <v>264</v>
      </c>
      <c r="E17" s="205" t="s">
        <v>264</v>
      </c>
      <c r="F17" s="205" t="s">
        <v>264</v>
      </c>
      <c r="G17" s="211">
        <v>0.43383947939262468</v>
      </c>
      <c r="H17" s="211">
        <v>0.2544529262086514</v>
      </c>
      <c r="I17" s="211">
        <v>8.0712788259958081</v>
      </c>
      <c r="J17" s="211">
        <v>3.1605562579013906</v>
      </c>
      <c r="K17" s="204" t="s">
        <v>264</v>
      </c>
      <c r="L17" s="205" t="s">
        <v>264</v>
      </c>
      <c r="M17" s="214">
        <v>0</v>
      </c>
      <c r="N17" s="214">
        <v>0.27397260273972601</v>
      </c>
      <c r="O17" s="211">
        <v>2.5735294117647056</v>
      </c>
      <c r="P17" s="211">
        <v>2.2927689594356262</v>
      </c>
      <c r="Q17" s="211">
        <v>0.83420229405630864</v>
      </c>
      <c r="R17" s="211">
        <v>0</v>
      </c>
      <c r="S17" s="214">
        <v>0.5714285714285714</v>
      </c>
      <c r="T17" s="215">
        <v>1.0471204188481675</v>
      </c>
    </row>
    <row r="18" spans="2:20">
      <c r="B18" s="583"/>
      <c r="C18" s="570" t="s">
        <v>264</v>
      </c>
      <c r="D18" s="571"/>
      <c r="E18" s="570" t="s">
        <v>264</v>
      </c>
      <c r="F18" s="571"/>
      <c r="G18" s="584">
        <v>0.35128805620608905</v>
      </c>
      <c r="H18" s="585"/>
      <c r="I18" s="584">
        <v>5.8452722063037248</v>
      </c>
      <c r="J18" s="585"/>
      <c r="K18" s="570" t="s">
        <v>264</v>
      </c>
      <c r="L18" s="571"/>
      <c r="M18" s="592">
        <v>0.13568521031207598</v>
      </c>
      <c r="N18" s="593"/>
      <c r="O18" s="584">
        <v>2.4302430243024302</v>
      </c>
      <c r="P18" s="585"/>
      <c r="Q18" s="584">
        <v>0.42105263157894735</v>
      </c>
      <c r="R18" s="585"/>
      <c r="S18" s="592">
        <v>0.81967213114754101</v>
      </c>
      <c r="T18" s="594"/>
    </row>
    <row r="19" spans="2:20">
      <c r="B19" s="582" t="s">
        <v>293</v>
      </c>
      <c r="C19" s="204" t="s">
        <v>264</v>
      </c>
      <c r="D19" s="205" t="s">
        <v>264</v>
      </c>
      <c r="E19" s="205" t="s">
        <v>264</v>
      </c>
      <c r="F19" s="205" t="s">
        <v>264</v>
      </c>
      <c r="G19" s="211">
        <v>3.4737165693206271</v>
      </c>
      <c r="H19" s="211">
        <v>1.8417462482946794</v>
      </c>
      <c r="I19" s="211">
        <v>3.0625614150016376</v>
      </c>
      <c r="J19" s="211">
        <v>1.0843594927403051</v>
      </c>
      <c r="K19" s="204" t="s">
        <v>264</v>
      </c>
      <c r="L19" s="205" t="s">
        <v>264</v>
      </c>
      <c r="M19" s="211">
        <v>0.93248787765759045</v>
      </c>
      <c r="N19" s="211">
        <v>0.50801094177413053</v>
      </c>
      <c r="O19" s="211">
        <v>4.3073341094295694</v>
      </c>
      <c r="P19" s="211">
        <v>2.9587334544510768</v>
      </c>
      <c r="Q19" s="211">
        <v>1.3012859767299449</v>
      </c>
      <c r="R19" s="211">
        <v>0.56845097110374232</v>
      </c>
      <c r="S19" s="211">
        <v>4</v>
      </c>
      <c r="T19" s="212">
        <v>3.6501901140684412</v>
      </c>
    </row>
    <row r="20" spans="2:20" ht="15" thickBot="1">
      <c r="B20" s="588"/>
      <c r="C20" s="570" t="s">
        <v>264</v>
      </c>
      <c r="D20" s="571"/>
      <c r="E20" s="570" t="s">
        <v>264</v>
      </c>
      <c r="F20" s="571"/>
      <c r="G20" s="589">
        <v>2.7000808407437349</v>
      </c>
      <c r="H20" s="590"/>
      <c r="I20" s="589">
        <v>2.1304234866199012</v>
      </c>
      <c r="J20" s="590"/>
      <c r="K20" s="570" t="s">
        <v>264</v>
      </c>
      <c r="L20" s="571"/>
      <c r="M20" s="589">
        <v>0.72519083969465647</v>
      </c>
      <c r="N20" s="590"/>
      <c r="O20" s="589">
        <v>3.6341258016453972</v>
      </c>
      <c r="P20" s="590"/>
      <c r="Q20" s="589">
        <v>0.94053633890400312</v>
      </c>
      <c r="R20" s="590"/>
      <c r="S20" s="589">
        <v>3.8305709023941068</v>
      </c>
      <c r="T20" s="591"/>
    </row>
    <row r="21" spans="2:20">
      <c r="B21" s="55" t="s">
        <v>282</v>
      </c>
    </row>
  </sheetData>
  <mergeCells count="90">
    <mergeCell ref="B19:B20"/>
    <mergeCell ref="C20:D20"/>
    <mergeCell ref="E20:F20"/>
    <mergeCell ref="G20:H20"/>
    <mergeCell ref="I20:J20"/>
    <mergeCell ref="K20:L20"/>
    <mergeCell ref="M16:N16"/>
    <mergeCell ref="O16:P16"/>
    <mergeCell ref="Q16:R16"/>
    <mergeCell ref="S16:T16"/>
    <mergeCell ref="K18:L18"/>
    <mergeCell ref="M20:N20"/>
    <mergeCell ref="O20:P20"/>
    <mergeCell ref="Q20:R20"/>
    <mergeCell ref="S20:T20"/>
    <mergeCell ref="M18:N18"/>
    <mergeCell ref="O18:P18"/>
    <mergeCell ref="Q18:R18"/>
    <mergeCell ref="S18:T18"/>
    <mergeCell ref="K16:L16"/>
    <mergeCell ref="B17:B18"/>
    <mergeCell ref="C18:D18"/>
    <mergeCell ref="E18:F18"/>
    <mergeCell ref="G18:H18"/>
    <mergeCell ref="I18:J18"/>
    <mergeCell ref="B15:B16"/>
    <mergeCell ref="C16:D16"/>
    <mergeCell ref="E16:F16"/>
    <mergeCell ref="G16:H16"/>
    <mergeCell ref="I16:J16"/>
    <mergeCell ref="K14:L14"/>
    <mergeCell ref="M14:N14"/>
    <mergeCell ref="O14:P14"/>
    <mergeCell ref="Q14:R14"/>
    <mergeCell ref="S14:T14"/>
    <mergeCell ref="B13:B14"/>
    <mergeCell ref="C14:D14"/>
    <mergeCell ref="E14:F14"/>
    <mergeCell ref="G14:H14"/>
    <mergeCell ref="I14:J14"/>
    <mergeCell ref="K12:L12"/>
    <mergeCell ref="M12:N12"/>
    <mergeCell ref="O12:P12"/>
    <mergeCell ref="Q12:R12"/>
    <mergeCell ref="S12:T12"/>
    <mergeCell ref="B11:B12"/>
    <mergeCell ref="C12:D12"/>
    <mergeCell ref="E12:F12"/>
    <mergeCell ref="G12:H12"/>
    <mergeCell ref="I12:J12"/>
    <mergeCell ref="K10:L10"/>
    <mergeCell ref="M10:N10"/>
    <mergeCell ref="O10:P10"/>
    <mergeCell ref="Q10:R10"/>
    <mergeCell ref="S10:T10"/>
    <mergeCell ref="B9:B10"/>
    <mergeCell ref="C10:D10"/>
    <mergeCell ref="E10:F10"/>
    <mergeCell ref="G10:H10"/>
    <mergeCell ref="I10:J10"/>
    <mergeCell ref="M6:N6"/>
    <mergeCell ref="O6:P6"/>
    <mergeCell ref="Q6:R6"/>
    <mergeCell ref="S6:T6"/>
    <mergeCell ref="B7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M3:N3"/>
    <mergeCell ref="O3:P3"/>
    <mergeCell ref="Q3:R3"/>
    <mergeCell ref="S3:T3"/>
    <mergeCell ref="B5:B6"/>
    <mergeCell ref="C6:D6"/>
    <mergeCell ref="E6:F6"/>
    <mergeCell ref="G6:H6"/>
    <mergeCell ref="I6:J6"/>
    <mergeCell ref="K6:L6"/>
    <mergeCell ref="B3:B4"/>
    <mergeCell ref="C3:D3"/>
    <mergeCell ref="E3:F3"/>
    <mergeCell ref="G3:H3"/>
    <mergeCell ref="I3:J3"/>
    <mergeCell ref="K3:L3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21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20" width="5.69140625" style="55" customWidth="1"/>
    <col min="21" max="16384" width="9.07421875" style="55"/>
  </cols>
  <sheetData>
    <row r="2" spans="2:27" ht="15" thickBot="1">
      <c r="B2" s="202" t="s">
        <v>294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</row>
    <row r="3" spans="2:27">
      <c r="B3" s="600" t="s">
        <v>289</v>
      </c>
      <c r="C3" s="595" t="str">
        <f>'Table 4.3'!C3</f>
        <v>ANG</v>
      </c>
      <c r="D3" s="595"/>
      <c r="E3" s="595" t="str">
        <f>'Table 4.3'!E3</f>
        <v>A&amp;B</v>
      </c>
      <c r="F3" s="595"/>
      <c r="G3" s="595" t="str">
        <f>'Table 4.3'!G3</f>
        <v>DOM</v>
      </c>
      <c r="H3" s="595"/>
      <c r="I3" s="595" t="str">
        <f>'Table 4.3'!I3</f>
        <v>GRD</v>
      </c>
      <c r="J3" s="595"/>
      <c r="K3" s="595" t="str">
        <f>'Table 4.3'!K3</f>
        <v>MON</v>
      </c>
      <c r="L3" s="595"/>
      <c r="M3" s="595" t="str">
        <f>'Table 4.3'!M3</f>
        <v>SKN</v>
      </c>
      <c r="N3" s="595"/>
      <c r="O3" s="595" t="str">
        <f>'Table 4.3'!O3</f>
        <v>SLU</v>
      </c>
      <c r="P3" s="595"/>
      <c r="Q3" s="595" t="str">
        <f>'Table 4.3'!Q3</f>
        <v>SVG</v>
      </c>
      <c r="R3" s="595"/>
      <c r="S3" s="596" t="str">
        <f>'Table 4.3'!S3</f>
        <v>VI</v>
      </c>
      <c r="T3" s="597"/>
      <c r="AA3" s="216"/>
    </row>
    <row r="4" spans="2:27">
      <c r="B4" s="598"/>
      <c r="C4" s="203" t="s">
        <v>36</v>
      </c>
      <c r="D4" s="203" t="s">
        <v>37</v>
      </c>
      <c r="E4" s="203" t="s">
        <v>36</v>
      </c>
      <c r="F4" s="203" t="s">
        <v>37</v>
      </c>
      <c r="G4" s="203" t="s">
        <v>36</v>
      </c>
      <c r="H4" s="203" t="s">
        <v>37</v>
      </c>
      <c r="I4" s="203" t="s">
        <v>36</v>
      </c>
      <c r="J4" s="203" t="s">
        <v>37</v>
      </c>
      <c r="K4" s="203" t="s">
        <v>36</v>
      </c>
      <c r="L4" s="203" t="s">
        <v>37</v>
      </c>
      <c r="M4" s="203" t="s">
        <v>36</v>
      </c>
      <c r="N4" s="203" t="s">
        <v>37</v>
      </c>
      <c r="O4" s="203" t="s">
        <v>36</v>
      </c>
      <c r="P4" s="203" t="s">
        <v>37</v>
      </c>
      <c r="Q4" s="203" t="s">
        <v>36</v>
      </c>
      <c r="R4" s="203" t="s">
        <v>37</v>
      </c>
      <c r="S4" s="203" t="s">
        <v>36</v>
      </c>
      <c r="T4" s="217" t="s">
        <v>37</v>
      </c>
      <c r="AA4" s="216"/>
    </row>
    <row r="5" spans="2:27">
      <c r="B5" s="598" t="s">
        <v>205</v>
      </c>
      <c r="C5" s="205" t="s">
        <v>264</v>
      </c>
      <c r="D5" s="205" t="s">
        <v>264</v>
      </c>
      <c r="E5" s="205" t="s">
        <v>264</v>
      </c>
      <c r="F5" s="205" t="s">
        <v>264</v>
      </c>
      <c r="G5" s="211">
        <v>9.433962264150944</v>
      </c>
      <c r="H5" s="211">
        <v>3.6511156186612577</v>
      </c>
      <c r="I5" s="211">
        <v>3.6468330134357005</v>
      </c>
      <c r="J5" s="211">
        <v>0.86673889490790901</v>
      </c>
      <c r="K5" s="207" t="s">
        <v>286</v>
      </c>
      <c r="L5" s="207" t="s">
        <v>286</v>
      </c>
      <c r="M5" s="211">
        <v>0</v>
      </c>
      <c r="N5" s="211">
        <v>0</v>
      </c>
      <c r="O5" s="211">
        <v>0.16570008285004142</v>
      </c>
      <c r="P5" s="211">
        <v>0</v>
      </c>
      <c r="Q5" s="211">
        <v>3.5317860746720484</v>
      </c>
      <c r="R5" s="211">
        <v>1.1351909184726523</v>
      </c>
      <c r="S5" s="211">
        <v>19.327731092436977</v>
      </c>
      <c r="T5" s="212">
        <v>10.204081632653061</v>
      </c>
      <c r="AA5" s="216"/>
    </row>
    <row r="6" spans="2:27">
      <c r="B6" s="598"/>
      <c r="C6" s="570" t="s">
        <v>264</v>
      </c>
      <c r="D6" s="571"/>
      <c r="E6" s="570" t="s">
        <v>264</v>
      </c>
      <c r="F6" s="571"/>
      <c r="G6" s="599">
        <v>6.4948453608247432</v>
      </c>
      <c r="H6" s="599"/>
      <c r="I6" s="599">
        <v>2.3409669211195929</v>
      </c>
      <c r="J6" s="599"/>
      <c r="K6" s="572" t="s">
        <v>286</v>
      </c>
      <c r="L6" s="573"/>
      <c r="M6" s="599">
        <v>0</v>
      </c>
      <c r="N6" s="599"/>
      <c r="O6" s="599">
        <v>8.5653104925053528E-2</v>
      </c>
      <c r="P6" s="599"/>
      <c r="Q6" s="599">
        <v>2.3469387755102038</v>
      </c>
      <c r="R6" s="599"/>
      <c r="S6" s="599">
        <v>15.207373271889402</v>
      </c>
      <c r="T6" s="601"/>
      <c r="AA6" s="216"/>
    </row>
    <row r="7" spans="2:27">
      <c r="B7" s="598" t="s">
        <v>206</v>
      </c>
      <c r="C7" s="205" t="s">
        <v>264</v>
      </c>
      <c r="D7" s="205" t="s">
        <v>264</v>
      </c>
      <c r="E7" s="205" t="s">
        <v>264</v>
      </c>
      <c r="F7" s="205" t="s">
        <v>264</v>
      </c>
      <c r="G7" s="211">
        <v>13.537906137184116</v>
      </c>
      <c r="H7" s="211">
        <v>5.4279749478079333</v>
      </c>
      <c r="I7" s="211">
        <v>4.063429137760159</v>
      </c>
      <c r="J7" s="211">
        <v>1.4925373134328357</v>
      </c>
      <c r="K7" s="207" t="s">
        <v>286</v>
      </c>
      <c r="L7" s="207" t="s">
        <v>286</v>
      </c>
      <c r="M7" s="211">
        <v>0.82417582417582413</v>
      </c>
      <c r="N7" s="211">
        <v>1.1267605633802817</v>
      </c>
      <c r="O7" s="211">
        <v>0.36363636363636365</v>
      </c>
      <c r="P7" s="218">
        <v>0</v>
      </c>
      <c r="Q7" s="211">
        <v>1.5097690941385435</v>
      </c>
      <c r="R7" s="211">
        <v>1.6339869281045751</v>
      </c>
      <c r="S7" s="211">
        <v>12.735849056603772</v>
      </c>
      <c r="T7" s="212">
        <v>8.5561497326203195</v>
      </c>
    </row>
    <row r="8" spans="2:27">
      <c r="B8" s="598"/>
      <c r="C8" s="570" t="s">
        <v>264</v>
      </c>
      <c r="D8" s="571"/>
      <c r="E8" s="570" t="s">
        <v>264</v>
      </c>
      <c r="F8" s="571"/>
      <c r="G8" s="599">
        <v>9.7773475314617624</v>
      </c>
      <c r="H8" s="599"/>
      <c r="I8" s="584">
        <v>2.8248587570621471</v>
      </c>
      <c r="J8" s="585"/>
      <c r="K8" s="572" t="s">
        <v>286</v>
      </c>
      <c r="L8" s="573"/>
      <c r="M8" s="599">
        <v>0.97357440890125169</v>
      </c>
      <c r="N8" s="599"/>
      <c r="O8" s="599">
        <v>0.18475750577367206</v>
      </c>
      <c r="P8" s="599"/>
      <c r="Q8" s="599">
        <v>1.5655577299412915</v>
      </c>
      <c r="R8" s="599"/>
      <c r="S8" s="599">
        <v>10.776942355889723</v>
      </c>
      <c r="T8" s="601"/>
    </row>
    <row r="9" spans="2:27">
      <c r="B9" s="598" t="s">
        <v>207</v>
      </c>
      <c r="C9" s="205" t="s">
        <v>264</v>
      </c>
      <c r="D9" s="205" t="s">
        <v>264</v>
      </c>
      <c r="E9" s="205" t="s">
        <v>264</v>
      </c>
      <c r="F9" s="205" t="s">
        <v>264</v>
      </c>
      <c r="G9" s="211">
        <v>14.917127071823206</v>
      </c>
      <c r="H9" s="211">
        <v>6.557377049180328</v>
      </c>
      <c r="I9" s="211">
        <v>2.7901785714285712</v>
      </c>
      <c r="J9" s="211">
        <v>1.1918951132300357</v>
      </c>
      <c r="K9" s="207" t="s">
        <v>286</v>
      </c>
      <c r="L9" s="207" t="s">
        <v>286</v>
      </c>
      <c r="M9" s="211">
        <v>1.6949152542372881</v>
      </c>
      <c r="N9" s="211">
        <v>1.4450867052023122</v>
      </c>
      <c r="O9" s="211">
        <v>0</v>
      </c>
      <c r="P9" s="211">
        <v>1.1904761904761905</v>
      </c>
      <c r="Q9" s="211">
        <v>0.97560975609756095</v>
      </c>
      <c r="R9" s="211">
        <v>1.1881188118811881</v>
      </c>
      <c r="S9" s="211">
        <v>13.559322033898304</v>
      </c>
      <c r="T9" s="212">
        <v>7.6923076923076925</v>
      </c>
    </row>
    <row r="10" spans="2:27">
      <c r="B10" s="598"/>
      <c r="C10" s="570" t="s">
        <v>264</v>
      </c>
      <c r="D10" s="571"/>
      <c r="E10" s="570" t="s">
        <v>264</v>
      </c>
      <c r="F10" s="571"/>
      <c r="G10" s="599">
        <v>10.960232783705139</v>
      </c>
      <c r="H10" s="599"/>
      <c r="I10" s="599">
        <v>2.0172910662824206</v>
      </c>
      <c r="J10" s="599"/>
      <c r="K10" s="572" t="s">
        <v>286</v>
      </c>
      <c r="L10" s="573"/>
      <c r="M10" s="599">
        <v>1.5714285714285714</v>
      </c>
      <c r="N10" s="599"/>
      <c r="O10" s="599">
        <v>0.61963775023832224</v>
      </c>
      <c r="P10" s="599"/>
      <c r="Q10" s="599">
        <v>1.0810810810810809</v>
      </c>
      <c r="R10" s="599"/>
      <c r="S10" s="599">
        <v>10.693641618497111</v>
      </c>
      <c r="T10" s="601"/>
    </row>
    <row r="11" spans="2:27">
      <c r="B11" s="598" t="s">
        <v>208</v>
      </c>
      <c r="C11" s="205" t="s">
        <v>264</v>
      </c>
      <c r="D11" s="205" t="s">
        <v>264</v>
      </c>
      <c r="E11" s="205" t="s">
        <v>264</v>
      </c>
      <c r="F11" s="205" t="s">
        <v>264</v>
      </c>
      <c r="G11" s="211">
        <v>8.6666666666666661</v>
      </c>
      <c r="H11" s="211">
        <v>5.3254437869822482</v>
      </c>
      <c r="I11" s="211">
        <v>3.3412887828162288</v>
      </c>
      <c r="J11" s="211">
        <v>1.4789533560864621</v>
      </c>
      <c r="K11" s="207" t="s">
        <v>286</v>
      </c>
      <c r="L11" s="207" t="s">
        <v>286</v>
      </c>
      <c r="M11" s="211">
        <v>0.53333333333333333</v>
      </c>
      <c r="N11" s="211">
        <v>0.54347826086956519</v>
      </c>
      <c r="O11" s="211">
        <v>0.40584415584415584</v>
      </c>
      <c r="P11" s="211">
        <v>0.81154192966636607</v>
      </c>
      <c r="Q11" s="211">
        <v>1.5873015873015872</v>
      </c>
      <c r="R11" s="211">
        <v>1.0438413361169103</v>
      </c>
      <c r="S11" s="211">
        <v>14.622641509433961</v>
      </c>
      <c r="T11" s="212">
        <v>9.6590909090909083</v>
      </c>
    </row>
    <row r="12" spans="2:27">
      <c r="B12" s="598"/>
      <c r="C12" s="570" t="s">
        <v>264</v>
      </c>
      <c r="D12" s="571"/>
      <c r="E12" s="570" t="s">
        <v>264</v>
      </c>
      <c r="F12" s="571"/>
      <c r="G12" s="599">
        <v>6.8965517241379306</v>
      </c>
      <c r="H12" s="599"/>
      <c r="I12" s="599">
        <v>2.38788584740827</v>
      </c>
      <c r="J12" s="599"/>
      <c r="K12" s="572" t="s">
        <v>286</v>
      </c>
      <c r="L12" s="573"/>
      <c r="M12" s="599">
        <v>0.53835800807537015</v>
      </c>
      <c r="N12" s="599"/>
      <c r="O12" s="599">
        <v>0.598035027765912</v>
      </c>
      <c r="P12" s="599"/>
      <c r="Q12" s="599">
        <v>1.3224821973550356</v>
      </c>
      <c r="R12" s="599"/>
      <c r="S12" s="599">
        <v>12.371134020618557</v>
      </c>
      <c r="T12" s="601"/>
    </row>
    <row r="13" spans="2:27">
      <c r="B13" s="598" t="s">
        <v>209</v>
      </c>
      <c r="C13" s="205" t="s">
        <v>264</v>
      </c>
      <c r="D13" s="205" t="s">
        <v>264</v>
      </c>
      <c r="E13" s="205" t="s">
        <v>264</v>
      </c>
      <c r="F13" s="205" t="s">
        <v>264</v>
      </c>
      <c r="G13" s="211">
        <v>0</v>
      </c>
      <c r="H13" s="218">
        <v>0.50761421319796951</v>
      </c>
      <c r="I13" s="211">
        <v>0.72568940493468803</v>
      </c>
      <c r="J13" s="211">
        <v>0</v>
      </c>
      <c r="K13" s="207" t="s">
        <v>286</v>
      </c>
      <c r="L13" s="207" t="s">
        <v>286</v>
      </c>
      <c r="M13" s="211">
        <v>1.2903225806451613</v>
      </c>
      <c r="N13" s="211">
        <v>0</v>
      </c>
      <c r="O13" s="211">
        <v>0.10101010101010101</v>
      </c>
      <c r="P13" s="211">
        <v>9.4696969696969696E-2</v>
      </c>
      <c r="Q13" s="211">
        <v>0.37037037037037041</v>
      </c>
      <c r="R13" s="211">
        <v>0.38071065989847719</v>
      </c>
      <c r="S13" s="211">
        <v>12.67605633802817</v>
      </c>
      <c r="T13" s="212">
        <v>3.6585365853658538</v>
      </c>
      <c r="U13" s="127"/>
    </row>
    <row r="14" spans="2:27">
      <c r="B14" s="598"/>
      <c r="C14" s="570" t="s">
        <v>264</v>
      </c>
      <c r="D14" s="571"/>
      <c r="E14" s="570" t="s">
        <v>264</v>
      </c>
      <c r="F14" s="571"/>
      <c r="G14" s="599">
        <v>0.2635046113306983</v>
      </c>
      <c r="H14" s="599"/>
      <c r="I14" s="599">
        <v>0.33512064343163539</v>
      </c>
      <c r="J14" s="599"/>
      <c r="K14" s="572" t="s">
        <v>286</v>
      </c>
      <c r="L14" s="573"/>
      <c r="M14" s="599">
        <v>0.61349693251533743</v>
      </c>
      <c r="N14" s="599"/>
      <c r="O14" s="599">
        <v>9.7751710654936458E-2</v>
      </c>
      <c r="P14" s="599"/>
      <c r="Q14" s="599">
        <v>0.37546933667083854</v>
      </c>
      <c r="R14" s="599"/>
      <c r="S14" s="599">
        <v>7.8431372549019605</v>
      </c>
      <c r="T14" s="601"/>
    </row>
    <row r="15" spans="2:27">
      <c r="B15" s="598" t="s">
        <v>290</v>
      </c>
      <c r="C15" s="205" t="s">
        <v>264</v>
      </c>
      <c r="D15" s="205" t="s">
        <v>264</v>
      </c>
      <c r="E15" s="205" t="s">
        <v>264</v>
      </c>
      <c r="F15" s="205" t="s">
        <v>264</v>
      </c>
      <c r="G15" s="211">
        <v>10.0460443700293</v>
      </c>
      <c r="H15" s="211">
        <v>4.4472681067344348</v>
      </c>
      <c r="I15" s="211">
        <v>3.0621367903442107</v>
      </c>
      <c r="J15" s="211">
        <v>1.0269283432222729</v>
      </c>
      <c r="K15" s="207" t="s">
        <v>286</v>
      </c>
      <c r="L15" s="207" t="s">
        <v>286</v>
      </c>
      <c r="M15" s="211">
        <v>0.86306098964326816</v>
      </c>
      <c r="N15" s="211">
        <v>0.61452513966480449</v>
      </c>
      <c r="O15" s="211">
        <v>0.2168021680216802</v>
      </c>
      <c r="P15" s="211">
        <v>0.42201834862385323</v>
      </c>
      <c r="Q15" s="211">
        <v>1.6330645161290323</v>
      </c>
      <c r="R15" s="211">
        <v>1.0984277406849019</v>
      </c>
      <c r="S15" s="211">
        <v>14.882772680937817</v>
      </c>
      <c r="T15" s="212">
        <v>8.071748878923767</v>
      </c>
    </row>
    <row r="16" spans="2:27" ht="15" thickBot="1">
      <c r="B16" s="604"/>
      <c r="C16" s="605" t="s">
        <v>264</v>
      </c>
      <c r="D16" s="606"/>
      <c r="E16" s="605" t="s">
        <v>264</v>
      </c>
      <c r="F16" s="606"/>
      <c r="G16" s="607">
        <v>7.2631578947368425</v>
      </c>
      <c r="H16" s="607"/>
      <c r="I16" s="607">
        <v>2.0551038843721772</v>
      </c>
      <c r="J16" s="607"/>
      <c r="K16" s="602" t="s">
        <v>286</v>
      </c>
      <c r="L16" s="603"/>
      <c r="M16" s="607">
        <v>0.7369614512471655</v>
      </c>
      <c r="N16" s="607"/>
      <c r="O16" s="607">
        <v>0.31861629494765592</v>
      </c>
      <c r="P16" s="607"/>
      <c r="Q16" s="607">
        <v>1.3745704467353952</v>
      </c>
      <c r="R16" s="607"/>
      <c r="S16" s="607">
        <v>11.639081687132942</v>
      </c>
      <c r="T16" s="608"/>
    </row>
    <row r="17" spans="2:8">
      <c r="B17" s="55" t="s">
        <v>282</v>
      </c>
    </row>
    <row r="21" spans="2:8">
      <c r="H21" s="55" t="s">
        <v>295</v>
      </c>
    </row>
  </sheetData>
  <mergeCells count="70">
    <mergeCell ref="B15:B16"/>
    <mergeCell ref="C16:D16"/>
    <mergeCell ref="E16:F16"/>
    <mergeCell ref="G16:H16"/>
    <mergeCell ref="I16:J16"/>
    <mergeCell ref="K16:L16"/>
    <mergeCell ref="M12:N12"/>
    <mergeCell ref="O12:P12"/>
    <mergeCell ref="Q12:R12"/>
    <mergeCell ref="S12:T12"/>
    <mergeCell ref="K14:L14"/>
    <mergeCell ref="M16:N16"/>
    <mergeCell ref="O16:P16"/>
    <mergeCell ref="Q16:R16"/>
    <mergeCell ref="S16:T16"/>
    <mergeCell ref="M14:N14"/>
    <mergeCell ref="O14:P14"/>
    <mergeCell ref="Q14:R14"/>
    <mergeCell ref="S14:T14"/>
    <mergeCell ref="K12:L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0:L10"/>
    <mergeCell ref="M10:N10"/>
    <mergeCell ref="O10:P10"/>
    <mergeCell ref="Q10:R10"/>
    <mergeCell ref="S10:T10"/>
    <mergeCell ref="B9:B10"/>
    <mergeCell ref="C10:D10"/>
    <mergeCell ref="E10:F10"/>
    <mergeCell ref="G10:H10"/>
    <mergeCell ref="I10:J10"/>
    <mergeCell ref="M6:N6"/>
    <mergeCell ref="O6:P6"/>
    <mergeCell ref="Q6:R6"/>
    <mergeCell ref="S6:T6"/>
    <mergeCell ref="B7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M3:N3"/>
    <mergeCell ref="O3:P3"/>
    <mergeCell ref="Q3:R3"/>
    <mergeCell ref="S3:T3"/>
    <mergeCell ref="B5:B6"/>
    <mergeCell ref="C6:D6"/>
    <mergeCell ref="E6:F6"/>
    <mergeCell ref="G6:H6"/>
    <mergeCell ref="I6:J6"/>
    <mergeCell ref="K6:L6"/>
    <mergeCell ref="B3:B4"/>
    <mergeCell ref="C3:D3"/>
    <mergeCell ref="E3:F3"/>
    <mergeCell ref="G3:H3"/>
    <mergeCell ref="I3:J3"/>
    <mergeCell ref="K3:L3"/>
  </mergeCells>
  <pageMargins left="0.7" right="0.7" top="0.75" bottom="0.75" header="0.3" footer="0.3"/>
  <pageSetup orientation="portrait" horizontalDpi="4294967294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9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3" width="8.69140625" style="55" customWidth="1"/>
    <col min="4" max="13" width="6.69140625" style="55" customWidth="1"/>
    <col min="14" max="16384" width="9.07421875" style="55"/>
  </cols>
  <sheetData>
    <row r="2" spans="2:13" ht="15" thickBot="1">
      <c r="B2" s="202" t="s">
        <v>296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2:13">
      <c r="B3" s="219"/>
      <c r="C3" s="220" t="s">
        <v>111</v>
      </c>
      <c r="D3" s="221" t="str">
        <f>'Master Sheet (2)'!D3</f>
        <v>ANG</v>
      </c>
      <c r="E3" s="221" t="str">
        <f>'Master Sheet (2)'!E3</f>
        <v>A&amp;B</v>
      </c>
      <c r="F3" s="221" t="str">
        <f>'Master Sheet (2)'!F3</f>
        <v>DOM</v>
      </c>
      <c r="G3" s="221" t="str">
        <f>'Master Sheet (2)'!G3</f>
        <v>GRD</v>
      </c>
      <c r="H3" s="221" t="str">
        <f>'Master Sheet (2)'!H3</f>
        <v>MON</v>
      </c>
      <c r="I3" s="221" t="str">
        <f>'Master Sheet (2)'!I3</f>
        <v>SKN</v>
      </c>
      <c r="J3" s="221" t="str">
        <f>'Master Sheet (2)'!J3</f>
        <v>SLU</v>
      </c>
      <c r="K3" s="221" t="str">
        <f>'Master Sheet (2)'!K3</f>
        <v>SVG</v>
      </c>
      <c r="L3" s="222" t="str">
        <f>'Master Sheet (2)'!L3</f>
        <v>VI</v>
      </c>
      <c r="M3" s="223" t="s">
        <v>13</v>
      </c>
    </row>
    <row r="4" spans="2:13">
      <c r="B4" s="609" t="s">
        <v>263</v>
      </c>
      <c r="C4" s="224" t="s">
        <v>36</v>
      </c>
      <c r="D4" s="225" t="s">
        <v>264</v>
      </c>
      <c r="E4" s="225" t="s">
        <v>264</v>
      </c>
      <c r="F4" s="225">
        <v>3.4737165693206271</v>
      </c>
      <c r="G4" s="226">
        <v>3.0625614150016376</v>
      </c>
      <c r="H4" s="227">
        <v>0</v>
      </c>
      <c r="I4" s="225">
        <v>0.93248787765759045</v>
      </c>
      <c r="J4" s="225">
        <v>4.3073341094295694</v>
      </c>
      <c r="K4" s="225">
        <v>1.3012859767299449</v>
      </c>
      <c r="L4" s="225">
        <v>4</v>
      </c>
      <c r="M4" s="228">
        <v>2.9274807782550627</v>
      </c>
    </row>
    <row r="5" spans="2:13">
      <c r="B5" s="609"/>
      <c r="C5" s="229" t="s">
        <v>37</v>
      </c>
      <c r="D5" s="198" t="s">
        <v>264</v>
      </c>
      <c r="E5" s="198" t="s">
        <v>264</v>
      </c>
      <c r="F5" s="198">
        <v>1.8417462482946794</v>
      </c>
      <c r="G5" s="230">
        <v>1.0843594927403051</v>
      </c>
      <c r="H5" s="231">
        <v>0</v>
      </c>
      <c r="I5" s="198">
        <v>0.50801094177413053</v>
      </c>
      <c r="J5" s="198">
        <v>2.9587334544510768</v>
      </c>
      <c r="K5" s="198">
        <v>0.56845097110374232</v>
      </c>
      <c r="L5" s="198">
        <v>3.6501901140684412</v>
      </c>
      <c r="M5" s="232">
        <v>1.7043293007684699</v>
      </c>
    </row>
    <row r="6" spans="2:13">
      <c r="B6" s="609"/>
      <c r="C6" s="233" t="s">
        <v>3</v>
      </c>
      <c r="D6" s="234" t="s">
        <v>264</v>
      </c>
      <c r="E6" s="234" t="s">
        <v>264</v>
      </c>
      <c r="F6" s="234">
        <v>2.7000808407437349</v>
      </c>
      <c r="G6" s="235">
        <v>2.1304234866199012</v>
      </c>
      <c r="H6" s="231">
        <v>0</v>
      </c>
      <c r="I6" s="234">
        <v>0.72519083969465647</v>
      </c>
      <c r="J6" s="234">
        <v>3.6341258016453972</v>
      </c>
      <c r="K6" s="234">
        <v>0.94053633890400312</v>
      </c>
      <c r="L6" s="234">
        <v>3.8305709023941068</v>
      </c>
      <c r="M6" s="236">
        <v>2.3319565096593751</v>
      </c>
    </row>
    <row r="7" spans="2:13">
      <c r="B7" s="609" t="s">
        <v>265</v>
      </c>
      <c r="C7" s="224" t="s">
        <v>36</v>
      </c>
      <c r="D7" s="225" t="s">
        <v>264</v>
      </c>
      <c r="E7" s="237" t="s">
        <v>264</v>
      </c>
      <c r="F7" s="237" t="s">
        <v>264</v>
      </c>
      <c r="G7" s="237" t="s">
        <v>264</v>
      </c>
      <c r="H7" s="227">
        <v>0</v>
      </c>
      <c r="I7" s="237" t="s">
        <v>264</v>
      </c>
      <c r="J7" s="237" t="s">
        <v>264</v>
      </c>
      <c r="K7" s="237" t="s">
        <v>264</v>
      </c>
      <c r="L7" s="237" t="s">
        <v>264</v>
      </c>
      <c r="M7" s="238" t="s">
        <v>264</v>
      </c>
    </row>
    <row r="8" spans="2:13">
      <c r="B8" s="609"/>
      <c r="C8" s="229" t="s">
        <v>37</v>
      </c>
      <c r="D8" s="198" t="s">
        <v>264</v>
      </c>
      <c r="E8" s="239" t="s">
        <v>264</v>
      </c>
      <c r="F8" s="239" t="s">
        <v>264</v>
      </c>
      <c r="G8" s="239" t="s">
        <v>264</v>
      </c>
      <c r="H8" s="231">
        <v>0</v>
      </c>
      <c r="I8" s="239" t="s">
        <v>264</v>
      </c>
      <c r="J8" s="239" t="s">
        <v>264</v>
      </c>
      <c r="K8" s="239" t="s">
        <v>264</v>
      </c>
      <c r="L8" s="239" t="s">
        <v>264</v>
      </c>
      <c r="M8" s="240" t="s">
        <v>264</v>
      </c>
    </row>
    <row r="9" spans="2:13">
      <c r="B9" s="609"/>
      <c r="C9" s="233" t="s">
        <v>3</v>
      </c>
      <c r="D9" s="234" t="s">
        <v>264</v>
      </c>
      <c r="E9" s="241" t="s">
        <v>264</v>
      </c>
      <c r="F9" s="241" t="s">
        <v>264</v>
      </c>
      <c r="G9" s="241" t="s">
        <v>264</v>
      </c>
      <c r="H9" s="231">
        <v>0</v>
      </c>
      <c r="I9" s="241" t="s">
        <v>264</v>
      </c>
      <c r="J9" s="241" t="s">
        <v>264</v>
      </c>
      <c r="K9" s="241" t="s">
        <v>264</v>
      </c>
      <c r="L9" s="241" t="s">
        <v>264</v>
      </c>
      <c r="M9" s="242" t="s">
        <v>264</v>
      </c>
    </row>
    <row r="10" spans="2:13">
      <c r="B10" s="609" t="s">
        <v>266</v>
      </c>
      <c r="C10" s="224" t="s">
        <v>36</v>
      </c>
      <c r="D10" s="225" t="s">
        <v>264</v>
      </c>
      <c r="E10" s="237" t="s">
        <v>264</v>
      </c>
      <c r="F10" s="237" t="s">
        <v>264</v>
      </c>
      <c r="G10" s="237" t="s">
        <v>264</v>
      </c>
      <c r="H10" s="227">
        <v>0</v>
      </c>
      <c r="I10" s="237" t="s">
        <v>264</v>
      </c>
      <c r="J10" s="237" t="s">
        <v>264</v>
      </c>
      <c r="K10" s="237" t="s">
        <v>264</v>
      </c>
      <c r="L10" s="237" t="s">
        <v>264</v>
      </c>
      <c r="M10" s="238" t="s">
        <v>264</v>
      </c>
    </row>
    <row r="11" spans="2:13">
      <c r="B11" s="609"/>
      <c r="C11" s="229" t="s">
        <v>37</v>
      </c>
      <c r="D11" s="198" t="s">
        <v>264</v>
      </c>
      <c r="E11" s="239" t="s">
        <v>264</v>
      </c>
      <c r="F11" s="239" t="s">
        <v>264</v>
      </c>
      <c r="G11" s="239" t="s">
        <v>264</v>
      </c>
      <c r="H11" s="231">
        <v>0</v>
      </c>
      <c r="I11" s="239" t="s">
        <v>264</v>
      </c>
      <c r="J11" s="239" t="s">
        <v>264</v>
      </c>
      <c r="K11" s="239" t="s">
        <v>264</v>
      </c>
      <c r="L11" s="239" t="s">
        <v>264</v>
      </c>
      <c r="M11" s="240" t="s">
        <v>264</v>
      </c>
    </row>
    <row r="12" spans="2:13">
      <c r="B12" s="609"/>
      <c r="C12" s="233" t="s">
        <v>3</v>
      </c>
      <c r="D12" s="234" t="s">
        <v>264</v>
      </c>
      <c r="E12" s="241" t="s">
        <v>264</v>
      </c>
      <c r="F12" s="241" t="s">
        <v>264</v>
      </c>
      <c r="G12" s="241" t="s">
        <v>264</v>
      </c>
      <c r="H12" s="243">
        <v>0</v>
      </c>
      <c r="I12" s="241" t="s">
        <v>264</v>
      </c>
      <c r="J12" s="241" t="s">
        <v>264</v>
      </c>
      <c r="K12" s="241" t="s">
        <v>264</v>
      </c>
      <c r="L12" s="241" t="s">
        <v>264</v>
      </c>
      <c r="M12" s="242" t="s">
        <v>264</v>
      </c>
    </row>
    <row r="13" spans="2:13">
      <c r="B13" s="609" t="s">
        <v>267</v>
      </c>
      <c r="C13" s="224" t="s">
        <v>36</v>
      </c>
      <c r="D13" s="225" t="s">
        <v>264</v>
      </c>
      <c r="E13" s="237">
        <v>1.7351416035101714</v>
      </c>
      <c r="F13" s="237">
        <v>2.209051724137931</v>
      </c>
      <c r="G13" s="237">
        <v>3.0358655746964138</v>
      </c>
      <c r="H13" s="231">
        <v>0</v>
      </c>
      <c r="I13" s="237">
        <v>2.1260997067448679</v>
      </c>
      <c r="J13" s="237">
        <v>3.5250917992656059</v>
      </c>
      <c r="K13" s="237">
        <v>2.8468142792589246</v>
      </c>
      <c r="L13" s="237">
        <v>1.4212620807276861</v>
      </c>
      <c r="M13" s="238">
        <v>2.6728580327311851</v>
      </c>
    </row>
    <row r="14" spans="2:13">
      <c r="B14" s="609"/>
      <c r="C14" s="229" t="s">
        <v>37</v>
      </c>
      <c r="D14" s="198" t="s">
        <v>264</v>
      </c>
      <c r="E14" s="239">
        <v>1.076158940397351</v>
      </c>
      <c r="F14" s="239">
        <v>0.81680280046674447</v>
      </c>
      <c r="G14" s="239">
        <v>1.598245064243184</v>
      </c>
      <c r="H14" s="231">
        <v>0</v>
      </c>
      <c r="I14" s="239">
        <v>1.4481707317073171</v>
      </c>
      <c r="J14" s="239">
        <v>2.2070015220700152</v>
      </c>
      <c r="K14" s="239">
        <v>1.2995146391106938</v>
      </c>
      <c r="L14" s="239">
        <v>0.5124919923126201</v>
      </c>
      <c r="M14" s="240">
        <v>1.4548836093112549</v>
      </c>
    </row>
    <row r="15" spans="2:13">
      <c r="B15" s="609"/>
      <c r="C15" s="233" t="s">
        <v>3</v>
      </c>
      <c r="D15" s="234" t="s">
        <v>264</v>
      </c>
      <c r="E15" s="241">
        <v>1.4117408084501322</v>
      </c>
      <c r="F15" s="241">
        <v>1.5406162464985993</v>
      </c>
      <c r="G15" s="241">
        <v>2.3544266191325018</v>
      </c>
      <c r="H15" s="231">
        <v>0</v>
      </c>
      <c r="I15" s="241">
        <v>1.7937219730941703</v>
      </c>
      <c r="J15" s="241">
        <v>2.8777874672978698</v>
      </c>
      <c r="K15" s="241">
        <v>2.0881314294487949</v>
      </c>
      <c r="L15" s="241">
        <v>0.99397590361445776</v>
      </c>
      <c r="M15" s="242">
        <v>2.0814519183150293</v>
      </c>
    </row>
    <row r="16" spans="2:13">
      <c r="B16" s="609" t="s">
        <v>269</v>
      </c>
      <c r="C16" s="224" t="s">
        <v>36</v>
      </c>
      <c r="D16" s="225" t="s">
        <v>264</v>
      </c>
      <c r="E16" s="237">
        <v>2.1183053557154277</v>
      </c>
      <c r="F16" s="237">
        <v>3.5967445523759514</v>
      </c>
      <c r="G16" s="237">
        <v>3.9395260939089982</v>
      </c>
      <c r="H16" s="227">
        <v>0</v>
      </c>
      <c r="I16" s="237">
        <v>1.2301013024602026</v>
      </c>
      <c r="J16" s="237">
        <v>3.8347733459581019</v>
      </c>
      <c r="K16" s="237">
        <v>3.5056446821152707</v>
      </c>
      <c r="L16" s="225">
        <v>4.0525114155251138</v>
      </c>
      <c r="M16" s="244">
        <v>3.3088235294117649</v>
      </c>
    </row>
    <row r="17" spans="2:13">
      <c r="B17" s="609"/>
      <c r="C17" s="229" t="s">
        <v>37</v>
      </c>
      <c r="D17" s="198" t="s">
        <v>264</v>
      </c>
      <c r="E17" s="239">
        <v>1.2639561828523278</v>
      </c>
      <c r="F17" s="239">
        <v>2.0413870246085013</v>
      </c>
      <c r="G17" s="239">
        <v>2.0737691942377712</v>
      </c>
      <c r="H17" s="231">
        <v>0</v>
      </c>
      <c r="I17" s="239">
        <v>1.4508928571428572</v>
      </c>
      <c r="J17" s="239">
        <v>2.8139069534767387</v>
      </c>
      <c r="K17" s="239">
        <v>2.1891010712622263</v>
      </c>
      <c r="L17" s="198">
        <v>1.4294996751137101</v>
      </c>
      <c r="M17" s="199">
        <v>2.0603494543502894</v>
      </c>
    </row>
    <row r="18" spans="2:13" ht="15" thickBot="1">
      <c r="B18" s="610"/>
      <c r="C18" s="245" t="s">
        <v>3</v>
      </c>
      <c r="D18" s="246" t="s">
        <v>264</v>
      </c>
      <c r="E18" s="247">
        <v>1.7023894985129728</v>
      </c>
      <c r="F18" s="247">
        <v>2.8436018957345972</v>
      </c>
      <c r="G18" s="247">
        <v>3.0463776902091539</v>
      </c>
      <c r="H18" s="248">
        <v>0</v>
      </c>
      <c r="I18" s="247">
        <v>1.3389581804842259</v>
      </c>
      <c r="J18" s="247">
        <v>3.3384007297050777</v>
      </c>
      <c r="K18" s="247">
        <v>2.8619145221285964</v>
      </c>
      <c r="L18" s="246">
        <v>2.8258887876025529</v>
      </c>
      <c r="M18" s="249">
        <v>2.7034841694376173</v>
      </c>
    </row>
    <row r="19" spans="2:13">
      <c r="B19" s="55" t="s">
        <v>282</v>
      </c>
    </row>
  </sheetData>
  <mergeCells count="5">
    <mergeCell ref="B4:B6"/>
    <mergeCell ref="B7:B9"/>
    <mergeCell ref="B10:B12"/>
    <mergeCell ref="B13:B15"/>
    <mergeCell ref="B16:B18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9"/>
  <sheetViews>
    <sheetView topLeftCell="A2" zoomScaleNormal="100" workbookViewId="0">
      <selection activeCell="G11" sqref="G11"/>
    </sheetView>
  </sheetViews>
  <sheetFormatPr defaultColWidth="9.07421875" defaultRowHeight="14.6"/>
  <cols>
    <col min="1" max="3" width="9.07421875" style="55"/>
    <col min="4" max="13" width="6.69140625" style="55" customWidth="1"/>
    <col min="14" max="16384" width="9.07421875" style="55"/>
  </cols>
  <sheetData>
    <row r="2" spans="2:13" ht="15" thickBot="1">
      <c r="B2" s="202" t="s">
        <v>297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2:13">
      <c r="B3" s="250" t="s">
        <v>259</v>
      </c>
      <c r="C3" s="220" t="s">
        <v>111</v>
      </c>
      <c r="D3" s="251" t="str">
        <f>'Master Sheet (2)'!D3</f>
        <v>ANG</v>
      </c>
      <c r="E3" s="251" t="str">
        <f>'Master Sheet (2)'!E3</f>
        <v>A&amp;B</v>
      </c>
      <c r="F3" s="251" t="str">
        <f>'Master Sheet (2)'!F3</f>
        <v>DOM</v>
      </c>
      <c r="G3" s="251" t="str">
        <f>'Master Sheet (2)'!G3</f>
        <v>GRD</v>
      </c>
      <c r="H3" s="251" t="str">
        <f>'Master Sheet (2)'!H3</f>
        <v>MON</v>
      </c>
      <c r="I3" s="251" t="str">
        <f>'Master Sheet (2)'!I3</f>
        <v>SKN</v>
      </c>
      <c r="J3" s="251" t="str">
        <f>'Master Sheet (2)'!J3</f>
        <v>SLU</v>
      </c>
      <c r="K3" s="251" t="str">
        <f>'Master Sheet (2)'!K3</f>
        <v>SVG</v>
      </c>
      <c r="L3" s="251" t="str">
        <f>'Master Sheet (2)'!L3</f>
        <v>VI</v>
      </c>
      <c r="M3" s="252" t="s">
        <v>13</v>
      </c>
    </row>
    <row r="4" spans="2:13">
      <c r="B4" s="609" t="s">
        <v>263</v>
      </c>
      <c r="C4" s="224" t="s">
        <v>36</v>
      </c>
      <c r="D4" s="225" t="s">
        <v>264</v>
      </c>
      <c r="E4" s="225" t="s">
        <v>264</v>
      </c>
      <c r="F4" s="225">
        <v>10.0460443700293</v>
      </c>
      <c r="G4" s="226">
        <v>3.0621367903442107</v>
      </c>
      <c r="H4" s="227">
        <v>0</v>
      </c>
      <c r="I4" s="225">
        <v>0.86306098964326816</v>
      </c>
      <c r="J4" s="225">
        <v>0.2168021680216802</v>
      </c>
      <c r="K4" s="225">
        <v>1.6330645161290323</v>
      </c>
      <c r="L4" s="225">
        <v>14.882772680937817</v>
      </c>
      <c r="M4" s="228">
        <v>3.1428998356328135</v>
      </c>
    </row>
    <row r="5" spans="2:13">
      <c r="B5" s="609"/>
      <c r="C5" s="229" t="s">
        <v>37</v>
      </c>
      <c r="D5" s="198" t="s">
        <v>264</v>
      </c>
      <c r="E5" s="198" t="s">
        <v>264</v>
      </c>
      <c r="F5" s="198">
        <v>4.4472681067344348</v>
      </c>
      <c r="G5" s="230">
        <v>1.0269283432222729</v>
      </c>
      <c r="H5" s="231">
        <v>0</v>
      </c>
      <c r="I5" s="198">
        <v>0.61452513966480449</v>
      </c>
      <c r="J5" s="198">
        <v>0.42201834862385323</v>
      </c>
      <c r="K5" s="198">
        <v>1.0984277406849019</v>
      </c>
      <c r="L5" s="198">
        <v>8.071748878923767</v>
      </c>
      <c r="M5" s="232">
        <v>1.5729070601496054</v>
      </c>
    </row>
    <row r="6" spans="2:13">
      <c r="B6" s="609"/>
      <c r="C6" s="233" t="s">
        <v>3</v>
      </c>
      <c r="D6" s="234" t="s">
        <v>264</v>
      </c>
      <c r="E6" s="234" t="s">
        <v>264</v>
      </c>
      <c r="F6" s="234">
        <v>7.2631578947368425</v>
      </c>
      <c r="G6" s="235">
        <v>2.0551038843721772</v>
      </c>
      <c r="H6" s="231">
        <v>0</v>
      </c>
      <c r="I6" s="234">
        <v>0.7369614512471655</v>
      </c>
      <c r="J6" s="234">
        <v>0.31861629494765592</v>
      </c>
      <c r="K6" s="234">
        <v>1.3745704467353952</v>
      </c>
      <c r="L6" s="234">
        <v>11.639081687132942</v>
      </c>
      <c r="M6" s="236">
        <v>2.3689859830786717</v>
      </c>
    </row>
    <row r="7" spans="2:13" ht="15.9">
      <c r="B7" s="609" t="s">
        <v>265</v>
      </c>
      <c r="C7" s="224" t="s">
        <v>36</v>
      </c>
      <c r="D7" s="237" t="s">
        <v>264</v>
      </c>
      <c r="E7" s="253" t="s">
        <v>264</v>
      </c>
      <c r="F7" s="237" t="s">
        <v>264</v>
      </c>
      <c r="G7" s="237" t="s">
        <v>264</v>
      </c>
      <c r="H7" s="227" t="s">
        <v>264</v>
      </c>
      <c r="I7" s="237" t="s">
        <v>264</v>
      </c>
      <c r="J7" s="237" t="s">
        <v>264</v>
      </c>
      <c r="K7" s="237" t="s">
        <v>264</v>
      </c>
      <c r="L7" s="237" t="s">
        <v>264</v>
      </c>
      <c r="M7" s="238" t="s">
        <v>264</v>
      </c>
    </row>
    <row r="8" spans="2:13" ht="15.9">
      <c r="B8" s="609"/>
      <c r="C8" s="229" t="s">
        <v>37</v>
      </c>
      <c r="D8" s="239" t="s">
        <v>264</v>
      </c>
      <c r="E8" s="254" t="s">
        <v>264</v>
      </c>
      <c r="F8" s="239" t="s">
        <v>264</v>
      </c>
      <c r="G8" s="239" t="s">
        <v>264</v>
      </c>
      <c r="H8" s="231" t="s">
        <v>264</v>
      </c>
      <c r="I8" s="239" t="s">
        <v>264</v>
      </c>
      <c r="J8" s="239" t="s">
        <v>264</v>
      </c>
      <c r="K8" s="239" t="s">
        <v>264</v>
      </c>
      <c r="L8" s="239" t="s">
        <v>264</v>
      </c>
      <c r="M8" s="240" t="s">
        <v>264</v>
      </c>
    </row>
    <row r="9" spans="2:13" ht="15.9">
      <c r="B9" s="609"/>
      <c r="C9" s="233" t="s">
        <v>3</v>
      </c>
      <c r="D9" s="241" t="s">
        <v>264</v>
      </c>
      <c r="E9" s="255" t="s">
        <v>264</v>
      </c>
      <c r="F9" s="241" t="s">
        <v>264</v>
      </c>
      <c r="G9" s="241" t="s">
        <v>264</v>
      </c>
      <c r="H9" s="231" t="s">
        <v>264</v>
      </c>
      <c r="I9" s="241" t="s">
        <v>264</v>
      </c>
      <c r="J9" s="241" t="s">
        <v>264</v>
      </c>
      <c r="K9" s="241" t="s">
        <v>264</v>
      </c>
      <c r="L9" s="241" t="s">
        <v>264</v>
      </c>
      <c r="M9" s="242" t="s">
        <v>264</v>
      </c>
    </row>
    <row r="10" spans="2:13" ht="15.9">
      <c r="B10" s="609" t="s">
        <v>266</v>
      </c>
      <c r="C10" s="224" t="s">
        <v>36</v>
      </c>
      <c r="D10" s="237" t="s">
        <v>264</v>
      </c>
      <c r="E10" s="253" t="s">
        <v>264</v>
      </c>
      <c r="F10" s="237" t="s">
        <v>264</v>
      </c>
      <c r="G10" s="237" t="s">
        <v>264</v>
      </c>
      <c r="H10" s="227">
        <v>0</v>
      </c>
      <c r="I10" s="237" t="s">
        <v>264</v>
      </c>
      <c r="J10" s="237" t="s">
        <v>264</v>
      </c>
      <c r="K10" s="237" t="s">
        <v>264</v>
      </c>
      <c r="L10" s="237" t="s">
        <v>264</v>
      </c>
      <c r="M10" s="238" t="s">
        <v>264</v>
      </c>
    </row>
    <row r="11" spans="2:13" ht="15.9">
      <c r="B11" s="609"/>
      <c r="C11" s="229" t="s">
        <v>37</v>
      </c>
      <c r="D11" s="239" t="s">
        <v>264</v>
      </c>
      <c r="E11" s="254" t="s">
        <v>264</v>
      </c>
      <c r="F11" s="239" t="s">
        <v>264</v>
      </c>
      <c r="G11" s="239" t="s">
        <v>264</v>
      </c>
      <c r="H11" s="231">
        <v>0</v>
      </c>
      <c r="I11" s="239" t="s">
        <v>264</v>
      </c>
      <c r="J11" s="239" t="s">
        <v>264</v>
      </c>
      <c r="K11" s="239" t="s">
        <v>264</v>
      </c>
      <c r="L11" s="239" t="s">
        <v>264</v>
      </c>
      <c r="M11" s="240" t="s">
        <v>264</v>
      </c>
    </row>
    <row r="12" spans="2:13" ht="15.9">
      <c r="B12" s="609"/>
      <c r="C12" s="233" t="s">
        <v>3</v>
      </c>
      <c r="D12" s="241" t="s">
        <v>264</v>
      </c>
      <c r="E12" s="255" t="s">
        <v>264</v>
      </c>
      <c r="F12" s="241" t="s">
        <v>264</v>
      </c>
      <c r="G12" s="241" t="s">
        <v>264</v>
      </c>
      <c r="H12" s="231">
        <v>0</v>
      </c>
      <c r="I12" s="241" t="s">
        <v>264</v>
      </c>
      <c r="J12" s="241" t="s">
        <v>264</v>
      </c>
      <c r="K12" s="241" t="s">
        <v>264</v>
      </c>
      <c r="L12" s="241" t="s">
        <v>264</v>
      </c>
      <c r="M12" s="242" t="s">
        <v>264</v>
      </c>
    </row>
    <row r="13" spans="2:13">
      <c r="B13" s="609" t="s">
        <v>267</v>
      </c>
      <c r="C13" s="224" t="s">
        <v>36</v>
      </c>
      <c r="D13" s="256" t="s">
        <v>264</v>
      </c>
      <c r="E13" s="256">
        <v>8.9829633453794528</v>
      </c>
      <c r="F13" s="256">
        <v>9.9502487562189046</v>
      </c>
      <c r="G13" s="256">
        <v>6.6213151927437641</v>
      </c>
      <c r="H13" s="227">
        <v>0</v>
      </c>
      <c r="I13" s="256">
        <v>3.9694656488549622</v>
      </c>
      <c r="J13" s="256">
        <v>0.37630890052356025</v>
      </c>
      <c r="K13" s="256">
        <v>19.904397705544934</v>
      </c>
      <c r="L13" s="256">
        <v>5.0597976080956766</v>
      </c>
      <c r="M13" s="257">
        <v>8.2514811350171495</v>
      </c>
    </row>
    <row r="14" spans="2:13">
      <c r="B14" s="609"/>
      <c r="C14" s="229" t="s">
        <v>37</v>
      </c>
      <c r="D14" s="258" t="s">
        <v>264</v>
      </c>
      <c r="E14" s="258">
        <v>3.8347285984337023</v>
      </c>
      <c r="F14" s="258">
        <v>4.7063115651222178</v>
      </c>
      <c r="G14" s="258">
        <v>3.7070524412296564</v>
      </c>
      <c r="H14" s="231">
        <v>0</v>
      </c>
      <c r="I14" s="258">
        <v>2.8846153846153846</v>
      </c>
      <c r="J14" s="258">
        <v>0.39312039312039315</v>
      </c>
      <c r="K14" s="258">
        <v>9.8914601679295515</v>
      </c>
      <c r="L14" s="258">
        <v>2.4828767123287672</v>
      </c>
      <c r="M14" s="259">
        <v>4.0804211026239763</v>
      </c>
    </row>
    <row r="15" spans="2:13">
      <c r="B15" s="609"/>
      <c r="C15" s="233" t="s">
        <v>3</v>
      </c>
      <c r="D15" s="260" t="s">
        <v>264</v>
      </c>
      <c r="E15" s="260">
        <v>6.4669394219348026</v>
      </c>
      <c r="F15" s="260">
        <v>7.3627362736273634</v>
      </c>
      <c r="G15" s="260">
        <v>5.1618745755037354</v>
      </c>
      <c r="H15" s="231">
        <v>0</v>
      </c>
      <c r="I15" s="260">
        <v>3.4116192830655128</v>
      </c>
      <c r="J15" s="260">
        <v>0.38470983056396824</v>
      </c>
      <c r="K15" s="260">
        <v>15.069712251557402</v>
      </c>
      <c r="L15" s="260">
        <v>3.7250554323725056</v>
      </c>
      <c r="M15" s="261">
        <v>6.1818824499734895</v>
      </c>
    </row>
    <row r="16" spans="2:13">
      <c r="B16" s="609" t="s">
        <v>269</v>
      </c>
      <c r="C16" s="224" t="s">
        <v>36</v>
      </c>
      <c r="D16" s="256" t="s">
        <v>264</v>
      </c>
      <c r="E16" s="256">
        <v>11.344853493613824</v>
      </c>
      <c r="F16" s="256">
        <v>11.992818671454218</v>
      </c>
      <c r="G16" s="256">
        <v>13.144218276310092</v>
      </c>
      <c r="H16" s="227">
        <v>0</v>
      </c>
      <c r="I16" s="256">
        <v>5.27353376047314</v>
      </c>
      <c r="J16" s="256">
        <v>0.66350710900473941</v>
      </c>
      <c r="K16" s="256">
        <v>16.744276290259993</v>
      </c>
      <c r="L16" s="256">
        <v>10.452261306532664</v>
      </c>
      <c r="M16" s="257">
        <v>9.6220194740473808</v>
      </c>
    </row>
    <row r="17" spans="2:13">
      <c r="B17" s="609"/>
      <c r="C17" s="229" t="s">
        <v>37</v>
      </c>
      <c r="D17" s="258" t="s">
        <v>264</v>
      </c>
      <c r="E17" s="258">
        <v>6.7620286085825745</v>
      </c>
      <c r="F17" s="258">
        <v>5.8526011560693645</v>
      </c>
      <c r="G17" s="258">
        <v>6.3499014670462008</v>
      </c>
      <c r="H17" s="231">
        <v>0</v>
      </c>
      <c r="I17" s="258">
        <v>4.1006523765144456</v>
      </c>
      <c r="J17" s="258">
        <v>0.39283469516027653</v>
      </c>
      <c r="K17" s="258">
        <v>9.4297803747733226</v>
      </c>
      <c r="L17" s="258">
        <v>4.5240339302544772</v>
      </c>
      <c r="M17" s="259">
        <v>5.1814072099223365</v>
      </c>
    </row>
    <row r="18" spans="2:13" ht="15" thickBot="1">
      <c r="B18" s="610"/>
      <c r="C18" s="245" t="s">
        <v>3</v>
      </c>
      <c r="D18" s="262" t="s">
        <v>264</v>
      </c>
      <c r="E18" s="262">
        <v>9.0967083439652985</v>
      </c>
      <c r="F18" s="262">
        <v>8.9321087700342154</v>
      </c>
      <c r="G18" s="262">
        <v>9.7659227000544373</v>
      </c>
      <c r="H18" s="248">
        <v>0</v>
      </c>
      <c r="I18" s="262">
        <v>4.6706586826347305</v>
      </c>
      <c r="J18" s="262">
        <v>0.52780841342366469</v>
      </c>
      <c r="K18" s="262">
        <v>13.156073934960956</v>
      </c>
      <c r="L18" s="262">
        <v>7.3929961089494167</v>
      </c>
      <c r="M18" s="263">
        <v>7.4104720303269387</v>
      </c>
    </row>
    <row r="19" spans="2:13">
      <c r="B19" s="55" t="s">
        <v>282</v>
      </c>
    </row>
  </sheetData>
  <mergeCells count="5">
    <mergeCell ref="B4:B6"/>
    <mergeCell ref="B7:B9"/>
    <mergeCell ref="B10:B12"/>
    <mergeCell ref="B13:B15"/>
    <mergeCell ref="B16:B18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4"/>
  <sheetViews>
    <sheetView zoomScaleNormal="100" workbookViewId="0">
      <selection activeCell="G11" sqref="G11"/>
    </sheetView>
  </sheetViews>
  <sheetFormatPr defaultColWidth="9.07421875" defaultRowHeight="14.6"/>
  <cols>
    <col min="1" max="1" width="9.07421875" style="55"/>
    <col min="2" max="2" width="10.3046875" style="55" customWidth="1"/>
    <col min="3" max="11" width="8.69140625" style="55" customWidth="1"/>
    <col min="12" max="16384" width="9.07421875" style="55"/>
  </cols>
  <sheetData>
    <row r="2" spans="2:11" ht="15" thickBot="1">
      <c r="B2" s="611" t="s">
        <v>298</v>
      </c>
      <c r="C2" s="611"/>
      <c r="D2" s="611"/>
      <c r="E2" s="611"/>
      <c r="F2" s="611"/>
      <c r="G2" s="611"/>
      <c r="H2" s="611"/>
      <c r="I2" s="611"/>
      <c r="J2" s="611"/>
      <c r="K2" s="611"/>
    </row>
    <row r="3" spans="2:11" ht="15" customHeight="1">
      <c r="B3" s="612" t="s">
        <v>0</v>
      </c>
      <c r="C3" s="264" t="s">
        <v>15</v>
      </c>
      <c r="D3" s="265"/>
      <c r="E3" s="265"/>
      <c r="F3" s="614" t="s">
        <v>16</v>
      </c>
      <c r="G3" s="614"/>
      <c r="H3" s="614"/>
      <c r="I3" s="266" t="s">
        <v>3</v>
      </c>
      <c r="J3" s="265"/>
      <c r="K3" s="265"/>
    </row>
    <row r="4" spans="2:11">
      <c r="B4" s="613"/>
      <c r="C4" s="267" t="s">
        <v>281</v>
      </c>
      <c r="D4" s="268" t="s">
        <v>108</v>
      </c>
      <c r="E4" s="269" t="s">
        <v>3</v>
      </c>
      <c r="F4" s="268" t="s">
        <v>281</v>
      </c>
      <c r="G4" s="268" t="s">
        <v>108</v>
      </c>
      <c r="H4" s="268" t="s">
        <v>3</v>
      </c>
      <c r="I4" s="267" t="s">
        <v>281</v>
      </c>
      <c r="J4" s="268" t="s">
        <v>108</v>
      </c>
      <c r="K4" s="269" t="s">
        <v>3</v>
      </c>
    </row>
    <row r="5" spans="2:11">
      <c r="B5" s="270" t="str">
        <f>'Master Sheet (2)'!B3</f>
        <v>ANG</v>
      </c>
      <c r="C5" s="271" t="s">
        <v>264</v>
      </c>
      <c r="D5" s="271" t="s">
        <v>264</v>
      </c>
      <c r="E5" s="272" t="s">
        <v>264</v>
      </c>
      <c r="F5" s="271" t="s">
        <v>264</v>
      </c>
      <c r="G5" s="271" t="s">
        <v>264</v>
      </c>
      <c r="H5" s="271" t="s">
        <v>264</v>
      </c>
      <c r="I5" s="273" t="s">
        <v>264</v>
      </c>
      <c r="J5" s="271" t="s">
        <v>264</v>
      </c>
      <c r="K5" s="274" t="s">
        <v>264</v>
      </c>
    </row>
    <row r="6" spans="2:11">
      <c r="B6" s="275" t="str">
        <f>'Master Sheet (2)'!B4</f>
        <v>A&amp;B</v>
      </c>
      <c r="C6" s="276" t="s">
        <v>264</v>
      </c>
      <c r="D6" s="276" t="s">
        <v>264</v>
      </c>
      <c r="E6" s="277" t="s">
        <v>264</v>
      </c>
      <c r="F6" s="276" t="s">
        <v>264</v>
      </c>
      <c r="G6" s="276" t="s">
        <v>264</v>
      </c>
      <c r="H6" s="276" t="s">
        <v>264</v>
      </c>
      <c r="I6" s="278" t="s">
        <v>264</v>
      </c>
      <c r="J6" s="276" t="s">
        <v>264</v>
      </c>
      <c r="K6" s="279" t="s">
        <v>264</v>
      </c>
    </row>
    <row r="7" spans="2:11">
      <c r="B7" s="275" t="str">
        <f>'Master Sheet (2)'!B5</f>
        <v>DOM</v>
      </c>
      <c r="C7" s="276">
        <v>1</v>
      </c>
      <c r="D7" s="276">
        <v>0</v>
      </c>
      <c r="E7" s="277">
        <v>1</v>
      </c>
      <c r="F7" s="276">
        <v>69</v>
      </c>
      <c r="G7" s="276">
        <v>24</v>
      </c>
      <c r="H7" s="276">
        <v>93</v>
      </c>
      <c r="I7" s="278">
        <v>70</v>
      </c>
      <c r="J7" s="276">
        <v>24</v>
      </c>
      <c r="K7" s="279">
        <v>94</v>
      </c>
    </row>
    <row r="8" spans="2:11">
      <c r="B8" s="275" t="s">
        <v>24</v>
      </c>
      <c r="C8" s="280">
        <v>3</v>
      </c>
      <c r="D8" s="280">
        <v>4</v>
      </c>
      <c r="E8" s="281">
        <v>7</v>
      </c>
      <c r="F8" s="280">
        <v>52</v>
      </c>
      <c r="G8" s="280">
        <v>21</v>
      </c>
      <c r="H8" s="280">
        <v>73</v>
      </c>
      <c r="I8" s="282">
        <v>55</v>
      </c>
      <c r="J8" s="280">
        <v>25</v>
      </c>
      <c r="K8" s="283">
        <v>80</v>
      </c>
    </row>
    <row r="9" spans="2:11">
      <c r="B9" s="275" t="str">
        <f>'Master Sheet (2)'!B7</f>
        <v>MON</v>
      </c>
      <c r="C9" s="280">
        <v>7</v>
      </c>
      <c r="D9" s="280">
        <v>0</v>
      </c>
      <c r="E9" s="281">
        <v>7</v>
      </c>
      <c r="F9" s="280">
        <v>73</v>
      </c>
      <c r="G9" s="280">
        <v>0</v>
      </c>
      <c r="H9" s="280">
        <v>73</v>
      </c>
      <c r="I9" s="282">
        <v>80</v>
      </c>
      <c r="J9" s="280">
        <v>0</v>
      </c>
      <c r="K9" s="283">
        <v>80</v>
      </c>
    </row>
    <row r="10" spans="2:11">
      <c r="B10" s="275" t="str">
        <f>'Master Sheet (2)'!B8</f>
        <v>SKN</v>
      </c>
      <c r="C10" s="276">
        <v>15</v>
      </c>
      <c r="D10" s="276">
        <v>5</v>
      </c>
      <c r="E10" s="277">
        <v>20</v>
      </c>
      <c r="F10" s="276">
        <v>28</v>
      </c>
      <c r="G10" s="276">
        <v>18</v>
      </c>
      <c r="H10" s="276">
        <v>46</v>
      </c>
      <c r="I10" s="278">
        <v>43</v>
      </c>
      <c r="J10" s="276">
        <v>23</v>
      </c>
      <c r="K10" s="279">
        <v>66</v>
      </c>
    </row>
    <row r="11" spans="2:11">
      <c r="B11" s="275" t="str">
        <f>'Master Sheet (2)'!B9</f>
        <v>SLU</v>
      </c>
      <c r="C11" s="276">
        <v>9</v>
      </c>
      <c r="D11" s="276">
        <v>4</v>
      </c>
      <c r="E11" s="277">
        <v>13</v>
      </c>
      <c r="F11" s="276">
        <v>104</v>
      </c>
      <c r="G11" s="276">
        <v>32</v>
      </c>
      <c r="H11" s="276">
        <v>136</v>
      </c>
      <c r="I11" s="278">
        <v>113</v>
      </c>
      <c r="J11" s="276">
        <v>36</v>
      </c>
      <c r="K11" s="279">
        <v>149</v>
      </c>
    </row>
    <row r="12" spans="2:11">
      <c r="B12" s="275" t="str">
        <f>'Master Sheet (2)'!B10</f>
        <v>SVG</v>
      </c>
      <c r="C12" s="276">
        <v>10</v>
      </c>
      <c r="D12" s="276">
        <v>6</v>
      </c>
      <c r="E12" s="277">
        <v>16</v>
      </c>
      <c r="F12" s="276">
        <v>160</v>
      </c>
      <c r="G12" s="276">
        <v>97</v>
      </c>
      <c r="H12" s="276">
        <v>257</v>
      </c>
      <c r="I12" s="278">
        <v>170</v>
      </c>
      <c r="J12" s="276">
        <v>103</v>
      </c>
      <c r="K12" s="279">
        <v>273</v>
      </c>
    </row>
    <row r="13" spans="2:11">
      <c r="B13" s="275" t="str">
        <f>'Master Sheet (2)'!B11</f>
        <v>VI</v>
      </c>
      <c r="C13" s="276">
        <v>1</v>
      </c>
      <c r="D13" s="280">
        <v>0</v>
      </c>
      <c r="E13" s="277">
        <v>1</v>
      </c>
      <c r="F13" s="276">
        <v>12</v>
      </c>
      <c r="G13" s="276">
        <v>2</v>
      </c>
      <c r="H13" s="276">
        <v>14</v>
      </c>
      <c r="I13" s="278">
        <v>13</v>
      </c>
      <c r="J13" s="276">
        <v>2</v>
      </c>
      <c r="K13" s="279">
        <v>15</v>
      </c>
    </row>
    <row r="14" spans="2:11" ht="15" thickBot="1">
      <c r="B14" s="194" t="str">
        <f>'Master Sheet (2)'!B12</f>
        <v>OECS</v>
      </c>
      <c r="C14" s="284">
        <v>46</v>
      </c>
      <c r="D14" s="284">
        <v>19</v>
      </c>
      <c r="E14" s="285">
        <v>65</v>
      </c>
      <c r="F14" s="284">
        <v>498</v>
      </c>
      <c r="G14" s="284">
        <v>194</v>
      </c>
      <c r="H14" s="284">
        <v>692</v>
      </c>
      <c r="I14" s="286">
        <v>544</v>
      </c>
      <c r="J14" s="284">
        <v>213</v>
      </c>
      <c r="K14" s="287">
        <v>757</v>
      </c>
    </row>
  </sheetData>
  <mergeCells count="3">
    <mergeCell ref="B2:K2"/>
    <mergeCell ref="B3:B4"/>
    <mergeCell ref="F3:H3"/>
  </mergeCells>
  <pageMargins left="0.7" right="0.7" top="0.75" bottom="0.75" header="0.3" footer="0.3"/>
  <pageSetup orientation="portrait" horizontalDpi="4294967293" verticalDpi="4294967293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20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22" width="5.69140625" style="55" customWidth="1"/>
    <col min="23" max="16384" width="9.07421875" style="55"/>
  </cols>
  <sheetData>
    <row r="1" spans="2:22">
      <c r="B1" s="288"/>
    </row>
    <row r="2" spans="2:22" ht="15" thickBot="1">
      <c r="B2" s="289" t="s">
        <v>299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</row>
    <row r="3" spans="2:22" ht="15" customHeight="1">
      <c r="B3" s="615" t="s">
        <v>292</v>
      </c>
      <c r="C3" s="595" t="str">
        <f>'Table 4.3'!C3</f>
        <v>ANG</v>
      </c>
      <c r="D3" s="595"/>
      <c r="E3" s="595" t="str">
        <f>'Table 4.3'!E3</f>
        <v>A&amp;B</v>
      </c>
      <c r="F3" s="595"/>
      <c r="G3" s="595" t="str">
        <f>'Table 4.3'!G3</f>
        <v>DOM</v>
      </c>
      <c r="H3" s="595"/>
      <c r="I3" s="595" t="str">
        <f>'Table 4.3'!I3</f>
        <v>GRD</v>
      </c>
      <c r="J3" s="595"/>
      <c r="K3" s="595" t="str">
        <f>'Table 4.3'!K3</f>
        <v>MON</v>
      </c>
      <c r="L3" s="595"/>
      <c r="M3" s="595" t="str">
        <f>'Table 4.3'!M3</f>
        <v>SKN</v>
      </c>
      <c r="N3" s="595"/>
      <c r="O3" s="595" t="str">
        <f>'Table 4.3'!O3</f>
        <v>SLU</v>
      </c>
      <c r="P3" s="595"/>
      <c r="Q3" s="595" t="str">
        <f>'Table 4.3'!Q3</f>
        <v>SVG</v>
      </c>
      <c r="R3" s="595"/>
      <c r="S3" s="596" t="str">
        <f>'Table 4.3'!S3</f>
        <v>VI</v>
      </c>
      <c r="T3" s="596"/>
      <c r="U3" s="622" t="s">
        <v>13</v>
      </c>
      <c r="V3" s="623"/>
    </row>
    <row r="4" spans="2:22">
      <c r="B4" s="616"/>
      <c r="C4" s="290" t="s">
        <v>36</v>
      </c>
      <c r="D4" s="290" t="s">
        <v>37</v>
      </c>
      <c r="E4" s="290" t="s">
        <v>36</v>
      </c>
      <c r="F4" s="290" t="s">
        <v>37</v>
      </c>
      <c r="G4" s="291" t="s">
        <v>36</v>
      </c>
      <c r="H4" s="291" t="s">
        <v>37</v>
      </c>
      <c r="I4" s="290" t="s">
        <v>36</v>
      </c>
      <c r="J4" s="290" t="s">
        <v>37</v>
      </c>
      <c r="K4" s="291" t="s">
        <v>36</v>
      </c>
      <c r="L4" s="291" t="s">
        <v>37</v>
      </c>
      <c r="M4" s="291" t="s">
        <v>36</v>
      </c>
      <c r="N4" s="291" t="s">
        <v>37</v>
      </c>
      <c r="O4" s="291" t="s">
        <v>36</v>
      </c>
      <c r="P4" s="291" t="s">
        <v>37</v>
      </c>
      <c r="Q4" s="291" t="s">
        <v>36</v>
      </c>
      <c r="R4" s="291" t="s">
        <v>37</v>
      </c>
      <c r="S4" s="291" t="s">
        <v>36</v>
      </c>
      <c r="T4" s="291" t="s">
        <v>37</v>
      </c>
      <c r="U4" s="291" t="s">
        <v>36</v>
      </c>
      <c r="V4" s="292" t="s">
        <v>37</v>
      </c>
    </row>
    <row r="5" spans="2:22">
      <c r="B5" s="617" t="s">
        <v>133</v>
      </c>
      <c r="C5" s="293" t="s">
        <v>264</v>
      </c>
      <c r="D5" s="293" t="s">
        <v>264</v>
      </c>
      <c r="E5" s="293" t="s">
        <v>264</v>
      </c>
      <c r="F5" s="293" t="s">
        <v>264</v>
      </c>
      <c r="G5" s="293" t="s">
        <v>286</v>
      </c>
      <c r="H5" s="293" t="s">
        <v>286</v>
      </c>
      <c r="I5" s="293" t="s">
        <v>286</v>
      </c>
      <c r="J5" s="293" t="s">
        <v>286</v>
      </c>
      <c r="K5" s="293" t="s">
        <v>286</v>
      </c>
      <c r="L5" s="293" t="s">
        <v>286</v>
      </c>
      <c r="M5" s="293">
        <v>1</v>
      </c>
      <c r="N5" s="293" t="s">
        <v>286</v>
      </c>
      <c r="O5" s="293" t="s">
        <v>286</v>
      </c>
      <c r="P5" s="293" t="s">
        <v>286</v>
      </c>
      <c r="Q5" s="293">
        <v>2</v>
      </c>
      <c r="R5" s="293">
        <v>1</v>
      </c>
      <c r="S5" s="293" t="s">
        <v>286</v>
      </c>
      <c r="T5" s="293" t="s">
        <v>286</v>
      </c>
      <c r="U5" s="294">
        <v>3</v>
      </c>
      <c r="V5" s="295">
        <v>1</v>
      </c>
    </row>
    <row r="6" spans="2:22">
      <c r="B6" s="617"/>
      <c r="C6" s="618" t="s">
        <v>264</v>
      </c>
      <c r="D6" s="619"/>
      <c r="E6" s="618" t="s">
        <v>264</v>
      </c>
      <c r="F6" s="619"/>
      <c r="G6" s="618" t="s">
        <v>286</v>
      </c>
      <c r="H6" s="619"/>
      <c r="I6" s="618" t="s">
        <v>286</v>
      </c>
      <c r="J6" s="619"/>
      <c r="K6" s="618" t="s">
        <v>286</v>
      </c>
      <c r="L6" s="619"/>
      <c r="M6" s="618">
        <v>1</v>
      </c>
      <c r="N6" s="619"/>
      <c r="O6" s="618" t="s">
        <v>286</v>
      </c>
      <c r="P6" s="619"/>
      <c r="Q6" s="618">
        <v>3</v>
      </c>
      <c r="R6" s="619"/>
      <c r="S6" s="618" t="s">
        <v>286</v>
      </c>
      <c r="T6" s="619"/>
      <c r="U6" s="620">
        <v>4</v>
      </c>
      <c r="V6" s="621"/>
    </row>
    <row r="7" spans="2:22">
      <c r="B7" s="617" t="s">
        <v>134</v>
      </c>
      <c r="C7" s="53" t="s">
        <v>264</v>
      </c>
      <c r="D7" s="53" t="s">
        <v>264</v>
      </c>
      <c r="E7" s="53" t="s">
        <v>264</v>
      </c>
      <c r="F7" s="53" t="s">
        <v>264</v>
      </c>
      <c r="G7" s="293" t="s">
        <v>286</v>
      </c>
      <c r="H7" s="293" t="s">
        <v>286</v>
      </c>
      <c r="I7" s="293" t="s">
        <v>286</v>
      </c>
      <c r="J7" s="293" t="s">
        <v>286</v>
      </c>
      <c r="K7" s="293" t="s">
        <v>286</v>
      </c>
      <c r="L7" s="293" t="s">
        <v>286</v>
      </c>
      <c r="M7" s="293">
        <v>1</v>
      </c>
      <c r="N7" s="293" t="s">
        <v>286</v>
      </c>
      <c r="O7" s="293">
        <v>1</v>
      </c>
      <c r="P7" s="293" t="s">
        <v>286</v>
      </c>
      <c r="Q7" s="293">
        <v>1</v>
      </c>
      <c r="R7" s="293">
        <v>1</v>
      </c>
      <c r="S7" s="293" t="s">
        <v>286</v>
      </c>
      <c r="T7" s="293" t="s">
        <v>286</v>
      </c>
      <c r="U7" s="294">
        <v>3</v>
      </c>
      <c r="V7" s="295">
        <v>1</v>
      </c>
    </row>
    <row r="8" spans="2:22">
      <c r="B8" s="617"/>
      <c r="C8" s="618" t="s">
        <v>264</v>
      </c>
      <c r="D8" s="619"/>
      <c r="E8" s="618" t="s">
        <v>264</v>
      </c>
      <c r="F8" s="619"/>
      <c r="G8" s="618" t="s">
        <v>286</v>
      </c>
      <c r="H8" s="619"/>
      <c r="I8" s="618" t="s">
        <v>286</v>
      </c>
      <c r="J8" s="619"/>
      <c r="K8" s="618" t="s">
        <v>286</v>
      </c>
      <c r="L8" s="619"/>
      <c r="M8" s="618">
        <v>1</v>
      </c>
      <c r="N8" s="619"/>
      <c r="O8" s="618">
        <v>1</v>
      </c>
      <c r="P8" s="619"/>
      <c r="Q8" s="618">
        <v>2</v>
      </c>
      <c r="R8" s="619"/>
      <c r="S8" s="618" t="s">
        <v>286</v>
      </c>
      <c r="T8" s="619"/>
      <c r="U8" s="620">
        <v>4</v>
      </c>
      <c r="V8" s="621"/>
    </row>
    <row r="9" spans="2:22">
      <c r="B9" s="617" t="s">
        <v>135</v>
      </c>
      <c r="C9" s="293" t="s">
        <v>264</v>
      </c>
      <c r="D9" s="293" t="s">
        <v>264</v>
      </c>
      <c r="E9" s="293" t="s">
        <v>264</v>
      </c>
      <c r="F9" s="293" t="s">
        <v>264</v>
      </c>
      <c r="G9" s="293" t="s">
        <v>286</v>
      </c>
      <c r="H9" s="293" t="s">
        <v>286</v>
      </c>
      <c r="I9" s="293" t="s">
        <v>286</v>
      </c>
      <c r="J9" s="293" t="s">
        <v>286</v>
      </c>
      <c r="K9" s="293" t="s">
        <v>286</v>
      </c>
      <c r="L9" s="293" t="s">
        <v>286</v>
      </c>
      <c r="M9" s="293">
        <v>5</v>
      </c>
      <c r="N9" s="293">
        <v>2</v>
      </c>
      <c r="O9" s="293">
        <v>1</v>
      </c>
      <c r="P9" s="293" t="s">
        <v>286</v>
      </c>
      <c r="Q9" s="293">
        <v>3</v>
      </c>
      <c r="R9" s="293" t="s">
        <v>286</v>
      </c>
      <c r="S9" s="293">
        <v>1</v>
      </c>
      <c r="T9" s="293" t="s">
        <v>286</v>
      </c>
      <c r="U9" s="294">
        <v>10</v>
      </c>
      <c r="V9" s="295">
        <v>2</v>
      </c>
    </row>
    <row r="10" spans="2:22">
      <c r="B10" s="617"/>
      <c r="C10" s="618" t="s">
        <v>264</v>
      </c>
      <c r="D10" s="619"/>
      <c r="E10" s="618" t="s">
        <v>264</v>
      </c>
      <c r="F10" s="619"/>
      <c r="G10" s="618" t="s">
        <v>286</v>
      </c>
      <c r="H10" s="619"/>
      <c r="I10" s="618" t="s">
        <v>286</v>
      </c>
      <c r="J10" s="619"/>
      <c r="K10" s="618" t="s">
        <v>286</v>
      </c>
      <c r="L10" s="619"/>
      <c r="M10" s="618">
        <f>SUM(M9:N9)</f>
        <v>7</v>
      </c>
      <c r="N10" s="619"/>
      <c r="O10" s="618">
        <f>SUM(O9:P9)</f>
        <v>1</v>
      </c>
      <c r="P10" s="619"/>
      <c r="Q10" s="618">
        <f>SUM(Q9:R9)</f>
        <v>3</v>
      </c>
      <c r="R10" s="619"/>
      <c r="S10" s="618">
        <f>SUM(S9:T9)</f>
        <v>1</v>
      </c>
      <c r="T10" s="619"/>
      <c r="U10" s="618">
        <f>SUM(C10:T10)</f>
        <v>12</v>
      </c>
      <c r="V10" s="621"/>
    </row>
    <row r="11" spans="2:22">
      <c r="B11" s="617" t="s">
        <v>136</v>
      </c>
      <c r="C11" s="293" t="s">
        <v>264</v>
      </c>
      <c r="D11" s="293" t="s">
        <v>264</v>
      </c>
      <c r="E11" s="293" t="s">
        <v>264</v>
      </c>
      <c r="F11" s="293" t="s">
        <v>264</v>
      </c>
      <c r="G11" s="293" t="s">
        <v>286</v>
      </c>
      <c r="H11" s="293" t="s">
        <v>286</v>
      </c>
      <c r="I11" s="293" t="s">
        <v>286</v>
      </c>
      <c r="J11" s="293">
        <v>1</v>
      </c>
      <c r="K11" s="293" t="s">
        <v>286</v>
      </c>
      <c r="L11" s="293" t="s">
        <v>286</v>
      </c>
      <c r="M11" s="293" t="s">
        <v>286</v>
      </c>
      <c r="N11" s="293" t="s">
        <v>286</v>
      </c>
      <c r="O11" s="293">
        <v>2</v>
      </c>
      <c r="P11" s="293">
        <v>2</v>
      </c>
      <c r="Q11" s="293">
        <v>1</v>
      </c>
      <c r="R11" s="293" t="s">
        <v>286</v>
      </c>
      <c r="S11" s="293" t="s">
        <v>286</v>
      </c>
      <c r="T11" s="293" t="s">
        <v>286</v>
      </c>
      <c r="U11" s="294">
        <f>SUM(C11,E11,G11,I11,K11,M11,O11,Q11,S11)</f>
        <v>3</v>
      </c>
      <c r="V11" s="295">
        <f>SUM(D11,F11,H11,J11,L11,N11,P11,R11,T11)</f>
        <v>3</v>
      </c>
    </row>
    <row r="12" spans="2:22">
      <c r="B12" s="617"/>
      <c r="C12" s="618" t="s">
        <v>264</v>
      </c>
      <c r="D12" s="619"/>
      <c r="E12" s="618" t="s">
        <v>264</v>
      </c>
      <c r="F12" s="619"/>
      <c r="G12" s="618" t="s">
        <v>286</v>
      </c>
      <c r="H12" s="619"/>
      <c r="I12" s="618">
        <v>1</v>
      </c>
      <c r="J12" s="619"/>
      <c r="K12" s="618" t="s">
        <v>286</v>
      </c>
      <c r="L12" s="619"/>
      <c r="M12" s="618" t="s">
        <v>286</v>
      </c>
      <c r="N12" s="619"/>
      <c r="O12" s="618">
        <f>SUM(O11:P11)</f>
        <v>4</v>
      </c>
      <c r="P12" s="619"/>
      <c r="Q12" s="618">
        <f>SUM(Q11:R11)</f>
        <v>1</v>
      </c>
      <c r="R12" s="619"/>
      <c r="S12" s="618" t="s">
        <v>286</v>
      </c>
      <c r="T12" s="619"/>
      <c r="U12" s="618">
        <f>SUM(C12:T12)</f>
        <v>6</v>
      </c>
      <c r="V12" s="621"/>
    </row>
    <row r="13" spans="2:22">
      <c r="B13" s="617" t="s">
        <v>137</v>
      </c>
      <c r="C13" s="293" t="s">
        <v>264</v>
      </c>
      <c r="D13" s="293" t="s">
        <v>264</v>
      </c>
      <c r="E13" s="293" t="s">
        <v>264</v>
      </c>
      <c r="F13" s="293" t="s">
        <v>264</v>
      </c>
      <c r="G13" s="293" t="s">
        <v>286</v>
      </c>
      <c r="H13" s="293" t="s">
        <v>286</v>
      </c>
      <c r="I13" s="293" t="s">
        <v>286</v>
      </c>
      <c r="J13" s="293">
        <v>1</v>
      </c>
      <c r="K13" s="293" t="s">
        <v>286</v>
      </c>
      <c r="L13" s="293" t="s">
        <v>286</v>
      </c>
      <c r="M13" s="293">
        <v>3</v>
      </c>
      <c r="N13" s="293" t="s">
        <v>286</v>
      </c>
      <c r="O13" s="293">
        <v>4</v>
      </c>
      <c r="P13" s="293">
        <v>1</v>
      </c>
      <c r="Q13" s="293">
        <v>1</v>
      </c>
      <c r="R13" s="293">
        <v>1</v>
      </c>
      <c r="S13" s="293" t="s">
        <v>286</v>
      </c>
      <c r="T13" s="293" t="s">
        <v>286</v>
      </c>
      <c r="U13" s="294">
        <f>SUM(C13,E13,G13,I13,K13,M13,O13,Q13,S13)</f>
        <v>8</v>
      </c>
      <c r="V13" s="295">
        <f>SUM(D13,F13,H13,J13,L13,N13,P13,R13,T13)</f>
        <v>3</v>
      </c>
    </row>
    <row r="14" spans="2:22">
      <c r="B14" s="617"/>
      <c r="C14" s="618" t="s">
        <v>264</v>
      </c>
      <c r="D14" s="619"/>
      <c r="E14" s="618" t="s">
        <v>264</v>
      </c>
      <c r="F14" s="619"/>
      <c r="G14" s="618" t="s">
        <v>286</v>
      </c>
      <c r="H14" s="619"/>
      <c r="I14" s="618">
        <f>SUM(I13:J13)</f>
        <v>1</v>
      </c>
      <c r="J14" s="619"/>
      <c r="K14" s="618" t="s">
        <v>286</v>
      </c>
      <c r="L14" s="619"/>
      <c r="M14" s="618">
        <f>SUM(M13:N13)</f>
        <v>3</v>
      </c>
      <c r="N14" s="619"/>
      <c r="O14" s="618">
        <f>SUM(O13:P13)</f>
        <v>5</v>
      </c>
      <c r="P14" s="619"/>
      <c r="Q14" s="618">
        <f>SUM(Q13:R13)</f>
        <v>2</v>
      </c>
      <c r="R14" s="619"/>
      <c r="S14" s="618" t="s">
        <v>286</v>
      </c>
      <c r="T14" s="619"/>
      <c r="U14" s="618">
        <f>SUM(C14:T14)</f>
        <v>11</v>
      </c>
      <c r="V14" s="621"/>
    </row>
    <row r="15" spans="2:22">
      <c r="B15" s="617" t="s">
        <v>138</v>
      </c>
      <c r="C15" s="293" t="s">
        <v>264</v>
      </c>
      <c r="D15" s="293" t="s">
        <v>264</v>
      </c>
      <c r="E15" s="293" t="s">
        <v>264</v>
      </c>
      <c r="F15" s="293" t="s">
        <v>264</v>
      </c>
      <c r="G15" s="293" t="s">
        <v>286</v>
      </c>
      <c r="H15" s="293" t="s">
        <v>286</v>
      </c>
      <c r="I15" s="293" t="s">
        <v>286</v>
      </c>
      <c r="J15" s="293" t="s">
        <v>286</v>
      </c>
      <c r="K15" s="293" t="s">
        <v>286</v>
      </c>
      <c r="L15" s="293" t="s">
        <v>286</v>
      </c>
      <c r="M15" s="293">
        <v>5</v>
      </c>
      <c r="N15" s="293">
        <v>3</v>
      </c>
      <c r="O15" s="293">
        <v>1</v>
      </c>
      <c r="P15" s="293" t="s">
        <v>286</v>
      </c>
      <c r="Q15" s="293">
        <v>1</v>
      </c>
      <c r="R15" s="293">
        <v>2</v>
      </c>
      <c r="S15" s="293" t="s">
        <v>286</v>
      </c>
      <c r="T15" s="293" t="s">
        <v>286</v>
      </c>
      <c r="U15" s="294">
        <f>SUM(C15,E15,G15,I15,K15,M15,O15,Q15,S15)</f>
        <v>7</v>
      </c>
      <c r="V15" s="295">
        <f>SUM(D15,F15,H15,J15,L15,N15,P15,R15,T15)</f>
        <v>5</v>
      </c>
    </row>
    <row r="16" spans="2:22">
      <c r="B16" s="617"/>
      <c r="C16" s="618" t="s">
        <v>264</v>
      </c>
      <c r="D16" s="619"/>
      <c r="E16" s="618" t="s">
        <v>264</v>
      </c>
      <c r="F16" s="619"/>
      <c r="G16" s="618" t="s">
        <v>286</v>
      </c>
      <c r="H16" s="619"/>
      <c r="I16" s="618" t="s">
        <v>286</v>
      </c>
      <c r="J16" s="619"/>
      <c r="K16" s="618" t="s">
        <v>286</v>
      </c>
      <c r="L16" s="619"/>
      <c r="M16" s="618">
        <f>SUM(M15:N15)</f>
        <v>8</v>
      </c>
      <c r="N16" s="619"/>
      <c r="O16" s="618">
        <f>SUM(O15:P15)</f>
        <v>1</v>
      </c>
      <c r="P16" s="619"/>
      <c r="Q16" s="618">
        <f>SUM(Q15:R15)</f>
        <v>3</v>
      </c>
      <c r="R16" s="619"/>
      <c r="S16" s="618" t="s">
        <v>286</v>
      </c>
      <c r="T16" s="619"/>
      <c r="U16" s="618">
        <f>SUM(C16:T16)</f>
        <v>12</v>
      </c>
      <c r="V16" s="621"/>
    </row>
    <row r="17" spans="2:22">
      <c r="B17" s="617" t="s">
        <v>139</v>
      </c>
      <c r="C17" s="293" t="s">
        <v>264</v>
      </c>
      <c r="D17" s="293" t="s">
        <v>264</v>
      </c>
      <c r="E17" s="293" t="s">
        <v>264</v>
      </c>
      <c r="F17" s="293" t="s">
        <v>264</v>
      </c>
      <c r="G17" s="293">
        <v>1</v>
      </c>
      <c r="H17" s="293" t="s">
        <v>286</v>
      </c>
      <c r="I17" s="293">
        <v>3</v>
      </c>
      <c r="J17" s="293">
        <v>2</v>
      </c>
      <c r="K17" s="293" t="s">
        <v>286</v>
      </c>
      <c r="L17" s="293" t="s">
        <v>286</v>
      </c>
      <c r="M17" s="293" t="s">
        <v>286</v>
      </c>
      <c r="N17" s="293" t="s">
        <v>286</v>
      </c>
      <c r="O17" s="293" t="s">
        <v>286</v>
      </c>
      <c r="P17" s="293">
        <v>1</v>
      </c>
      <c r="Q17" s="293">
        <v>1</v>
      </c>
      <c r="R17" s="293">
        <v>1</v>
      </c>
      <c r="S17" s="293" t="s">
        <v>286</v>
      </c>
      <c r="T17" s="293" t="s">
        <v>286</v>
      </c>
      <c r="U17" s="294">
        <f>SUM(C17,E17,G17,I17,K17,M17,O17,Q17,S17)</f>
        <v>5</v>
      </c>
      <c r="V17" s="295">
        <f>SUM(D17,F17,H17,J17,L17,N17,P17,R17,T17)</f>
        <v>4</v>
      </c>
    </row>
    <row r="18" spans="2:22">
      <c r="B18" s="617"/>
      <c r="C18" s="618" t="s">
        <v>264</v>
      </c>
      <c r="D18" s="619"/>
      <c r="E18" s="618" t="s">
        <v>264</v>
      </c>
      <c r="F18" s="619"/>
      <c r="G18" s="618">
        <f>SUM(G17:H17)</f>
        <v>1</v>
      </c>
      <c r="H18" s="619"/>
      <c r="I18" s="618">
        <f>SUM(I17:J17)</f>
        <v>5</v>
      </c>
      <c r="J18" s="619"/>
      <c r="K18" s="618" t="s">
        <v>286</v>
      </c>
      <c r="L18" s="619"/>
      <c r="M18" s="618" t="s">
        <v>286</v>
      </c>
      <c r="N18" s="619"/>
      <c r="O18" s="618">
        <f>SUM(O17:P17)</f>
        <v>1</v>
      </c>
      <c r="P18" s="619"/>
      <c r="Q18" s="618">
        <f>SUM(Q17:R17)</f>
        <v>2</v>
      </c>
      <c r="R18" s="619"/>
      <c r="S18" s="618" t="s">
        <v>286</v>
      </c>
      <c r="T18" s="619"/>
      <c r="U18" s="618">
        <f>SUM(C18:T18)</f>
        <v>9</v>
      </c>
      <c r="V18" s="621"/>
    </row>
    <row r="19" spans="2:22">
      <c r="B19" s="617" t="s">
        <v>293</v>
      </c>
      <c r="C19" s="293" t="s">
        <v>264</v>
      </c>
      <c r="D19" s="293" t="s">
        <v>264</v>
      </c>
      <c r="E19" s="293" t="s">
        <v>264</v>
      </c>
      <c r="F19" s="293" t="s">
        <v>264</v>
      </c>
      <c r="G19" s="293">
        <f t="shared" ref="G19:S19" si="0">SUM(G5,G7,G9,G11,G13,G15,G17)</f>
        <v>1</v>
      </c>
      <c r="H19" s="293" t="s">
        <v>286</v>
      </c>
      <c r="I19" s="293">
        <f t="shared" si="0"/>
        <v>3</v>
      </c>
      <c r="J19" s="293">
        <f t="shared" si="0"/>
        <v>4</v>
      </c>
      <c r="K19" s="293" t="s">
        <v>286</v>
      </c>
      <c r="L19" s="293" t="s">
        <v>286</v>
      </c>
      <c r="M19" s="293">
        <f t="shared" si="0"/>
        <v>15</v>
      </c>
      <c r="N19" s="293">
        <f t="shared" si="0"/>
        <v>5</v>
      </c>
      <c r="O19" s="293">
        <f t="shared" si="0"/>
        <v>9</v>
      </c>
      <c r="P19" s="293">
        <f t="shared" si="0"/>
        <v>4</v>
      </c>
      <c r="Q19" s="293">
        <f t="shared" si="0"/>
        <v>10</v>
      </c>
      <c r="R19" s="293">
        <f t="shared" si="0"/>
        <v>6</v>
      </c>
      <c r="S19" s="293">
        <f t="shared" si="0"/>
        <v>1</v>
      </c>
      <c r="T19" s="293" t="s">
        <v>286</v>
      </c>
      <c r="U19" s="294">
        <f>SUM(C19,E19,G19,I19,K19,M19,O19,Q19,S19)</f>
        <v>39</v>
      </c>
      <c r="V19" s="295">
        <f>SUM(D19,F19,H19,J19,L19,N19,P19,R19,T19)</f>
        <v>19</v>
      </c>
    </row>
    <row r="20" spans="2:22" ht="15" thickBot="1">
      <c r="B20" s="626"/>
      <c r="C20" s="624" t="s">
        <v>264</v>
      </c>
      <c r="D20" s="625"/>
      <c r="E20" s="624" t="s">
        <v>264</v>
      </c>
      <c r="F20" s="625"/>
      <c r="G20" s="624">
        <f>SUM(G19:H19)</f>
        <v>1</v>
      </c>
      <c r="H20" s="625"/>
      <c r="I20" s="624">
        <f>SUM(I19:J19)</f>
        <v>7</v>
      </c>
      <c r="J20" s="625"/>
      <c r="K20" s="624" t="s">
        <v>286</v>
      </c>
      <c r="L20" s="625"/>
      <c r="M20" s="624">
        <f>SUM(M19:N19)</f>
        <v>20</v>
      </c>
      <c r="N20" s="625"/>
      <c r="O20" s="624">
        <f>SUM(O19:P19)</f>
        <v>13</v>
      </c>
      <c r="P20" s="625"/>
      <c r="Q20" s="624">
        <f>SUM(Q19:R19)</f>
        <v>16</v>
      </c>
      <c r="R20" s="625"/>
      <c r="S20" s="624">
        <f>SUM(S19:T19)</f>
        <v>1</v>
      </c>
      <c r="T20" s="625"/>
      <c r="U20" s="624">
        <f>SUM(C20:T20)</f>
        <v>58</v>
      </c>
      <c r="V20" s="627"/>
    </row>
  </sheetData>
  <mergeCells count="99">
    <mergeCell ref="S20:T20"/>
    <mergeCell ref="U20:V20"/>
    <mergeCell ref="B19:B20"/>
    <mergeCell ref="C20:D20"/>
    <mergeCell ref="E20:F20"/>
    <mergeCell ref="G20:H20"/>
    <mergeCell ref="I20:J20"/>
    <mergeCell ref="K20:L20"/>
    <mergeCell ref="K18:L18"/>
    <mergeCell ref="M18:N18"/>
    <mergeCell ref="O18:P18"/>
    <mergeCell ref="Q18:R18"/>
    <mergeCell ref="M20:N20"/>
    <mergeCell ref="O20:P20"/>
    <mergeCell ref="Q20:R20"/>
    <mergeCell ref="S18:T18"/>
    <mergeCell ref="U18:V18"/>
    <mergeCell ref="M16:N16"/>
    <mergeCell ref="O16:P16"/>
    <mergeCell ref="Q16:R16"/>
    <mergeCell ref="S16:T16"/>
    <mergeCell ref="U16:V16"/>
    <mergeCell ref="B17:B18"/>
    <mergeCell ref="C18:D18"/>
    <mergeCell ref="E18:F18"/>
    <mergeCell ref="G18:H18"/>
    <mergeCell ref="I18:J18"/>
    <mergeCell ref="B15:B16"/>
    <mergeCell ref="C16:D16"/>
    <mergeCell ref="E16:F16"/>
    <mergeCell ref="G16:H16"/>
    <mergeCell ref="I16:J16"/>
    <mergeCell ref="K16:L16"/>
    <mergeCell ref="K14:L14"/>
    <mergeCell ref="M14:N14"/>
    <mergeCell ref="O14:P14"/>
    <mergeCell ref="Q14:R14"/>
    <mergeCell ref="S14:T14"/>
    <mergeCell ref="U14:V14"/>
    <mergeCell ref="M12:N12"/>
    <mergeCell ref="O12:P12"/>
    <mergeCell ref="Q12:R12"/>
    <mergeCell ref="S12:T12"/>
    <mergeCell ref="U12:V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2:L12"/>
    <mergeCell ref="K10:L10"/>
    <mergeCell ref="M10:N10"/>
    <mergeCell ref="O10:P10"/>
    <mergeCell ref="Q10:R10"/>
    <mergeCell ref="S10:T10"/>
    <mergeCell ref="U10:V10"/>
    <mergeCell ref="M8:N8"/>
    <mergeCell ref="O8:P8"/>
    <mergeCell ref="Q8:R8"/>
    <mergeCell ref="S8:T8"/>
    <mergeCell ref="U8:V8"/>
    <mergeCell ref="B9:B10"/>
    <mergeCell ref="C10:D10"/>
    <mergeCell ref="E10:F10"/>
    <mergeCell ref="G10:H10"/>
    <mergeCell ref="I10:J10"/>
    <mergeCell ref="B7:B8"/>
    <mergeCell ref="C8:D8"/>
    <mergeCell ref="E8:F8"/>
    <mergeCell ref="G8:H8"/>
    <mergeCell ref="I8:J8"/>
    <mergeCell ref="K8:L8"/>
    <mergeCell ref="K6:L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U3:V3"/>
    <mergeCell ref="B5:B6"/>
    <mergeCell ref="C6:D6"/>
    <mergeCell ref="E6:F6"/>
    <mergeCell ref="G6:H6"/>
    <mergeCell ref="I6:J6"/>
    <mergeCell ref="K3:L3"/>
    <mergeCell ref="B3:B4"/>
    <mergeCell ref="C3:D3"/>
    <mergeCell ref="E3:F3"/>
    <mergeCell ref="G3:H3"/>
    <mergeCell ref="I3:J3"/>
  </mergeCells>
  <pageMargins left="0.7" right="0.7" top="0.75" bottom="0.75" header="0.3" footer="0.3"/>
  <pageSetup orientation="portrait" horizontalDpi="4294967294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22" width="5.69140625" style="55" customWidth="1"/>
    <col min="23" max="16384" width="9.07421875" style="55"/>
  </cols>
  <sheetData>
    <row r="1" spans="1:22">
      <c r="A1" s="127"/>
    </row>
    <row r="2" spans="1:22" ht="15" thickBot="1">
      <c r="B2" s="202" t="s">
        <v>300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spans="1:22">
      <c r="B3" s="615" t="s">
        <v>289</v>
      </c>
      <c r="C3" s="628" t="s">
        <v>5</v>
      </c>
      <c r="D3" s="628"/>
      <c r="E3" s="628" t="s">
        <v>6</v>
      </c>
      <c r="F3" s="628"/>
      <c r="G3" s="629" t="s">
        <v>7</v>
      </c>
      <c r="H3" s="629"/>
      <c r="I3" s="628" t="s">
        <v>24</v>
      </c>
      <c r="J3" s="628"/>
      <c r="K3" s="628" t="s">
        <v>9</v>
      </c>
      <c r="L3" s="628"/>
      <c r="M3" s="629" t="s">
        <v>10</v>
      </c>
      <c r="N3" s="629"/>
      <c r="O3" s="629" t="s">
        <v>11</v>
      </c>
      <c r="P3" s="629"/>
      <c r="Q3" s="628" t="s">
        <v>12</v>
      </c>
      <c r="R3" s="628"/>
      <c r="S3" s="628" t="s">
        <v>25</v>
      </c>
      <c r="T3" s="628"/>
      <c r="U3" s="629" t="s">
        <v>13</v>
      </c>
      <c r="V3" s="623"/>
    </row>
    <row r="4" spans="1:22">
      <c r="B4" s="616"/>
      <c r="C4" s="290" t="s">
        <v>36</v>
      </c>
      <c r="D4" s="290" t="s">
        <v>37</v>
      </c>
      <c r="E4" s="290" t="s">
        <v>36</v>
      </c>
      <c r="F4" s="290" t="s">
        <v>37</v>
      </c>
      <c r="G4" s="291" t="s">
        <v>36</v>
      </c>
      <c r="H4" s="291" t="s">
        <v>37</v>
      </c>
      <c r="I4" s="290" t="s">
        <v>36</v>
      </c>
      <c r="J4" s="290" t="s">
        <v>37</v>
      </c>
      <c r="K4" s="290" t="s">
        <v>36</v>
      </c>
      <c r="L4" s="290" t="s">
        <v>37</v>
      </c>
      <c r="M4" s="291" t="s">
        <v>36</v>
      </c>
      <c r="N4" s="291" t="s">
        <v>37</v>
      </c>
      <c r="O4" s="291" t="s">
        <v>36</v>
      </c>
      <c r="P4" s="291" t="s">
        <v>37</v>
      </c>
      <c r="Q4" s="290" t="s">
        <v>36</v>
      </c>
      <c r="R4" s="290" t="s">
        <v>37</v>
      </c>
      <c r="S4" s="290" t="s">
        <v>36</v>
      </c>
      <c r="T4" s="290" t="s">
        <v>37</v>
      </c>
      <c r="U4" s="291" t="s">
        <v>36</v>
      </c>
      <c r="V4" s="292" t="s">
        <v>37</v>
      </c>
    </row>
    <row r="5" spans="1:22">
      <c r="B5" s="617" t="s">
        <v>205</v>
      </c>
      <c r="C5" s="296" t="s">
        <v>264</v>
      </c>
      <c r="D5" s="296" t="s">
        <v>264</v>
      </c>
      <c r="E5" s="296" t="s">
        <v>264</v>
      </c>
      <c r="F5" s="296" t="s">
        <v>264</v>
      </c>
      <c r="G5" s="296">
        <v>15</v>
      </c>
      <c r="H5" s="296">
        <v>4</v>
      </c>
      <c r="I5" s="297">
        <v>5</v>
      </c>
      <c r="J5" s="297">
        <v>2</v>
      </c>
      <c r="K5" s="296" t="s">
        <v>286</v>
      </c>
      <c r="L5" s="296" t="s">
        <v>286</v>
      </c>
      <c r="M5" s="298">
        <v>4</v>
      </c>
      <c r="N5" s="298">
        <v>2</v>
      </c>
      <c r="O5" s="297">
        <v>2</v>
      </c>
      <c r="P5" s="297">
        <v>2</v>
      </c>
      <c r="Q5" s="297">
        <v>30</v>
      </c>
      <c r="R5" s="297">
        <v>11</v>
      </c>
      <c r="S5" s="296" t="s">
        <v>286</v>
      </c>
      <c r="T5" s="296" t="s">
        <v>286</v>
      </c>
      <c r="U5" s="296">
        <f>SUM(C5,E5,G5,I5,K5,M5,O5,Q5,S5)</f>
        <v>56</v>
      </c>
      <c r="V5" s="299">
        <f>SUM(D5,F5,H5,J5,L5,N5,P5,R5,T5)</f>
        <v>21</v>
      </c>
    </row>
    <row r="6" spans="1:22">
      <c r="B6" s="617"/>
      <c r="C6" s="630" t="s">
        <v>264</v>
      </c>
      <c r="D6" s="631"/>
      <c r="E6" s="630" t="s">
        <v>264</v>
      </c>
      <c r="F6" s="631"/>
      <c r="G6" s="630">
        <f t="shared" ref="G6" si="0">SUM(G5:H5)</f>
        <v>19</v>
      </c>
      <c r="H6" s="631"/>
      <c r="I6" s="630">
        <f t="shared" ref="I6" si="1">SUM(I5:J5)</f>
        <v>7</v>
      </c>
      <c r="J6" s="631"/>
      <c r="K6" s="630" t="s">
        <v>286</v>
      </c>
      <c r="L6" s="631"/>
      <c r="M6" s="634">
        <f>SUM(M5:N5)</f>
        <v>6</v>
      </c>
      <c r="N6" s="635"/>
      <c r="O6" s="636">
        <f>SUM(O5:P5)</f>
        <v>4</v>
      </c>
      <c r="P6" s="636"/>
      <c r="Q6" s="632">
        <f>SUM(Q5:R5)</f>
        <v>41</v>
      </c>
      <c r="R6" s="632"/>
      <c r="S6" s="630" t="s">
        <v>286</v>
      </c>
      <c r="T6" s="631"/>
      <c r="U6" s="632">
        <f>SUM(C6:T6)</f>
        <v>77</v>
      </c>
      <c r="V6" s="633"/>
    </row>
    <row r="7" spans="1:22">
      <c r="B7" s="617" t="s">
        <v>206</v>
      </c>
      <c r="C7" s="296" t="s">
        <v>264</v>
      </c>
      <c r="D7" s="296" t="s">
        <v>264</v>
      </c>
      <c r="E7" s="296" t="s">
        <v>264</v>
      </c>
      <c r="F7" s="296" t="s">
        <v>264</v>
      </c>
      <c r="G7" s="298">
        <v>14</v>
      </c>
      <c r="H7" s="298">
        <v>3</v>
      </c>
      <c r="I7" s="297">
        <v>6</v>
      </c>
      <c r="J7" s="297">
        <v>4</v>
      </c>
      <c r="K7" s="296" t="s">
        <v>286</v>
      </c>
      <c r="L7" s="296" t="s">
        <v>286</v>
      </c>
      <c r="M7" s="298">
        <v>7</v>
      </c>
      <c r="N7" s="298">
        <v>3</v>
      </c>
      <c r="O7" s="297">
        <v>5</v>
      </c>
      <c r="P7" s="297">
        <v>3</v>
      </c>
      <c r="Q7" s="297">
        <v>40</v>
      </c>
      <c r="R7" s="297">
        <v>19</v>
      </c>
      <c r="S7" s="296">
        <v>1</v>
      </c>
      <c r="T7" s="296" t="s">
        <v>286</v>
      </c>
      <c r="U7" s="298">
        <f>SUM(C7,E7,G7,I7,K7,M7,O7,Q7,S7)</f>
        <v>73</v>
      </c>
      <c r="V7" s="300">
        <f>SUM(D7,F7,H7,J7,L7,N7,P7,R7,T7)</f>
        <v>32</v>
      </c>
    </row>
    <row r="8" spans="1:22">
      <c r="B8" s="617"/>
      <c r="C8" s="630" t="s">
        <v>264</v>
      </c>
      <c r="D8" s="631"/>
      <c r="E8" s="630" t="s">
        <v>264</v>
      </c>
      <c r="F8" s="631"/>
      <c r="G8" s="634">
        <f>SUM(G7:H7)</f>
        <v>17</v>
      </c>
      <c r="H8" s="635"/>
      <c r="I8" s="630">
        <f>SUM(I7:J7)</f>
        <v>10</v>
      </c>
      <c r="J8" s="631"/>
      <c r="K8" s="630" t="s">
        <v>286</v>
      </c>
      <c r="L8" s="631"/>
      <c r="M8" s="634">
        <f>SUM(M7:N7)</f>
        <v>10</v>
      </c>
      <c r="N8" s="635"/>
      <c r="O8" s="636">
        <f>SUM(O7:P7)</f>
        <v>8</v>
      </c>
      <c r="P8" s="636"/>
      <c r="Q8" s="632">
        <f>SUM(Q7:R7)</f>
        <v>59</v>
      </c>
      <c r="R8" s="632"/>
      <c r="S8" s="632">
        <f>SUM(S7:T7)</f>
        <v>1</v>
      </c>
      <c r="T8" s="632"/>
      <c r="U8" s="636">
        <f>SUM(C8:T8)</f>
        <v>105</v>
      </c>
      <c r="V8" s="637"/>
    </row>
    <row r="9" spans="1:22">
      <c r="B9" s="617" t="s">
        <v>207</v>
      </c>
      <c r="C9" s="296" t="s">
        <v>264</v>
      </c>
      <c r="D9" s="296" t="s">
        <v>264</v>
      </c>
      <c r="E9" s="296" t="s">
        <v>264</v>
      </c>
      <c r="F9" s="296" t="s">
        <v>264</v>
      </c>
      <c r="G9" s="298">
        <v>19</v>
      </c>
      <c r="H9" s="298">
        <v>6</v>
      </c>
      <c r="I9" s="297">
        <v>18</v>
      </c>
      <c r="J9" s="297">
        <v>4</v>
      </c>
      <c r="K9" s="296" t="s">
        <v>286</v>
      </c>
      <c r="L9" s="296" t="s">
        <v>286</v>
      </c>
      <c r="M9" s="298">
        <v>5</v>
      </c>
      <c r="N9" s="298">
        <v>4</v>
      </c>
      <c r="O9" s="297">
        <v>20</v>
      </c>
      <c r="P9" s="297">
        <v>8</v>
      </c>
      <c r="Q9" s="297">
        <v>40</v>
      </c>
      <c r="R9" s="297">
        <v>29</v>
      </c>
      <c r="S9" s="296">
        <v>1</v>
      </c>
      <c r="T9" s="296">
        <v>1</v>
      </c>
      <c r="U9" s="298">
        <f>SUM(C9,E9,G9,I9,K9,M9,O9,Q9,S9)</f>
        <v>103</v>
      </c>
      <c r="V9" s="300">
        <f>SUM(D9,F9,H9,J9,L9,N9,P9,R9,T9)</f>
        <v>52</v>
      </c>
    </row>
    <row r="10" spans="1:22">
      <c r="B10" s="617"/>
      <c r="C10" s="630" t="s">
        <v>264</v>
      </c>
      <c r="D10" s="631"/>
      <c r="E10" s="630" t="s">
        <v>264</v>
      </c>
      <c r="F10" s="631"/>
      <c r="G10" s="634">
        <f>SUM(G9:H9)</f>
        <v>25</v>
      </c>
      <c r="H10" s="635"/>
      <c r="I10" s="630">
        <f>SUM(I9:J9)</f>
        <v>22</v>
      </c>
      <c r="J10" s="631"/>
      <c r="K10" s="630" t="s">
        <v>286</v>
      </c>
      <c r="L10" s="631"/>
      <c r="M10" s="634">
        <f>SUM(M9:N9)</f>
        <v>9</v>
      </c>
      <c r="N10" s="635"/>
      <c r="O10" s="636">
        <f>SUM(O9:P9)</f>
        <v>28</v>
      </c>
      <c r="P10" s="636"/>
      <c r="Q10" s="632">
        <f>SUM(Q9:R9)</f>
        <v>69</v>
      </c>
      <c r="R10" s="632"/>
      <c r="S10" s="632">
        <f>SUM(S9:T9)</f>
        <v>2</v>
      </c>
      <c r="T10" s="632"/>
      <c r="U10" s="636">
        <f>SUM(C10:T10)</f>
        <v>155</v>
      </c>
      <c r="V10" s="637"/>
    </row>
    <row r="11" spans="1:22">
      <c r="B11" s="617" t="s">
        <v>208</v>
      </c>
      <c r="C11" s="296" t="s">
        <v>264</v>
      </c>
      <c r="D11" s="296" t="s">
        <v>264</v>
      </c>
      <c r="E11" s="296" t="s">
        <v>264</v>
      </c>
      <c r="F11" s="296" t="s">
        <v>264</v>
      </c>
      <c r="G11" s="298">
        <v>20</v>
      </c>
      <c r="H11" s="298">
        <v>11</v>
      </c>
      <c r="I11" s="297">
        <v>18</v>
      </c>
      <c r="J11" s="297">
        <v>6</v>
      </c>
      <c r="K11" s="296" t="s">
        <v>286</v>
      </c>
      <c r="L11" s="296" t="s">
        <v>286</v>
      </c>
      <c r="M11" s="298">
        <v>8</v>
      </c>
      <c r="N11" s="298">
        <v>4</v>
      </c>
      <c r="O11" s="297">
        <v>18</v>
      </c>
      <c r="P11" s="297">
        <v>9</v>
      </c>
      <c r="Q11" s="297">
        <v>43</v>
      </c>
      <c r="R11" s="297">
        <v>36</v>
      </c>
      <c r="S11" s="296">
        <v>6</v>
      </c>
      <c r="T11" s="296">
        <v>1</v>
      </c>
      <c r="U11" s="298">
        <f>SUM(C11,E11,G11,I11,K11,M11,O11,Q11,S11)</f>
        <v>113</v>
      </c>
      <c r="V11" s="300">
        <f>SUM(D11,F11,H11,J11,L11,N11,P11,R11,T11)</f>
        <v>67</v>
      </c>
    </row>
    <row r="12" spans="1:22">
      <c r="B12" s="617"/>
      <c r="C12" s="630" t="s">
        <v>264</v>
      </c>
      <c r="D12" s="631"/>
      <c r="E12" s="630" t="s">
        <v>264</v>
      </c>
      <c r="F12" s="631"/>
      <c r="G12" s="634">
        <f>SUM(G11:H11)</f>
        <v>31</v>
      </c>
      <c r="H12" s="635"/>
      <c r="I12" s="630">
        <f>SUM(I11:J11)</f>
        <v>24</v>
      </c>
      <c r="J12" s="631"/>
      <c r="K12" s="630" t="s">
        <v>286</v>
      </c>
      <c r="L12" s="631"/>
      <c r="M12" s="634">
        <f>SUM(M11:N11)</f>
        <v>12</v>
      </c>
      <c r="N12" s="635"/>
      <c r="O12" s="636">
        <f>SUM(O11:P11)</f>
        <v>27</v>
      </c>
      <c r="P12" s="636"/>
      <c r="Q12" s="632">
        <f>SUM(Q11:R11)</f>
        <v>79</v>
      </c>
      <c r="R12" s="632"/>
      <c r="S12" s="632">
        <f>SUM(S11:T11)</f>
        <v>7</v>
      </c>
      <c r="T12" s="632"/>
      <c r="U12" s="636">
        <f>SUM(C12:T12)</f>
        <v>180</v>
      </c>
      <c r="V12" s="637"/>
    </row>
    <row r="13" spans="1:22">
      <c r="B13" s="617" t="s">
        <v>209</v>
      </c>
      <c r="C13" s="296" t="s">
        <v>264</v>
      </c>
      <c r="D13" s="296" t="s">
        <v>264</v>
      </c>
      <c r="E13" s="296" t="s">
        <v>264</v>
      </c>
      <c r="F13" s="296" t="s">
        <v>264</v>
      </c>
      <c r="G13" s="298">
        <v>1</v>
      </c>
      <c r="H13" s="298" t="s">
        <v>286</v>
      </c>
      <c r="I13" s="297">
        <v>5</v>
      </c>
      <c r="J13" s="297">
        <v>5</v>
      </c>
      <c r="K13" s="296" t="s">
        <v>286</v>
      </c>
      <c r="L13" s="296" t="s">
        <v>286</v>
      </c>
      <c r="M13" s="298">
        <v>4</v>
      </c>
      <c r="N13" s="298">
        <v>5</v>
      </c>
      <c r="O13" s="297">
        <v>59</v>
      </c>
      <c r="P13" s="297">
        <v>10</v>
      </c>
      <c r="Q13" s="297">
        <v>7</v>
      </c>
      <c r="R13" s="297">
        <v>2</v>
      </c>
      <c r="S13" s="296">
        <v>4</v>
      </c>
      <c r="T13" s="296" t="s">
        <v>286</v>
      </c>
      <c r="U13" s="298">
        <f>SUM(C13,E13,G13,I13,K13,M13,O13,Q13,S13)</f>
        <v>80</v>
      </c>
      <c r="V13" s="300">
        <f>SUM(D13,F13,H13,J13,L13,N13,P13,R13,T13)</f>
        <v>22</v>
      </c>
    </row>
    <row r="14" spans="1:22">
      <c r="B14" s="617"/>
      <c r="C14" s="630" t="s">
        <v>264</v>
      </c>
      <c r="D14" s="631"/>
      <c r="E14" s="630" t="s">
        <v>264</v>
      </c>
      <c r="F14" s="631"/>
      <c r="G14" s="634">
        <f>SUM(G13:H13)</f>
        <v>1</v>
      </c>
      <c r="H14" s="635"/>
      <c r="I14" s="630">
        <f>SUM(I13:J13)</f>
        <v>10</v>
      </c>
      <c r="J14" s="631"/>
      <c r="K14" s="630" t="s">
        <v>286</v>
      </c>
      <c r="L14" s="631"/>
      <c r="M14" s="634">
        <f>SUM(M13:N13)</f>
        <v>9</v>
      </c>
      <c r="N14" s="635"/>
      <c r="O14" s="636">
        <f>SUM(O13:P13)</f>
        <v>69</v>
      </c>
      <c r="P14" s="636"/>
      <c r="Q14" s="632">
        <f>SUM(Q13:R13)</f>
        <v>9</v>
      </c>
      <c r="R14" s="632"/>
      <c r="S14" s="632">
        <f>SUM(S13:T13)</f>
        <v>4</v>
      </c>
      <c r="T14" s="632"/>
      <c r="U14" s="636">
        <f>SUM(C14:T14)</f>
        <v>102</v>
      </c>
      <c r="V14" s="637"/>
    </row>
    <row r="15" spans="1:22">
      <c r="B15" s="617" t="s">
        <v>293</v>
      </c>
      <c r="C15" s="296" t="s">
        <v>264</v>
      </c>
      <c r="D15" s="296" t="s">
        <v>264</v>
      </c>
      <c r="E15" s="296" t="s">
        <v>264</v>
      </c>
      <c r="F15" s="296" t="s">
        <v>264</v>
      </c>
      <c r="G15" s="298">
        <f t="shared" ref="G15:J15" si="2">SUM(G5,G7,G9,G11,G13)</f>
        <v>69</v>
      </c>
      <c r="H15" s="298">
        <f t="shared" si="2"/>
        <v>24</v>
      </c>
      <c r="I15" s="296">
        <f t="shared" si="2"/>
        <v>52</v>
      </c>
      <c r="J15" s="296">
        <f t="shared" si="2"/>
        <v>21</v>
      </c>
      <c r="K15" s="296" t="s">
        <v>286</v>
      </c>
      <c r="L15" s="296" t="s">
        <v>286</v>
      </c>
      <c r="M15" s="298">
        <f t="shared" ref="M15:T15" si="3">SUM(M5,M7,M9,M11,M13)</f>
        <v>28</v>
      </c>
      <c r="N15" s="298">
        <f t="shared" si="3"/>
        <v>18</v>
      </c>
      <c r="O15" s="298">
        <f t="shared" si="3"/>
        <v>104</v>
      </c>
      <c r="P15" s="298">
        <f t="shared" si="3"/>
        <v>32</v>
      </c>
      <c r="Q15" s="296">
        <f t="shared" si="3"/>
        <v>160</v>
      </c>
      <c r="R15" s="296">
        <f t="shared" si="3"/>
        <v>97</v>
      </c>
      <c r="S15" s="296">
        <f t="shared" si="3"/>
        <v>12</v>
      </c>
      <c r="T15" s="296">
        <f t="shared" si="3"/>
        <v>2</v>
      </c>
      <c r="U15" s="298">
        <f>SUM(C15,E15,G15,I15,K15,M15,O15,Q15,S15)</f>
        <v>425</v>
      </c>
      <c r="V15" s="300">
        <f>SUM(D15,F15,H15,J15,L15,N15,P15,R15,T15)</f>
        <v>194</v>
      </c>
    </row>
    <row r="16" spans="1:22" ht="15" thickBot="1">
      <c r="B16" s="626"/>
      <c r="C16" s="638" t="s">
        <v>264</v>
      </c>
      <c r="D16" s="639"/>
      <c r="E16" s="638" t="s">
        <v>264</v>
      </c>
      <c r="F16" s="639"/>
      <c r="G16" s="640">
        <f>SUM(G15:H15)</f>
        <v>93</v>
      </c>
      <c r="H16" s="641"/>
      <c r="I16" s="638">
        <f>SUM(I15:J15)</f>
        <v>73</v>
      </c>
      <c r="J16" s="639"/>
      <c r="K16" s="638" t="s">
        <v>286</v>
      </c>
      <c r="L16" s="639"/>
      <c r="M16" s="640">
        <f>SUM(M15:N15)</f>
        <v>46</v>
      </c>
      <c r="N16" s="641"/>
      <c r="O16" s="642">
        <f>SUM(O15:P15)</f>
        <v>136</v>
      </c>
      <c r="P16" s="642"/>
      <c r="Q16" s="643">
        <f>SUM(Q15:R15)</f>
        <v>257</v>
      </c>
      <c r="R16" s="643"/>
      <c r="S16" s="643">
        <f>SUM(S15:T15)</f>
        <v>14</v>
      </c>
      <c r="T16" s="643"/>
      <c r="U16" s="642">
        <f>SUM(C16:T16)</f>
        <v>619</v>
      </c>
      <c r="V16" s="644"/>
    </row>
  </sheetData>
  <mergeCells count="77">
    <mergeCell ref="S16:T16"/>
    <mergeCell ref="U16:V16"/>
    <mergeCell ref="B15:B16"/>
    <mergeCell ref="C16:D16"/>
    <mergeCell ref="E16:F16"/>
    <mergeCell ref="G16:H16"/>
    <mergeCell ref="I16:J16"/>
    <mergeCell ref="K16:L16"/>
    <mergeCell ref="K14:L14"/>
    <mergeCell ref="M14:N14"/>
    <mergeCell ref="O14:P14"/>
    <mergeCell ref="Q14:R14"/>
    <mergeCell ref="M16:N16"/>
    <mergeCell ref="O16:P16"/>
    <mergeCell ref="Q16:R16"/>
    <mergeCell ref="S14:T14"/>
    <mergeCell ref="U14:V14"/>
    <mergeCell ref="M12:N12"/>
    <mergeCell ref="O12:P12"/>
    <mergeCell ref="Q12:R12"/>
    <mergeCell ref="S12:T12"/>
    <mergeCell ref="U12:V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2:L12"/>
    <mergeCell ref="K10:L10"/>
    <mergeCell ref="M10:N10"/>
    <mergeCell ref="O10:P10"/>
    <mergeCell ref="Q10:R10"/>
    <mergeCell ref="S10:T10"/>
    <mergeCell ref="U10:V10"/>
    <mergeCell ref="M8:N8"/>
    <mergeCell ref="O8:P8"/>
    <mergeCell ref="Q8:R8"/>
    <mergeCell ref="S8:T8"/>
    <mergeCell ref="U8:V8"/>
    <mergeCell ref="B9:B10"/>
    <mergeCell ref="C10:D10"/>
    <mergeCell ref="E10:F10"/>
    <mergeCell ref="G10:H10"/>
    <mergeCell ref="I10:J10"/>
    <mergeCell ref="B7:B8"/>
    <mergeCell ref="C8:D8"/>
    <mergeCell ref="E8:F8"/>
    <mergeCell ref="G8:H8"/>
    <mergeCell ref="I8:J8"/>
    <mergeCell ref="K8:L8"/>
    <mergeCell ref="K6:L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U3:V3"/>
    <mergeCell ref="B5:B6"/>
    <mergeCell ref="C6:D6"/>
    <mergeCell ref="E6:F6"/>
    <mergeCell ref="G6:H6"/>
    <mergeCell ref="I6:J6"/>
    <mergeCell ref="K3:L3"/>
    <mergeCell ref="B3:B4"/>
    <mergeCell ref="C3:D3"/>
    <mergeCell ref="E3:F3"/>
    <mergeCell ref="G3:H3"/>
    <mergeCell ref="I3:J3"/>
  </mergeCells>
  <pageMargins left="0.7" right="0.7" top="0.75" bottom="0.75" header="0.3" footer="0.3"/>
  <pageSetup orientation="portrait" horizontalDpi="4294967294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"/>
  <sheetViews>
    <sheetView workbookViewId="0">
      <selection activeCell="G11" sqref="G11"/>
    </sheetView>
  </sheetViews>
  <sheetFormatPr defaultColWidth="9.07421875" defaultRowHeight="14.6"/>
  <cols>
    <col min="1" max="1" width="9.07421875" style="55"/>
    <col min="2" max="2" width="10.69140625" style="55" customWidth="1"/>
    <col min="3" max="20" width="5.69140625" style="55" customWidth="1"/>
    <col min="21" max="16384" width="9.07421875" style="55"/>
  </cols>
  <sheetData>
    <row r="1" spans="1:20">
      <c r="A1" s="127"/>
    </row>
    <row r="2" spans="1:20" ht="15" thickBot="1">
      <c r="B2" s="202" t="s">
        <v>301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</row>
    <row r="3" spans="1:20">
      <c r="B3" s="650" t="s">
        <v>292</v>
      </c>
      <c r="C3" s="595" t="str">
        <f>'Table 4.3'!C3</f>
        <v>ANG</v>
      </c>
      <c r="D3" s="595"/>
      <c r="E3" s="595" t="str">
        <f>'Table 4.3'!E3</f>
        <v>A&amp;B</v>
      </c>
      <c r="F3" s="595"/>
      <c r="G3" s="595" t="str">
        <f>'Table 4.3'!G3</f>
        <v>DOM</v>
      </c>
      <c r="H3" s="595"/>
      <c r="I3" s="595" t="str">
        <f>'Table 4.3'!I3</f>
        <v>GRD</v>
      </c>
      <c r="J3" s="595"/>
      <c r="K3" s="595" t="str">
        <f>'Table 4.3'!K3</f>
        <v>MON</v>
      </c>
      <c r="L3" s="595"/>
      <c r="M3" s="595" t="str">
        <f>'Table 4.3'!M3</f>
        <v>SKN</v>
      </c>
      <c r="N3" s="595"/>
      <c r="O3" s="595" t="str">
        <f>'Table 4.3'!O3</f>
        <v>SLU</v>
      </c>
      <c r="P3" s="595"/>
      <c r="Q3" s="595" t="str">
        <f>'Table 4.3'!Q3</f>
        <v>SVG</v>
      </c>
      <c r="R3" s="595"/>
      <c r="S3" s="596" t="str">
        <f>'Table 4.3'!S3</f>
        <v>VI</v>
      </c>
      <c r="T3" s="597"/>
    </row>
    <row r="4" spans="1:20">
      <c r="B4" s="651"/>
      <c r="C4" s="301" t="s">
        <v>36</v>
      </c>
      <c r="D4" s="301" t="s">
        <v>37</v>
      </c>
      <c r="E4" s="301" t="s">
        <v>36</v>
      </c>
      <c r="F4" s="301" t="s">
        <v>37</v>
      </c>
      <c r="G4" s="209" t="s">
        <v>36</v>
      </c>
      <c r="H4" s="209" t="s">
        <v>37</v>
      </c>
      <c r="I4" s="301" t="s">
        <v>36</v>
      </c>
      <c r="J4" s="301" t="s">
        <v>37</v>
      </c>
      <c r="K4" s="209" t="s">
        <v>36</v>
      </c>
      <c r="L4" s="209" t="s">
        <v>37</v>
      </c>
      <c r="M4" s="301" t="s">
        <v>36</v>
      </c>
      <c r="N4" s="301" t="s">
        <v>37</v>
      </c>
      <c r="O4" s="209" t="s">
        <v>36</v>
      </c>
      <c r="P4" s="209" t="s">
        <v>37</v>
      </c>
      <c r="Q4" s="301" t="s">
        <v>36</v>
      </c>
      <c r="R4" s="301" t="s">
        <v>37</v>
      </c>
      <c r="S4" s="301" t="s">
        <v>36</v>
      </c>
      <c r="T4" s="302" t="s">
        <v>37</v>
      </c>
    </row>
    <row r="5" spans="1:20">
      <c r="B5" s="645" t="s">
        <v>133</v>
      </c>
      <c r="C5" s="303" t="s">
        <v>264</v>
      </c>
      <c r="D5" s="303" t="s">
        <v>264</v>
      </c>
      <c r="E5" s="303" t="s">
        <v>264</v>
      </c>
      <c r="F5" s="303" t="s">
        <v>264</v>
      </c>
      <c r="G5" s="304" t="s">
        <v>286</v>
      </c>
      <c r="H5" s="304" t="s">
        <v>286</v>
      </c>
      <c r="I5" s="304" t="s">
        <v>286</v>
      </c>
      <c r="J5" s="304" t="s">
        <v>286</v>
      </c>
      <c r="K5" s="303" t="s">
        <v>264</v>
      </c>
      <c r="L5" s="303" t="s">
        <v>264</v>
      </c>
      <c r="M5" s="303">
        <v>0.2770083102493075</v>
      </c>
      <c r="N5" s="304" t="s">
        <v>286</v>
      </c>
      <c r="O5" s="304" t="s">
        <v>286</v>
      </c>
      <c r="P5" s="304" t="s">
        <v>286</v>
      </c>
      <c r="Q5" s="303">
        <v>0.22197558268590456</v>
      </c>
      <c r="R5" s="303">
        <v>0.10741138560687433</v>
      </c>
      <c r="S5" s="304" t="s">
        <v>286</v>
      </c>
      <c r="T5" s="304" t="s">
        <v>286</v>
      </c>
    </row>
    <row r="6" spans="1:20">
      <c r="B6" s="645"/>
      <c r="C6" s="646" t="s">
        <v>264</v>
      </c>
      <c r="D6" s="647"/>
      <c r="E6" s="646" t="s">
        <v>264</v>
      </c>
      <c r="F6" s="647"/>
      <c r="G6" s="648" t="s">
        <v>286</v>
      </c>
      <c r="H6" s="649"/>
      <c r="I6" s="648" t="s">
        <v>286</v>
      </c>
      <c r="J6" s="649"/>
      <c r="K6" s="646" t="s">
        <v>264</v>
      </c>
      <c r="L6" s="647"/>
      <c r="M6" s="646">
        <v>0.13458950201884254</v>
      </c>
      <c r="N6" s="647"/>
      <c r="O6" s="648" t="s">
        <v>286</v>
      </c>
      <c r="P6" s="649"/>
      <c r="Q6" s="646">
        <v>0.16375545851528384</v>
      </c>
      <c r="R6" s="647"/>
      <c r="S6" s="648" t="s">
        <v>286</v>
      </c>
      <c r="T6" s="649"/>
    </row>
    <row r="7" spans="1:20">
      <c r="B7" s="645" t="s">
        <v>134</v>
      </c>
      <c r="C7" s="303" t="s">
        <v>264</v>
      </c>
      <c r="D7" s="303" t="s">
        <v>264</v>
      </c>
      <c r="E7" s="303" t="s">
        <v>264</v>
      </c>
      <c r="F7" s="303" t="s">
        <v>264</v>
      </c>
      <c r="G7" s="304" t="s">
        <v>286</v>
      </c>
      <c r="H7" s="304" t="s">
        <v>286</v>
      </c>
      <c r="I7" s="304" t="s">
        <v>286</v>
      </c>
      <c r="J7" s="304" t="s">
        <v>286</v>
      </c>
      <c r="K7" s="303" t="s">
        <v>264</v>
      </c>
      <c r="L7" s="303" t="s">
        <v>264</v>
      </c>
      <c r="M7" s="303">
        <v>0.28328611898016998</v>
      </c>
      <c r="N7" s="304" t="s">
        <v>286</v>
      </c>
      <c r="O7" s="305">
        <v>9.0991810737033663E-2</v>
      </c>
      <c r="P7" s="304" t="s">
        <v>286</v>
      </c>
      <c r="Q7" s="303">
        <v>0.10309278350515465</v>
      </c>
      <c r="R7" s="303">
        <v>0.10121457489878542</v>
      </c>
      <c r="S7" s="304" t="s">
        <v>286</v>
      </c>
      <c r="T7" s="304" t="s">
        <v>286</v>
      </c>
    </row>
    <row r="8" spans="1:20">
      <c r="B8" s="645"/>
      <c r="C8" s="646" t="s">
        <v>264</v>
      </c>
      <c r="D8" s="647"/>
      <c r="E8" s="646" t="s">
        <v>264</v>
      </c>
      <c r="F8" s="647"/>
      <c r="G8" s="648" t="s">
        <v>286</v>
      </c>
      <c r="H8" s="649"/>
      <c r="I8" s="648" t="s">
        <v>286</v>
      </c>
      <c r="J8" s="649"/>
      <c r="K8" s="646" t="s">
        <v>264</v>
      </c>
      <c r="L8" s="647"/>
      <c r="M8" s="646">
        <v>0.14577259475218657</v>
      </c>
      <c r="N8" s="647"/>
      <c r="O8" s="646">
        <v>4.504504504504505E-2</v>
      </c>
      <c r="P8" s="647"/>
      <c r="Q8" s="646">
        <v>0.10214504596527069</v>
      </c>
      <c r="R8" s="647"/>
      <c r="S8" s="648" t="s">
        <v>286</v>
      </c>
      <c r="T8" s="649"/>
    </row>
    <row r="9" spans="1:20">
      <c r="B9" s="645" t="s">
        <v>135</v>
      </c>
      <c r="C9" s="303" t="s">
        <v>264</v>
      </c>
      <c r="D9" s="303" t="s">
        <v>264</v>
      </c>
      <c r="E9" s="303" t="s">
        <v>264</v>
      </c>
      <c r="F9" s="303" t="s">
        <v>264</v>
      </c>
      <c r="G9" s="304" t="s">
        <v>286</v>
      </c>
      <c r="H9" s="304" t="s">
        <v>286</v>
      </c>
      <c r="I9" s="304" t="s">
        <v>286</v>
      </c>
      <c r="J9" s="304" t="s">
        <v>286</v>
      </c>
      <c r="K9" s="303" t="s">
        <v>264</v>
      </c>
      <c r="L9" s="303" t="s">
        <v>264</v>
      </c>
      <c r="M9" s="303">
        <v>1.2626262626262625</v>
      </c>
      <c r="N9" s="303">
        <v>0.58309037900874627</v>
      </c>
      <c r="O9" s="305">
        <v>9.4876660341555979E-2</v>
      </c>
      <c r="P9" s="305">
        <v>0</v>
      </c>
      <c r="Q9" s="303">
        <v>0.33076074972436603</v>
      </c>
      <c r="R9" s="303" t="s">
        <v>286</v>
      </c>
      <c r="S9" s="303">
        <v>0.56818181818181823</v>
      </c>
      <c r="T9" s="304" t="s">
        <v>286</v>
      </c>
    </row>
    <row r="10" spans="1:20">
      <c r="B10" s="645"/>
      <c r="C10" s="646" t="s">
        <v>264</v>
      </c>
      <c r="D10" s="647"/>
      <c r="E10" s="646" t="s">
        <v>264</v>
      </c>
      <c r="F10" s="647"/>
      <c r="G10" s="648" t="s">
        <v>286</v>
      </c>
      <c r="H10" s="649"/>
      <c r="I10" s="648" t="s">
        <v>286</v>
      </c>
      <c r="J10" s="649"/>
      <c r="K10" s="646" t="s">
        <v>264</v>
      </c>
      <c r="L10" s="647"/>
      <c r="M10" s="646">
        <v>0.94722598105548039</v>
      </c>
      <c r="N10" s="647"/>
      <c r="O10" s="646">
        <v>4.6446818392940084E-2</v>
      </c>
      <c r="P10" s="647"/>
      <c r="Q10" s="646">
        <v>0.17113519680547631</v>
      </c>
      <c r="R10" s="647"/>
      <c r="S10" s="646">
        <v>0.2770083102493075</v>
      </c>
      <c r="T10" s="652"/>
    </row>
    <row r="11" spans="1:20">
      <c r="B11" s="645" t="s">
        <v>136</v>
      </c>
      <c r="C11" s="303" t="s">
        <v>264</v>
      </c>
      <c r="D11" s="303" t="s">
        <v>264</v>
      </c>
      <c r="E11" s="303" t="s">
        <v>264</v>
      </c>
      <c r="F11" s="303" t="s">
        <v>264</v>
      </c>
      <c r="G11" s="304" t="s">
        <v>286</v>
      </c>
      <c r="H11" s="304" t="s">
        <v>286</v>
      </c>
      <c r="I11" s="304" t="s">
        <v>286</v>
      </c>
      <c r="J11" s="304" t="s">
        <v>286</v>
      </c>
      <c r="K11" s="303" t="s">
        <v>264</v>
      </c>
      <c r="L11" s="303" t="s">
        <v>264</v>
      </c>
      <c r="M11" s="304" t="s">
        <v>286</v>
      </c>
      <c r="N11" s="304" t="s">
        <v>286</v>
      </c>
      <c r="O11" s="305">
        <v>0.18484288354898337</v>
      </c>
      <c r="P11" s="305">
        <v>0.19011406844106465</v>
      </c>
      <c r="Q11" s="303">
        <v>0.10362694300518134</v>
      </c>
      <c r="R11" s="303" t="s">
        <v>286</v>
      </c>
      <c r="S11" s="304" t="s">
        <v>286</v>
      </c>
      <c r="T11" s="304" t="s">
        <v>286</v>
      </c>
    </row>
    <row r="12" spans="1:20">
      <c r="B12" s="645"/>
      <c r="C12" s="646" t="s">
        <v>264</v>
      </c>
      <c r="D12" s="647"/>
      <c r="E12" s="646" t="s">
        <v>264</v>
      </c>
      <c r="F12" s="647"/>
      <c r="G12" s="648" t="s">
        <v>286</v>
      </c>
      <c r="H12" s="649"/>
      <c r="I12" s="648" t="s">
        <v>286</v>
      </c>
      <c r="J12" s="649"/>
      <c r="K12" s="646" t="s">
        <v>264</v>
      </c>
      <c r="L12" s="647"/>
      <c r="M12" s="648" t="s">
        <v>286</v>
      </c>
      <c r="N12" s="649"/>
      <c r="O12" s="646">
        <v>0.18744142455482662</v>
      </c>
      <c r="P12" s="647"/>
      <c r="Q12" s="646">
        <v>5.3792361484669177E-2</v>
      </c>
      <c r="R12" s="647"/>
      <c r="S12" s="648" t="s">
        <v>286</v>
      </c>
      <c r="T12" s="649"/>
    </row>
    <row r="13" spans="1:20">
      <c r="B13" s="645" t="s">
        <v>137</v>
      </c>
      <c r="C13" s="303" t="s">
        <v>264</v>
      </c>
      <c r="D13" s="303" t="s">
        <v>264</v>
      </c>
      <c r="E13" s="303" t="s">
        <v>264</v>
      </c>
      <c r="F13" s="303" t="s">
        <v>264</v>
      </c>
      <c r="G13" s="304" t="s">
        <v>286</v>
      </c>
      <c r="H13" s="304" t="s">
        <v>286</v>
      </c>
      <c r="I13" s="304" t="s">
        <v>286</v>
      </c>
      <c r="J13" s="303">
        <v>0.13404825737265416</v>
      </c>
      <c r="K13" s="303" t="s">
        <v>264</v>
      </c>
      <c r="L13" s="303" t="s">
        <v>264</v>
      </c>
      <c r="M13" s="303">
        <v>0.78125</v>
      </c>
      <c r="N13" s="304" t="s">
        <v>286</v>
      </c>
      <c r="O13" s="305">
        <v>0.38834951456310679</v>
      </c>
      <c r="P13" s="305">
        <v>9.4966761633428307E-2</v>
      </c>
      <c r="Q13" s="303">
        <v>0.11049723756906077</v>
      </c>
      <c r="R13" s="303">
        <v>0.11402508551881414</v>
      </c>
      <c r="S13" s="304" t="s">
        <v>286</v>
      </c>
      <c r="T13" s="304" t="s">
        <v>286</v>
      </c>
    </row>
    <row r="14" spans="1:20">
      <c r="B14" s="645"/>
      <c r="C14" s="646" t="s">
        <v>264</v>
      </c>
      <c r="D14" s="647"/>
      <c r="E14" s="646" t="s">
        <v>264</v>
      </c>
      <c r="F14" s="647"/>
      <c r="G14" s="648" t="s">
        <v>286</v>
      </c>
      <c r="H14" s="649"/>
      <c r="I14" s="646">
        <v>6.0901339829476243E-2</v>
      </c>
      <c r="J14" s="647"/>
      <c r="K14" s="646" t="s">
        <v>264</v>
      </c>
      <c r="L14" s="647"/>
      <c r="M14" s="646">
        <v>0.41039671682626538</v>
      </c>
      <c r="N14" s="647"/>
      <c r="O14" s="646">
        <v>0.24003840614498323</v>
      </c>
      <c r="P14" s="647"/>
      <c r="Q14" s="646">
        <v>0.1122334455667789</v>
      </c>
      <c r="R14" s="647"/>
      <c r="S14" s="648" t="s">
        <v>286</v>
      </c>
      <c r="T14" s="649"/>
    </row>
    <row r="15" spans="1:20">
      <c r="B15" s="645" t="s">
        <v>138</v>
      </c>
      <c r="C15" s="303" t="s">
        <v>264</v>
      </c>
      <c r="D15" s="303" t="s">
        <v>264</v>
      </c>
      <c r="E15" s="303" t="s">
        <v>264</v>
      </c>
      <c r="F15" s="303" t="s">
        <v>264</v>
      </c>
      <c r="G15" s="304" t="s">
        <v>286</v>
      </c>
      <c r="H15" s="304" t="s">
        <v>286</v>
      </c>
      <c r="I15" s="304" t="s">
        <v>286</v>
      </c>
      <c r="J15" s="304" t="s">
        <v>286</v>
      </c>
      <c r="K15" s="303" t="s">
        <v>264</v>
      </c>
      <c r="L15" s="303" t="s">
        <v>264</v>
      </c>
      <c r="M15" s="303">
        <v>1.1547344110854503</v>
      </c>
      <c r="N15" s="303">
        <v>0.71258907363420432</v>
      </c>
      <c r="O15" s="305">
        <v>8.9285714285714288E-2</v>
      </c>
      <c r="P15" s="305">
        <v>0</v>
      </c>
      <c r="Q15" s="303">
        <v>0.10810810810810811</v>
      </c>
      <c r="R15" s="303">
        <v>0.23364485981308411</v>
      </c>
      <c r="S15" s="304" t="s">
        <v>286</v>
      </c>
      <c r="T15" s="304" t="s">
        <v>286</v>
      </c>
    </row>
    <row r="16" spans="1:20">
      <c r="B16" s="645"/>
      <c r="C16" s="646" t="s">
        <v>264</v>
      </c>
      <c r="D16" s="647"/>
      <c r="E16" s="646" t="s">
        <v>264</v>
      </c>
      <c r="F16" s="647"/>
      <c r="G16" s="648" t="s">
        <v>286</v>
      </c>
      <c r="H16" s="649"/>
      <c r="I16" s="648" t="s">
        <v>286</v>
      </c>
      <c r="J16" s="649"/>
      <c r="K16" s="646" t="s">
        <v>264</v>
      </c>
      <c r="L16" s="647"/>
      <c r="M16" s="646">
        <v>0.93676814988290402</v>
      </c>
      <c r="N16" s="647"/>
      <c r="O16" s="646">
        <v>4.5167118337850046E-2</v>
      </c>
      <c r="P16" s="647"/>
      <c r="Q16" s="646">
        <v>0.16844469399213927</v>
      </c>
      <c r="R16" s="647"/>
      <c r="S16" s="648" t="s">
        <v>286</v>
      </c>
      <c r="T16" s="649"/>
    </row>
    <row r="17" spans="2:23">
      <c r="B17" s="645" t="s">
        <v>139</v>
      </c>
      <c r="C17" s="303" t="s">
        <v>264</v>
      </c>
      <c r="D17" s="303" t="s">
        <v>264</v>
      </c>
      <c r="E17" s="303" t="s">
        <v>264</v>
      </c>
      <c r="F17" s="303" t="s">
        <v>264</v>
      </c>
      <c r="G17" s="305">
        <v>0.21691973969631234</v>
      </c>
      <c r="H17" s="304" t="s">
        <v>286</v>
      </c>
      <c r="I17" s="303">
        <v>0.31446540880503149</v>
      </c>
      <c r="J17" s="303">
        <v>0.25284450063211122</v>
      </c>
      <c r="K17" s="303" t="s">
        <v>264</v>
      </c>
      <c r="L17" s="303" t="s">
        <v>264</v>
      </c>
      <c r="M17" s="304" t="s">
        <v>286</v>
      </c>
      <c r="N17" s="304" t="s">
        <v>286</v>
      </c>
      <c r="O17" s="304" t="s">
        <v>286</v>
      </c>
      <c r="P17" s="305">
        <v>8.8183421516754845E-2</v>
      </c>
      <c r="Q17" s="303">
        <v>0.10427528675703858</v>
      </c>
      <c r="R17" s="303">
        <v>0.10626992561105207</v>
      </c>
      <c r="S17" s="304" t="s">
        <v>286</v>
      </c>
      <c r="T17" s="304" t="s">
        <v>286</v>
      </c>
    </row>
    <row r="18" spans="2:23">
      <c r="B18" s="645"/>
      <c r="C18" s="646" t="s">
        <v>264</v>
      </c>
      <c r="D18" s="647"/>
      <c r="E18" s="646" t="s">
        <v>264</v>
      </c>
      <c r="F18" s="647"/>
      <c r="G18" s="646">
        <v>0.117096018735363</v>
      </c>
      <c r="H18" s="647"/>
      <c r="I18" s="646">
        <v>0.28653295128939832</v>
      </c>
      <c r="J18" s="647"/>
      <c r="K18" s="646" t="s">
        <v>264</v>
      </c>
      <c r="L18" s="647"/>
      <c r="M18" s="648" t="s">
        <v>286</v>
      </c>
      <c r="N18" s="649"/>
      <c r="O18" s="646">
        <v>4.5004500450045004E-2</v>
      </c>
      <c r="P18" s="647"/>
      <c r="Q18" s="646">
        <v>0.10526315789473684</v>
      </c>
      <c r="R18" s="647"/>
      <c r="S18" s="648" t="s">
        <v>286</v>
      </c>
      <c r="T18" s="649"/>
    </row>
    <row r="19" spans="2:23">
      <c r="B19" s="645" t="s">
        <v>287</v>
      </c>
      <c r="C19" s="303" t="s">
        <v>264</v>
      </c>
      <c r="D19" s="303" t="s">
        <v>264</v>
      </c>
      <c r="E19" s="303" t="s">
        <v>264</v>
      </c>
      <c r="F19" s="303" t="s">
        <v>264</v>
      </c>
      <c r="G19" s="305">
        <v>3.0740854595757761E-2</v>
      </c>
      <c r="H19" s="304" t="s">
        <v>286</v>
      </c>
      <c r="I19" s="303">
        <v>4.9132001310186697E-2</v>
      </c>
      <c r="J19" s="303">
        <v>7.3515897812902048E-2</v>
      </c>
      <c r="K19" s="303" t="s">
        <v>264</v>
      </c>
      <c r="L19" s="303" t="s">
        <v>264</v>
      </c>
      <c r="M19" s="303">
        <v>0.55949272659455429</v>
      </c>
      <c r="N19" s="303">
        <v>0.19538882375928096</v>
      </c>
      <c r="O19" s="305">
        <v>0.11641443538998836</v>
      </c>
      <c r="P19" s="305">
        <v>5.1907604464053986E-2</v>
      </c>
      <c r="Q19" s="303">
        <v>0.15309246785058175</v>
      </c>
      <c r="R19" s="303">
        <v>9.4741828517290391E-2</v>
      </c>
      <c r="S19" s="303">
        <v>7.1428571428571425E-2</v>
      </c>
      <c r="T19" s="304" t="s">
        <v>286</v>
      </c>
    </row>
    <row r="20" spans="2:23" ht="15" thickBot="1">
      <c r="B20" s="655"/>
      <c r="C20" s="653" t="s">
        <v>264</v>
      </c>
      <c r="D20" s="654"/>
      <c r="E20" s="653" t="s">
        <v>264</v>
      </c>
      <c r="F20" s="654"/>
      <c r="G20" s="653">
        <v>1.6168148746968473E-2</v>
      </c>
      <c r="H20" s="654"/>
      <c r="I20" s="653">
        <v>6.0621806529834586E-2</v>
      </c>
      <c r="J20" s="654"/>
      <c r="K20" s="653" t="s">
        <v>264</v>
      </c>
      <c r="L20" s="654"/>
      <c r="M20" s="653">
        <v>0.38167938931297712</v>
      </c>
      <c r="N20" s="654"/>
      <c r="O20" s="653">
        <v>8.4213253870570701E-2</v>
      </c>
      <c r="P20" s="654"/>
      <c r="Q20" s="653">
        <v>0.12436844150796734</v>
      </c>
      <c r="R20" s="654"/>
      <c r="S20" s="653">
        <v>3.6832412523020261E-2</v>
      </c>
      <c r="T20" s="656"/>
    </row>
    <row r="21" spans="2:23">
      <c r="B21" s="306"/>
    </row>
    <row r="31" spans="2:23">
      <c r="W31" s="55" t="s">
        <v>295</v>
      </c>
    </row>
  </sheetData>
  <mergeCells count="90">
    <mergeCell ref="B19:B20"/>
    <mergeCell ref="C20:D20"/>
    <mergeCell ref="E20:F20"/>
    <mergeCell ref="G20:H20"/>
    <mergeCell ref="I20:J20"/>
    <mergeCell ref="K20:L20"/>
    <mergeCell ref="M16:N16"/>
    <mergeCell ref="O16:P16"/>
    <mergeCell ref="Q16:R16"/>
    <mergeCell ref="S16:T16"/>
    <mergeCell ref="K18:L18"/>
    <mergeCell ref="M20:N20"/>
    <mergeCell ref="O20:P20"/>
    <mergeCell ref="Q20:R20"/>
    <mergeCell ref="S20:T20"/>
    <mergeCell ref="M18:N18"/>
    <mergeCell ref="O18:P18"/>
    <mergeCell ref="Q18:R18"/>
    <mergeCell ref="S18:T18"/>
    <mergeCell ref="K16:L16"/>
    <mergeCell ref="B17:B18"/>
    <mergeCell ref="C18:D18"/>
    <mergeCell ref="E18:F18"/>
    <mergeCell ref="G18:H18"/>
    <mergeCell ref="I18:J18"/>
    <mergeCell ref="B15:B16"/>
    <mergeCell ref="C16:D16"/>
    <mergeCell ref="E16:F16"/>
    <mergeCell ref="G16:H16"/>
    <mergeCell ref="I16:J16"/>
    <mergeCell ref="K14:L14"/>
    <mergeCell ref="M14:N14"/>
    <mergeCell ref="O14:P14"/>
    <mergeCell ref="Q14:R14"/>
    <mergeCell ref="S14:T14"/>
    <mergeCell ref="B13:B14"/>
    <mergeCell ref="C14:D14"/>
    <mergeCell ref="E14:F14"/>
    <mergeCell ref="G14:H14"/>
    <mergeCell ref="I14:J14"/>
    <mergeCell ref="K12:L12"/>
    <mergeCell ref="M12:N12"/>
    <mergeCell ref="O12:P12"/>
    <mergeCell ref="Q12:R12"/>
    <mergeCell ref="S12:T12"/>
    <mergeCell ref="B11:B12"/>
    <mergeCell ref="C12:D12"/>
    <mergeCell ref="E12:F12"/>
    <mergeCell ref="G12:H12"/>
    <mergeCell ref="I12:J12"/>
    <mergeCell ref="K10:L10"/>
    <mergeCell ref="M10:N10"/>
    <mergeCell ref="O10:P10"/>
    <mergeCell ref="Q10:R10"/>
    <mergeCell ref="S10:T10"/>
    <mergeCell ref="B9:B10"/>
    <mergeCell ref="C10:D10"/>
    <mergeCell ref="E10:F10"/>
    <mergeCell ref="G10:H10"/>
    <mergeCell ref="I10:J10"/>
    <mergeCell ref="M6:N6"/>
    <mergeCell ref="O6:P6"/>
    <mergeCell ref="Q6:R6"/>
    <mergeCell ref="S6:T6"/>
    <mergeCell ref="B7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M3:N3"/>
    <mergeCell ref="O3:P3"/>
    <mergeCell ref="Q3:R3"/>
    <mergeCell ref="S3:T3"/>
    <mergeCell ref="B5:B6"/>
    <mergeCell ref="C6:D6"/>
    <mergeCell ref="E6:F6"/>
    <mergeCell ref="G6:H6"/>
    <mergeCell ref="I6:J6"/>
    <mergeCell ref="K6:L6"/>
    <mergeCell ref="B3:B4"/>
    <mergeCell ref="C3:D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"/>
  <sheetViews>
    <sheetView zoomScaleNormal="100" workbookViewId="0">
      <selection activeCell="G11" sqref="G11"/>
    </sheetView>
  </sheetViews>
  <sheetFormatPr defaultColWidth="9.07421875" defaultRowHeight="14.6"/>
  <cols>
    <col min="1" max="2" width="9.07421875" style="55"/>
    <col min="3" max="20" width="5.69140625" style="55" customWidth="1"/>
    <col min="21" max="16384" width="9.07421875" style="55"/>
  </cols>
  <sheetData>
    <row r="1" spans="1:20">
      <c r="A1" s="127"/>
    </row>
    <row r="2" spans="1:20" ht="15" thickBot="1">
      <c r="B2" s="202" t="s">
        <v>302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</row>
    <row r="3" spans="1:20">
      <c r="B3" s="657" t="s">
        <v>289</v>
      </c>
      <c r="C3" s="595" t="str">
        <f>'Table 4.3'!C3</f>
        <v>ANG</v>
      </c>
      <c r="D3" s="595"/>
      <c r="E3" s="595" t="str">
        <f>'Table 4.3'!E3</f>
        <v>A&amp;B</v>
      </c>
      <c r="F3" s="595"/>
      <c r="G3" s="595" t="str">
        <f>'Table 4.3'!G3</f>
        <v>DOM</v>
      </c>
      <c r="H3" s="595"/>
      <c r="I3" s="595" t="str">
        <f>'Table 4.3'!I3</f>
        <v>GRD</v>
      </c>
      <c r="J3" s="595"/>
      <c r="K3" s="595" t="str">
        <f>'Table 4.3'!K3</f>
        <v>MON</v>
      </c>
      <c r="L3" s="595"/>
      <c r="M3" s="595" t="str">
        <f>'Table 4.3'!M3</f>
        <v>SKN</v>
      </c>
      <c r="N3" s="595"/>
      <c r="O3" s="595" t="str">
        <f>'Table 4.3'!O3</f>
        <v>SLU</v>
      </c>
      <c r="P3" s="595"/>
      <c r="Q3" s="595" t="str">
        <f>'Table 4.3'!Q3</f>
        <v>SVG</v>
      </c>
      <c r="R3" s="595"/>
      <c r="S3" s="596" t="str">
        <f>'Table 4.3'!S3</f>
        <v>VI</v>
      </c>
      <c r="T3" s="597"/>
    </row>
    <row r="4" spans="1:20">
      <c r="B4" s="658"/>
      <c r="C4" s="301" t="s">
        <v>36</v>
      </c>
      <c r="D4" s="301" t="s">
        <v>37</v>
      </c>
      <c r="E4" s="301" t="s">
        <v>36</v>
      </c>
      <c r="F4" s="301" t="s">
        <v>37</v>
      </c>
      <c r="G4" s="209" t="s">
        <v>36</v>
      </c>
      <c r="H4" s="209" t="s">
        <v>37</v>
      </c>
      <c r="I4" s="301" t="s">
        <v>36</v>
      </c>
      <c r="J4" s="301" t="s">
        <v>37</v>
      </c>
      <c r="K4" s="209" t="s">
        <v>36</v>
      </c>
      <c r="L4" s="209" t="s">
        <v>37</v>
      </c>
      <c r="M4" s="301" t="s">
        <v>36</v>
      </c>
      <c r="N4" s="301" t="s">
        <v>37</v>
      </c>
      <c r="O4" s="209" t="s">
        <v>36</v>
      </c>
      <c r="P4" s="209" t="s">
        <v>37</v>
      </c>
      <c r="Q4" s="301" t="s">
        <v>36</v>
      </c>
      <c r="R4" s="301" t="s">
        <v>37</v>
      </c>
      <c r="S4" s="301" t="s">
        <v>36</v>
      </c>
      <c r="T4" s="302" t="s">
        <v>37</v>
      </c>
    </row>
    <row r="5" spans="1:20">
      <c r="B5" s="645" t="s">
        <v>205</v>
      </c>
      <c r="C5" s="303" t="s">
        <v>264</v>
      </c>
      <c r="D5" s="303" t="s">
        <v>264</v>
      </c>
      <c r="E5" s="303" t="s">
        <v>264</v>
      </c>
      <c r="F5" s="303" t="s">
        <v>264</v>
      </c>
      <c r="G5" s="305">
        <v>3.1446540880503147</v>
      </c>
      <c r="H5" s="305">
        <v>0.81135902636916846</v>
      </c>
      <c r="I5" s="305">
        <v>0.47984644913627639</v>
      </c>
      <c r="J5" s="305">
        <v>0.21668472372697725</v>
      </c>
      <c r="K5" s="303" t="s">
        <v>264</v>
      </c>
      <c r="L5" s="303" t="s">
        <v>264</v>
      </c>
      <c r="M5" s="305">
        <v>1.1940298507462686</v>
      </c>
      <c r="N5" s="305">
        <v>0.52770448548812665</v>
      </c>
      <c r="O5" s="305">
        <v>0.16570008285004142</v>
      </c>
      <c r="P5" s="305">
        <v>0.1773049645390071</v>
      </c>
      <c r="Q5" s="303">
        <v>3.0272452068617559</v>
      </c>
      <c r="R5" s="303">
        <v>1.1351909184726523</v>
      </c>
      <c r="S5" s="303">
        <v>0</v>
      </c>
      <c r="T5" s="307">
        <v>0</v>
      </c>
    </row>
    <row r="6" spans="1:20">
      <c r="B6" s="645"/>
      <c r="C6" s="646" t="s">
        <v>264</v>
      </c>
      <c r="D6" s="647"/>
      <c r="E6" s="646" t="s">
        <v>264</v>
      </c>
      <c r="F6" s="647"/>
      <c r="G6" s="646">
        <v>1.9587628865979383</v>
      </c>
      <c r="H6" s="647"/>
      <c r="I6" s="646">
        <v>0.35623409669211198</v>
      </c>
      <c r="J6" s="647"/>
      <c r="K6" s="646" t="s">
        <v>264</v>
      </c>
      <c r="L6" s="647"/>
      <c r="M6" s="646">
        <v>0.84033613445378152</v>
      </c>
      <c r="N6" s="647"/>
      <c r="O6" s="646">
        <v>0.17130620985010706</v>
      </c>
      <c r="P6" s="647"/>
      <c r="Q6" s="646">
        <v>2.0918367346938775</v>
      </c>
      <c r="R6" s="647"/>
      <c r="S6" s="646">
        <v>0</v>
      </c>
      <c r="T6" s="652"/>
    </row>
    <row r="7" spans="1:20">
      <c r="B7" s="645" t="s">
        <v>206</v>
      </c>
      <c r="C7" s="303" t="s">
        <v>264</v>
      </c>
      <c r="D7" s="303" t="s">
        <v>264</v>
      </c>
      <c r="E7" s="303" t="s">
        <v>264</v>
      </c>
      <c r="F7" s="303" t="s">
        <v>264</v>
      </c>
      <c r="G7" s="305">
        <v>2.5270758122743682</v>
      </c>
      <c r="H7" s="305">
        <v>0.62630480167014613</v>
      </c>
      <c r="I7" s="305">
        <v>0.59464816650148666</v>
      </c>
      <c r="J7" s="305">
        <v>0.42643923240938164</v>
      </c>
      <c r="K7" s="303" t="s">
        <v>264</v>
      </c>
      <c r="L7" s="303" t="s">
        <v>264</v>
      </c>
      <c r="M7" s="305">
        <v>1.9230769230769229</v>
      </c>
      <c r="N7" s="305">
        <v>0.84507042253521136</v>
      </c>
      <c r="O7" s="305">
        <v>0.45454545454545453</v>
      </c>
      <c r="P7" s="305">
        <v>0.28169014084507044</v>
      </c>
      <c r="Q7" s="303">
        <v>3.5523978685612789</v>
      </c>
      <c r="R7" s="303">
        <v>2.0697167755991286</v>
      </c>
      <c r="S7" s="303">
        <v>0.47169811320754712</v>
      </c>
      <c r="T7" s="307">
        <v>0</v>
      </c>
    </row>
    <row r="8" spans="1:20">
      <c r="B8" s="645"/>
      <c r="C8" s="646" t="s">
        <v>264</v>
      </c>
      <c r="D8" s="647"/>
      <c r="E8" s="646" t="s">
        <v>264</v>
      </c>
      <c r="F8" s="647"/>
      <c r="G8" s="646">
        <v>1.6456921587608906</v>
      </c>
      <c r="H8" s="647"/>
      <c r="I8" s="646">
        <v>0.51361068310220859</v>
      </c>
      <c r="J8" s="647"/>
      <c r="K8" s="646" t="s">
        <v>264</v>
      </c>
      <c r="L8" s="647"/>
      <c r="M8" s="646">
        <v>1.3908205841446453</v>
      </c>
      <c r="N8" s="647"/>
      <c r="O8" s="646">
        <v>0.36951501154734412</v>
      </c>
      <c r="P8" s="647"/>
      <c r="Q8" s="646">
        <v>2.886497064579256</v>
      </c>
      <c r="R8" s="647"/>
      <c r="S8" s="646">
        <v>0.25062656641604009</v>
      </c>
      <c r="T8" s="652"/>
    </row>
    <row r="9" spans="1:20">
      <c r="B9" s="645" t="s">
        <v>207</v>
      </c>
      <c r="C9" s="303" t="s">
        <v>264</v>
      </c>
      <c r="D9" s="303" t="s">
        <v>264</v>
      </c>
      <c r="E9" s="303" t="s">
        <v>264</v>
      </c>
      <c r="F9" s="303" t="s">
        <v>264</v>
      </c>
      <c r="G9" s="305">
        <v>3.4990791896869249</v>
      </c>
      <c r="H9" s="305">
        <v>1.2295081967213115</v>
      </c>
      <c r="I9" s="305">
        <v>2.0089285714285712</v>
      </c>
      <c r="J9" s="305">
        <v>0.47675804529201427</v>
      </c>
      <c r="K9" s="303" t="s">
        <v>264</v>
      </c>
      <c r="L9" s="303" t="s">
        <v>264</v>
      </c>
      <c r="M9" s="305">
        <v>1.4124293785310735</v>
      </c>
      <c r="N9" s="305">
        <v>1.1560693641618498</v>
      </c>
      <c r="O9" s="305">
        <v>1.9880715705765406</v>
      </c>
      <c r="P9" s="305">
        <v>0.73260073260073255</v>
      </c>
      <c r="Q9" s="303">
        <v>3.9024390243902438</v>
      </c>
      <c r="R9" s="303">
        <v>2.8712871287128712</v>
      </c>
      <c r="S9" s="303">
        <v>0.56497175141242939</v>
      </c>
      <c r="T9" s="307">
        <v>0.59171597633136097</v>
      </c>
    </row>
    <row r="10" spans="1:20">
      <c r="B10" s="645"/>
      <c r="C10" s="646" t="s">
        <v>264</v>
      </c>
      <c r="D10" s="647"/>
      <c r="E10" s="646" t="s">
        <v>264</v>
      </c>
      <c r="F10" s="647"/>
      <c r="G10" s="646">
        <v>2.4248302618816679</v>
      </c>
      <c r="H10" s="647"/>
      <c r="I10" s="646">
        <v>1.2680115273775214</v>
      </c>
      <c r="J10" s="647"/>
      <c r="K10" s="646" t="s">
        <v>264</v>
      </c>
      <c r="L10" s="647"/>
      <c r="M10" s="646">
        <v>1.2857142857142858</v>
      </c>
      <c r="N10" s="647"/>
      <c r="O10" s="646">
        <v>1.3346043851286939</v>
      </c>
      <c r="P10" s="647"/>
      <c r="Q10" s="646">
        <v>3.3906633906633905</v>
      </c>
      <c r="R10" s="647"/>
      <c r="S10" s="646">
        <v>0.5780346820809249</v>
      </c>
      <c r="T10" s="652"/>
    </row>
    <row r="11" spans="1:20">
      <c r="B11" s="645" t="s">
        <v>208</v>
      </c>
      <c r="C11" s="303" t="s">
        <v>264</v>
      </c>
      <c r="D11" s="303" t="s">
        <v>264</v>
      </c>
      <c r="E11" s="303" t="s">
        <v>264</v>
      </c>
      <c r="F11" s="303" t="s">
        <v>264</v>
      </c>
      <c r="G11" s="305">
        <v>4.4444444444444446</v>
      </c>
      <c r="H11" s="305">
        <v>2.1696252465483234</v>
      </c>
      <c r="I11" s="305">
        <v>2.1479713603818613</v>
      </c>
      <c r="J11" s="305">
        <v>0.68259385665529015</v>
      </c>
      <c r="K11" s="303" t="s">
        <v>264</v>
      </c>
      <c r="L11" s="303" t="s">
        <v>264</v>
      </c>
      <c r="M11" s="305">
        <v>2.1333333333333333</v>
      </c>
      <c r="N11" s="305">
        <v>1.0869565217391304</v>
      </c>
      <c r="O11" s="305">
        <v>1.4610389610389609</v>
      </c>
      <c r="P11" s="305">
        <v>0.81154192966636607</v>
      </c>
      <c r="Q11" s="303">
        <v>4.2658730158730158</v>
      </c>
      <c r="R11" s="303">
        <v>3.757828810020877</v>
      </c>
      <c r="S11" s="303">
        <v>2.8301886792452828</v>
      </c>
      <c r="T11" s="307">
        <v>0.56818181818181823</v>
      </c>
    </row>
    <row r="12" spans="1:20">
      <c r="B12" s="645"/>
      <c r="C12" s="646" t="s">
        <v>264</v>
      </c>
      <c r="D12" s="647"/>
      <c r="E12" s="646" t="s">
        <v>264</v>
      </c>
      <c r="F12" s="647"/>
      <c r="G12" s="646">
        <v>3.2392894461859978</v>
      </c>
      <c r="H12" s="647"/>
      <c r="I12" s="646">
        <v>1.3977868375072799</v>
      </c>
      <c r="J12" s="647"/>
      <c r="K12" s="646" t="s">
        <v>264</v>
      </c>
      <c r="L12" s="647"/>
      <c r="M12" s="646">
        <v>1.6150740242261103</v>
      </c>
      <c r="N12" s="647"/>
      <c r="O12" s="646">
        <v>1.1533532678342588</v>
      </c>
      <c r="P12" s="647"/>
      <c r="Q12" s="646">
        <v>4.0183112919633777</v>
      </c>
      <c r="R12" s="647"/>
      <c r="S12" s="646">
        <v>1.8041237113402062</v>
      </c>
      <c r="T12" s="652"/>
    </row>
    <row r="13" spans="1:20">
      <c r="B13" s="645" t="s">
        <v>209</v>
      </c>
      <c r="C13" s="303" t="s">
        <v>264</v>
      </c>
      <c r="D13" s="303" t="s">
        <v>264</v>
      </c>
      <c r="E13" s="303" t="s">
        <v>264</v>
      </c>
      <c r="F13" s="303" t="s">
        <v>264</v>
      </c>
      <c r="G13" s="305">
        <v>0.27397260273972601</v>
      </c>
      <c r="H13" s="305">
        <v>0</v>
      </c>
      <c r="I13" s="305">
        <v>0.72568940493468803</v>
      </c>
      <c r="J13" s="305">
        <v>0.62266500622665011</v>
      </c>
      <c r="K13" s="303" t="s">
        <v>264</v>
      </c>
      <c r="L13" s="303" t="s">
        <v>264</v>
      </c>
      <c r="M13" s="305">
        <v>1.2903225806451613</v>
      </c>
      <c r="N13" s="305">
        <v>1.4619883040935673</v>
      </c>
      <c r="O13" s="305">
        <v>5.9595959595959593</v>
      </c>
      <c r="P13" s="305">
        <v>0.94696969696969691</v>
      </c>
      <c r="Q13" s="303">
        <v>0.86419753086419759</v>
      </c>
      <c r="R13" s="303">
        <v>0.25380710659898476</v>
      </c>
      <c r="S13" s="303">
        <v>2.8169014084507045</v>
      </c>
      <c r="T13" s="307">
        <v>0</v>
      </c>
    </row>
    <row r="14" spans="1:20">
      <c r="B14" s="645"/>
      <c r="C14" s="646" t="s">
        <v>264</v>
      </c>
      <c r="D14" s="647"/>
      <c r="E14" s="646" t="s">
        <v>264</v>
      </c>
      <c r="F14" s="647"/>
      <c r="G14" s="646">
        <v>0.13175230566534915</v>
      </c>
      <c r="H14" s="647"/>
      <c r="I14" s="646">
        <v>0.67024128686327078</v>
      </c>
      <c r="J14" s="647"/>
      <c r="K14" s="646" t="s">
        <v>264</v>
      </c>
      <c r="L14" s="647"/>
      <c r="M14" s="646">
        <v>1.3803680981595092</v>
      </c>
      <c r="N14" s="647"/>
      <c r="O14" s="646">
        <v>3.3724340175953076</v>
      </c>
      <c r="P14" s="647"/>
      <c r="Q14" s="646">
        <v>0.56320400500625778</v>
      </c>
      <c r="R14" s="647"/>
      <c r="S14" s="646">
        <v>1.3071895424836601</v>
      </c>
      <c r="T14" s="652"/>
    </row>
    <row r="15" spans="1:20">
      <c r="B15" s="645" t="s">
        <v>290</v>
      </c>
      <c r="C15" s="303" t="s">
        <v>264</v>
      </c>
      <c r="D15" s="303" t="s">
        <v>264</v>
      </c>
      <c r="E15" s="303" t="s">
        <v>264</v>
      </c>
      <c r="F15" s="303" t="s">
        <v>264</v>
      </c>
      <c r="G15" s="305">
        <v>2.8882377563834241</v>
      </c>
      <c r="H15" s="305">
        <v>1.0165184243964422</v>
      </c>
      <c r="I15" s="305">
        <v>1.16227089852481</v>
      </c>
      <c r="J15" s="305">
        <v>0.47923322683706071</v>
      </c>
      <c r="K15" s="303" t="s">
        <v>264</v>
      </c>
      <c r="L15" s="303" t="s">
        <v>264</v>
      </c>
      <c r="M15" s="305">
        <v>1.611047180667434</v>
      </c>
      <c r="N15" s="305">
        <v>1.005586592178771</v>
      </c>
      <c r="O15" s="305">
        <v>1.8789521228545618</v>
      </c>
      <c r="P15" s="305">
        <v>0.58715596330275233</v>
      </c>
      <c r="Q15" s="303">
        <v>3.225806451612903</v>
      </c>
      <c r="R15" s="303">
        <v>2.0891664871850097</v>
      </c>
      <c r="S15" s="303">
        <v>1.2232415902140672</v>
      </c>
      <c r="T15" s="307">
        <v>0.22421524663677131</v>
      </c>
    </row>
    <row r="16" spans="1:20" ht="15" thickBot="1">
      <c r="B16" s="655"/>
      <c r="C16" s="653" t="s">
        <v>264</v>
      </c>
      <c r="D16" s="654"/>
      <c r="E16" s="653" t="s">
        <v>264</v>
      </c>
      <c r="F16" s="654"/>
      <c r="G16" s="653">
        <v>1.9578947368421054</v>
      </c>
      <c r="H16" s="654"/>
      <c r="I16" s="653">
        <v>0.82429990966576328</v>
      </c>
      <c r="J16" s="654"/>
      <c r="K16" s="653" t="s">
        <v>264</v>
      </c>
      <c r="L16" s="654"/>
      <c r="M16" s="653">
        <v>1.3038548752834467</v>
      </c>
      <c r="N16" s="654"/>
      <c r="O16" s="653">
        <v>1.2380518889394629</v>
      </c>
      <c r="P16" s="654"/>
      <c r="Q16" s="653">
        <v>2.6762470061439134</v>
      </c>
      <c r="R16" s="654"/>
      <c r="S16" s="653">
        <v>0.74746396155899619</v>
      </c>
      <c r="T16" s="656"/>
    </row>
    <row r="17" spans="2:2">
      <c r="B17" s="137"/>
    </row>
  </sheetData>
  <mergeCells count="70">
    <mergeCell ref="B15:B16"/>
    <mergeCell ref="C16:D16"/>
    <mergeCell ref="E16:F16"/>
    <mergeCell ref="G16:H16"/>
    <mergeCell ref="I16:J16"/>
    <mergeCell ref="K16:L16"/>
    <mergeCell ref="M12:N12"/>
    <mergeCell ref="O12:P12"/>
    <mergeCell ref="Q12:R12"/>
    <mergeCell ref="S12:T12"/>
    <mergeCell ref="K14:L14"/>
    <mergeCell ref="M16:N16"/>
    <mergeCell ref="O16:P16"/>
    <mergeCell ref="Q16:R16"/>
    <mergeCell ref="S16:T16"/>
    <mergeCell ref="M14:N14"/>
    <mergeCell ref="O14:P14"/>
    <mergeCell ref="Q14:R14"/>
    <mergeCell ref="S14:T14"/>
    <mergeCell ref="K12:L12"/>
    <mergeCell ref="B13:B14"/>
    <mergeCell ref="C14:D14"/>
    <mergeCell ref="E14:F14"/>
    <mergeCell ref="G14:H14"/>
    <mergeCell ref="I14:J14"/>
    <mergeCell ref="B11:B12"/>
    <mergeCell ref="C12:D12"/>
    <mergeCell ref="E12:F12"/>
    <mergeCell ref="G12:H12"/>
    <mergeCell ref="I12:J12"/>
    <mergeCell ref="K10:L10"/>
    <mergeCell ref="M10:N10"/>
    <mergeCell ref="O10:P10"/>
    <mergeCell ref="Q10:R10"/>
    <mergeCell ref="S10:T10"/>
    <mergeCell ref="B9:B10"/>
    <mergeCell ref="C10:D10"/>
    <mergeCell ref="E10:F10"/>
    <mergeCell ref="G10:H10"/>
    <mergeCell ref="I10:J10"/>
    <mergeCell ref="M6:N6"/>
    <mergeCell ref="O6:P6"/>
    <mergeCell ref="Q6:R6"/>
    <mergeCell ref="S6:T6"/>
    <mergeCell ref="B7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M3:N3"/>
    <mergeCell ref="O3:P3"/>
    <mergeCell ref="Q3:R3"/>
    <mergeCell ref="S3:T3"/>
    <mergeCell ref="B5:B6"/>
    <mergeCell ref="C6:D6"/>
    <mergeCell ref="E6:F6"/>
    <mergeCell ref="G6:H6"/>
    <mergeCell ref="I6:J6"/>
    <mergeCell ref="K6:L6"/>
    <mergeCell ref="B3:B4"/>
    <mergeCell ref="C3:D3"/>
    <mergeCell ref="E3:F3"/>
    <mergeCell ref="G3:H3"/>
    <mergeCell ref="I3:J3"/>
    <mergeCell ref="K3:L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G11" sqref="G11"/>
    </sheetView>
  </sheetViews>
  <sheetFormatPr defaultColWidth="9.07421875" defaultRowHeight="14.6"/>
  <cols>
    <col min="1" max="3" width="9.07421875" style="55"/>
    <col min="4" max="13" width="7.69140625" style="55" customWidth="1"/>
    <col min="14" max="16384" width="9.07421875" style="55"/>
  </cols>
  <sheetData>
    <row r="1" spans="1:13">
      <c r="A1" s="127"/>
    </row>
    <row r="2" spans="1:13" ht="15" thickBot="1">
      <c r="B2" s="202" t="s">
        <v>303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3" spans="1:13">
      <c r="B3" s="308" t="s">
        <v>259</v>
      </c>
      <c r="C3" s="309" t="s">
        <v>111</v>
      </c>
      <c r="D3" s="310" t="str">
        <f>'Master Sheet (2)'!D3</f>
        <v>ANG</v>
      </c>
      <c r="E3" s="310" t="str">
        <f>'Master Sheet (2)'!E3</f>
        <v>A&amp;B</v>
      </c>
      <c r="F3" s="310" t="str">
        <f>'Master Sheet (2)'!F3</f>
        <v>DOM</v>
      </c>
      <c r="G3" s="310" t="str">
        <f>'Master Sheet (2)'!G3</f>
        <v>GRD</v>
      </c>
      <c r="H3" s="310" t="str">
        <f>'Master Sheet (2)'!H3</f>
        <v>MON</v>
      </c>
      <c r="I3" s="310" t="str">
        <f>'Master Sheet (2)'!I3</f>
        <v>SKN</v>
      </c>
      <c r="J3" s="310" t="str">
        <f>'Master Sheet (2)'!J3</f>
        <v>SLU</v>
      </c>
      <c r="K3" s="310" t="str">
        <f>'Master Sheet (2)'!K3</f>
        <v>SVG</v>
      </c>
      <c r="L3" s="311" t="str">
        <f>'Master Sheet (2)'!L3</f>
        <v>VI</v>
      </c>
      <c r="M3" s="312" t="s">
        <v>13</v>
      </c>
    </row>
    <row r="4" spans="1:13">
      <c r="B4" s="609" t="s">
        <v>263</v>
      </c>
      <c r="C4" s="313" t="s">
        <v>36</v>
      </c>
      <c r="D4" s="314" t="s">
        <v>264</v>
      </c>
      <c r="E4" s="315" t="s">
        <v>264</v>
      </c>
      <c r="F4" s="316">
        <v>9.8842134990115793E-2</v>
      </c>
      <c r="G4" s="225">
        <v>4.9132001310186697E-2</v>
      </c>
      <c r="H4" s="256" t="s">
        <v>264</v>
      </c>
      <c r="I4" s="225">
        <v>0.55949272659455429</v>
      </c>
      <c r="J4" s="225">
        <v>0.11641443538998836</v>
      </c>
      <c r="K4" s="315">
        <v>0.15309246785058175</v>
      </c>
      <c r="L4" s="225">
        <v>7.1428571428571425E-2</v>
      </c>
      <c r="M4" s="228">
        <v>0.14077897700610043</v>
      </c>
    </row>
    <row r="5" spans="1:13">
      <c r="B5" s="609"/>
      <c r="C5" s="317" t="s">
        <v>37</v>
      </c>
      <c r="D5" s="318" t="s">
        <v>264</v>
      </c>
      <c r="E5" s="198" t="s">
        <v>264</v>
      </c>
      <c r="F5" s="319">
        <v>0</v>
      </c>
      <c r="G5" s="198">
        <v>7.3515897812902048E-2</v>
      </c>
      <c r="H5" s="258" t="s">
        <v>264</v>
      </c>
      <c r="I5" s="198">
        <v>0.19538882375928096</v>
      </c>
      <c r="J5" s="320">
        <v>5.1907604464053986E-2</v>
      </c>
      <c r="K5" s="198">
        <v>9.4741828517290391E-2</v>
      </c>
      <c r="L5" s="198">
        <v>0</v>
      </c>
      <c r="M5" s="232">
        <v>7.2281823023662789E-2</v>
      </c>
    </row>
    <row r="6" spans="1:13">
      <c r="B6" s="609"/>
      <c r="C6" s="321" t="s">
        <v>3</v>
      </c>
      <c r="D6" s="322" t="s">
        <v>264</v>
      </c>
      <c r="E6" s="323" t="s">
        <v>264</v>
      </c>
      <c r="F6" s="324">
        <v>5.1990493166963761E-2</v>
      </c>
      <c r="G6" s="323">
        <v>6.0621806529834586E-2</v>
      </c>
      <c r="H6" s="322" t="s">
        <v>264</v>
      </c>
      <c r="I6" s="323">
        <v>0.38167938931297712</v>
      </c>
      <c r="J6" s="323">
        <v>8.4213253870570701E-2</v>
      </c>
      <c r="K6" s="323">
        <v>0.12436844150796734</v>
      </c>
      <c r="L6" s="323">
        <v>3.6832412523020261E-2</v>
      </c>
      <c r="M6" s="325">
        <v>0.10742929115190132</v>
      </c>
    </row>
    <row r="7" spans="1:13">
      <c r="B7" s="609" t="s">
        <v>265</v>
      </c>
      <c r="C7" s="313" t="s">
        <v>36</v>
      </c>
      <c r="D7" s="256" t="s">
        <v>264</v>
      </c>
      <c r="E7" s="256" t="s">
        <v>264</v>
      </c>
      <c r="F7" s="256" t="s">
        <v>264</v>
      </c>
      <c r="G7" s="256" t="s">
        <v>264</v>
      </c>
      <c r="H7" s="256" t="s">
        <v>264</v>
      </c>
      <c r="I7" s="256" t="s">
        <v>264</v>
      </c>
      <c r="J7" s="256" t="s">
        <v>264</v>
      </c>
      <c r="K7" s="256" t="s">
        <v>264</v>
      </c>
      <c r="L7" s="256" t="s">
        <v>264</v>
      </c>
      <c r="M7" s="256" t="s">
        <v>264</v>
      </c>
    </row>
    <row r="8" spans="1:13">
      <c r="B8" s="609"/>
      <c r="C8" s="317" t="s">
        <v>37</v>
      </c>
      <c r="D8" s="258" t="s">
        <v>264</v>
      </c>
      <c r="E8" s="258" t="s">
        <v>264</v>
      </c>
      <c r="F8" s="258" t="s">
        <v>264</v>
      </c>
      <c r="G8" s="258" t="s">
        <v>264</v>
      </c>
      <c r="H8" s="258" t="s">
        <v>264</v>
      </c>
      <c r="I8" s="258" t="s">
        <v>264</v>
      </c>
      <c r="J8" s="258" t="s">
        <v>264</v>
      </c>
      <c r="K8" s="258" t="s">
        <v>264</v>
      </c>
      <c r="L8" s="258" t="s">
        <v>264</v>
      </c>
      <c r="M8" s="258" t="s">
        <v>264</v>
      </c>
    </row>
    <row r="9" spans="1:13">
      <c r="B9" s="609"/>
      <c r="C9" s="321" t="s">
        <v>3</v>
      </c>
      <c r="D9" s="322" t="s">
        <v>264</v>
      </c>
      <c r="E9" s="323" t="s">
        <v>264</v>
      </c>
      <c r="F9" s="322" t="s">
        <v>264</v>
      </c>
      <c r="G9" s="322" t="s">
        <v>264</v>
      </c>
      <c r="H9" s="322" t="s">
        <v>264</v>
      </c>
      <c r="I9" s="322" t="s">
        <v>264</v>
      </c>
      <c r="J9" s="322" t="s">
        <v>264</v>
      </c>
      <c r="K9" s="322" t="s">
        <v>264</v>
      </c>
      <c r="L9" s="322" t="s">
        <v>264</v>
      </c>
      <c r="M9" s="322" t="s">
        <v>264</v>
      </c>
    </row>
    <row r="10" spans="1:13">
      <c r="B10" s="609" t="s">
        <v>266</v>
      </c>
      <c r="C10" s="313" t="s">
        <v>36</v>
      </c>
      <c r="D10" s="256" t="s">
        <v>264</v>
      </c>
      <c r="E10" s="256" t="s">
        <v>264</v>
      </c>
      <c r="F10" s="256" t="s">
        <v>264</v>
      </c>
      <c r="G10" s="256" t="s">
        <v>264</v>
      </c>
      <c r="H10" s="256" t="s">
        <v>264</v>
      </c>
      <c r="I10" s="256" t="s">
        <v>264</v>
      </c>
      <c r="J10" s="256" t="s">
        <v>264</v>
      </c>
      <c r="K10" s="256" t="s">
        <v>264</v>
      </c>
      <c r="L10" s="256" t="s">
        <v>264</v>
      </c>
      <c r="M10" s="256" t="s">
        <v>264</v>
      </c>
    </row>
    <row r="11" spans="1:13">
      <c r="B11" s="609"/>
      <c r="C11" s="326" t="s">
        <v>37</v>
      </c>
      <c r="D11" s="258" t="s">
        <v>264</v>
      </c>
      <c r="E11" s="327" t="s">
        <v>264</v>
      </c>
      <c r="F11" s="258" t="s">
        <v>264</v>
      </c>
      <c r="G11" s="258" t="s">
        <v>264</v>
      </c>
      <c r="H11" s="258" t="s">
        <v>264</v>
      </c>
      <c r="I11" s="258" t="s">
        <v>264</v>
      </c>
      <c r="J11" s="258" t="s">
        <v>264</v>
      </c>
      <c r="K11" s="258" t="s">
        <v>264</v>
      </c>
      <c r="L11" s="258" t="s">
        <v>264</v>
      </c>
      <c r="M11" s="258" t="s">
        <v>264</v>
      </c>
    </row>
    <row r="12" spans="1:13">
      <c r="B12" s="609"/>
      <c r="C12" s="321" t="s">
        <v>3</v>
      </c>
      <c r="D12" s="322" t="s">
        <v>264</v>
      </c>
      <c r="E12" s="323" t="s">
        <v>264</v>
      </c>
      <c r="F12" s="322" t="s">
        <v>264</v>
      </c>
      <c r="G12" s="322" t="s">
        <v>264</v>
      </c>
      <c r="H12" s="322" t="s">
        <v>264</v>
      </c>
      <c r="I12" s="322" t="s">
        <v>264</v>
      </c>
      <c r="J12" s="322" t="s">
        <v>264</v>
      </c>
      <c r="K12" s="322" t="s">
        <v>264</v>
      </c>
      <c r="L12" s="322" t="s">
        <v>264</v>
      </c>
      <c r="M12" s="322" t="s">
        <v>264</v>
      </c>
    </row>
    <row r="13" spans="1:13">
      <c r="B13" s="609" t="s">
        <v>267</v>
      </c>
      <c r="C13" s="313" t="s">
        <v>36</v>
      </c>
      <c r="D13" s="256" t="s">
        <v>264</v>
      </c>
      <c r="E13" s="256">
        <v>3.9888312724371759E-2</v>
      </c>
      <c r="F13" s="256">
        <v>8.0818965517241381E-2</v>
      </c>
      <c r="G13" s="316">
        <v>9.8842134990115793E-2</v>
      </c>
      <c r="H13" s="316">
        <v>9.8842134990115793E-2</v>
      </c>
      <c r="I13" s="256">
        <v>0.36656891495601174</v>
      </c>
      <c r="J13" s="256">
        <v>7.3439412484700123E-2</v>
      </c>
      <c r="K13" s="256">
        <v>4.5187528242205149E-2</v>
      </c>
      <c r="L13" s="256">
        <v>0.17055144968732233</v>
      </c>
      <c r="M13" s="257">
        <v>9.626819185684353E-2</v>
      </c>
    </row>
    <row r="14" spans="1:13">
      <c r="B14" s="609"/>
      <c r="C14" s="326" t="s">
        <v>37</v>
      </c>
      <c r="D14" s="327" t="s">
        <v>264</v>
      </c>
      <c r="E14" s="327">
        <v>6.2086092715231786E-2</v>
      </c>
      <c r="F14" s="327">
        <v>0.14585764294049008</v>
      </c>
      <c r="G14" s="319">
        <v>0</v>
      </c>
      <c r="H14" s="319">
        <v>0</v>
      </c>
      <c r="I14" s="327">
        <v>0.38109756097560976</v>
      </c>
      <c r="J14" s="327">
        <v>3.8051750380517502E-2</v>
      </c>
      <c r="K14" s="327">
        <v>6.2627211523406917E-2</v>
      </c>
      <c r="L14" s="327">
        <v>6.4061499039077513E-2</v>
      </c>
      <c r="M14" s="328">
        <v>7.799376049916007E-2</v>
      </c>
    </row>
    <row r="15" spans="1:13">
      <c r="B15" s="609"/>
      <c r="C15" s="321" t="s">
        <v>3</v>
      </c>
      <c r="D15" s="322" t="s">
        <v>264</v>
      </c>
      <c r="E15" s="323">
        <v>5.078204346942921E-2</v>
      </c>
      <c r="F15" s="323">
        <v>0.11204481792717086</v>
      </c>
      <c r="G15" s="324">
        <v>5.1990493166963761E-2</v>
      </c>
      <c r="H15" s="324">
        <v>5.1990493166963761E-2</v>
      </c>
      <c r="I15" s="323">
        <v>0.37369207772795215</v>
      </c>
      <c r="J15" s="323">
        <v>5.6060794817490968E-2</v>
      </c>
      <c r="K15" s="323">
        <v>5.3738676493167513E-2</v>
      </c>
      <c r="L15" s="323">
        <v>0.12048192771084336</v>
      </c>
      <c r="M15" s="325">
        <v>8.7394762140589041E-2</v>
      </c>
    </row>
    <row r="16" spans="1:13">
      <c r="B16" s="609" t="s">
        <v>269</v>
      </c>
      <c r="C16" s="313" t="s">
        <v>36</v>
      </c>
      <c r="D16" s="256" t="s">
        <v>264</v>
      </c>
      <c r="E16" s="256">
        <v>0.19984012789768185</v>
      </c>
      <c r="F16" s="256">
        <v>0.13126804935678654</v>
      </c>
      <c r="G16" s="256">
        <v>0.11629597325192614</v>
      </c>
      <c r="H16" s="256" t="s">
        <v>304</v>
      </c>
      <c r="I16" s="256">
        <v>0.39797395079594788</v>
      </c>
      <c r="J16" s="316">
        <v>8.2850041425020712E-2</v>
      </c>
      <c r="K16" s="256">
        <v>1.4854426619132503E-2</v>
      </c>
      <c r="L16" s="256">
        <v>0.17123287671232876</v>
      </c>
      <c r="M16" s="257">
        <v>0.12629097440502918</v>
      </c>
    </row>
    <row r="17" spans="2:13">
      <c r="B17" s="609"/>
      <c r="C17" s="326" t="s">
        <v>37</v>
      </c>
      <c r="D17" s="327" t="s">
        <v>264</v>
      </c>
      <c r="E17" s="319">
        <v>0.16852749104697703</v>
      </c>
      <c r="F17" s="327">
        <v>0.11185682326621925</v>
      </c>
      <c r="G17" s="319">
        <v>3.1660598385309484E-2</v>
      </c>
      <c r="H17" s="327" t="s">
        <v>304</v>
      </c>
      <c r="I17" s="327">
        <v>0.66964285714285721</v>
      </c>
      <c r="J17" s="319">
        <v>5.002501250625313E-2</v>
      </c>
      <c r="K17" s="327">
        <v>3.1051079024996119E-2</v>
      </c>
      <c r="L17" s="327">
        <v>6.4977257959714096E-2</v>
      </c>
      <c r="M17" s="328">
        <v>0.11628600393583398</v>
      </c>
    </row>
    <row r="18" spans="2:13" ht="15" thickBot="1">
      <c r="B18" s="610"/>
      <c r="C18" s="329" t="s">
        <v>3</v>
      </c>
      <c r="D18" s="330" t="s">
        <v>264</v>
      </c>
      <c r="E18" s="331">
        <v>0.18459645164598501</v>
      </c>
      <c r="F18" s="331">
        <v>0.12186865267433988</v>
      </c>
      <c r="G18" s="331">
        <v>7.5780539557441642E-2</v>
      </c>
      <c r="H18" s="331" t="s">
        <v>304</v>
      </c>
      <c r="I18" s="331">
        <v>0.53191489361702127</v>
      </c>
      <c r="J18" s="332">
        <v>6.6889632107023422E-2</v>
      </c>
      <c r="K18" s="331">
        <v>2.277385561375541E-2</v>
      </c>
      <c r="L18" s="331">
        <v>0.12154360376785173</v>
      </c>
      <c r="M18" s="333">
        <v>0.12143993060575393</v>
      </c>
    </row>
  </sheetData>
  <mergeCells count="5">
    <mergeCell ref="B4:B6"/>
    <mergeCell ref="B7:B9"/>
    <mergeCell ref="B10:B12"/>
    <mergeCell ref="B13:B15"/>
    <mergeCell ref="B16:B18"/>
  </mergeCells>
  <pageMargins left="0.7" right="0.7" top="0.75" bottom="0.75" header="0.3" footer="0.3"/>
  <pageSetup orientation="portrait" horizontalDpi="4294967294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8"/>
  <sheetViews>
    <sheetView workbookViewId="0">
      <selection activeCell="G11" sqref="G11"/>
    </sheetView>
  </sheetViews>
  <sheetFormatPr defaultColWidth="9.07421875" defaultRowHeight="14.6"/>
  <cols>
    <col min="1" max="3" width="9.07421875" style="55"/>
    <col min="4" max="13" width="7.69140625" style="55" customWidth="1"/>
    <col min="14" max="16384" width="9.07421875" style="55"/>
  </cols>
  <sheetData>
    <row r="2" spans="2:13" ht="15" thickBot="1">
      <c r="B2" s="202" t="s">
        <v>305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3" spans="2:13">
      <c r="B3" s="308" t="s">
        <v>259</v>
      </c>
      <c r="C3" s="309" t="s">
        <v>111</v>
      </c>
      <c r="D3" s="310" t="str">
        <f>'Master Sheet (2)'!D3</f>
        <v>ANG</v>
      </c>
      <c r="E3" s="310" t="str">
        <f>'Master Sheet (2)'!E3</f>
        <v>A&amp;B</v>
      </c>
      <c r="F3" s="310" t="str">
        <f>'Master Sheet (2)'!F3</f>
        <v>DOM</v>
      </c>
      <c r="G3" s="310" t="str">
        <f>'Master Sheet (2)'!G3</f>
        <v>GRD</v>
      </c>
      <c r="H3" s="310" t="str">
        <f>'Master Sheet (2)'!H3</f>
        <v>MON</v>
      </c>
      <c r="I3" s="310" t="str">
        <f>'Master Sheet (2)'!I3</f>
        <v>SKN</v>
      </c>
      <c r="J3" s="310" t="str">
        <f>'Master Sheet (2)'!J3</f>
        <v>SLU</v>
      </c>
      <c r="K3" s="310" t="str">
        <f>'Master Sheet (2)'!K3</f>
        <v>SVG</v>
      </c>
      <c r="L3" s="334" t="str">
        <f>'Master Sheet (2)'!L3</f>
        <v>VI</v>
      </c>
      <c r="M3" s="335" t="s">
        <v>13</v>
      </c>
    </row>
    <row r="4" spans="2:13">
      <c r="B4" s="609" t="s">
        <v>263</v>
      </c>
      <c r="C4" s="313" t="s">
        <v>36</v>
      </c>
      <c r="D4" s="314" t="s">
        <v>264</v>
      </c>
      <c r="E4" s="314" t="s">
        <v>264</v>
      </c>
      <c r="F4" s="225">
        <v>2.8882377563834241</v>
      </c>
      <c r="G4" s="336">
        <v>1.16227089852481</v>
      </c>
      <c r="H4" s="256" t="s">
        <v>264</v>
      </c>
      <c r="I4" s="225">
        <v>1.611047180667434</v>
      </c>
      <c r="J4" s="225">
        <v>1.8789521228545618</v>
      </c>
      <c r="K4" s="225">
        <v>3.225806451612903</v>
      </c>
      <c r="L4" s="337">
        <v>1.2232415902140672</v>
      </c>
      <c r="M4" s="244">
        <v>2.1168501270110074</v>
      </c>
    </row>
    <row r="5" spans="2:13">
      <c r="B5" s="609"/>
      <c r="C5" s="317" t="s">
        <v>37</v>
      </c>
      <c r="D5" s="318" t="s">
        <v>264</v>
      </c>
      <c r="E5" s="318" t="s">
        <v>264</v>
      </c>
      <c r="F5" s="198">
        <v>1.0165184243964422</v>
      </c>
      <c r="G5" s="338">
        <v>0.47923322683706071</v>
      </c>
      <c r="H5" s="258" t="s">
        <v>264</v>
      </c>
      <c r="I5" s="198">
        <v>1.005586592178771</v>
      </c>
      <c r="J5" s="198">
        <v>0.58715596330275233</v>
      </c>
      <c r="K5" s="198">
        <v>2.0891664871850097</v>
      </c>
      <c r="L5" s="339">
        <v>0.22421524663677131</v>
      </c>
      <c r="M5" s="199">
        <v>0.99395429859616757</v>
      </c>
    </row>
    <row r="6" spans="2:13">
      <c r="B6" s="609"/>
      <c r="C6" s="321" t="s">
        <v>3</v>
      </c>
      <c r="D6" s="322" t="s">
        <v>264</v>
      </c>
      <c r="E6" s="322" t="s">
        <v>264</v>
      </c>
      <c r="F6" s="323">
        <v>1.9578947368421054</v>
      </c>
      <c r="G6" s="340">
        <v>0.82429990966576328</v>
      </c>
      <c r="H6" s="322" t="s">
        <v>264</v>
      </c>
      <c r="I6" s="323">
        <v>1.3038548752834467</v>
      </c>
      <c r="J6" s="323">
        <v>1.2380518889394629</v>
      </c>
      <c r="K6" s="323">
        <v>2.6762470061439134</v>
      </c>
      <c r="L6" s="341">
        <v>0.74746396155899619</v>
      </c>
      <c r="M6" s="342">
        <v>1.5633287031190808</v>
      </c>
    </row>
    <row r="7" spans="2:13">
      <c r="B7" s="609" t="s">
        <v>265</v>
      </c>
      <c r="C7" s="313" t="s">
        <v>36</v>
      </c>
      <c r="D7" s="256" t="s">
        <v>264</v>
      </c>
      <c r="E7" s="256" t="s">
        <v>264</v>
      </c>
      <c r="F7" s="256" t="s">
        <v>264</v>
      </c>
      <c r="G7" s="256" t="s">
        <v>264</v>
      </c>
      <c r="H7" s="256" t="s">
        <v>264</v>
      </c>
      <c r="I7" s="256" t="s">
        <v>264</v>
      </c>
      <c r="J7" s="256" t="s">
        <v>264</v>
      </c>
      <c r="K7" s="256" t="s">
        <v>264</v>
      </c>
      <c r="L7" s="256" t="s">
        <v>264</v>
      </c>
      <c r="M7" s="256" t="s">
        <v>264</v>
      </c>
    </row>
    <row r="8" spans="2:13">
      <c r="B8" s="609"/>
      <c r="C8" s="317" t="s">
        <v>37</v>
      </c>
      <c r="D8" s="258" t="s">
        <v>264</v>
      </c>
      <c r="E8" s="258" t="s">
        <v>264</v>
      </c>
      <c r="F8" s="258" t="s">
        <v>264</v>
      </c>
      <c r="G8" s="258" t="s">
        <v>264</v>
      </c>
      <c r="H8" s="258" t="s">
        <v>264</v>
      </c>
      <c r="I8" s="258" t="s">
        <v>264</v>
      </c>
      <c r="J8" s="258" t="s">
        <v>264</v>
      </c>
      <c r="K8" s="258" t="s">
        <v>264</v>
      </c>
      <c r="L8" s="258" t="s">
        <v>264</v>
      </c>
      <c r="M8" s="258" t="s">
        <v>264</v>
      </c>
    </row>
    <row r="9" spans="2:13">
      <c r="B9" s="609"/>
      <c r="C9" s="321" t="s">
        <v>3</v>
      </c>
      <c r="D9" s="322" t="s">
        <v>264</v>
      </c>
      <c r="E9" s="322" t="s">
        <v>264</v>
      </c>
      <c r="F9" s="322" t="s">
        <v>264</v>
      </c>
      <c r="G9" s="322" t="s">
        <v>264</v>
      </c>
      <c r="H9" s="322" t="s">
        <v>264</v>
      </c>
      <c r="I9" s="322" t="s">
        <v>264</v>
      </c>
      <c r="J9" s="322" t="s">
        <v>264</v>
      </c>
      <c r="K9" s="322" t="s">
        <v>264</v>
      </c>
      <c r="L9" s="322" t="s">
        <v>264</v>
      </c>
      <c r="M9" s="322" t="s">
        <v>264</v>
      </c>
    </row>
    <row r="10" spans="2:13">
      <c r="B10" s="609" t="s">
        <v>266</v>
      </c>
      <c r="C10" s="313" t="s">
        <v>36</v>
      </c>
      <c r="D10" s="256" t="s">
        <v>264</v>
      </c>
      <c r="E10" s="256" t="s">
        <v>264</v>
      </c>
      <c r="F10" s="256" t="s">
        <v>264</v>
      </c>
      <c r="G10" s="256" t="s">
        <v>264</v>
      </c>
      <c r="H10" s="256" t="s">
        <v>264</v>
      </c>
      <c r="I10" s="256" t="s">
        <v>264</v>
      </c>
      <c r="J10" s="256" t="s">
        <v>264</v>
      </c>
      <c r="K10" s="256" t="s">
        <v>264</v>
      </c>
      <c r="L10" s="256" t="s">
        <v>264</v>
      </c>
      <c r="M10" s="256" t="s">
        <v>264</v>
      </c>
    </row>
    <row r="11" spans="2:13">
      <c r="B11" s="609"/>
      <c r="C11" s="326" t="s">
        <v>37</v>
      </c>
      <c r="D11" s="258" t="s">
        <v>264</v>
      </c>
      <c r="E11" s="258" t="s">
        <v>264</v>
      </c>
      <c r="F11" s="258" t="s">
        <v>264</v>
      </c>
      <c r="G11" s="258" t="s">
        <v>264</v>
      </c>
      <c r="H11" s="258" t="s">
        <v>264</v>
      </c>
      <c r="I11" s="258" t="s">
        <v>264</v>
      </c>
      <c r="J11" s="258" t="s">
        <v>264</v>
      </c>
      <c r="K11" s="258" t="s">
        <v>264</v>
      </c>
      <c r="L11" s="258" t="s">
        <v>264</v>
      </c>
      <c r="M11" s="258" t="s">
        <v>264</v>
      </c>
    </row>
    <row r="12" spans="2:13">
      <c r="B12" s="609"/>
      <c r="C12" s="321" t="s">
        <v>3</v>
      </c>
      <c r="D12" s="322" t="s">
        <v>264</v>
      </c>
      <c r="E12" s="322" t="s">
        <v>264</v>
      </c>
      <c r="F12" s="322" t="s">
        <v>264</v>
      </c>
      <c r="G12" s="322" t="s">
        <v>264</v>
      </c>
      <c r="H12" s="322" t="s">
        <v>264</v>
      </c>
      <c r="I12" s="322" t="s">
        <v>264</v>
      </c>
      <c r="J12" s="322" t="s">
        <v>264</v>
      </c>
      <c r="K12" s="322" t="s">
        <v>264</v>
      </c>
      <c r="L12" s="322" t="s">
        <v>264</v>
      </c>
      <c r="M12" s="322" t="s">
        <v>264</v>
      </c>
    </row>
    <row r="13" spans="2:13">
      <c r="B13" s="609" t="s">
        <v>267</v>
      </c>
      <c r="C13" s="313" t="s">
        <v>36</v>
      </c>
      <c r="D13" s="256" t="s">
        <v>264</v>
      </c>
      <c r="E13" s="256">
        <v>1.0583376355188434</v>
      </c>
      <c r="F13" s="256">
        <v>5.2238805970149249</v>
      </c>
      <c r="G13" s="256">
        <v>0.86167800453514731</v>
      </c>
      <c r="H13" s="256" t="s">
        <v>264</v>
      </c>
      <c r="I13" s="256">
        <v>1.5776081424936388</v>
      </c>
      <c r="J13" s="256">
        <v>1.668848167539267</v>
      </c>
      <c r="K13" s="256">
        <v>3.2887189292543022</v>
      </c>
      <c r="L13" s="343">
        <v>0.3679852805887765</v>
      </c>
      <c r="M13" s="344">
        <v>2.0852821951980043</v>
      </c>
    </row>
    <row r="14" spans="2:13">
      <c r="B14" s="609"/>
      <c r="C14" s="326" t="s">
        <v>37</v>
      </c>
      <c r="D14" s="327" t="s">
        <v>264</v>
      </c>
      <c r="E14" s="327">
        <v>0.59411288144747498</v>
      </c>
      <c r="F14" s="327">
        <v>1.3133892739875959</v>
      </c>
      <c r="G14" s="327">
        <v>0.65551537070524413</v>
      </c>
      <c r="H14" s="327" t="s">
        <v>264</v>
      </c>
      <c r="I14" s="327">
        <v>1.5865384615384615</v>
      </c>
      <c r="J14" s="327">
        <v>1.0810810810810811</v>
      </c>
      <c r="K14" s="327">
        <v>2.1707966414089701</v>
      </c>
      <c r="L14" s="345">
        <v>0.34246575342465752</v>
      </c>
      <c r="M14" s="346">
        <v>1.1714885027902007</v>
      </c>
    </row>
    <row r="15" spans="2:13">
      <c r="B15" s="609"/>
      <c r="C15" s="321" t="s">
        <v>3</v>
      </c>
      <c r="D15" s="322" t="s">
        <v>264</v>
      </c>
      <c r="E15" s="323">
        <v>0.83146363996304606</v>
      </c>
      <c r="F15" s="323">
        <v>3.2943294329432944</v>
      </c>
      <c r="G15" s="323">
        <v>0.75843332578673306</v>
      </c>
      <c r="H15" s="323" t="s">
        <v>264</v>
      </c>
      <c r="I15" s="323">
        <v>1.5822002472187886</v>
      </c>
      <c r="J15" s="323">
        <v>1.3751330113775886</v>
      </c>
      <c r="K15" s="323">
        <v>2.7489370117670329</v>
      </c>
      <c r="L15" s="341">
        <v>0.35476718403547669</v>
      </c>
      <c r="M15" s="342">
        <v>1.6318755768513244</v>
      </c>
    </row>
    <row r="16" spans="2:13">
      <c r="B16" s="609" t="s">
        <v>269</v>
      </c>
      <c r="C16" s="313" t="s">
        <v>36</v>
      </c>
      <c r="D16" s="256" t="s">
        <v>264</v>
      </c>
      <c r="E16" s="256">
        <v>1.9283746556473829</v>
      </c>
      <c r="F16" s="256">
        <v>3.5188509874326748</v>
      </c>
      <c r="G16" s="256">
        <v>0</v>
      </c>
      <c r="H16" s="256" t="s">
        <v>264</v>
      </c>
      <c r="I16" s="256">
        <v>1.7742730409068508</v>
      </c>
      <c r="J16" s="256">
        <v>2.6856240126382307</v>
      </c>
      <c r="K16" s="256">
        <v>2.6969344198680636</v>
      </c>
      <c r="L16" s="343">
        <v>0.60301507537688448</v>
      </c>
      <c r="M16" s="344">
        <v>2.0164072682665029</v>
      </c>
    </row>
    <row r="17" spans="2:13">
      <c r="B17" s="609"/>
      <c r="C17" s="326" t="s">
        <v>37</v>
      </c>
      <c r="D17" s="327" t="s">
        <v>264</v>
      </c>
      <c r="E17" s="327">
        <v>1.1963589076723016</v>
      </c>
      <c r="F17" s="327">
        <v>1.7341040462427746</v>
      </c>
      <c r="G17" s="327">
        <v>0</v>
      </c>
      <c r="H17" s="327" t="s">
        <v>264</v>
      </c>
      <c r="I17" s="327">
        <v>1.2581547064305685</v>
      </c>
      <c r="J17" s="327">
        <v>1.288497800125707</v>
      </c>
      <c r="K17" s="327">
        <v>1.7529719927463228</v>
      </c>
      <c r="L17" s="345">
        <v>0.65975494816211122</v>
      </c>
      <c r="M17" s="346">
        <v>1.1475599860901819</v>
      </c>
    </row>
    <row r="18" spans="2:13" ht="15" thickBot="1">
      <c r="B18" s="610"/>
      <c r="C18" s="329" t="s">
        <v>3</v>
      </c>
      <c r="D18" s="330" t="s">
        <v>264</v>
      </c>
      <c r="E18" s="331">
        <v>1.5692778770094413</v>
      </c>
      <c r="F18" s="331">
        <v>2.6292094363407168</v>
      </c>
      <c r="G18" s="331">
        <v>0</v>
      </c>
      <c r="H18" s="331" t="s">
        <v>264</v>
      </c>
      <c r="I18" s="331">
        <v>1.5089820359281436</v>
      </c>
      <c r="J18" s="331">
        <v>1.9851898534740824</v>
      </c>
      <c r="K18" s="331">
        <v>2.2338637936147077</v>
      </c>
      <c r="L18" s="347">
        <v>0.63229571984435806</v>
      </c>
      <c r="M18" s="348">
        <v>1.5836973463929034</v>
      </c>
    </row>
  </sheetData>
  <mergeCells count="5">
    <mergeCell ref="B4:B6"/>
    <mergeCell ref="B7:B9"/>
    <mergeCell ref="B10:B12"/>
    <mergeCell ref="B13:B15"/>
    <mergeCell ref="B16:B18"/>
  </mergeCells>
  <pageMargins left="0.7" right="0.7" top="0.75" bottom="0.75" header="0.3" footer="0.3"/>
  <pageSetup orientation="portrait" horizontalDpi="4294967293" verticalDpi="4294967293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4" width="8.69140625" style="55" customWidth="1"/>
    <col min="5" max="5" width="11" style="55" customWidth="1"/>
    <col min="6" max="15" width="8.69140625" style="55" customWidth="1"/>
    <col min="16" max="16384" width="9.07421875" style="55"/>
  </cols>
  <sheetData>
    <row r="1" spans="1:15">
      <c r="A1" s="127"/>
    </row>
    <row r="2" spans="1:15">
      <c r="B2" s="349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</row>
    <row r="3" spans="1:15" ht="15" thickBot="1">
      <c r="B3" s="659" t="s">
        <v>306</v>
      </c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</row>
    <row r="4" spans="1:15" ht="15" thickBot="1">
      <c r="B4" s="660" t="s">
        <v>0</v>
      </c>
      <c r="C4" s="566" t="s">
        <v>307</v>
      </c>
      <c r="D4" s="566"/>
      <c r="E4" s="662"/>
      <c r="F4" s="566" t="s">
        <v>15</v>
      </c>
      <c r="G4" s="566"/>
      <c r="H4" s="566"/>
      <c r="I4" s="566"/>
      <c r="J4" s="566"/>
      <c r="K4" s="566" t="s">
        <v>16</v>
      </c>
      <c r="L4" s="566"/>
      <c r="M4" s="566"/>
      <c r="N4" s="566"/>
      <c r="O4" s="567"/>
    </row>
    <row r="5" spans="1:15" ht="43.75">
      <c r="B5" s="661"/>
      <c r="C5" s="350" t="s">
        <v>308</v>
      </c>
      <c r="D5" s="350" t="s">
        <v>309</v>
      </c>
      <c r="E5" s="350" t="s">
        <v>310</v>
      </c>
      <c r="F5" s="350" t="s">
        <v>311</v>
      </c>
      <c r="G5" s="350" t="s">
        <v>312</v>
      </c>
      <c r="H5" s="350" t="s">
        <v>309</v>
      </c>
      <c r="I5" s="350" t="s">
        <v>313</v>
      </c>
      <c r="J5" s="350" t="s">
        <v>310</v>
      </c>
      <c r="K5" s="350" t="s">
        <v>311</v>
      </c>
      <c r="L5" s="350" t="s">
        <v>312</v>
      </c>
      <c r="M5" s="350" t="s">
        <v>309</v>
      </c>
      <c r="N5" s="350" t="s">
        <v>313</v>
      </c>
      <c r="O5" s="351" t="s">
        <v>310</v>
      </c>
    </row>
    <row r="6" spans="1:15">
      <c r="B6" s="187" t="str">
        <f>'Master Sheet (2)'!B3</f>
        <v>ANG</v>
      </c>
      <c r="C6" s="352" t="s">
        <v>264</v>
      </c>
      <c r="D6" s="352" t="s">
        <v>264</v>
      </c>
      <c r="E6" s="352" t="s">
        <v>264</v>
      </c>
      <c r="F6" s="352" t="s">
        <v>264</v>
      </c>
      <c r="G6" s="352" t="s">
        <v>264</v>
      </c>
      <c r="H6" s="352" t="s">
        <v>264</v>
      </c>
      <c r="I6" s="352" t="s">
        <v>264</v>
      </c>
      <c r="J6" s="352" t="s">
        <v>264</v>
      </c>
      <c r="K6" s="352" t="s">
        <v>264</v>
      </c>
      <c r="L6" s="352" t="s">
        <v>264</v>
      </c>
      <c r="M6" s="352" t="s">
        <v>264</v>
      </c>
      <c r="N6" s="352" t="s">
        <v>264</v>
      </c>
      <c r="O6" s="353" t="s">
        <v>264</v>
      </c>
    </row>
    <row r="7" spans="1:15">
      <c r="B7" s="190" t="str">
        <f>'Master Sheet (2)'!B4</f>
        <v>A&amp;B</v>
      </c>
      <c r="C7" s="354" t="s">
        <v>264</v>
      </c>
      <c r="D7" s="354" t="s">
        <v>264</v>
      </c>
      <c r="E7" s="355" t="s">
        <v>264</v>
      </c>
      <c r="F7" s="354" t="s">
        <v>264</v>
      </c>
      <c r="G7" s="354" t="s">
        <v>264</v>
      </c>
      <c r="H7" s="354" t="s">
        <v>264</v>
      </c>
      <c r="I7" s="354" t="s">
        <v>264</v>
      </c>
      <c r="J7" s="355" t="s">
        <v>264</v>
      </c>
      <c r="K7" s="354" t="s">
        <v>264</v>
      </c>
      <c r="L7" s="354" t="s">
        <v>264</v>
      </c>
      <c r="M7" s="354" t="s">
        <v>264</v>
      </c>
      <c r="N7" s="354" t="s">
        <v>264</v>
      </c>
      <c r="O7" s="356" t="s">
        <v>264</v>
      </c>
    </row>
    <row r="8" spans="1:15">
      <c r="B8" s="190" t="str">
        <f>'Master Sheet (2)'!B5</f>
        <v>DOM</v>
      </c>
      <c r="C8" s="354">
        <v>318</v>
      </c>
      <c r="D8" s="354">
        <v>32</v>
      </c>
      <c r="E8" s="355">
        <v>9.9375</v>
      </c>
      <c r="F8" s="354">
        <v>3612</v>
      </c>
      <c r="G8" s="354">
        <v>314</v>
      </c>
      <c r="H8" s="354">
        <v>374</v>
      </c>
      <c r="I8" s="354">
        <v>11.503184713375797</v>
      </c>
      <c r="J8" s="355">
        <v>9.6577540106951876</v>
      </c>
      <c r="K8" s="354">
        <v>3090</v>
      </c>
      <c r="L8" s="354">
        <v>152</v>
      </c>
      <c r="M8" s="354">
        <v>340</v>
      </c>
      <c r="N8" s="354">
        <v>20.328947368421051</v>
      </c>
      <c r="O8" s="356">
        <v>9.0882352941176467</v>
      </c>
    </row>
    <row r="9" spans="1:15">
      <c r="B9" s="190" t="str">
        <f>'Master Sheet (2)'!B6</f>
        <v>GRD</v>
      </c>
      <c r="C9" s="354">
        <v>2297</v>
      </c>
      <c r="D9" s="354">
        <v>191</v>
      </c>
      <c r="E9" s="355">
        <v>12.026178010471204</v>
      </c>
      <c r="F9" s="354">
        <v>11069</v>
      </c>
      <c r="G9" s="354">
        <v>586</v>
      </c>
      <c r="H9" s="354">
        <v>685</v>
      </c>
      <c r="I9" s="354">
        <v>18.889078498293514</v>
      </c>
      <c r="J9" s="355">
        <v>16.159124087591241</v>
      </c>
      <c r="K9" s="354">
        <v>8547</v>
      </c>
      <c r="L9" s="354">
        <v>822</v>
      </c>
      <c r="M9" s="354">
        <v>725</v>
      </c>
      <c r="N9" s="354">
        <v>10.397810218978103</v>
      </c>
      <c r="O9" s="356">
        <v>11.78896551724138</v>
      </c>
    </row>
    <row r="10" spans="1:15">
      <c r="B10" s="190" t="str">
        <f>'Master Sheet (2)'!B7</f>
        <v>MON</v>
      </c>
      <c r="C10" s="354" t="s">
        <v>264</v>
      </c>
      <c r="D10" s="354" t="s">
        <v>264</v>
      </c>
      <c r="E10" s="355" t="s">
        <v>264</v>
      </c>
      <c r="F10" s="354">
        <v>252</v>
      </c>
      <c r="G10" s="354">
        <v>15</v>
      </c>
      <c r="H10" s="354">
        <v>43</v>
      </c>
      <c r="I10" s="354">
        <v>16.8</v>
      </c>
      <c r="J10" s="355">
        <v>5.8604651162790695</v>
      </c>
      <c r="K10" s="354">
        <v>314</v>
      </c>
      <c r="L10" s="354">
        <v>20</v>
      </c>
      <c r="M10" s="354">
        <v>39</v>
      </c>
      <c r="N10" s="354">
        <v>15.7</v>
      </c>
      <c r="O10" s="356">
        <v>8.0512820512820511</v>
      </c>
    </row>
    <row r="11" spans="1:15">
      <c r="B11" s="190" t="str">
        <f>'Master Sheet (2)'!B8</f>
        <v>SKN</v>
      </c>
      <c r="C11" s="354" t="s">
        <v>264</v>
      </c>
      <c r="D11" s="354" t="s">
        <v>264</v>
      </c>
      <c r="E11" s="355" t="s">
        <v>264</v>
      </c>
      <c r="F11" s="354">
        <v>4187</v>
      </c>
      <c r="G11" s="354">
        <v>286</v>
      </c>
      <c r="H11" s="354">
        <v>312</v>
      </c>
      <c r="I11" s="354">
        <v>14.63986013986014</v>
      </c>
      <c r="J11" s="355">
        <v>13.419871794871796</v>
      </c>
      <c r="K11" s="354">
        <v>3640</v>
      </c>
      <c r="L11" s="354">
        <v>175</v>
      </c>
      <c r="M11" s="354">
        <v>487</v>
      </c>
      <c r="N11" s="354">
        <v>20.8</v>
      </c>
      <c r="O11" s="356">
        <v>7.4743326488706368</v>
      </c>
    </row>
    <row r="12" spans="1:15">
      <c r="B12" s="190" t="str">
        <f>'Master Sheet (2)'!B9</f>
        <v>SLU</v>
      </c>
      <c r="C12" s="354" t="s">
        <v>264</v>
      </c>
      <c r="D12" s="354" t="s">
        <v>264</v>
      </c>
      <c r="E12" s="355" t="s">
        <v>264</v>
      </c>
      <c r="F12" s="354">
        <v>14508</v>
      </c>
      <c r="G12" s="354">
        <v>776</v>
      </c>
      <c r="H12" s="354">
        <v>1019</v>
      </c>
      <c r="I12" s="354">
        <v>18.695876288659793</v>
      </c>
      <c r="J12" s="355">
        <v>14.237487733071639</v>
      </c>
      <c r="K12" s="354">
        <v>10551</v>
      </c>
      <c r="L12" s="354">
        <v>418</v>
      </c>
      <c r="M12" s="354">
        <v>1008</v>
      </c>
      <c r="N12" s="354">
        <v>25.241626794258373</v>
      </c>
      <c r="O12" s="356">
        <v>10.467261904761905</v>
      </c>
    </row>
    <row r="13" spans="1:15">
      <c r="B13" s="190" t="str">
        <f>'Master Sheet (2)'!B10</f>
        <v>SVG</v>
      </c>
      <c r="C13" s="354">
        <v>406</v>
      </c>
      <c r="D13" s="354">
        <v>42</v>
      </c>
      <c r="E13" s="355">
        <v>9.6666666666666661</v>
      </c>
      <c r="F13" s="354">
        <v>11448</v>
      </c>
      <c r="G13" s="354">
        <v>574</v>
      </c>
      <c r="H13" s="354">
        <v>850</v>
      </c>
      <c r="I13" s="354">
        <v>19.94425087108014</v>
      </c>
      <c r="J13" s="355">
        <v>13.468235294117648</v>
      </c>
      <c r="K13" s="354">
        <v>6868</v>
      </c>
      <c r="L13" s="354">
        <v>287</v>
      </c>
      <c r="M13" s="354">
        <v>607</v>
      </c>
      <c r="N13" s="354">
        <v>23.930313588850176</v>
      </c>
      <c r="O13" s="356">
        <v>11.314662273476111</v>
      </c>
    </row>
    <row r="14" spans="1:15" ht="15" thickBot="1">
      <c r="B14" s="190" t="str">
        <f>'Master Sheet (2)'!B11</f>
        <v>VI</v>
      </c>
      <c r="C14" s="354">
        <v>14</v>
      </c>
      <c r="D14" s="354">
        <v>3</v>
      </c>
      <c r="E14" s="355">
        <v>4.666666666666667</v>
      </c>
      <c r="F14" s="354">
        <v>1943</v>
      </c>
      <c r="G14" s="354">
        <v>133</v>
      </c>
      <c r="H14" s="354">
        <v>149</v>
      </c>
      <c r="I14" s="354">
        <v>14.609022556390977</v>
      </c>
      <c r="J14" s="355">
        <v>13.04026845637584</v>
      </c>
      <c r="K14" s="354">
        <v>1726</v>
      </c>
      <c r="L14" s="354">
        <v>94</v>
      </c>
      <c r="M14" s="354">
        <v>199</v>
      </c>
      <c r="N14" s="354">
        <v>18.361702127659573</v>
      </c>
      <c r="O14" s="356">
        <v>8.6733668341708547</v>
      </c>
    </row>
    <row r="15" spans="1:15" ht="15" thickBot="1">
      <c r="B15" s="357" t="str">
        <f>'Master Sheet (2)'!B12</f>
        <v>OECS</v>
      </c>
      <c r="C15" s="358">
        <v>3035</v>
      </c>
      <c r="D15" s="358">
        <v>268</v>
      </c>
      <c r="E15" s="359">
        <v>11.324626865671641</v>
      </c>
      <c r="F15" s="358">
        <v>47019</v>
      </c>
      <c r="G15" s="358">
        <v>2684</v>
      </c>
      <c r="H15" s="358">
        <v>3432</v>
      </c>
      <c r="I15" s="358">
        <v>17.518256333830106</v>
      </c>
      <c r="J15" s="359">
        <v>13.700174825174825</v>
      </c>
      <c r="K15" s="358">
        <v>34736</v>
      </c>
      <c r="L15" s="358">
        <v>1968</v>
      </c>
      <c r="M15" s="358">
        <v>3405</v>
      </c>
      <c r="N15" s="358">
        <v>17.650406504065042</v>
      </c>
      <c r="O15" s="360">
        <v>10.201468428781205</v>
      </c>
    </row>
  </sheetData>
  <mergeCells count="5">
    <mergeCell ref="B3:O3"/>
    <mergeCell ref="B4:B5"/>
    <mergeCell ref="C4:E4"/>
    <mergeCell ref="F4:J4"/>
    <mergeCell ref="K4:O4"/>
  </mergeCells>
  <pageMargins left="0.7" right="0.7" top="0.75" bottom="0.75" header="0.3" footer="0.3"/>
  <pageSetup orientation="portrait" horizontalDpi="4294967293" verticalDpi="4294967293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workbookViewId="0">
      <selection activeCell="G11" sqref="G11"/>
    </sheetView>
  </sheetViews>
  <sheetFormatPr defaultColWidth="9.07421875" defaultRowHeight="14.6"/>
  <cols>
    <col min="1" max="2" width="9.07421875" style="55"/>
    <col min="3" max="15" width="8.69140625" style="55" customWidth="1"/>
    <col min="16" max="16384" width="9.07421875" style="55"/>
  </cols>
  <sheetData>
    <row r="2" spans="2:15" ht="15" thickBot="1">
      <c r="B2" s="202" t="s">
        <v>314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</row>
    <row r="3" spans="2:15" ht="15" thickBot="1">
      <c r="B3" s="663" t="s">
        <v>0</v>
      </c>
      <c r="C3" s="662" t="s">
        <v>307</v>
      </c>
      <c r="D3" s="662"/>
      <c r="E3" s="662"/>
      <c r="F3" s="662" t="s">
        <v>15</v>
      </c>
      <c r="G3" s="662"/>
      <c r="H3" s="662"/>
      <c r="I3" s="662"/>
      <c r="J3" s="662"/>
      <c r="K3" s="662" t="s">
        <v>16</v>
      </c>
      <c r="L3" s="662"/>
      <c r="M3" s="662"/>
      <c r="N3" s="662"/>
      <c r="O3" s="664"/>
    </row>
    <row r="4" spans="2:15" ht="43.75">
      <c r="B4" s="562"/>
      <c r="C4" s="361" t="s">
        <v>308</v>
      </c>
      <c r="D4" s="361" t="s">
        <v>309</v>
      </c>
      <c r="E4" s="361" t="s">
        <v>310</v>
      </c>
      <c r="F4" s="361" t="s">
        <v>311</v>
      </c>
      <c r="G4" s="361" t="s">
        <v>312</v>
      </c>
      <c r="H4" s="361" t="s">
        <v>309</v>
      </c>
      <c r="I4" s="361" t="s">
        <v>313</v>
      </c>
      <c r="J4" s="361" t="s">
        <v>310</v>
      </c>
      <c r="K4" s="361" t="s">
        <v>311</v>
      </c>
      <c r="L4" s="361" t="s">
        <v>312</v>
      </c>
      <c r="M4" s="361" t="s">
        <v>309</v>
      </c>
      <c r="N4" s="361" t="s">
        <v>313</v>
      </c>
      <c r="O4" s="351" t="s">
        <v>310</v>
      </c>
    </row>
    <row r="5" spans="2:15">
      <c r="B5" s="270" t="str">
        <f>'Master Sheet (2)'!B3</f>
        <v>ANG</v>
      </c>
      <c r="C5" s="362" t="s">
        <v>264</v>
      </c>
      <c r="D5" s="362" t="s">
        <v>264</v>
      </c>
      <c r="E5" s="314" t="s">
        <v>264</v>
      </c>
      <c r="F5" s="362" t="s">
        <v>264</v>
      </c>
      <c r="G5" s="362" t="s">
        <v>264</v>
      </c>
      <c r="H5" s="362" t="s">
        <v>264</v>
      </c>
      <c r="I5" s="362" t="s">
        <v>264</v>
      </c>
      <c r="J5" s="314" t="s">
        <v>264</v>
      </c>
      <c r="K5" s="362" t="s">
        <v>264</v>
      </c>
      <c r="L5" s="362" t="s">
        <v>264</v>
      </c>
      <c r="M5" s="362" t="s">
        <v>264</v>
      </c>
      <c r="N5" s="362" t="s">
        <v>264</v>
      </c>
      <c r="O5" s="363" t="s">
        <v>264</v>
      </c>
    </row>
    <row r="6" spans="2:15">
      <c r="B6" s="275" t="str">
        <f>'Master Sheet (2)'!B4</f>
        <v>A&amp;B</v>
      </c>
      <c r="C6" s="354" t="s">
        <v>264</v>
      </c>
      <c r="D6" s="354" t="s">
        <v>264</v>
      </c>
      <c r="E6" s="198" t="s">
        <v>264</v>
      </c>
      <c r="F6" s="354" t="s">
        <v>264</v>
      </c>
      <c r="G6" s="354" t="s">
        <v>264</v>
      </c>
      <c r="H6" s="354" t="s">
        <v>264</v>
      </c>
      <c r="I6" s="354" t="s">
        <v>264</v>
      </c>
      <c r="J6" s="198" t="s">
        <v>264</v>
      </c>
      <c r="K6" s="354" t="s">
        <v>264</v>
      </c>
      <c r="L6" s="354" t="s">
        <v>264</v>
      </c>
      <c r="M6" s="354" t="s">
        <v>264</v>
      </c>
      <c r="N6" s="354" t="s">
        <v>264</v>
      </c>
      <c r="O6" s="199" t="s">
        <v>264</v>
      </c>
    </row>
    <row r="7" spans="2:15">
      <c r="B7" s="275" t="str">
        <f>'Master Sheet (2)'!B5</f>
        <v>DOM</v>
      </c>
      <c r="C7" s="354">
        <v>1075</v>
      </c>
      <c r="D7" s="354">
        <v>99</v>
      </c>
      <c r="E7" s="198">
        <v>10.858585858585858</v>
      </c>
      <c r="F7" s="354">
        <v>2530</v>
      </c>
      <c r="G7" s="354">
        <v>124</v>
      </c>
      <c r="H7" s="354">
        <v>161</v>
      </c>
      <c r="I7" s="354">
        <v>20.403225806451612</v>
      </c>
      <c r="J7" s="198">
        <v>15.714285714285714</v>
      </c>
      <c r="K7" s="354">
        <v>1619</v>
      </c>
      <c r="L7" s="354">
        <v>78</v>
      </c>
      <c r="M7" s="354">
        <v>147</v>
      </c>
      <c r="N7" s="354">
        <v>20.756410256410255</v>
      </c>
      <c r="O7" s="199">
        <v>11.013605442176871</v>
      </c>
    </row>
    <row r="8" spans="2:15">
      <c r="B8" s="275" t="str">
        <f>'Master Sheet (2)'!B6</f>
        <v>GRD</v>
      </c>
      <c r="C8" s="354">
        <v>638</v>
      </c>
      <c r="D8" s="354">
        <v>45</v>
      </c>
      <c r="E8" s="198">
        <v>14.177777777777777</v>
      </c>
      <c r="F8" s="354">
        <v>748</v>
      </c>
      <c r="G8" s="354">
        <v>56</v>
      </c>
      <c r="H8" s="354">
        <v>64</v>
      </c>
      <c r="I8" s="354">
        <v>13.357142857142858</v>
      </c>
      <c r="J8" s="198">
        <v>11.6875</v>
      </c>
      <c r="K8" s="354">
        <v>131</v>
      </c>
      <c r="L8" s="354">
        <v>8</v>
      </c>
      <c r="M8" s="354">
        <v>14</v>
      </c>
      <c r="N8" s="354">
        <v>16.375</v>
      </c>
      <c r="O8" s="199">
        <v>9.3571428571428577</v>
      </c>
    </row>
    <row r="9" spans="2:15">
      <c r="B9" s="275" t="str">
        <f>'Master Sheet (2)'!B7</f>
        <v>MON</v>
      </c>
      <c r="C9" s="362" t="s">
        <v>264</v>
      </c>
      <c r="D9" s="362" t="s">
        <v>264</v>
      </c>
      <c r="E9" s="314" t="s">
        <v>264</v>
      </c>
      <c r="F9" s="362" t="s">
        <v>264</v>
      </c>
      <c r="G9" s="362" t="s">
        <v>264</v>
      </c>
      <c r="H9" s="362" t="s">
        <v>264</v>
      </c>
      <c r="I9" s="362" t="s">
        <v>264</v>
      </c>
      <c r="J9" s="314" t="s">
        <v>264</v>
      </c>
      <c r="K9" s="362" t="s">
        <v>264</v>
      </c>
      <c r="L9" s="362" t="s">
        <v>264</v>
      </c>
      <c r="M9" s="362" t="s">
        <v>264</v>
      </c>
      <c r="N9" s="362" t="s">
        <v>264</v>
      </c>
      <c r="O9" s="363" t="s">
        <v>264</v>
      </c>
    </row>
    <row r="10" spans="2:15">
      <c r="B10" s="275" t="str">
        <f>'Master Sheet (2)'!B8</f>
        <v>SKN</v>
      </c>
      <c r="C10" s="354" t="s">
        <v>264</v>
      </c>
      <c r="D10" s="354" t="s">
        <v>264</v>
      </c>
      <c r="E10" s="198" t="s">
        <v>264</v>
      </c>
      <c r="F10" s="354">
        <v>1302</v>
      </c>
      <c r="G10" s="354">
        <v>80</v>
      </c>
      <c r="H10" s="354">
        <v>89</v>
      </c>
      <c r="I10" s="354">
        <v>16.274999999999999</v>
      </c>
      <c r="J10" s="198">
        <v>14.629213483146067</v>
      </c>
      <c r="K10" s="354">
        <v>273</v>
      </c>
      <c r="L10" s="354">
        <v>24</v>
      </c>
      <c r="M10" s="354">
        <v>37</v>
      </c>
      <c r="N10" s="354">
        <v>11.375</v>
      </c>
      <c r="O10" s="199">
        <v>7.3783783783783781</v>
      </c>
    </row>
    <row r="11" spans="2:15">
      <c r="B11" s="275" t="str">
        <f>'Master Sheet (2)'!B9</f>
        <v>SLU</v>
      </c>
      <c r="C11" s="354" t="s">
        <v>264</v>
      </c>
      <c r="D11" s="354" t="s">
        <v>264</v>
      </c>
      <c r="E11" s="198" t="s">
        <v>264</v>
      </c>
      <c r="F11" s="354">
        <v>936</v>
      </c>
      <c r="G11" s="354">
        <v>61</v>
      </c>
      <c r="H11" s="354">
        <v>70</v>
      </c>
      <c r="I11" s="354">
        <v>15.344262295081966</v>
      </c>
      <c r="J11" s="198">
        <v>13.371428571428572</v>
      </c>
      <c r="K11" s="354">
        <v>212</v>
      </c>
      <c r="L11" s="354">
        <v>18</v>
      </c>
      <c r="M11" s="354">
        <v>30</v>
      </c>
      <c r="N11" s="354">
        <v>11.777777777777779</v>
      </c>
      <c r="O11" s="199">
        <v>7.0666666666666664</v>
      </c>
    </row>
    <row r="12" spans="2:15">
      <c r="B12" s="275" t="str">
        <f>'Master Sheet (2)'!B10</f>
        <v>SVG</v>
      </c>
      <c r="C12" s="354">
        <v>2736</v>
      </c>
      <c r="D12" s="354">
        <v>326</v>
      </c>
      <c r="E12" s="198">
        <v>8.3926380368098155</v>
      </c>
      <c r="F12" s="354">
        <v>1417</v>
      </c>
      <c r="G12" s="354">
        <v>87</v>
      </c>
      <c r="H12" s="354">
        <v>102</v>
      </c>
      <c r="I12" s="354">
        <v>16.287356321839081</v>
      </c>
      <c r="J12" s="198">
        <v>13.892156862745098</v>
      </c>
      <c r="K12" s="354">
        <v>2735</v>
      </c>
      <c r="L12" s="354">
        <v>90</v>
      </c>
      <c r="M12" s="354">
        <v>192</v>
      </c>
      <c r="N12" s="354">
        <v>30.388888888888889</v>
      </c>
      <c r="O12" s="199">
        <v>14.244791666666666</v>
      </c>
    </row>
    <row r="13" spans="2:15" ht="15" thickBot="1">
      <c r="B13" s="275" t="str">
        <f>'Master Sheet (2)'!B11</f>
        <v>VI</v>
      </c>
      <c r="C13" s="354">
        <v>801</v>
      </c>
      <c r="D13" s="354">
        <v>145</v>
      </c>
      <c r="E13" s="198">
        <v>5.5241379310344829</v>
      </c>
      <c r="F13" s="354">
        <v>820</v>
      </c>
      <c r="G13" s="354">
        <v>73</v>
      </c>
      <c r="H13" s="354">
        <v>87</v>
      </c>
      <c r="I13" s="354">
        <v>11.232876712328768</v>
      </c>
      <c r="J13" s="198">
        <v>9.4252873563218387</v>
      </c>
      <c r="K13" s="354">
        <v>512</v>
      </c>
      <c r="L13" s="354">
        <v>30</v>
      </c>
      <c r="M13" s="354">
        <v>57</v>
      </c>
      <c r="N13" s="354">
        <v>17.066666666666666</v>
      </c>
      <c r="O13" s="199">
        <v>8.9824561403508767</v>
      </c>
    </row>
    <row r="14" spans="2:15" ht="15" thickBot="1">
      <c r="B14" s="357" t="str">
        <f>'Master Sheet (2)'!B12</f>
        <v>OECS</v>
      </c>
      <c r="C14" s="358">
        <v>5250</v>
      </c>
      <c r="D14" s="358">
        <v>615</v>
      </c>
      <c r="E14" s="364">
        <v>8.536585365853659</v>
      </c>
      <c r="F14" s="358">
        <v>7753</v>
      </c>
      <c r="G14" s="358">
        <v>481</v>
      </c>
      <c r="H14" s="358">
        <v>573</v>
      </c>
      <c r="I14" s="358">
        <v>16.118503118503117</v>
      </c>
      <c r="J14" s="364">
        <v>13.530541012216405</v>
      </c>
      <c r="K14" s="358">
        <v>5482</v>
      </c>
      <c r="L14" s="358">
        <v>248</v>
      </c>
      <c r="M14" s="358">
        <v>477</v>
      </c>
      <c r="N14" s="358">
        <v>22.10483870967742</v>
      </c>
      <c r="O14" s="365">
        <v>11.49266247379455</v>
      </c>
    </row>
    <row r="15" spans="2:15">
      <c r="B15" s="366"/>
      <c r="C15" s="367"/>
      <c r="D15" s="367"/>
      <c r="E15" s="367"/>
      <c r="F15" s="367"/>
      <c r="G15" s="367"/>
      <c r="H15" s="367"/>
      <c r="I15" s="367"/>
      <c r="J15" s="367"/>
      <c r="K15" s="367"/>
      <c r="L15" s="367"/>
      <c r="M15" s="367"/>
      <c r="N15" s="367"/>
      <c r="O15" s="367"/>
    </row>
    <row r="25" spans="10:10">
      <c r="J25" s="55" t="s">
        <v>295</v>
      </c>
    </row>
  </sheetData>
  <mergeCells count="4">
    <mergeCell ref="B3:B4"/>
    <mergeCell ref="C3:E3"/>
    <mergeCell ref="F3:J3"/>
    <mergeCell ref="K3:O3"/>
  </mergeCells>
  <pageMargins left="0.7" right="0.7" top="0.75" bottom="0.75" header="0.3" footer="0.3"/>
  <pageSetup orientation="portrait" horizontalDpi="4294967294" verticalDpi="4294967293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4" sqref="B4:O15"/>
    </sheetView>
  </sheetViews>
  <sheetFormatPr defaultColWidth="9.07421875" defaultRowHeight="14.6"/>
  <cols>
    <col min="1" max="1" width="9.07421875" style="55"/>
    <col min="2" max="10" width="10.61328125" style="55" customWidth="1"/>
    <col min="11" max="15" width="11.69140625" style="55" customWidth="1"/>
    <col min="16" max="16384" width="9.07421875" style="55"/>
  </cols>
  <sheetData>
    <row r="2" spans="2:15">
      <c r="B2" s="202" t="s">
        <v>315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</row>
    <row r="3" spans="2:15" ht="15" customHeight="1" thickBot="1"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2:15" ht="44.15" thickBot="1">
      <c r="B4" s="731" t="s">
        <v>0</v>
      </c>
      <c r="C4" s="742" t="s">
        <v>28</v>
      </c>
      <c r="D4" s="743"/>
      <c r="E4" s="744"/>
      <c r="F4" s="742" t="s">
        <v>15</v>
      </c>
      <c r="G4" s="743"/>
      <c r="H4" s="743"/>
      <c r="I4" s="743"/>
      <c r="J4" s="744"/>
      <c r="K4" s="742" t="s">
        <v>16</v>
      </c>
      <c r="L4" s="743"/>
      <c r="M4" s="743"/>
      <c r="N4" s="743"/>
      <c r="O4" s="743"/>
    </row>
    <row r="5" spans="2:15" ht="44.15" thickBot="1">
      <c r="B5" s="745"/>
      <c r="C5" s="368" t="s">
        <v>316</v>
      </c>
      <c r="D5" s="368" t="s">
        <v>317</v>
      </c>
      <c r="E5" s="369" t="s">
        <v>310</v>
      </c>
      <c r="F5" s="368" t="s">
        <v>318</v>
      </c>
      <c r="G5" s="368" t="s">
        <v>319</v>
      </c>
      <c r="H5" s="368" t="s">
        <v>317</v>
      </c>
      <c r="I5" s="368" t="s">
        <v>313</v>
      </c>
      <c r="J5" s="368" t="s">
        <v>310</v>
      </c>
      <c r="K5" s="368" t="s">
        <v>318</v>
      </c>
      <c r="L5" s="368" t="s">
        <v>319</v>
      </c>
      <c r="M5" s="368" t="s">
        <v>317</v>
      </c>
      <c r="N5" s="368" t="s">
        <v>313</v>
      </c>
      <c r="O5" s="734" t="s">
        <v>310</v>
      </c>
    </row>
    <row r="6" spans="2:15">
      <c r="B6" s="732" t="str">
        <f>'Master Sheet (2)'!B3</f>
        <v>ANG</v>
      </c>
      <c r="C6" s="370" t="s">
        <v>264</v>
      </c>
      <c r="D6" s="370" t="s">
        <v>264</v>
      </c>
      <c r="E6" s="371" t="s">
        <v>264</v>
      </c>
      <c r="F6" s="370" t="s">
        <v>264</v>
      </c>
      <c r="G6" s="370" t="s">
        <v>264</v>
      </c>
      <c r="H6" s="370" t="s">
        <v>264</v>
      </c>
      <c r="I6" s="370" t="s">
        <v>264</v>
      </c>
      <c r="J6" s="371" t="s">
        <v>264</v>
      </c>
      <c r="K6" s="370" t="s">
        <v>264</v>
      </c>
      <c r="L6" s="370" t="s">
        <v>264</v>
      </c>
      <c r="M6" s="370" t="s">
        <v>264</v>
      </c>
      <c r="N6" s="370" t="s">
        <v>264</v>
      </c>
      <c r="O6" s="735" t="s">
        <v>264</v>
      </c>
    </row>
    <row r="7" spans="2:15">
      <c r="B7" s="732" t="str">
        <f>'Master Sheet (2)'!B4</f>
        <v>A&amp;B</v>
      </c>
      <c r="C7" s="354" t="s">
        <v>264</v>
      </c>
      <c r="D7" s="354" t="s">
        <v>264</v>
      </c>
      <c r="E7" s="355" t="s">
        <v>264</v>
      </c>
      <c r="F7" s="354" t="s">
        <v>264</v>
      </c>
      <c r="G7" s="354" t="s">
        <v>264</v>
      </c>
      <c r="H7" s="354" t="s">
        <v>264</v>
      </c>
      <c r="I7" s="354" t="s">
        <v>264</v>
      </c>
      <c r="J7" s="355" t="s">
        <v>264</v>
      </c>
      <c r="K7" s="354" t="s">
        <v>264</v>
      </c>
      <c r="L7" s="354" t="s">
        <v>264</v>
      </c>
      <c r="M7" s="354" t="s">
        <v>264</v>
      </c>
      <c r="N7" s="354" t="s">
        <v>264</v>
      </c>
      <c r="O7" s="736" t="s">
        <v>264</v>
      </c>
    </row>
    <row r="8" spans="2:15">
      <c r="B8" s="732" t="str">
        <f>'Master Sheet (2)'!B5</f>
        <v>DOM</v>
      </c>
      <c r="C8" s="354">
        <v>1393</v>
      </c>
      <c r="D8" s="354">
        <v>131</v>
      </c>
      <c r="E8" s="355">
        <v>10.633587786259541</v>
      </c>
      <c r="F8" s="354">
        <v>6142</v>
      </c>
      <c r="G8" s="354">
        <v>438</v>
      </c>
      <c r="H8" s="354">
        <v>535</v>
      </c>
      <c r="I8" s="354">
        <v>14.02283105022831</v>
      </c>
      <c r="J8" s="355">
        <v>11.480373831775701</v>
      </c>
      <c r="K8" s="354">
        <v>4709</v>
      </c>
      <c r="L8" s="354">
        <v>230</v>
      </c>
      <c r="M8" s="354">
        <v>487</v>
      </c>
      <c r="N8" s="354">
        <v>20.473913043478262</v>
      </c>
      <c r="O8" s="736">
        <v>9.669404517453799</v>
      </c>
    </row>
    <row r="9" spans="2:15">
      <c r="B9" s="732" t="str">
        <f>'Master Sheet (2)'!B6</f>
        <v>GRD</v>
      </c>
      <c r="C9" s="354">
        <v>2935</v>
      </c>
      <c r="D9" s="354">
        <v>236</v>
      </c>
      <c r="E9" s="355">
        <v>12.436440677966102</v>
      </c>
      <c r="F9" s="354">
        <v>11817</v>
      </c>
      <c r="G9" s="354">
        <v>642</v>
      </c>
      <c r="H9" s="354">
        <v>749</v>
      </c>
      <c r="I9" s="354">
        <v>18.406542056074766</v>
      </c>
      <c r="J9" s="355">
        <v>15.777036048064085</v>
      </c>
      <c r="K9" s="354">
        <v>8678</v>
      </c>
      <c r="L9" s="354">
        <v>830</v>
      </c>
      <c r="M9" s="354">
        <v>739</v>
      </c>
      <c r="N9" s="354">
        <v>10.455421686746988</v>
      </c>
      <c r="O9" s="736">
        <v>11.742895805142084</v>
      </c>
    </row>
    <row r="10" spans="2:15">
      <c r="B10" s="732" t="str">
        <f>'Master Sheet (2)'!B7</f>
        <v>MON</v>
      </c>
      <c r="C10" s="354" t="s">
        <v>264</v>
      </c>
      <c r="D10" s="354" t="s">
        <v>264</v>
      </c>
      <c r="E10" s="355" t="s">
        <v>264</v>
      </c>
      <c r="F10" s="354">
        <v>252</v>
      </c>
      <c r="G10" s="354">
        <v>15</v>
      </c>
      <c r="H10" s="354">
        <v>43</v>
      </c>
      <c r="I10" s="354">
        <v>16.8</v>
      </c>
      <c r="J10" s="355">
        <v>5.8604651162790695</v>
      </c>
      <c r="K10" s="354">
        <v>314</v>
      </c>
      <c r="L10" s="354">
        <v>20</v>
      </c>
      <c r="M10" s="354">
        <v>39</v>
      </c>
      <c r="N10" s="354">
        <v>15.7</v>
      </c>
      <c r="O10" s="736">
        <v>8.0512820512820511</v>
      </c>
    </row>
    <row r="11" spans="2:15">
      <c r="B11" s="732" t="str">
        <f>'Master Sheet (2)'!B8</f>
        <v>SKN</v>
      </c>
      <c r="C11" s="354" t="s">
        <v>264</v>
      </c>
      <c r="D11" s="354" t="s">
        <v>264</v>
      </c>
      <c r="E11" s="355" t="s">
        <v>264</v>
      </c>
      <c r="F11" s="354">
        <v>5489</v>
      </c>
      <c r="G11" s="354">
        <v>366</v>
      </c>
      <c r="H11" s="354">
        <v>401</v>
      </c>
      <c r="I11" s="354">
        <v>14.997267759562842</v>
      </c>
      <c r="J11" s="355">
        <v>13.688279301745636</v>
      </c>
      <c r="K11" s="354">
        <v>3913</v>
      </c>
      <c r="L11" s="354">
        <v>199</v>
      </c>
      <c r="M11" s="354">
        <v>524</v>
      </c>
      <c r="N11" s="354">
        <v>19.663316582914572</v>
      </c>
      <c r="O11" s="736">
        <v>7.4675572519083966</v>
      </c>
    </row>
    <row r="12" spans="2:15">
      <c r="B12" s="732" t="str">
        <f>'Master Sheet (2)'!B9</f>
        <v>SLU</v>
      </c>
      <c r="C12" s="354" t="s">
        <v>264</v>
      </c>
      <c r="D12" s="354" t="s">
        <v>264</v>
      </c>
      <c r="E12" s="355" t="s">
        <v>264</v>
      </c>
      <c r="F12" s="354">
        <v>15444</v>
      </c>
      <c r="G12" s="354">
        <v>837</v>
      </c>
      <c r="H12" s="354">
        <v>1089</v>
      </c>
      <c r="I12" s="354">
        <v>18.451612903225808</v>
      </c>
      <c r="J12" s="355">
        <v>14.181818181818182</v>
      </c>
      <c r="K12" s="354">
        <v>10763</v>
      </c>
      <c r="L12" s="354">
        <v>436</v>
      </c>
      <c r="M12" s="354">
        <v>1038</v>
      </c>
      <c r="N12" s="354">
        <v>24.685779816513762</v>
      </c>
      <c r="O12" s="736">
        <v>10.36897880539499</v>
      </c>
    </row>
    <row r="13" spans="2:15">
      <c r="B13" s="732" t="str">
        <f>'Master Sheet (2)'!B10</f>
        <v>SVG</v>
      </c>
      <c r="C13" s="354">
        <v>3142</v>
      </c>
      <c r="D13" s="354">
        <v>368</v>
      </c>
      <c r="E13" s="355">
        <v>8.5380434782608692</v>
      </c>
      <c r="F13" s="354">
        <v>12865</v>
      </c>
      <c r="G13" s="354">
        <v>661</v>
      </c>
      <c r="H13" s="354">
        <v>952</v>
      </c>
      <c r="I13" s="354">
        <v>19.462934947049924</v>
      </c>
      <c r="J13" s="355">
        <v>13.513655462184873</v>
      </c>
      <c r="K13" s="354">
        <v>9603</v>
      </c>
      <c r="L13" s="354">
        <v>377</v>
      </c>
      <c r="M13" s="354">
        <v>799</v>
      </c>
      <c r="N13" s="354">
        <v>25.472148541114059</v>
      </c>
      <c r="O13" s="736">
        <v>12.018773466833542</v>
      </c>
    </row>
    <row r="14" spans="2:15" ht="15" thickBot="1">
      <c r="B14" s="733" t="str">
        <f>'Master Sheet (2)'!B11</f>
        <v>VI</v>
      </c>
      <c r="C14" s="372">
        <v>815</v>
      </c>
      <c r="D14" s="372">
        <v>148</v>
      </c>
      <c r="E14" s="373">
        <v>5.506756756756757</v>
      </c>
      <c r="F14" s="372">
        <v>2763</v>
      </c>
      <c r="G14" s="372">
        <v>206</v>
      </c>
      <c r="H14" s="372">
        <v>236</v>
      </c>
      <c r="I14" s="372">
        <v>13.412621359223301</v>
      </c>
      <c r="J14" s="373">
        <v>11.707627118644067</v>
      </c>
      <c r="K14" s="372">
        <v>2238</v>
      </c>
      <c r="L14" s="372">
        <v>124</v>
      </c>
      <c r="M14" s="372">
        <v>256</v>
      </c>
      <c r="N14" s="372">
        <v>18.048387096774192</v>
      </c>
      <c r="O14" s="737">
        <v>8.7421875</v>
      </c>
    </row>
    <row r="15" spans="2:15">
      <c r="B15" s="738" t="str">
        <f>'Master Sheet (2)'!B12</f>
        <v>OECS</v>
      </c>
      <c r="C15" s="739">
        <v>8285</v>
      </c>
      <c r="D15" s="739">
        <v>883</v>
      </c>
      <c r="E15" s="740">
        <v>9.3827859569648933</v>
      </c>
      <c r="F15" s="739">
        <v>54772</v>
      </c>
      <c r="G15" s="739">
        <v>3165</v>
      </c>
      <c r="H15" s="739">
        <v>4005</v>
      </c>
      <c r="I15" s="739">
        <v>17.305529225908373</v>
      </c>
      <c r="J15" s="740">
        <v>13.675905118601747</v>
      </c>
      <c r="K15" s="739">
        <v>40218</v>
      </c>
      <c r="L15" s="739">
        <v>2216</v>
      </c>
      <c r="M15" s="739">
        <v>3882</v>
      </c>
      <c r="N15" s="739">
        <v>18.148916967509024</v>
      </c>
      <c r="O15" s="741">
        <v>10.360123647604327</v>
      </c>
    </row>
  </sheetData>
  <pageMargins left="0.7" right="0.7" top="0.75" bottom="0.75" header="0.3" footer="0.3"/>
  <pageSetup orientation="portrait" horizontalDpi="4294967294" verticalDpi="4294967293" r:id="rId1"/>
  <tableParts count="1">
    <tablePart r:id="rId2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0"/>
  <sheetViews>
    <sheetView workbookViewId="0">
      <selection activeCell="G11" sqref="G11"/>
    </sheetView>
  </sheetViews>
  <sheetFormatPr defaultColWidth="9.07421875" defaultRowHeight="14.6"/>
  <cols>
    <col min="1" max="1" width="9.07421875" style="55"/>
    <col min="2" max="2" width="36.07421875" style="55" customWidth="1"/>
    <col min="3" max="3" width="6.84375" style="55" customWidth="1"/>
    <col min="4" max="4" width="8" style="55" customWidth="1"/>
    <col min="5" max="6" width="7.53515625" style="55" customWidth="1"/>
    <col min="7" max="7" width="8" style="55" customWidth="1"/>
    <col min="8" max="8" width="7.53515625" style="55" customWidth="1"/>
    <col min="9" max="9" width="8.84375" style="55" customWidth="1"/>
    <col min="10" max="10" width="7.69140625" style="55" customWidth="1"/>
    <col min="11" max="11" width="7.53515625" style="55" customWidth="1"/>
    <col min="12" max="12" width="8.4609375" style="55" customWidth="1"/>
    <col min="13" max="16384" width="9.07421875" style="55"/>
  </cols>
  <sheetData>
    <row r="2" spans="2:12" ht="15" thickBot="1">
      <c r="B2" s="182" t="s">
        <v>320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3" spans="2:12">
      <c r="B3" s="374" t="s">
        <v>321</v>
      </c>
      <c r="C3" s="375" t="str">
        <f>'Master Sheet (2)'!D3</f>
        <v>ANG</v>
      </c>
      <c r="D3" s="375" t="str">
        <f>'Master Sheet (2)'!E3</f>
        <v>A&amp;B</v>
      </c>
      <c r="E3" s="375" t="str">
        <f>'Master Sheet (2)'!F3</f>
        <v>DOM</v>
      </c>
      <c r="F3" s="375" t="str">
        <f>'Master Sheet (2)'!G3</f>
        <v>GRD</v>
      </c>
      <c r="G3" s="375" t="str">
        <f>'Master Sheet (2)'!H3</f>
        <v>MON</v>
      </c>
      <c r="H3" s="375" t="str">
        <f>'Master Sheet (2)'!I3</f>
        <v>SKN</v>
      </c>
      <c r="I3" s="375" t="str">
        <f>'Master Sheet (2)'!J3</f>
        <v>SLU</v>
      </c>
      <c r="J3" s="375" t="str">
        <f>'Master Sheet (2)'!K3</f>
        <v>SVG</v>
      </c>
      <c r="K3" s="251" t="str">
        <f>'Master Sheet (2)'!L3</f>
        <v>VI</v>
      </c>
      <c r="L3" s="376" t="str">
        <f>'Master Sheet (2)'!M3</f>
        <v>OECS</v>
      </c>
    </row>
    <row r="4" spans="2:12" ht="34.5" customHeight="1">
      <c r="B4" s="377" t="s">
        <v>322</v>
      </c>
      <c r="C4" s="378" t="s">
        <v>264</v>
      </c>
      <c r="D4" s="379" t="s">
        <v>264</v>
      </c>
      <c r="E4" s="379">
        <v>21.052631578947366</v>
      </c>
      <c r="F4" s="379">
        <v>32.467532467532465</v>
      </c>
      <c r="G4" s="379">
        <v>33.333333333333329</v>
      </c>
      <c r="H4" s="379">
        <v>27.27272727272727</v>
      </c>
      <c r="I4" s="379">
        <v>6.4935064935064926</v>
      </c>
      <c r="J4" s="379">
        <v>14.925373134328357</v>
      </c>
      <c r="K4" s="379">
        <v>26.923076923076923</v>
      </c>
      <c r="L4" s="212">
        <v>16.953316953316953</v>
      </c>
    </row>
    <row r="5" spans="2:12" ht="29.15">
      <c r="B5" s="377" t="s">
        <v>323</v>
      </c>
      <c r="C5" s="378" t="s">
        <v>264</v>
      </c>
      <c r="D5" s="211" t="s">
        <v>264</v>
      </c>
      <c r="E5" s="211">
        <v>53.333333333333336</v>
      </c>
      <c r="F5" s="211">
        <v>79.166666666666657</v>
      </c>
      <c r="G5" s="211">
        <v>0</v>
      </c>
      <c r="H5" s="211">
        <v>33.333333333333329</v>
      </c>
      <c r="I5" s="211">
        <v>4</v>
      </c>
      <c r="J5" s="211">
        <v>34.482758620689658</v>
      </c>
      <c r="K5" s="211">
        <v>25</v>
      </c>
      <c r="L5" s="212">
        <v>32.592592592592595</v>
      </c>
    </row>
    <row r="6" spans="2:12" ht="29.15">
      <c r="B6" s="377" t="s">
        <v>324</v>
      </c>
      <c r="C6" s="378" t="s">
        <v>264</v>
      </c>
      <c r="D6" s="379" t="s">
        <v>264</v>
      </c>
      <c r="E6" s="379">
        <v>87.719298245614027</v>
      </c>
      <c r="F6" s="379">
        <v>20.779220779220779</v>
      </c>
      <c r="G6" s="379">
        <v>66.666666666666657</v>
      </c>
      <c r="H6" s="379">
        <v>78.787878787878782</v>
      </c>
      <c r="I6" s="379">
        <v>100</v>
      </c>
      <c r="J6" s="379">
        <v>88.059701492537314</v>
      </c>
      <c r="K6" s="379">
        <v>92.307692307692307</v>
      </c>
      <c r="L6" s="212">
        <v>62.40786240786241</v>
      </c>
    </row>
    <row r="7" spans="2:12" ht="29.15">
      <c r="B7" s="377" t="s">
        <v>325</v>
      </c>
      <c r="C7" s="378" t="s">
        <v>264</v>
      </c>
      <c r="D7" s="211" t="s">
        <v>264</v>
      </c>
      <c r="E7" s="211">
        <v>100</v>
      </c>
      <c r="F7" s="211">
        <v>45.833333333333329</v>
      </c>
      <c r="G7" s="211">
        <v>0</v>
      </c>
      <c r="H7" s="211">
        <v>83.333333333333343</v>
      </c>
      <c r="I7" s="211">
        <v>96</v>
      </c>
      <c r="J7" s="211">
        <v>93.103448275862064</v>
      </c>
      <c r="K7" s="211">
        <v>75</v>
      </c>
      <c r="L7" s="212">
        <v>68.888888888888886</v>
      </c>
    </row>
    <row r="8" spans="2:12" ht="29.15">
      <c r="B8" s="377" t="s">
        <v>326</v>
      </c>
      <c r="C8" s="378" t="s">
        <v>264</v>
      </c>
      <c r="D8" s="379" t="s">
        <v>264</v>
      </c>
      <c r="E8" s="379">
        <v>100</v>
      </c>
      <c r="F8" s="379">
        <v>55.844155844155843</v>
      </c>
      <c r="G8" s="379">
        <v>66.666666666666657</v>
      </c>
      <c r="H8" s="379">
        <v>78.787878787878782</v>
      </c>
      <c r="I8" s="379">
        <v>93.506493506493499</v>
      </c>
      <c r="J8" s="379">
        <v>43.283582089552233</v>
      </c>
      <c r="K8" s="379">
        <v>84.615384615384613</v>
      </c>
      <c r="L8" s="212">
        <v>61.670761670761678</v>
      </c>
    </row>
    <row r="9" spans="2:12" ht="29.6" thickBot="1">
      <c r="B9" s="380" t="s">
        <v>327</v>
      </c>
      <c r="C9" s="381" t="s">
        <v>264</v>
      </c>
      <c r="D9" s="382" t="s">
        <v>264</v>
      </c>
      <c r="E9" s="382">
        <v>100</v>
      </c>
      <c r="F9" s="382">
        <v>54.166666666666664</v>
      </c>
      <c r="G9" s="382">
        <v>0</v>
      </c>
      <c r="H9" s="382">
        <v>83.333333333333343</v>
      </c>
      <c r="I9" s="382">
        <v>92</v>
      </c>
      <c r="J9" s="382">
        <v>27.586206896551722</v>
      </c>
      <c r="K9" s="382">
        <v>87.5</v>
      </c>
      <c r="L9" s="383">
        <v>56.296296296296298</v>
      </c>
    </row>
    <row r="10" spans="2:12" ht="18" customHeight="1">
      <c r="B10" s="153" t="s">
        <v>328</v>
      </c>
      <c r="C10" s="384"/>
      <c r="D10" s="384"/>
      <c r="E10" s="384"/>
      <c r="F10" s="384"/>
      <c r="G10" s="384"/>
      <c r="H10" s="384"/>
      <c r="I10" s="384"/>
      <c r="J10" s="384"/>
      <c r="K10" s="384"/>
      <c r="L10" s="384"/>
    </row>
  </sheetData>
  <pageMargins left="0.7" right="0.7" top="0.75" bottom="0.75" header="0.3" footer="0.3"/>
  <pageSetup orientation="portrait" horizontalDpi="4294967293" verticalDpi="4294967293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9"/>
  <sheetViews>
    <sheetView topLeftCell="A7" zoomScale="110" zoomScaleNormal="110" workbookViewId="0">
      <selection activeCell="D7" sqref="D7"/>
    </sheetView>
  </sheetViews>
  <sheetFormatPr defaultColWidth="9.07421875" defaultRowHeight="14.6"/>
  <cols>
    <col min="1" max="1" width="6.3046875" style="385" customWidth="1"/>
    <col min="2" max="2" width="9.07421875" style="385"/>
    <col min="3" max="3" width="14.07421875" style="385" customWidth="1"/>
    <col min="4" max="16384" width="9.07421875" style="385"/>
  </cols>
  <sheetData>
    <row r="2" spans="2:10">
      <c r="B2" s="665" t="s">
        <v>329</v>
      </c>
      <c r="C2" s="665"/>
      <c r="D2" s="665"/>
      <c r="E2" s="665"/>
      <c r="F2" s="665"/>
      <c r="G2" s="665"/>
      <c r="H2" s="665"/>
      <c r="I2" s="665"/>
      <c r="J2" s="665"/>
    </row>
    <row r="3" spans="2:10">
      <c r="B3" s="666" t="s">
        <v>0</v>
      </c>
      <c r="C3" s="667" t="s">
        <v>330</v>
      </c>
      <c r="D3" s="666" t="s">
        <v>331</v>
      </c>
      <c r="E3" s="666" t="s">
        <v>332</v>
      </c>
      <c r="F3" s="666"/>
      <c r="G3" s="666"/>
      <c r="H3" s="668" t="s">
        <v>333</v>
      </c>
      <c r="I3" s="668"/>
      <c r="J3" s="668"/>
    </row>
    <row r="4" spans="2:10">
      <c r="B4" s="666"/>
      <c r="C4" s="667"/>
      <c r="D4" s="666"/>
      <c r="E4" s="386" t="s">
        <v>36</v>
      </c>
      <c r="F4" s="386" t="s">
        <v>37</v>
      </c>
      <c r="G4" s="386" t="s">
        <v>38</v>
      </c>
      <c r="H4" s="386" t="s">
        <v>36</v>
      </c>
      <c r="I4" s="386" t="s">
        <v>37</v>
      </c>
      <c r="J4" s="386" t="s">
        <v>38</v>
      </c>
    </row>
    <row r="5" spans="2:10" ht="20.25" customHeight="1">
      <c r="B5" s="669" t="s">
        <v>6</v>
      </c>
      <c r="C5" s="670" t="s">
        <v>334</v>
      </c>
      <c r="D5" s="387" t="s">
        <v>335</v>
      </c>
      <c r="E5" s="389" t="s">
        <v>264</v>
      </c>
      <c r="F5" s="389" t="s">
        <v>264</v>
      </c>
      <c r="G5" s="389" t="s">
        <v>264</v>
      </c>
      <c r="H5" s="389" t="s">
        <v>264</v>
      </c>
      <c r="I5" s="389" t="s">
        <v>264</v>
      </c>
      <c r="J5" s="389" t="s">
        <v>264</v>
      </c>
    </row>
    <row r="6" spans="2:10">
      <c r="B6" s="669"/>
      <c r="C6" s="670"/>
      <c r="D6" s="387" t="s">
        <v>336</v>
      </c>
      <c r="E6" s="389" t="s">
        <v>264</v>
      </c>
      <c r="F6" s="389" t="s">
        <v>264</v>
      </c>
      <c r="G6" s="389" t="s">
        <v>264</v>
      </c>
      <c r="H6" s="389" t="s">
        <v>264</v>
      </c>
      <c r="I6" s="389" t="s">
        <v>264</v>
      </c>
      <c r="J6" s="389" t="s">
        <v>264</v>
      </c>
    </row>
    <row r="7" spans="2:10" ht="21" customHeight="1">
      <c r="B7" s="669"/>
      <c r="C7" s="670"/>
      <c r="D7" s="387" t="s">
        <v>25</v>
      </c>
      <c r="E7" s="389" t="s">
        <v>264</v>
      </c>
      <c r="F7" s="389" t="s">
        <v>264</v>
      </c>
      <c r="G7" s="389" t="s">
        <v>264</v>
      </c>
      <c r="H7" s="389" t="s">
        <v>264</v>
      </c>
      <c r="I7" s="389" t="s">
        <v>264</v>
      </c>
      <c r="J7" s="389" t="s">
        <v>264</v>
      </c>
    </row>
    <row r="8" spans="2:10" ht="20.25" customHeight="1">
      <c r="B8" s="669" t="s">
        <v>7</v>
      </c>
      <c r="C8" s="670" t="s">
        <v>337</v>
      </c>
      <c r="D8" s="387" t="s">
        <v>335</v>
      </c>
      <c r="E8" s="389">
        <f>[1]DOM!B8</f>
        <v>256</v>
      </c>
      <c r="F8" s="389">
        <f>[1]DOM!C8</f>
        <v>305</v>
      </c>
      <c r="G8" s="389">
        <f>SUM(E8:F8)</f>
        <v>561</v>
      </c>
      <c r="H8" s="389">
        <f>[1]DOM!H8</f>
        <v>153</v>
      </c>
      <c r="I8" s="389">
        <f>[1]DOM!I8</f>
        <v>166</v>
      </c>
      <c r="J8" s="389">
        <f>SUM(H8:I8)</f>
        <v>319</v>
      </c>
    </row>
    <row r="9" spans="2:10">
      <c r="B9" s="669"/>
      <c r="C9" s="670"/>
      <c r="D9" s="387" t="s">
        <v>336</v>
      </c>
      <c r="E9" s="389">
        <f>[1]DOM!B9</f>
        <v>213</v>
      </c>
      <c r="F9" s="389">
        <f>[1]DOM!C9</f>
        <v>257</v>
      </c>
      <c r="G9" s="389">
        <f t="shared" ref="G9:G10" si="0">SUM(E9:F9)</f>
        <v>470</v>
      </c>
      <c r="H9" s="389">
        <f>[1]DOM!H9</f>
        <v>198</v>
      </c>
      <c r="I9" s="389">
        <f>[1]DOM!I9</f>
        <v>225</v>
      </c>
      <c r="J9" s="389">
        <f t="shared" ref="J9:J10" si="1">SUM(H9:I9)</f>
        <v>423</v>
      </c>
    </row>
    <row r="10" spans="2:10" ht="25.5" customHeight="1">
      <c r="B10" s="669"/>
      <c r="C10" s="670"/>
      <c r="D10" s="387" t="s">
        <v>25</v>
      </c>
      <c r="E10" s="389">
        <f>[1]DOM!B10</f>
        <v>323</v>
      </c>
      <c r="F10" s="389">
        <f>[1]DOM!C10</f>
        <v>373</v>
      </c>
      <c r="G10" s="389">
        <f t="shared" si="0"/>
        <v>696</v>
      </c>
      <c r="H10" s="389">
        <f>[1]DOM!H10</f>
        <v>326</v>
      </c>
      <c r="I10" s="389">
        <f>[1]DOM!I10</f>
        <v>338</v>
      </c>
      <c r="J10" s="389">
        <f t="shared" si="1"/>
        <v>664</v>
      </c>
    </row>
    <row r="11" spans="2:10" ht="22.5" customHeight="1">
      <c r="B11" s="669" t="s">
        <v>24</v>
      </c>
      <c r="C11" s="670" t="s">
        <v>338</v>
      </c>
      <c r="D11" s="387" t="s">
        <v>335</v>
      </c>
      <c r="E11" s="389" t="s">
        <v>339</v>
      </c>
      <c r="F11" s="389" t="s">
        <v>339</v>
      </c>
      <c r="G11" s="389" t="s">
        <v>339</v>
      </c>
      <c r="H11" s="389" t="s">
        <v>339</v>
      </c>
      <c r="I11" s="389" t="s">
        <v>339</v>
      </c>
      <c r="J11" s="389" t="s">
        <v>339</v>
      </c>
    </row>
    <row r="12" spans="2:10">
      <c r="B12" s="669"/>
      <c r="C12" s="670"/>
      <c r="D12" s="387" t="s">
        <v>336</v>
      </c>
      <c r="E12" s="389" t="s">
        <v>339</v>
      </c>
      <c r="F12" s="389" t="s">
        <v>339</v>
      </c>
      <c r="G12" s="389" t="s">
        <v>339</v>
      </c>
      <c r="H12" s="389" t="s">
        <v>339</v>
      </c>
      <c r="I12" s="389" t="s">
        <v>339</v>
      </c>
      <c r="J12" s="389" t="s">
        <v>339</v>
      </c>
    </row>
    <row r="13" spans="2:10">
      <c r="B13" s="669"/>
      <c r="C13" s="670"/>
      <c r="D13" s="387" t="s">
        <v>25</v>
      </c>
      <c r="E13" s="389" t="s">
        <v>339</v>
      </c>
      <c r="F13" s="389" t="s">
        <v>339</v>
      </c>
      <c r="G13" s="389" t="s">
        <v>339</v>
      </c>
      <c r="H13" s="389" t="s">
        <v>339</v>
      </c>
      <c r="I13" s="389" t="s">
        <v>339</v>
      </c>
      <c r="J13" s="389" t="s">
        <v>339</v>
      </c>
    </row>
    <row r="14" spans="2:10" ht="18.75" customHeight="1">
      <c r="B14" s="669" t="s">
        <v>9</v>
      </c>
      <c r="C14" s="670" t="s">
        <v>340</v>
      </c>
      <c r="D14" s="387" t="s">
        <v>335</v>
      </c>
      <c r="E14" s="389">
        <f>[1]MON!B8</f>
        <v>18</v>
      </c>
      <c r="F14" s="389">
        <f>[1]MON!C8</f>
        <v>16</v>
      </c>
      <c r="G14" s="389">
        <f>SUM(E14:F14)</f>
        <v>34</v>
      </c>
      <c r="H14" s="389">
        <f>[1]MON!H8</f>
        <v>17</v>
      </c>
      <c r="I14" s="389">
        <f>[1]MON!I8</f>
        <v>18</v>
      </c>
      <c r="J14" s="389">
        <f>SUM(H14:I14)</f>
        <v>35</v>
      </c>
    </row>
    <row r="15" spans="2:10">
      <c r="B15" s="669"/>
      <c r="C15" s="670"/>
      <c r="D15" s="387" t="s">
        <v>336</v>
      </c>
      <c r="E15" s="389">
        <f>[1]MON!B9</f>
        <v>17</v>
      </c>
      <c r="F15" s="389">
        <f>[1]MON!C9</f>
        <v>31</v>
      </c>
      <c r="G15" s="389">
        <f t="shared" ref="G15:G16" si="2">SUM(E15:F15)</f>
        <v>48</v>
      </c>
      <c r="H15" s="389">
        <f>[1]MON!H9</f>
        <v>12</v>
      </c>
      <c r="I15" s="389">
        <f>[1]MON!I9</f>
        <v>21</v>
      </c>
      <c r="J15" s="389">
        <f t="shared" ref="J15:J16" si="3">SUM(H15:I15)</f>
        <v>33</v>
      </c>
    </row>
    <row r="16" spans="2:10">
      <c r="B16" s="669"/>
      <c r="C16" s="670"/>
      <c r="D16" s="387" t="s">
        <v>25</v>
      </c>
      <c r="E16" s="389">
        <f>[1]MON!B10</f>
        <v>22</v>
      </c>
      <c r="F16" s="389">
        <f>[1]MON!C10</f>
        <v>24</v>
      </c>
      <c r="G16" s="389">
        <f t="shared" si="2"/>
        <v>46</v>
      </c>
      <c r="H16" s="389">
        <f>[1]MON!H10</f>
        <v>27</v>
      </c>
      <c r="I16" s="389">
        <f>[1]MON!I10</f>
        <v>27</v>
      </c>
      <c r="J16" s="389">
        <f t="shared" si="3"/>
        <v>54</v>
      </c>
    </row>
    <row r="17" spans="2:10">
      <c r="B17" s="669" t="s">
        <v>10</v>
      </c>
      <c r="C17" s="670" t="s">
        <v>341</v>
      </c>
      <c r="D17" s="387" t="s">
        <v>335</v>
      </c>
      <c r="E17" s="390" t="s">
        <v>264</v>
      </c>
      <c r="F17" s="390" t="s">
        <v>264</v>
      </c>
      <c r="G17" s="390" t="s">
        <v>264</v>
      </c>
      <c r="H17" s="390" t="s">
        <v>264</v>
      </c>
      <c r="I17" s="390" t="s">
        <v>264</v>
      </c>
      <c r="J17" s="390" t="s">
        <v>264</v>
      </c>
    </row>
    <row r="18" spans="2:10">
      <c r="B18" s="669"/>
      <c r="C18" s="670"/>
      <c r="D18" s="387" t="s">
        <v>336</v>
      </c>
      <c r="E18" s="390" t="s">
        <v>264</v>
      </c>
      <c r="F18" s="390" t="s">
        <v>264</v>
      </c>
      <c r="G18" s="390" t="s">
        <v>264</v>
      </c>
      <c r="H18" s="390" t="s">
        <v>264</v>
      </c>
      <c r="I18" s="390" t="s">
        <v>264</v>
      </c>
      <c r="J18" s="390" t="s">
        <v>264</v>
      </c>
    </row>
    <row r="19" spans="2:10">
      <c r="B19" s="669"/>
      <c r="C19" s="670"/>
      <c r="D19" s="387" t="s">
        <v>25</v>
      </c>
      <c r="E19" s="390" t="s">
        <v>264</v>
      </c>
      <c r="F19" s="390" t="s">
        <v>264</v>
      </c>
      <c r="G19" s="390" t="s">
        <v>264</v>
      </c>
      <c r="H19" s="390" t="s">
        <v>264</v>
      </c>
      <c r="I19" s="390" t="s">
        <v>264</v>
      </c>
      <c r="J19" s="390" t="s">
        <v>264</v>
      </c>
    </row>
    <row r="20" spans="2:10" ht="26.25" customHeight="1">
      <c r="B20" s="669" t="s">
        <v>11</v>
      </c>
      <c r="C20" s="670" t="s">
        <v>342</v>
      </c>
      <c r="D20" s="387" t="s">
        <v>335</v>
      </c>
      <c r="E20" s="389" t="s">
        <v>264</v>
      </c>
      <c r="F20" s="389" t="s">
        <v>264</v>
      </c>
      <c r="G20" s="389" t="s">
        <v>264</v>
      </c>
      <c r="H20" s="389" t="s">
        <v>264</v>
      </c>
      <c r="I20" s="389" t="s">
        <v>264</v>
      </c>
      <c r="J20" s="389" t="s">
        <v>264</v>
      </c>
    </row>
    <row r="21" spans="2:10">
      <c r="B21" s="669"/>
      <c r="C21" s="670"/>
      <c r="D21" s="387" t="s">
        <v>336</v>
      </c>
      <c r="E21" s="389" t="s">
        <v>264</v>
      </c>
      <c r="F21" s="389" t="s">
        <v>264</v>
      </c>
      <c r="G21" s="389" t="s">
        <v>264</v>
      </c>
      <c r="H21" s="389" t="s">
        <v>264</v>
      </c>
      <c r="I21" s="389" t="s">
        <v>264</v>
      </c>
      <c r="J21" s="389" t="s">
        <v>264</v>
      </c>
    </row>
    <row r="22" spans="2:10" ht="72.900000000000006">
      <c r="B22" s="669"/>
      <c r="C22" s="388" t="s">
        <v>343</v>
      </c>
      <c r="D22" s="387" t="s">
        <v>25</v>
      </c>
      <c r="E22" s="389" t="s">
        <v>264</v>
      </c>
      <c r="F22" s="389" t="s">
        <v>264</v>
      </c>
      <c r="G22" s="389" t="s">
        <v>264</v>
      </c>
      <c r="H22" s="389" t="s">
        <v>264</v>
      </c>
      <c r="I22" s="389" t="s">
        <v>264</v>
      </c>
      <c r="J22" s="389" t="s">
        <v>264</v>
      </c>
    </row>
    <row r="23" spans="2:10" ht="22.5" customHeight="1">
      <c r="B23" s="669" t="s">
        <v>344</v>
      </c>
      <c r="C23" s="670" t="s">
        <v>345</v>
      </c>
      <c r="D23" s="387" t="s">
        <v>335</v>
      </c>
      <c r="E23" s="391">
        <f>[1]SVG!B8</f>
        <v>585</v>
      </c>
      <c r="F23" s="391">
        <f>[1]SVG!C8</f>
        <v>635</v>
      </c>
      <c r="G23" s="391">
        <f>SUM(E23:F23)</f>
        <v>1220</v>
      </c>
      <c r="H23" s="391">
        <f>[1]SVG!H8</f>
        <v>599</v>
      </c>
      <c r="I23" s="391">
        <f>[1]SVG!I8</f>
        <v>611</v>
      </c>
      <c r="J23" s="391">
        <f>SUM(H23:I23)</f>
        <v>1210</v>
      </c>
    </row>
    <row r="24" spans="2:10">
      <c r="B24" s="669"/>
      <c r="C24" s="670"/>
      <c r="D24" s="387" t="s">
        <v>336</v>
      </c>
      <c r="E24" s="391">
        <f>[1]SVG!B9</f>
        <v>504</v>
      </c>
      <c r="F24" s="391">
        <f>[1]SVG!C9</f>
        <v>623</v>
      </c>
      <c r="G24" s="391">
        <f t="shared" ref="G24:G25" si="4">SUM(E24:F24)</f>
        <v>1127</v>
      </c>
      <c r="H24" s="391">
        <f>[1]SVG!H9</f>
        <v>290</v>
      </c>
      <c r="I24" s="391">
        <f>[1]SVG!I9</f>
        <v>334</v>
      </c>
      <c r="J24" s="391">
        <f t="shared" ref="J24" si="5">SUM(H24:I24)</f>
        <v>624</v>
      </c>
    </row>
    <row r="25" spans="2:10">
      <c r="B25" s="669"/>
      <c r="C25" s="670"/>
      <c r="D25" s="387" t="s">
        <v>25</v>
      </c>
      <c r="E25" s="391">
        <f>[1]SVG!B10</f>
        <v>448</v>
      </c>
      <c r="F25" s="391">
        <f>[1]SVG!C10</f>
        <v>506</v>
      </c>
      <c r="G25" s="391">
        <f t="shared" si="4"/>
        <v>954</v>
      </c>
      <c r="H25" s="391" t="s">
        <v>264</v>
      </c>
      <c r="I25" s="391" t="s">
        <v>264</v>
      </c>
      <c r="J25" s="391" t="s">
        <v>264</v>
      </c>
    </row>
    <row r="26" spans="2:10" ht="20.25" customHeight="1">
      <c r="B26" s="671" t="s">
        <v>25</v>
      </c>
      <c r="C26" s="670" t="s">
        <v>346</v>
      </c>
      <c r="D26" s="387" t="s">
        <v>335</v>
      </c>
      <c r="E26" s="391" t="s">
        <v>264</v>
      </c>
      <c r="F26" s="391" t="s">
        <v>264</v>
      </c>
      <c r="G26" s="391" t="s">
        <v>264</v>
      </c>
      <c r="H26" s="391" t="s">
        <v>264</v>
      </c>
      <c r="I26" s="391" t="s">
        <v>264</v>
      </c>
      <c r="J26" s="391" t="s">
        <v>264</v>
      </c>
    </row>
    <row r="27" spans="2:10">
      <c r="B27" s="671"/>
      <c r="C27" s="670"/>
      <c r="D27" s="387" t="s">
        <v>336</v>
      </c>
      <c r="E27" s="391" t="s">
        <v>264</v>
      </c>
      <c r="F27" s="391" t="s">
        <v>264</v>
      </c>
      <c r="G27" s="391" t="s">
        <v>264</v>
      </c>
      <c r="H27" s="391" t="s">
        <v>264</v>
      </c>
      <c r="I27" s="391" t="s">
        <v>264</v>
      </c>
      <c r="J27" s="391" t="s">
        <v>264</v>
      </c>
    </row>
    <row r="28" spans="2:10">
      <c r="B28" s="671"/>
      <c r="C28" s="670"/>
      <c r="D28" s="387" t="s">
        <v>25</v>
      </c>
      <c r="E28" s="391" t="s">
        <v>264</v>
      </c>
      <c r="F28" s="391" t="s">
        <v>264</v>
      </c>
      <c r="G28" s="391" t="s">
        <v>264</v>
      </c>
      <c r="H28" s="391" t="s">
        <v>264</v>
      </c>
      <c r="I28" s="391" t="s">
        <v>264</v>
      </c>
      <c r="J28" s="391" t="s">
        <v>264</v>
      </c>
    </row>
    <row r="29" spans="2:10" ht="27.75" customHeight="1">
      <c r="B29" s="672"/>
      <c r="C29" s="672"/>
      <c r="D29" s="672"/>
      <c r="E29" s="672"/>
      <c r="F29" s="672"/>
      <c r="G29" s="672"/>
      <c r="H29" s="672"/>
      <c r="I29" s="672"/>
      <c r="J29" s="672"/>
    </row>
  </sheetData>
  <mergeCells count="23">
    <mergeCell ref="B23:B25"/>
    <mergeCell ref="C23:C25"/>
    <mergeCell ref="B26:B28"/>
    <mergeCell ref="C26:C28"/>
    <mergeCell ref="B29:J29"/>
    <mergeCell ref="B14:B16"/>
    <mergeCell ref="C14:C16"/>
    <mergeCell ref="B17:B19"/>
    <mergeCell ref="C17:C19"/>
    <mergeCell ref="B20:B22"/>
    <mergeCell ref="C20:C21"/>
    <mergeCell ref="B5:B7"/>
    <mergeCell ref="C5:C7"/>
    <mergeCell ref="B8:B10"/>
    <mergeCell ref="C8:C10"/>
    <mergeCell ref="B11:B13"/>
    <mergeCell ref="C11:C13"/>
    <mergeCell ref="B2:J2"/>
    <mergeCell ref="B3:B4"/>
    <mergeCell ref="C3:C4"/>
    <mergeCell ref="D3:D4"/>
    <mergeCell ref="E3:G3"/>
    <mergeCell ref="H3:J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5"/>
  <sheetViews>
    <sheetView topLeftCell="B2" zoomScaleNormal="100" workbookViewId="0">
      <selection activeCell="D7" sqref="D7"/>
    </sheetView>
  </sheetViews>
  <sheetFormatPr defaultColWidth="9.07421875" defaultRowHeight="14.6"/>
  <cols>
    <col min="1" max="1" width="9.07421875" style="385"/>
    <col min="2" max="2" width="11.4609375" style="385" customWidth="1"/>
    <col min="3" max="3" width="9.07421875" style="399"/>
    <col min="4" max="12" width="7.69140625" style="385" customWidth="1"/>
    <col min="13" max="13" width="9.07421875" style="385"/>
    <col min="14" max="16" width="2" style="385" bestFit="1" customWidth="1"/>
    <col min="17" max="17" width="2" style="385" customWidth="1"/>
    <col min="18" max="18" width="7.69140625" style="385" bestFit="1" customWidth="1"/>
    <col min="19" max="19" width="2" style="385" customWidth="1"/>
    <col min="20" max="20" width="3" style="385" bestFit="1" customWidth="1"/>
    <col min="21" max="21" width="2" style="385" bestFit="1" customWidth="1"/>
    <col min="22" max="22" width="3" style="385" bestFit="1" customWidth="1"/>
    <col min="23" max="25" width="3" style="385" customWidth="1"/>
    <col min="26" max="28" width="2" style="385" bestFit="1" customWidth="1"/>
    <col min="29" max="16384" width="9.07421875" style="385"/>
  </cols>
  <sheetData>
    <row r="2" spans="2:12">
      <c r="B2" s="674" t="s">
        <v>347</v>
      </c>
      <c r="C2" s="674"/>
      <c r="D2" s="674"/>
      <c r="E2" s="674"/>
      <c r="F2" s="674"/>
      <c r="G2" s="674"/>
      <c r="H2" s="674"/>
      <c r="I2" s="674"/>
      <c r="J2" s="674"/>
      <c r="K2" s="674"/>
      <c r="L2" s="674"/>
    </row>
    <row r="3" spans="2:12">
      <c r="B3" s="675" t="s">
        <v>0</v>
      </c>
      <c r="C3" s="678" t="s">
        <v>111</v>
      </c>
      <c r="D3" s="678" t="s">
        <v>348</v>
      </c>
      <c r="E3" s="678"/>
      <c r="F3" s="678"/>
      <c r="G3" s="678" t="s">
        <v>333</v>
      </c>
      <c r="H3" s="678"/>
      <c r="I3" s="678"/>
      <c r="J3" s="678" t="s">
        <v>349</v>
      </c>
      <c r="K3" s="678"/>
      <c r="L3" s="678"/>
    </row>
    <row r="4" spans="2:12">
      <c r="B4" s="676"/>
      <c r="C4" s="678"/>
      <c r="D4" s="679" t="s">
        <v>350</v>
      </c>
      <c r="E4" s="678" t="s">
        <v>351</v>
      </c>
      <c r="F4" s="678"/>
      <c r="G4" s="679" t="s">
        <v>350</v>
      </c>
      <c r="H4" s="678" t="s">
        <v>351</v>
      </c>
      <c r="I4" s="678"/>
      <c r="J4" s="679" t="s">
        <v>350</v>
      </c>
      <c r="K4" s="678" t="s">
        <v>351</v>
      </c>
      <c r="L4" s="678"/>
    </row>
    <row r="5" spans="2:12">
      <c r="B5" s="677"/>
      <c r="C5" s="678"/>
      <c r="D5" s="680"/>
      <c r="E5" s="392" t="s">
        <v>352</v>
      </c>
      <c r="F5" s="392" t="s">
        <v>353</v>
      </c>
      <c r="G5" s="680"/>
      <c r="H5" s="392" t="s">
        <v>352</v>
      </c>
      <c r="I5" s="392" t="s">
        <v>353</v>
      </c>
      <c r="J5" s="680"/>
      <c r="K5" s="392" t="s">
        <v>352</v>
      </c>
      <c r="L5" s="392" t="s">
        <v>353</v>
      </c>
    </row>
    <row r="6" spans="2:12" ht="15" customHeight="1">
      <c r="B6" s="673" t="s">
        <v>6</v>
      </c>
      <c r="C6" s="393" t="s">
        <v>36</v>
      </c>
      <c r="D6" s="394" t="s">
        <v>264</v>
      </c>
      <c r="E6" s="394" t="s">
        <v>264</v>
      </c>
      <c r="F6" s="394" t="s">
        <v>264</v>
      </c>
      <c r="G6" s="394" t="s">
        <v>264</v>
      </c>
      <c r="H6" s="394" t="s">
        <v>264</v>
      </c>
      <c r="I6" s="394" t="s">
        <v>264</v>
      </c>
      <c r="J6" s="394" t="s">
        <v>264</v>
      </c>
      <c r="K6" s="394" t="s">
        <v>264</v>
      </c>
      <c r="L6" s="394" t="s">
        <v>264</v>
      </c>
    </row>
    <row r="7" spans="2:12" ht="15" customHeight="1">
      <c r="B7" s="673"/>
      <c r="C7" s="393" t="s">
        <v>37</v>
      </c>
      <c r="D7" s="394" t="s">
        <v>264</v>
      </c>
      <c r="E7" s="394" t="s">
        <v>264</v>
      </c>
      <c r="F7" s="394" t="s">
        <v>264</v>
      </c>
      <c r="G7" s="394" t="s">
        <v>264</v>
      </c>
      <c r="H7" s="394" t="s">
        <v>264</v>
      </c>
      <c r="I7" s="394" t="s">
        <v>264</v>
      </c>
      <c r="J7" s="394" t="s">
        <v>264</v>
      </c>
      <c r="K7" s="394" t="s">
        <v>264</v>
      </c>
      <c r="L7" s="394" t="s">
        <v>264</v>
      </c>
    </row>
    <row r="8" spans="2:12">
      <c r="B8" s="673"/>
      <c r="C8" s="393" t="s">
        <v>38</v>
      </c>
      <c r="D8" s="394" t="s">
        <v>264</v>
      </c>
      <c r="E8" s="394" t="s">
        <v>264</v>
      </c>
      <c r="F8" s="394" t="s">
        <v>264</v>
      </c>
      <c r="G8" s="394" t="s">
        <v>264</v>
      </c>
      <c r="H8" s="394" t="s">
        <v>264</v>
      </c>
      <c r="I8" s="394" t="s">
        <v>264</v>
      </c>
      <c r="J8" s="394" t="s">
        <v>264</v>
      </c>
      <c r="K8" s="394" t="s">
        <v>264</v>
      </c>
      <c r="L8" s="394" t="s">
        <v>264</v>
      </c>
    </row>
    <row r="9" spans="2:12" ht="15" customHeight="1">
      <c r="B9" s="673" t="s">
        <v>7</v>
      </c>
      <c r="C9" s="393" t="s">
        <v>36</v>
      </c>
      <c r="D9" s="394">
        <f>[1]DOM!B17</f>
        <v>234</v>
      </c>
      <c r="E9" s="395">
        <f>[1]DOM!C17/[1]DOM!$B17%</f>
        <v>30.341880341880344</v>
      </c>
      <c r="F9" s="395">
        <f>[1]DOM!D17/[1]DOM!$B17%</f>
        <v>59.82905982905983</v>
      </c>
      <c r="G9" s="394">
        <f>[1]DOM!E17</f>
        <v>237</v>
      </c>
      <c r="H9" s="395">
        <f>[1]DOM!F17/[1]DOM!$E17%</f>
        <v>21.09704641350211</v>
      </c>
      <c r="I9" s="395">
        <f>[1]DOM!G17/[1]DOM!$E17%</f>
        <v>59.915611814345986</v>
      </c>
      <c r="J9" s="394">
        <f>[1]DOM!H17</f>
        <v>11</v>
      </c>
      <c r="K9" s="395">
        <f>[1]DOM!I17/[1]DOM!$H17%</f>
        <v>18.181818181818183</v>
      </c>
      <c r="L9" s="395">
        <f>[1]DOM!J17/[1]DOM!$H17%</f>
        <v>72.727272727272734</v>
      </c>
    </row>
    <row r="10" spans="2:12" ht="15" customHeight="1">
      <c r="B10" s="673"/>
      <c r="C10" s="393" t="s">
        <v>37</v>
      </c>
      <c r="D10" s="394">
        <f>[1]DOM!B18</f>
        <v>235</v>
      </c>
      <c r="E10" s="395">
        <f>[1]DOM!C18/[1]DOM!$B18%</f>
        <v>53.191489361702125</v>
      </c>
      <c r="F10" s="395">
        <f>[1]DOM!D18/[1]DOM!$B18%</f>
        <v>43.829787234042549</v>
      </c>
      <c r="G10" s="394">
        <f>[1]DOM!E18</f>
        <v>230</v>
      </c>
      <c r="H10" s="395">
        <f>[1]DOM!F18/[1]DOM!$E18%</f>
        <v>25.217391304347828</v>
      </c>
      <c r="I10" s="395">
        <f>[1]DOM!G18/[1]DOM!$E18%</f>
        <v>63.478260869565226</v>
      </c>
      <c r="J10" s="394">
        <f>[1]DOM!H18</f>
        <v>3</v>
      </c>
      <c r="K10" s="395">
        <f>[1]DOM!I18/[1]DOM!$H18%</f>
        <v>0</v>
      </c>
      <c r="L10" s="395">
        <f>[1]DOM!J18/[1]DOM!$H18%</f>
        <v>100</v>
      </c>
    </row>
    <row r="11" spans="2:12">
      <c r="B11" s="673"/>
      <c r="C11" s="393" t="s">
        <v>38</v>
      </c>
      <c r="D11" s="394">
        <f>SUM(D9:D10)</f>
        <v>469</v>
      </c>
      <c r="E11" s="395">
        <f>[1]DOM!C19/[1]DOM!$B19%</f>
        <v>41.791044776119399</v>
      </c>
      <c r="F11" s="395">
        <f>[1]DOM!D19/[1]DOM!$B19%</f>
        <v>51.812366737739865</v>
      </c>
      <c r="G11" s="394">
        <f>[1]DOM!E19</f>
        <v>467</v>
      </c>
      <c r="H11" s="395">
        <f>[1]DOM!F19/[1]DOM!$E19%</f>
        <v>23.126338329764454</v>
      </c>
      <c r="I11" s="395">
        <f>[1]DOM!G19/[1]DOM!$E19%</f>
        <v>61.670235546038548</v>
      </c>
      <c r="J11" s="394">
        <f>[1]DOM!H19</f>
        <v>14</v>
      </c>
      <c r="K11" s="395">
        <f>[1]DOM!I19/[1]DOM!$H19%</f>
        <v>14.285714285714285</v>
      </c>
      <c r="L11" s="395">
        <f>[1]DOM!J19/[1]DOM!$H19%</f>
        <v>78.571428571428569</v>
      </c>
    </row>
    <row r="12" spans="2:12" ht="15" customHeight="1">
      <c r="B12" s="673" t="s">
        <v>24</v>
      </c>
      <c r="C12" s="393" t="s">
        <v>36</v>
      </c>
      <c r="D12" s="394" t="s">
        <v>339</v>
      </c>
      <c r="E12" s="394" t="s">
        <v>339</v>
      </c>
      <c r="F12" s="394" t="s">
        <v>339</v>
      </c>
      <c r="G12" s="394" t="s">
        <v>339</v>
      </c>
      <c r="H12" s="394" t="s">
        <v>339</v>
      </c>
      <c r="I12" s="394" t="s">
        <v>339</v>
      </c>
      <c r="J12" s="394" t="s">
        <v>339</v>
      </c>
      <c r="K12" s="394" t="s">
        <v>339</v>
      </c>
      <c r="L12" s="394" t="s">
        <v>339</v>
      </c>
    </row>
    <row r="13" spans="2:12" ht="15" customHeight="1">
      <c r="B13" s="673"/>
      <c r="C13" s="393" t="s">
        <v>37</v>
      </c>
      <c r="D13" s="394" t="s">
        <v>339</v>
      </c>
      <c r="E13" s="394" t="s">
        <v>339</v>
      </c>
      <c r="F13" s="394" t="s">
        <v>339</v>
      </c>
      <c r="G13" s="394" t="s">
        <v>339</v>
      </c>
      <c r="H13" s="394" t="s">
        <v>339</v>
      </c>
      <c r="I13" s="394" t="s">
        <v>339</v>
      </c>
      <c r="J13" s="394" t="s">
        <v>339</v>
      </c>
      <c r="K13" s="394" t="s">
        <v>339</v>
      </c>
      <c r="L13" s="394" t="s">
        <v>339</v>
      </c>
    </row>
    <row r="14" spans="2:12">
      <c r="B14" s="673"/>
      <c r="C14" s="393" t="s">
        <v>38</v>
      </c>
      <c r="D14" s="394" t="s">
        <v>339</v>
      </c>
      <c r="E14" s="394" t="s">
        <v>339</v>
      </c>
      <c r="F14" s="394" t="s">
        <v>339</v>
      </c>
      <c r="G14" s="394" t="s">
        <v>339</v>
      </c>
      <c r="H14" s="394" t="s">
        <v>339</v>
      </c>
      <c r="I14" s="394" t="s">
        <v>339</v>
      </c>
      <c r="J14" s="394" t="s">
        <v>339</v>
      </c>
      <c r="K14" s="394" t="s">
        <v>339</v>
      </c>
      <c r="L14" s="394" t="s">
        <v>339</v>
      </c>
    </row>
    <row r="15" spans="2:12" ht="15" customHeight="1">
      <c r="B15" s="673" t="s">
        <v>9</v>
      </c>
      <c r="C15" s="393" t="s">
        <v>36</v>
      </c>
      <c r="D15" s="394">
        <f>[1]MON!B17</f>
        <v>10</v>
      </c>
      <c r="E15" s="395">
        <f>[1]MON!C17/[1]MON!$B17%</f>
        <v>0</v>
      </c>
      <c r="F15" s="395">
        <f>[1]MON!D17/[1]MON!$B17%</f>
        <v>40</v>
      </c>
      <c r="G15" s="394">
        <f>[1]MON!E17</f>
        <v>6</v>
      </c>
      <c r="H15" s="395">
        <f>[1]MON!F17/[1]MON!$E17%</f>
        <v>0</v>
      </c>
      <c r="I15" s="395">
        <f>[1]MON!G17/[1]MON!$E17%</f>
        <v>33.333333333333336</v>
      </c>
      <c r="J15" s="394">
        <f>[1]MON!H17</f>
        <v>6</v>
      </c>
      <c r="K15" s="395">
        <f>[1]MON!I17/[1]MON!$H17%</f>
        <v>0</v>
      </c>
      <c r="L15" s="395">
        <f>[1]MON!J17/[1]MON!$H17%</f>
        <v>66.666666666666671</v>
      </c>
    </row>
    <row r="16" spans="2:12" ht="15" customHeight="1">
      <c r="B16" s="673"/>
      <c r="C16" s="393" t="s">
        <v>37</v>
      </c>
      <c r="D16" s="394">
        <f>[1]MON!B18</f>
        <v>2</v>
      </c>
      <c r="E16" s="395">
        <f>[1]MON!C18/[1]MON!$B18%</f>
        <v>0</v>
      </c>
      <c r="F16" s="395">
        <f>[1]MON!D18/[1]MON!$B18%</f>
        <v>100</v>
      </c>
      <c r="G16" s="394">
        <f>[1]MON!E18</f>
        <v>2</v>
      </c>
      <c r="H16" s="395">
        <f>[1]MON!F18/[1]MON!$E18%</f>
        <v>0</v>
      </c>
      <c r="I16" s="395">
        <f>[1]MON!G18/[1]MON!$E18%</f>
        <v>50</v>
      </c>
      <c r="J16" s="394">
        <f>[1]MON!H18</f>
        <v>3</v>
      </c>
      <c r="K16" s="395">
        <f>[1]MON!I18/[1]MON!$H18%</f>
        <v>33.333333333333336</v>
      </c>
      <c r="L16" s="395">
        <f>[1]MON!J18/[1]MON!$H18%</f>
        <v>66.666666666666671</v>
      </c>
    </row>
    <row r="17" spans="2:12">
      <c r="B17" s="673"/>
      <c r="C17" s="393" t="s">
        <v>38</v>
      </c>
      <c r="D17" s="394">
        <f>SUM(D15:D16)</f>
        <v>12</v>
      </c>
      <c r="E17" s="395">
        <f>[1]MON!C19/[1]MON!$B19%</f>
        <v>0</v>
      </c>
      <c r="F17" s="395">
        <f>[1]MON!D19/[1]MON!$B19%</f>
        <v>50</v>
      </c>
      <c r="G17" s="394">
        <f t="shared" ref="G17" si="0">SUM(G15:G16)</f>
        <v>8</v>
      </c>
      <c r="H17" s="395">
        <f>[1]MON!F19/[1]MON!$E19%</f>
        <v>0</v>
      </c>
      <c r="I17" s="395">
        <f>[1]MON!G19/[1]MON!$E19%</f>
        <v>37.5</v>
      </c>
      <c r="J17" s="394">
        <f t="shared" ref="J17" si="1">SUM(J15:J16)</f>
        <v>9</v>
      </c>
      <c r="K17" s="395">
        <f>[1]MON!I19/[1]MON!$H19%</f>
        <v>11.111111111111111</v>
      </c>
      <c r="L17" s="395">
        <f>[1]MON!J19/[1]MON!$H19%</f>
        <v>66.666666666666671</v>
      </c>
    </row>
    <row r="18" spans="2:12" ht="15" customHeight="1">
      <c r="B18" s="673" t="s">
        <v>10</v>
      </c>
      <c r="C18" s="393" t="s">
        <v>36</v>
      </c>
      <c r="D18" s="394">
        <f>[1]SKN!B17</f>
        <v>224</v>
      </c>
      <c r="E18" s="395">
        <f>[1]SKN!C17/[1]SKN!$B17%</f>
        <v>34.375</v>
      </c>
      <c r="F18" s="395">
        <f>[1]SKN!D17/[1]SKN!$B17%</f>
        <v>23.214285714285712</v>
      </c>
      <c r="G18" s="394">
        <f>[1]SKN!E17</f>
        <v>172</v>
      </c>
      <c r="H18" s="395">
        <f>[1]SKN!F17/[1]SKN!$E17%</f>
        <v>22.093023255813954</v>
      </c>
      <c r="I18" s="395">
        <f>[1]SKN!G17/[1]SKN!$E17%</f>
        <v>49.418604651162795</v>
      </c>
      <c r="J18" s="394">
        <f>[1]SKN!H17</f>
        <v>90</v>
      </c>
      <c r="K18" s="395">
        <f>[1]SKN!I17/[1]SKN!$H17%</f>
        <v>14.444444444444445</v>
      </c>
      <c r="L18" s="395">
        <f>[1]SKN!J17/[1]SKN!$H17%</f>
        <v>53.333333333333329</v>
      </c>
    </row>
    <row r="19" spans="2:12" ht="15" customHeight="1">
      <c r="B19" s="673"/>
      <c r="C19" s="393" t="s">
        <v>37</v>
      </c>
      <c r="D19" s="394">
        <f>[1]SKN!B18</f>
        <v>224</v>
      </c>
      <c r="E19" s="395">
        <f>[1]SKN!C18/[1]SKN!$B18%</f>
        <v>46.428571428571423</v>
      </c>
      <c r="F19" s="395">
        <f>[1]SKN!D18/[1]SKN!$B18%</f>
        <v>17.857142857142854</v>
      </c>
      <c r="G19" s="394">
        <f>[1]SKN!E18</f>
        <v>159</v>
      </c>
      <c r="H19" s="395">
        <f>[1]SKN!F18/[1]SKN!$E18%</f>
        <v>25.786163522012576</v>
      </c>
      <c r="I19" s="395">
        <f>[1]SKN!G18/[1]SKN!$E18%</f>
        <v>45.911949685534587</v>
      </c>
      <c r="J19" s="394">
        <f>[1]SKN!H18</f>
        <v>44</v>
      </c>
      <c r="K19" s="395">
        <f>[1]SKN!I18/[1]SKN!$H18%</f>
        <v>15.909090909090908</v>
      </c>
      <c r="L19" s="395">
        <f>[1]SKN!J18/[1]SKN!$H18%</f>
        <v>56.81818181818182</v>
      </c>
    </row>
    <row r="20" spans="2:12">
      <c r="B20" s="673"/>
      <c r="C20" s="393" t="s">
        <v>38</v>
      </c>
      <c r="D20" s="394">
        <f>SUM(D18:D19)</f>
        <v>448</v>
      </c>
      <c r="E20" s="395">
        <f>[1]SKN!C19/[1]SKN!$B19%</f>
        <v>40.401785714285708</v>
      </c>
      <c r="F20" s="395">
        <f>[1]SKN!D19/[1]SKN!$B19%</f>
        <v>20.535714285714285</v>
      </c>
      <c r="G20" s="394">
        <f>[1]SKN!E19</f>
        <v>331</v>
      </c>
      <c r="H20" s="395">
        <f>[1]SKN!F19/[1]SKN!$E19%</f>
        <v>23.867069486404834</v>
      </c>
      <c r="I20" s="395">
        <f>[1]SKN!G19/[1]SKN!$E19%</f>
        <v>47.734138972809667</v>
      </c>
      <c r="J20" s="394">
        <f>[1]SKN!H19</f>
        <v>134</v>
      </c>
      <c r="K20" s="395">
        <f>[1]SKN!I19/[1]SKN!$H19%</f>
        <v>14.925373134328357</v>
      </c>
      <c r="L20" s="395">
        <f>[1]SKN!J19/[1]SKN!$H19%</f>
        <v>54.477611940298502</v>
      </c>
    </row>
    <row r="21" spans="2:12" ht="15" customHeight="1">
      <c r="B21" s="673" t="s">
        <v>11</v>
      </c>
      <c r="C21" s="393" t="s">
        <v>36</v>
      </c>
      <c r="D21" s="394">
        <f>[1]SLU!B17</f>
        <v>34</v>
      </c>
      <c r="E21" s="395">
        <f>[1]SLU!C17/[1]SLU!$B17</f>
        <v>0.11764705882352941</v>
      </c>
      <c r="F21" s="395">
        <f>[1]SLU!D17/[1]SLU!$B17</f>
        <v>0.44117647058823528</v>
      </c>
      <c r="G21" s="394">
        <f>[1]SLU!E17</f>
        <v>29</v>
      </c>
      <c r="H21" s="395">
        <f>[1]SLU!F17/[1]SLU!$E17</f>
        <v>0</v>
      </c>
      <c r="I21" s="395">
        <f>[1]SLU!G17/[1]SLU!$E17</f>
        <v>0.20689655172413793</v>
      </c>
      <c r="J21" s="394">
        <f>[1]SLU!H17</f>
        <v>9</v>
      </c>
      <c r="K21" s="395">
        <f>[1]SLU!I17/[1]SLU!$H17</f>
        <v>0.1111111111111111</v>
      </c>
      <c r="L21" s="395">
        <f>[1]SLU!J17/[1]SLU!$H17</f>
        <v>0.55555555555555558</v>
      </c>
    </row>
    <row r="22" spans="2:12" ht="15" customHeight="1">
      <c r="B22" s="673"/>
      <c r="C22" s="393" t="s">
        <v>37</v>
      </c>
      <c r="D22" s="394">
        <f>[1]SLU!B18</f>
        <v>5</v>
      </c>
      <c r="E22" s="395">
        <f>[1]SLU!C18/[1]SLU!$B18</f>
        <v>0</v>
      </c>
      <c r="F22" s="395">
        <f>[1]SLU!D18/[1]SLU!$B18</f>
        <v>0.2</v>
      </c>
      <c r="G22" s="394">
        <f>[1]SLU!E18</f>
        <v>8</v>
      </c>
      <c r="H22" s="395">
        <f>[1]SLU!F18/[1]SLU!$E18</f>
        <v>0</v>
      </c>
      <c r="I22" s="395">
        <f>[1]SLU!G18/[1]SLU!$E18</f>
        <v>0.375</v>
      </c>
      <c r="J22" s="394">
        <f>[1]SLU!H18</f>
        <v>6</v>
      </c>
      <c r="K22" s="395">
        <f>[1]SLU!I18/[1]SLU!$H18</f>
        <v>0</v>
      </c>
      <c r="L22" s="395">
        <f>[1]SLU!J18/[1]SLU!$H18</f>
        <v>0.66666666666666663</v>
      </c>
    </row>
    <row r="23" spans="2:12">
      <c r="B23" s="673"/>
      <c r="C23" s="393" t="s">
        <v>38</v>
      </c>
      <c r="D23" s="394">
        <f>SUM(D21:D22)</f>
        <v>39</v>
      </c>
      <c r="E23" s="395">
        <f>[1]SLU!C19/[1]SLU!$B19</f>
        <v>0.10256410256410256</v>
      </c>
      <c r="F23" s="395">
        <f>[1]SLU!D19/[1]SLU!$B19</f>
        <v>0.41025641025641024</v>
      </c>
      <c r="G23" s="394">
        <f>[1]SLU!E19</f>
        <v>37</v>
      </c>
      <c r="H23" s="395">
        <f>[1]SLU!F19/[1]SLU!$E19</f>
        <v>0</v>
      </c>
      <c r="I23" s="395">
        <f>[1]SLU!G19/[1]SLU!$E19</f>
        <v>0.24324324324324326</v>
      </c>
      <c r="J23" s="394">
        <f>[1]SLU!H19</f>
        <v>15</v>
      </c>
      <c r="K23" s="395">
        <f>[1]SLU!I19/[1]SLU!$H19</f>
        <v>6.6666666666666666E-2</v>
      </c>
      <c r="L23" s="395">
        <f>[1]SLU!J19/[1]SLU!$H19</f>
        <v>0.6</v>
      </c>
    </row>
    <row r="24" spans="2:12" ht="15" customHeight="1">
      <c r="B24" s="673" t="s">
        <v>12</v>
      </c>
      <c r="C24" s="393" t="s">
        <v>36</v>
      </c>
      <c r="D24" s="394" t="s">
        <v>264</v>
      </c>
      <c r="E24" s="394" t="s">
        <v>264</v>
      </c>
      <c r="F24" s="394" t="s">
        <v>264</v>
      </c>
      <c r="G24" s="394" t="s">
        <v>264</v>
      </c>
      <c r="H24" s="394" t="s">
        <v>264</v>
      </c>
      <c r="I24" s="394" t="s">
        <v>264</v>
      </c>
      <c r="J24" s="394" t="s">
        <v>264</v>
      </c>
      <c r="K24" s="394" t="s">
        <v>264</v>
      </c>
      <c r="L24" s="394" t="s">
        <v>264</v>
      </c>
    </row>
    <row r="25" spans="2:12" ht="15" customHeight="1">
      <c r="B25" s="673"/>
      <c r="C25" s="393" t="s">
        <v>37</v>
      </c>
      <c r="D25" s="394" t="s">
        <v>264</v>
      </c>
      <c r="E25" s="394" t="s">
        <v>264</v>
      </c>
      <c r="F25" s="394" t="s">
        <v>264</v>
      </c>
      <c r="G25" s="394" t="s">
        <v>264</v>
      </c>
      <c r="H25" s="394" t="s">
        <v>264</v>
      </c>
      <c r="I25" s="394" t="s">
        <v>264</v>
      </c>
      <c r="J25" s="394" t="s">
        <v>264</v>
      </c>
      <c r="K25" s="394" t="s">
        <v>264</v>
      </c>
      <c r="L25" s="394" t="s">
        <v>264</v>
      </c>
    </row>
    <row r="26" spans="2:12">
      <c r="B26" s="673"/>
      <c r="C26" s="393" t="s">
        <v>38</v>
      </c>
      <c r="D26" s="394" t="s">
        <v>264</v>
      </c>
      <c r="E26" s="394" t="s">
        <v>264</v>
      </c>
      <c r="F26" s="394" t="s">
        <v>264</v>
      </c>
      <c r="G26" s="394" t="s">
        <v>264</v>
      </c>
      <c r="H26" s="394" t="s">
        <v>264</v>
      </c>
      <c r="I26" s="394" t="s">
        <v>264</v>
      </c>
      <c r="J26" s="394" t="s">
        <v>264</v>
      </c>
      <c r="K26" s="394" t="s">
        <v>264</v>
      </c>
      <c r="L26" s="394" t="s">
        <v>264</v>
      </c>
    </row>
    <row r="27" spans="2:12" ht="15" customHeight="1">
      <c r="B27" s="673" t="s">
        <v>25</v>
      </c>
      <c r="C27" s="393" t="s">
        <v>36</v>
      </c>
      <c r="D27" s="394" t="s">
        <v>264</v>
      </c>
      <c r="E27" s="394" t="s">
        <v>264</v>
      </c>
      <c r="F27" s="394" t="s">
        <v>264</v>
      </c>
      <c r="G27" s="394" t="s">
        <v>264</v>
      </c>
      <c r="H27" s="394" t="s">
        <v>264</v>
      </c>
      <c r="I27" s="394" t="s">
        <v>264</v>
      </c>
      <c r="J27" s="394" t="s">
        <v>264</v>
      </c>
      <c r="K27" s="394" t="s">
        <v>264</v>
      </c>
      <c r="L27" s="394" t="s">
        <v>264</v>
      </c>
    </row>
    <row r="28" spans="2:12" ht="15" customHeight="1">
      <c r="B28" s="673"/>
      <c r="C28" s="393" t="s">
        <v>37</v>
      </c>
      <c r="D28" s="394" t="s">
        <v>264</v>
      </c>
      <c r="E28" s="394" t="s">
        <v>264</v>
      </c>
      <c r="F28" s="394" t="s">
        <v>264</v>
      </c>
      <c r="G28" s="394" t="s">
        <v>264</v>
      </c>
      <c r="H28" s="394" t="s">
        <v>264</v>
      </c>
      <c r="I28" s="394" t="s">
        <v>264</v>
      </c>
      <c r="J28" s="394" t="s">
        <v>264</v>
      </c>
      <c r="K28" s="394" t="s">
        <v>264</v>
      </c>
      <c r="L28" s="394" t="s">
        <v>264</v>
      </c>
    </row>
    <row r="29" spans="2:12">
      <c r="B29" s="673"/>
      <c r="C29" s="393" t="s">
        <v>38</v>
      </c>
      <c r="D29" s="394" t="s">
        <v>264</v>
      </c>
      <c r="E29" s="394" t="s">
        <v>264</v>
      </c>
      <c r="F29" s="394" t="s">
        <v>264</v>
      </c>
      <c r="G29" s="394" t="s">
        <v>264</v>
      </c>
      <c r="H29" s="394" t="s">
        <v>264</v>
      </c>
      <c r="I29" s="394" t="s">
        <v>264</v>
      </c>
      <c r="J29" s="394" t="s">
        <v>264</v>
      </c>
      <c r="K29" s="394" t="s">
        <v>264</v>
      </c>
      <c r="L29" s="394" t="s">
        <v>264</v>
      </c>
    </row>
    <row r="30" spans="2:12" ht="15" customHeight="1">
      <c r="B30" s="681" t="s">
        <v>13</v>
      </c>
      <c r="C30" s="396" t="s">
        <v>36</v>
      </c>
      <c r="D30" s="397">
        <f>D9+D15+D18+D21</f>
        <v>502</v>
      </c>
      <c r="E30" s="398">
        <f>([1]DOM!C17+[1]MON!C17+[1]SKN!C17+[1]SLU!C17+[1]SVG!C17+[1]VI!C17)/$D30%</f>
        <v>30.278884462151396</v>
      </c>
      <c r="F30" s="398">
        <f>([1]DOM!D17+[1]MON!D17+[1]SKN!D17+[1]SLU!D17+[1]SVG!D17+[1]VI!D17)/$D30%</f>
        <v>42.031872509960166</v>
      </c>
      <c r="G30" s="397">
        <f>G9+G15+G18+G21</f>
        <v>444</v>
      </c>
      <c r="H30" s="398">
        <f>([1]DOM!F17+[1]MON!F17+[1]SKN!F17+[1]SLU!F17+[1]SVG!F17+[1]VI!F17)/$G30%</f>
        <v>19.819819819819816</v>
      </c>
      <c r="I30" s="398">
        <f>([1]DOM!G17+[1]MON!G17+[1]SKN!G17+[1]SLU!G17+[1]SVG!G17+[1]VI!G17)/$G30%</f>
        <v>52.927927927927925</v>
      </c>
      <c r="J30" s="397">
        <f>J9+J15+J18+J21</f>
        <v>116</v>
      </c>
      <c r="K30" s="398">
        <f>([1]DOM!I17+[1]MON!I17+[1]SKN!I17+[1]SLU!I17+[1]SVG!I17+[1]VI!I17)/$J30%</f>
        <v>13.793103448275863</v>
      </c>
      <c r="L30" s="398">
        <f>([1]DOM!J17+[1]MON!J17+[1]SKN!J17+[1]SLU!J17+[1]SVG!J17+[1]VI!J17)/$J30%</f>
        <v>56.03448275862069</v>
      </c>
    </row>
    <row r="31" spans="2:12" ht="15" customHeight="1">
      <c r="B31" s="681"/>
      <c r="C31" s="396" t="s">
        <v>37</v>
      </c>
      <c r="D31" s="397">
        <f>D10+D16+D19+D22</f>
        <v>466</v>
      </c>
      <c r="E31" s="398">
        <f>([1]DOM!C18+[1]MON!C18+[1]SKN!C18+[1]SLU!C18+[1]SVG!C18+[1]VI!C18)/$D31%</f>
        <v>49.141630901287549</v>
      </c>
      <c r="F31" s="398">
        <f>([1]DOM!D18+[1]MON!D18+[1]SKN!D18+[1]SLU!D18+[1]SVG!D18+[1]VI!D18)/$D31%</f>
        <v>31.33047210300429</v>
      </c>
      <c r="G31" s="397">
        <f>G10+G16+G19+G22</f>
        <v>399</v>
      </c>
      <c r="H31" s="398">
        <f>([1]DOM!F18+[1]MON!F18+[1]SKN!F18+[1]SLU!F18+[1]SVG!F18+[1]VI!F18)/$G31%</f>
        <v>24.81203007518797</v>
      </c>
      <c r="I31" s="398">
        <f>([1]DOM!G18+[1]MON!G18+[1]SKN!G18+[1]SLU!G18+[1]SVG!G18+[1]VI!G18)/$G31%</f>
        <v>55.889724310776941</v>
      </c>
      <c r="J31" s="397">
        <f>J10+J16+J19+J22</f>
        <v>56</v>
      </c>
      <c r="K31" s="398">
        <f>([1]DOM!I18+[1]MON!I18+[1]SKN!I18+[1]SLU!I18+[1]SVG!I18+[1]VI!I18)/$J31%</f>
        <v>14.285714285714285</v>
      </c>
      <c r="L31" s="398">
        <f>([1]DOM!J18+[1]MON!J18+[1]SKN!J18+[1]SLU!J18+[1]SVG!J18+[1]VI!J18)/$J31%</f>
        <v>60.714285714285708</v>
      </c>
    </row>
    <row r="32" spans="2:12">
      <c r="B32" s="681"/>
      <c r="C32" s="396" t="s">
        <v>38</v>
      </c>
      <c r="D32" s="397">
        <f>SUM(D30:D31)</f>
        <v>968</v>
      </c>
      <c r="E32" s="398">
        <f>([1]DOM!C19+[1]MON!C19+[1]SKN!C19+[1]SLU!C19+[1]SVG!C19+[1]VI!C19)/$D32%</f>
        <v>39.359504132231407</v>
      </c>
      <c r="F32" s="398">
        <f>([1]DOM!D19+[1]MON!D19+[1]SKN!D19+[1]SLU!D19+[1]SVG!D19+[1]VI!D19)/$D32%</f>
        <v>36.880165289256198</v>
      </c>
      <c r="G32" s="397">
        <f>SUM(G30:G31)</f>
        <v>843</v>
      </c>
      <c r="H32" s="398">
        <f>([1]DOM!F19+[1]MON!F19+[1]SKN!F19+[1]SLU!F19+[1]SVG!F19+[1]VI!F19)/$G32%</f>
        <v>22.182680901542113</v>
      </c>
      <c r="I32" s="398">
        <f>([1]DOM!G19+[1]MON!G19+[1]SKN!G19+[1]SLU!G19+[1]SVG!G19+[1]VI!G19)/$G32%</f>
        <v>54.329774614472129</v>
      </c>
      <c r="J32" s="397">
        <f>SUM(J30:J31)</f>
        <v>172</v>
      </c>
      <c r="K32" s="398">
        <f>([1]DOM!I19+[1]MON!I19+[1]SKN!I19+[1]SLU!I19+[1]SVG!I19+[1]VI!I19)/$J32%</f>
        <v>13.953488372093023</v>
      </c>
      <c r="L32" s="398">
        <f>([1]DOM!J19+[1]MON!J19+[1]SKN!J19+[1]SLU!J19+[1]SVG!J19+[1]VI!J19)/$J32%</f>
        <v>57.558139534883722</v>
      </c>
    </row>
    <row r="33" spans="2:12">
      <c r="B33" s="385" t="s">
        <v>354</v>
      </c>
      <c r="I33" s="400"/>
      <c r="J33" s="401"/>
      <c r="K33" s="400"/>
      <c r="L33" s="400"/>
    </row>
    <row r="34" spans="2:12">
      <c r="B34" s="385" t="s">
        <v>355</v>
      </c>
    </row>
    <row r="35" spans="2:12">
      <c r="B35" s="385" t="s">
        <v>356</v>
      </c>
    </row>
  </sheetData>
  <mergeCells count="21">
    <mergeCell ref="B18:B20"/>
    <mergeCell ref="B21:B23"/>
    <mergeCell ref="B24:B26"/>
    <mergeCell ref="B27:B29"/>
    <mergeCell ref="B30:B32"/>
    <mergeCell ref="B15:B17"/>
    <mergeCell ref="B2:L2"/>
    <mergeCell ref="B3:B5"/>
    <mergeCell ref="C3:C5"/>
    <mergeCell ref="D3:F3"/>
    <mergeCell ref="G3:I3"/>
    <mergeCell ref="J3:L3"/>
    <mergeCell ref="D4:D5"/>
    <mergeCell ref="E4:F4"/>
    <mergeCell ref="G4:G5"/>
    <mergeCell ref="H4:I4"/>
    <mergeCell ref="J4:J5"/>
    <mergeCell ref="K4:L4"/>
    <mergeCell ref="B6:B8"/>
    <mergeCell ref="B9:B11"/>
    <mergeCell ref="B12:B14"/>
  </mergeCells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5"/>
  <sheetViews>
    <sheetView workbookViewId="0">
      <selection activeCell="D7" sqref="D7"/>
    </sheetView>
  </sheetViews>
  <sheetFormatPr defaultColWidth="9.07421875" defaultRowHeight="14.6"/>
  <cols>
    <col min="1" max="3" width="9.07421875" style="402"/>
    <col min="4" max="12" width="7.69140625" style="402" customWidth="1"/>
    <col min="13" max="16384" width="9.07421875" style="402"/>
  </cols>
  <sheetData>
    <row r="1" spans="2:12">
      <c r="B1" s="682"/>
      <c r="C1" s="682"/>
      <c r="D1" s="682"/>
      <c r="E1" s="682"/>
      <c r="F1" s="682"/>
      <c r="G1" s="682"/>
      <c r="H1" s="682"/>
      <c r="I1" s="682"/>
      <c r="J1" s="682"/>
      <c r="K1" s="682"/>
      <c r="L1" s="682"/>
    </row>
    <row r="2" spans="2:12">
      <c r="B2" s="682" t="s">
        <v>357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</row>
    <row r="3" spans="2:12">
      <c r="B3" s="683" t="s">
        <v>0</v>
      </c>
      <c r="C3" s="686" t="s">
        <v>111</v>
      </c>
      <c r="D3" s="686" t="s">
        <v>358</v>
      </c>
      <c r="E3" s="686"/>
      <c r="F3" s="686"/>
      <c r="G3" s="686" t="s">
        <v>359</v>
      </c>
      <c r="H3" s="686"/>
      <c r="I3" s="686"/>
      <c r="J3" s="686" t="s">
        <v>360</v>
      </c>
      <c r="K3" s="686"/>
      <c r="L3" s="686"/>
    </row>
    <row r="4" spans="2:12">
      <c r="B4" s="684"/>
      <c r="C4" s="686"/>
      <c r="D4" s="686" t="s">
        <v>350</v>
      </c>
      <c r="E4" s="686" t="s">
        <v>351</v>
      </c>
      <c r="F4" s="686"/>
      <c r="G4" s="686" t="s">
        <v>350</v>
      </c>
      <c r="H4" s="686" t="s">
        <v>351</v>
      </c>
      <c r="I4" s="686"/>
      <c r="J4" s="686" t="s">
        <v>350</v>
      </c>
      <c r="K4" s="686" t="s">
        <v>351</v>
      </c>
      <c r="L4" s="686"/>
    </row>
    <row r="5" spans="2:12">
      <c r="B5" s="685"/>
      <c r="C5" s="686"/>
      <c r="D5" s="686"/>
      <c r="E5" s="403" t="s">
        <v>352</v>
      </c>
      <c r="F5" s="403" t="s">
        <v>353</v>
      </c>
      <c r="G5" s="686"/>
      <c r="H5" s="403" t="s">
        <v>352</v>
      </c>
      <c r="I5" s="403" t="s">
        <v>353</v>
      </c>
      <c r="J5" s="686"/>
      <c r="K5" s="403" t="s">
        <v>352</v>
      </c>
      <c r="L5" s="403" t="s">
        <v>353</v>
      </c>
    </row>
    <row r="6" spans="2:12">
      <c r="B6" s="673" t="s">
        <v>6</v>
      </c>
      <c r="C6" s="393" t="s">
        <v>36</v>
      </c>
      <c r="D6" s="394" t="s">
        <v>264</v>
      </c>
      <c r="E6" s="394" t="s">
        <v>264</v>
      </c>
      <c r="F6" s="394" t="s">
        <v>264</v>
      </c>
      <c r="G6" s="394" t="s">
        <v>264</v>
      </c>
      <c r="H6" s="394" t="s">
        <v>264</v>
      </c>
      <c r="I6" s="394" t="s">
        <v>264</v>
      </c>
      <c r="J6" s="394" t="s">
        <v>264</v>
      </c>
      <c r="K6" s="394" t="s">
        <v>264</v>
      </c>
      <c r="L6" s="394" t="s">
        <v>264</v>
      </c>
    </row>
    <row r="7" spans="2:12">
      <c r="B7" s="673"/>
      <c r="C7" s="393" t="s">
        <v>37</v>
      </c>
      <c r="D7" s="394" t="s">
        <v>264</v>
      </c>
      <c r="E7" s="394" t="s">
        <v>264</v>
      </c>
      <c r="F7" s="394" t="s">
        <v>264</v>
      </c>
      <c r="G7" s="394" t="s">
        <v>264</v>
      </c>
      <c r="H7" s="394" t="s">
        <v>264</v>
      </c>
      <c r="I7" s="394" t="s">
        <v>264</v>
      </c>
      <c r="J7" s="394" t="s">
        <v>264</v>
      </c>
      <c r="K7" s="394" t="s">
        <v>264</v>
      </c>
      <c r="L7" s="394" t="s">
        <v>264</v>
      </c>
    </row>
    <row r="8" spans="2:12">
      <c r="B8" s="673"/>
      <c r="C8" s="393" t="s">
        <v>38</v>
      </c>
      <c r="D8" s="394" t="s">
        <v>264</v>
      </c>
      <c r="E8" s="394" t="s">
        <v>264</v>
      </c>
      <c r="F8" s="394" t="s">
        <v>264</v>
      </c>
      <c r="G8" s="394" t="s">
        <v>264</v>
      </c>
      <c r="H8" s="394" t="s">
        <v>264</v>
      </c>
      <c r="I8" s="394" t="s">
        <v>264</v>
      </c>
      <c r="J8" s="394" t="s">
        <v>264</v>
      </c>
      <c r="K8" s="394" t="s">
        <v>264</v>
      </c>
      <c r="L8" s="394" t="s">
        <v>264</v>
      </c>
    </row>
    <row r="9" spans="2:12">
      <c r="B9" s="673" t="s">
        <v>7</v>
      </c>
      <c r="C9" s="393" t="s">
        <v>36</v>
      </c>
      <c r="D9" s="394">
        <f>[1]DOM!B24</f>
        <v>4</v>
      </c>
      <c r="E9" s="395">
        <f>[1]DOM!C24/[1]DOM!$B24%</f>
        <v>0</v>
      </c>
      <c r="F9" s="395">
        <f>[1]DOM!D24/[1]DOM!$B24%</f>
        <v>25</v>
      </c>
      <c r="G9" s="394">
        <f>[1]DOM!E24</f>
        <v>12</v>
      </c>
      <c r="H9" s="395">
        <f>[1]DOM!F24/[1]DOM!$E24%</f>
        <v>0</v>
      </c>
      <c r="I9" s="395">
        <f>[1]DOM!G24/[1]DOM!$E24%</f>
        <v>91.666666666666671</v>
      </c>
      <c r="J9" s="394">
        <f>[1]DOM!H24</f>
        <v>26</v>
      </c>
      <c r="K9" s="395">
        <f>[1]DOM!I24/[1]DOM!$H24%</f>
        <v>26.923076923076923</v>
      </c>
      <c r="L9" s="395">
        <f>[1]DOM!J24/[1]DOM!$H24%</f>
        <v>50</v>
      </c>
    </row>
    <row r="10" spans="2:12">
      <c r="B10" s="673"/>
      <c r="C10" s="393" t="s">
        <v>37</v>
      </c>
      <c r="D10" s="394">
        <f>[1]DOM!B25</f>
        <v>2</v>
      </c>
      <c r="E10" s="395">
        <f>[1]DOM!C25/[1]DOM!$B25%</f>
        <v>0</v>
      </c>
      <c r="F10" s="395">
        <f>[1]DOM!D25/[1]DOM!$B25%</f>
        <v>100</v>
      </c>
      <c r="G10" s="394">
        <f>[1]DOM!E25</f>
        <v>10</v>
      </c>
      <c r="H10" s="395">
        <f>[1]DOM!F25/[1]DOM!$E25%</f>
        <v>40</v>
      </c>
      <c r="I10" s="395">
        <f>[1]DOM!G25/[1]DOM!$E25%</f>
        <v>60</v>
      </c>
      <c r="J10" s="394">
        <f>[1]DOM!H25</f>
        <v>22</v>
      </c>
      <c r="K10" s="395">
        <f>[1]DOM!I25/[1]DOM!$H25%</f>
        <v>36.363636363636367</v>
      </c>
      <c r="L10" s="395">
        <f>[1]DOM!J25/[1]DOM!$H25%</f>
        <v>59.090909090909093</v>
      </c>
    </row>
    <row r="11" spans="2:12">
      <c r="B11" s="673"/>
      <c r="C11" s="393" t="s">
        <v>38</v>
      </c>
      <c r="D11" s="394">
        <f>SUM(D9:D10)</f>
        <v>6</v>
      </c>
      <c r="E11" s="395">
        <f>[1]DOM!C26/[1]DOM!$B26%</f>
        <v>0</v>
      </c>
      <c r="F11" s="395">
        <f>[1]DOM!D26/[1]DOM!$B26%</f>
        <v>50</v>
      </c>
      <c r="G11" s="394">
        <f>[1]DOM!E26</f>
        <v>22</v>
      </c>
      <c r="H11" s="395">
        <f>[1]DOM!F26/[1]DOM!$E26%</f>
        <v>18.181818181818183</v>
      </c>
      <c r="I11" s="395">
        <f>[1]DOM!G26/[1]DOM!$E26%</f>
        <v>77.272727272727266</v>
      </c>
      <c r="J11" s="394">
        <f>[1]DOM!H26</f>
        <v>48</v>
      </c>
      <c r="K11" s="395">
        <f>[1]DOM!I26/[1]DOM!$H26%</f>
        <v>31.25</v>
      </c>
      <c r="L11" s="395">
        <f>[1]DOM!J26/[1]DOM!$H26%</f>
        <v>54.166666666666671</v>
      </c>
    </row>
    <row r="12" spans="2:12">
      <c r="B12" s="673" t="s">
        <v>24</v>
      </c>
      <c r="C12" s="393" t="s">
        <v>36</v>
      </c>
      <c r="D12" s="394" t="s">
        <v>339</v>
      </c>
      <c r="E12" s="394" t="s">
        <v>339</v>
      </c>
      <c r="F12" s="394" t="s">
        <v>339</v>
      </c>
      <c r="G12" s="394" t="s">
        <v>339</v>
      </c>
      <c r="H12" s="394" t="s">
        <v>339</v>
      </c>
      <c r="I12" s="394" t="s">
        <v>339</v>
      </c>
      <c r="J12" s="394" t="s">
        <v>339</v>
      </c>
      <c r="K12" s="394" t="s">
        <v>339</v>
      </c>
      <c r="L12" s="394" t="s">
        <v>339</v>
      </c>
    </row>
    <row r="13" spans="2:12">
      <c r="B13" s="673"/>
      <c r="C13" s="393" t="s">
        <v>37</v>
      </c>
      <c r="D13" s="394" t="s">
        <v>339</v>
      </c>
      <c r="E13" s="394" t="s">
        <v>339</v>
      </c>
      <c r="F13" s="394" t="s">
        <v>339</v>
      </c>
      <c r="G13" s="394" t="s">
        <v>339</v>
      </c>
      <c r="H13" s="394" t="s">
        <v>339</v>
      </c>
      <c r="I13" s="394" t="s">
        <v>339</v>
      </c>
      <c r="J13" s="394" t="s">
        <v>339</v>
      </c>
      <c r="K13" s="394" t="s">
        <v>339</v>
      </c>
      <c r="L13" s="394" t="s">
        <v>339</v>
      </c>
    </row>
    <row r="14" spans="2:12">
      <c r="B14" s="673"/>
      <c r="C14" s="393" t="s">
        <v>38</v>
      </c>
      <c r="D14" s="394" t="s">
        <v>339</v>
      </c>
      <c r="E14" s="394" t="s">
        <v>339</v>
      </c>
      <c r="F14" s="394" t="s">
        <v>339</v>
      </c>
      <c r="G14" s="394" t="s">
        <v>339</v>
      </c>
      <c r="H14" s="394" t="s">
        <v>339</v>
      </c>
      <c r="I14" s="394" t="s">
        <v>339</v>
      </c>
      <c r="J14" s="394" t="s">
        <v>339</v>
      </c>
      <c r="K14" s="394" t="s">
        <v>339</v>
      </c>
      <c r="L14" s="394" t="s">
        <v>339</v>
      </c>
    </row>
    <row r="15" spans="2:12">
      <c r="B15" s="673" t="s">
        <v>9</v>
      </c>
      <c r="C15" s="393" t="s">
        <v>36</v>
      </c>
      <c r="D15" s="394">
        <f>[1]MON!B24</f>
        <v>6</v>
      </c>
      <c r="E15" s="395">
        <f>[1]MON!C24/[1]MON!$B24%</f>
        <v>0</v>
      </c>
      <c r="F15" s="395">
        <f>[1]MON!D24/[1]MON!$B24%</f>
        <v>0</v>
      </c>
      <c r="G15" s="394">
        <f>[1]MON!E24</f>
        <v>1</v>
      </c>
      <c r="H15" s="395">
        <f>[1]MON!F24/[1]MON!$E24%</f>
        <v>100</v>
      </c>
      <c r="I15" s="395">
        <f>[1]MON!G24/[1]MON!$E24%</f>
        <v>0</v>
      </c>
      <c r="J15" s="394" t="s">
        <v>339</v>
      </c>
      <c r="K15" s="394" t="s">
        <v>339</v>
      </c>
      <c r="L15" s="394" t="s">
        <v>339</v>
      </c>
    </row>
    <row r="16" spans="2:12">
      <c r="B16" s="673"/>
      <c r="C16" s="393" t="s">
        <v>37</v>
      </c>
      <c r="D16" s="394">
        <f>[1]MON!B25</f>
        <v>2</v>
      </c>
      <c r="E16" s="395">
        <f>[1]MON!C25/[1]MON!$B25%</f>
        <v>0</v>
      </c>
      <c r="F16" s="395">
        <f>[1]MON!D25/[1]MON!$B25%</f>
        <v>0</v>
      </c>
      <c r="G16" s="394">
        <f>[1]MON!E25</f>
        <v>2</v>
      </c>
      <c r="H16" s="395">
        <f>[1]MON!F25/[1]MON!$E25%</f>
        <v>50</v>
      </c>
      <c r="I16" s="395">
        <f>[1]MON!G25/[1]MON!$E25%</f>
        <v>50</v>
      </c>
      <c r="J16" s="394" t="s">
        <v>339</v>
      </c>
      <c r="K16" s="394" t="s">
        <v>339</v>
      </c>
      <c r="L16" s="394" t="s">
        <v>339</v>
      </c>
    </row>
    <row r="17" spans="2:12">
      <c r="B17" s="673"/>
      <c r="C17" s="393" t="s">
        <v>38</v>
      </c>
      <c r="D17" s="394">
        <f>SUM(D15:D16)</f>
        <v>8</v>
      </c>
      <c r="E17" s="395">
        <f>[1]MON!C26/[1]MON!$B26%</f>
        <v>0</v>
      </c>
      <c r="F17" s="395">
        <f>[1]MON!D26/[1]MON!$B26%</f>
        <v>0</v>
      </c>
      <c r="G17" s="394">
        <f>SUM(G15:G16)</f>
        <v>3</v>
      </c>
      <c r="H17" s="395">
        <f>[1]MON!F26/[1]MON!$E26%</f>
        <v>66.666666666666671</v>
      </c>
      <c r="I17" s="395">
        <f>[1]MON!G26/[1]MON!$E26%</f>
        <v>33.333333333333336</v>
      </c>
      <c r="J17" s="394" t="s">
        <v>339</v>
      </c>
      <c r="K17" s="394" t="s">
        <v>339</v>
      </c>
      <c r="L17" s="394" t="s">
        <v>339</v>
      </c>
    </row>
    <row r="18" spans="2:12">
      <c r="B18" s="673" t="s">
        <v>10</v>
      </c>
      <c r="C18" s="393" t="s">
        <v>36</v>
      </c>
      <c r="D18" s="394">
        <f>[1]SKN!B24</f>
        <v>120</v>
      </c>
      <c r="E18" s="395">
        <f>[1]SKN!C24/[1]SKN!$B24%</f>
        <v>15.833333333333334</v>
      </c>
      <c r="F18" s="395">
        <f>[1]SKN!D24/[1]SKN!$B24%</f>
        <v>53.333333333333336</v>
      </c>
      <c r="G18" s="394">
        <f>[1]SKN!E24</f>
        <v>15</v>
      </c>
      <c r="H18" s="395">
        <f>[1]SKN!F24/[1]SKN!$E24%</f>
        <v>33.333333333333336</v>
      </c>
      <c r="I18" s="395">
        <f>[1]SKN!G24/[1]SKN!$E24%</f>
        <v>33.333333333333336</v>
      </c>
      <c r="J18" s="394">
        <f>[1]SKN!H24</f>
        <v>5</v>
      </c>
      <c r="K18" s="395">
        <f>[1]SKN!I24/[1]SKN!$H24%</f>
        <v>20</v>
      </c>
      <c r="L18" s="395">
        <f>[1]SKN!J24/[1]SKN!$H24%</f>
        <v>0</v>
      </c>
    </row>
    <row r="19" spans="2:12">
      <c r="B19" s="673"/>
      <c r="C19" s="393" t="s">
        <v>37</v>
      </c>
      <c r="D19" s="394">
        <f>[1]SKN!B25</f>
        <v>82</v>
      </c>
      <c r="E19" s="395">
        <f>[1]SKN!C25/[1]SKN!$B25%</f>
        <v>34.146341463414636</v>
      </c>
      <c r="F19" s="395">
        <f>[1]SKN!D25/[1]SKN!$B25%</f>
        <v>45.121951219512198</v>
      </c>
      <c r="G19" s="394">
        <f>[1]SKN!E25</f>
        <v>16</v>
      </c>
      <c r="H19" s="395">
        <f>[1]SKN!F25/[1]SKN!$E25%</f>
        <v>31.25</v>
      </c>
      <c r="I19" s="395">
        <f>[1]SKN!G25/[1]SKN!$E25%</f>
        <v>43.75</v>
      </c>
      <c r="J19" s="394">
        <f>[1]SKN!H25</f>
        <v>10</v>
      </c>
      <c r="K19" s="395">
        <f>[1]SKN!I25/[1]SKN!$H25%</f>
        <v>40</v>
      </c>
      <c r="L19" s="395">
        <f>[1]SKN!J25/[1]SKN!$H25%</f>
        <v>50</v>
      </c>
    </row>
    <row r="20" spans="2:12">
      <c r="B20" s="673"/>
      <c r="C20" s="393" t="s">
        <v>38</v>
      </c>
      <c r="D20" s="394">
        <f>SUM(D18:D19)</f>
        <v>202</v>
      </c>
      <c r="E20" s="395">
        <f>[1]SKN!C26/[1]SKN!$B26%</f>
        <v>23.267326732673268</v>
      </c>
      <c r="F20" s="395">
        <f>[1]SKN!D26/[1]SKN!$B26%</f>
        <v>50</v>
      </c>
      <c r="G20" s="394">
        <f>SUM(G18:G19)</f>
        <v>31</v>
      </c>
      <c r="H20" s="395">
        <f>[1]SKN!F26/[1]SKN!$E26%</f>
        <v>32.258064516129032</v>
      </c>
      <c r="I20" s="395">
        <f>[1]SKN!G26/[1]SKN!$E26%</f>
        <v>38.70967741935484</v>
      </c>
      <c r="J20" s="394">
        <f>SUM(J18:J19)</f>
        <v>15</v>
      </c>
      <c r="K20" s="395">
        <f>[1]SKN!I26/[1]SKN!$H26%</f>
        <v>33.333333333333336</v>
      </c>
      <c r="L20" s="395">
        <f>[1]SKN!J26/[1]SKN!$H26%</f>
        <v>33.333333333333336</v>
      </c>
    </row>
    <row r="21" spans="2:12">
      <c r="B21" s="673" t="s">
        <v>11</v>
      </c>
      <c r="C21" s="393" t="s">
        <v>36</v>
      </c>
      <c r="D21" s="394">
        <f>[1]SLU!B24</f>
        <v>10</v>
      </c>
      <c r="E21" s="395">
        <f>[1]SLU!C24/[1]SLU!$B24%</f>
        <v>0</v>
      </c>
      <c r="F21" s="395">
        <f>[1]SLU!D24/[1]SLU!$B24%</f>
        <v>70</v>
      </c>
      <c r="G21" s="394">
        <f>[1]SLU!E24</f>
        <v>0</v>
      </c>
      <c r="H21" s="395" t="s">
        <v>58</v>
      </c>
      <c r="I21" s="395" t="s">
        <v>58</v>
      </c>
      <c r="J21" s="394">
        <f>[1]SLU!H24</f>
        <v>0</v>
      </c>
      <c r="K21" s="395" t="s">
        <v>58</v>
      </c>
      <c r="L21" s="395" t="s">
        <v>58</v>
      </c>
    </row>
    <row r="22" spans="2:12">
      <c r="B22" s="673"/>
      <c r="C22" s="393" t="s">
        <v>37</v>
      </c>
      <c r="D22" s="394">
        <f>[1]SLU!B25</f>
        <v>1</v>
      </c>
      <c r="E22" s="395">
        <f>[1]SLU!C25/[1]SLU!$B25%</f>
        <v>0</v>
      </c>
      <c r="F22" s="395">
        <f>[1]SLU!D25/[1]SLU!$B25%</f>
        <v>100</v>
      </c>
      <c r="G22" s="394">
        <f>[1]SLU!E25</f>
        <v>3</v>
      </c>
      <c r="H22" s="395">
        <f>[1]SLU!F25/[1]SLU!$E25%</f>
        <v>0</v>
      </c>
      <c r="I22" s="395">
        <f>[1]SLU!G25/[1]SLU!$E25%</f>
        <v>66.666666666666671</v>
      </c>
      <c r="J22" s="394">
        <f>[1]SLU!H25</f>
        <v>1</v>
      </c>
      <c r="K22" s="395">
        <f>[1]SLU!I25/[1]SLU!$H25%</f>
        <v>0</v>
      </c>
      <c r="L22" s="395">
        <f>[1]SLU!J25/[1]SLU!$H25%</f>
        <v>100</v>
      </c>
    </row>
    <row r="23" spans="2:12">
      <c r="B23" s="673"/>
      <c r="C23" s="393" t="s">
        <v>38</v>
      </c>
      <c r="D23" s="394">
        <f>SUM(D21:D22)</f>
        <v>11</v>
      </c>
      <c r="E23" s="395">
        <f>[1]SLU!C26/[1]SLU!$B26%</f>
        <v>0</v>
      </c>
      <c r="F23" s="395">
        <f>[1]SLU!D26/[1]SLU!$B26%</f>
        <v>72.727272727272734</v>
      </c>
      <c r="G23" s="394">
        <f>SUM(G21:G22)</f>
        <v>3</v>
      </c>
      <c r="H23" s="395">
        <f>[1]SLU!F26/[1]SLU!$E26%</f>
        <v>0</v>
      </c>
      <c r="I23" s="395">
        <f>[1]SLU!G26/[1]SLU!$E26%</f>
        <v>66.666666666666671</v>
      </c>
      <c r="J23" s="394">
        <f>SUM(J21:J22)</f>
        <v>1</v>
      </c>
      <c r="K23" s="395">
        <f>[1]SLU!I26/[1]SLU!$H26%</f>
        <v>0</v>
      </c>
      <c r="L23" s="395">
        <f>[1]SLU!J26/[1]SLU!$H26%</f>
        <v>100</v>
      </c>
    </row>
    <row r="24" spans="2:12">
      <c r="B24" s="673" t="s">
        <v>12</v>
      </c>
      <c r="C24" s="393" t="s">
        <v>36</v>
      </c>
      <c r="D24" s="394" t="s">
        <v>264</v>
      </c>
      <c r="E24" s="394" t="s">
        <v>264</v>
      </c>
      <c r="F24" s="394" t="s">
        <v>264</v>
      </c>
      <c r="G24" s="394" t="s">
        <v>264</v>
      </c>
      <c r="H24" s="394" t="s">
        <v>264</v>
      </c>
      <c r="I24" s="394" t="s">
        <v>264</v>
      </c>
      <c r="J24" s="394" t="s">
        <v>264</v>
      </c>
      <c r="K24" s="394" t="s">
        <v>264</v>
      </c>
      <c r="L24" s="394" t="s">
        <v>264</v>
      </c>
    </row>
    <row r="25" spans="2:12">
      <c r="B25" s="673"/>
      <c r="C25" s="393" t="s">
        <v>37</v>
      </c>
      <c r="D25" s="394" t="s">
        <v>264</v>
      </c>
      <c r="E25" s="394" t="s">
        <v>264</v>
      </c>
      <c r="F25" s="394" t="s">
        <v>264</v>
      </c>
      <c r="G25" s="394" t="s">
        <v>264</v>
      </c>
      <c r="H25" s="394" t="s">
        <v>264</v>
      </c>
      <c r="I25" s="394" t="s">
        <v>264</v>
      </c>
      <c r="J25" s="394" t="s">
        <v>264</v>
      </c>
      <c r="K25" s="394" t="s">
        <v>264</v>
      </c>
      <c r="L25" s="394" t="s">
        <v>264</v>
      </c>
    </row>
    <row r="26" spans="2:12">
      <c r="B26" s="673"/>
      <c r="C26" s="393" t="s">
        <v>38</v>
      </c>
      <c r="D26" s="394" t="s">
        <v>264</v>
      </c>
      <c r="E26" s="394" t="s">
        <v>264</v>
      </c>
      <c r="F26" s="394" t="s">
        <v>264</v>
      </c>
      <c r="G26" s="394" t="s">
        <v>264</v>
      </c>
      <c r="H26" s="394" t="s">
        <v>264</v>
      </c>
      <c r="I26" s="394" t="s">
        <v>264</v>
      </c>
      <c r="J26" s="394" t="s">
        <v>264</v>
      </c>
      <c r="K26" s="394" t="s">
        <v>264</v>
      </c>
      <c r="L26" s="394" t="s">
        <v>264</v>
      </c>
    </row>
    <row r="27" spans="2:12">
      <c r="B27" s="673" t="s">
        <v>25</v>
      </c>
      <c r="C27" s="393" t="s">
        <v>36</v>
      </c>
      <c r="D27" s="394" t="s">
        <v>264</v>
      </c>
      <c r="E27" s="394" t="s">
        <v>264</v>
      </c>
      <c r="F27" s="394" t="s">
        <v>264</v>
      </c>
      <c r="G27" s="394" t="s">
        <v>264</v>
      </c>
      <c r="H27" s="394" t="s">
        <v>264</v>
      </c>
      <c r="I27" s="394" t="s">
        <v>264</v>
      </c>
      <c r="J27" s="394" t="s">
        <v>264</v>
      </c>
      <c r="K27" s="394" t="s">
        <v>264</v>
      </c>
      <c r="L27" s="394" t="s">
        <v>264</v>
      </c>
    </row>
    <row r="28" spans="2:12">
      <c r="B28" s="673"/>
      <c r="C28" s="393" t="s">
        <v>37</v>
      </c>
      <c r="D28" s="394" t="s">
        <v>264</v>
      </c>
      <c r="E28" s="394" t="s">
        <v>264</v>
      </c>
      <c r="F28" s="394" t="s">
        <v>264</v>
      </c>
      <c r="G28" s="394" t="s">
        <v>264</v>
      </c>
      <c r="H28" s="394" t="s">
        <v>264</v>
      </c>
      <c r="I28" s="394" t="s">
        <v>264</v>
      </c>
      <c r="J28" s="394" t="s">
        <v>264</v>
      </c>
      <c r="K28" s="394" t="s">
        <v>264</v>
      </c>
      <c r="L28" s="394" t="s">
        <v>264</v>
      </c>
    </row>
    <row r="29" spans="2:12">
      <c r="B29" s="673"/>
      <c r="C29" s="393" t="s">
        <v>38</v>
      </c>
      <c r="D29" s="394" t="s">
        <v>264</v>
      </c>
      <c r="E29" s="394" t="s">
        <v>264</v>
      </c>
      <c r="F29" s="394" t="s">
        <v>264</v>
      </c>
      <c r="G29" s="394" t="s">
        <v>264</v>
      </c>
      <c r="H29" s="394" t="s">
        <v>264</v>
      </c>
      <c r="I29" s="394" t="s">
        <v>264</v>
      </c>
      <c r="J29" s="394" t="s">
        <v>264</v>
      </c>
      <c r="K29" s="394" t="s">
        <v>264</v>
      </c>
      <c r="L29" s="394" t="s">
        <v>264</v>
      </c>
    </row>
    <row r="30" spans="2:12">
      <c r="B30" s="687" t="s">
        <v>13</v>
      </c>
      <c r="C30" s="404" t="s">
        <v>36</v>
      </c>
      <c r="D30" s="405">
        <f>D9+D15+D18+D21</f>
        <v>140</v>
      </c>
      <c r="E30" s="406">
        <f>([1]DOM!C24+[1]MON!C24+[1]SKN!C24+[1]SLU!C24+[1]SVG!C24+[1]VI!C24)/$D30%</f>
        <v>13.571428571428573</v>
      </c>
      <c r="F30" s="406">
        <f>([1]DOM!D24+[1]MON!D24+[1]SKN!D24+[1]SLU!D24+[1]SVG!D24+[1]VI!D24)/$D30%</f>
        <v>51.428571428571431</v>
      </c>
      <c r="G30" s="405">
        <f>G9+G15+G18+G21</f>
        <v>28</v>
      </c>
      <c r="H30" s="406">
        <f>([1]DOM!F24+[1]MON!F24+[1]SKN!F24+[1]SLU!F24+[1]SVG!F24+[1]VI!F24)/$G30%</f>
        <v>21.428571428571427</v>
      </c>
      <c r="I30" s="406">
        <f>([1]DOM!G24+[1]MON!G24+[1]SKN!G24+[1]SLU!G24+[1]SVG!G24+[1]VI!G24)/$G30%</f>
        <v>57.142857142857139</v>
      </c>
      <c r="J30" s="405">
        <f>J9+J18+J21</f>
        <v>31</v>
      </c>
      <c r="K30" s="406">
        <f>([1]DOM!I24+[1]MON!I24+[1]SKN!I24+[1]SLU!I24+[1]SVG!I24+[1]VI!I24)/$J30%</f>
        <v>25.806451612903228</v>
      </c>
      <c r="L30" s="406">
        <f>([1]DOM!J24+[1]MON!J24+[1]SKN!J24+[1]SLU!J24+[1]SVG!J24+[1]VI!J24)/$J30%</f>
        <v>41.935483870967744</v>
      </c>
    </row>
    <row r="31" spans="2:12">
      <c r="B31" s="687"/>
      <c r="C31" s="404" t="s">
        <v>37</v>
      </c>
      <c r="D31" s="405">
        <f>D10+D16+D19+D22</f>
        <v>87</v>
      </c>
      <c r="E31" s="406">
        <f>([1]DOM!C25+[1]MON!C25+[1]SKN!C25+[1]SLU!C25+[1]SVG!C25+[1]VI!C25)/$D31%</f>
        <v>32.183908045977013</v>
      </c>
      <c r="F31" s="406">
        <f>([1]DOM!D25+[1]MON!D25+[1]SKN!D25+[1]SLU!D25+[1]SVG!D25+[1]VI!D25)/$D31%</f>
        <v>45.977011494252871</v>
      </c>
      <c r="G31" s="405">
        <f>G10+G16+G19+G22</f>
        <v>31</v>
      </c>
      <c r="H31" s="406">
        <f>([1]DOM!F25+[1]MON!F25+[1]SKN!F25+[1]SLU!F25+[1]SVG!F25+[1]VI!F25)/$G31%</f>
        <v>32.258064516129032</v>
      </c>
      <c r="I31" s="406">
        <f>([1]DOM!G25+[1]MON!G25+[1]SKN!G25+[1]SLU!G25+[1]SVG!G25+[1]VI!G25)/$G31%</f>
        <v>51.612903225806456</v>
      </c>
      <c r="J31" s="405">
        <f t="shared" ref="J31:J32" si="0">J10+J19+J22</f>
        <v>33</v>
      </c>
      <c r="K31" s="406">
        <f>([1]DOM!I25+[1]MON!I25+[1]SKN!I25+[1]SLU!I25+[1]SVG!I25+[1]VI!I25)/$J31%</f>
        <v>36.36363636363636</v>
      </c>
      <c r="L31" s="406">
        <f>([1]DOM!J25+[1]MON!J25+[1]SKN!J25+[1]SLU!J25+[1]SVG!J25+[1]VI!J25)/$J31%</f>
        <v>57.575757575757571</v>
      </c>
    </row>
    <row r="32" spans="2:12">
      <c r="B32" s="687"/>
      <c r="C32" s="404" t="s">
        <v>38</v>
      </c>
      <c r="D32" s="405">
        <f>SUM(D30:D31)</f>
        <v>227</v>
      </c>
      <c r="E32" s="406">
        <f>([1]DOM!C26+[1]MON!C26+[1]SKN!C26+[1]SLU!C26+[1]SVG!C26+[1]VI!C26)/$D32%</f>
        <v>20.704845814977972</v>
      </c>
      <c r="F32" s="406">
        <f>([1]DOM!D26+[1]MON!D26+[1]SKN!D26+[1]SLU!D26+[1]SVG!D26+[1]VI!D26)/$D32%</f>
        <v>49.33920704845815</v>
      </c>
      <c r="G32" s="405">
        <f>SUM(G30:G31)</f>
        <v>59</v>
      </c>
      <c r="H32" s="406">
        <f>([1]DOM!F26+[1]MON!F26+[1]SKN!F26+[1]SLU!F26+[1]SVG!F26+[1]VI!F26)/$G32%</f>
        <v>27.118644067796613</v>
      </c>
      <c r="I32" s="406">
        <f>([1]DOM!G26+[1]MON!G26+[1]SKN!G26+[1]SLU!G26+[1]SVG!G26+[1]VI!G26)/$G32%</f>
        <v>54.237288135593225</v>
      </c>
      <c r="J32" s="405">
        <f t="shared" si="0"/>
        <v>64</v>
      </c>
      <c r="K32" s="406">
        <f>([1]DOM!I26+[1]MON!I26+[1]SKN!I26+[1]SLU!I26+[1]SVG!I26+[1]VI!I26)/$J32%</f>
        <v>31.25</v>
      </c>
      <c r="L32" s="406">
        <f>([1]DOM!J26+[1]MON!J26+[1]SKN!J26+[1]SLU!J26+[1]SVG!J26+[1]VI!J26)/$J32%</f>
        <v>50</v>
      </c>
    </row>
    <row r="33" spans="2:8">
      <c r="B33" s="385" t="s">
        <v>354</v>
      </c>
      <c r="C33" s="399"/>
      <c r="D33" s="385"/>
      <c r="E33" s="385"/>
      <c r="F33" s="385"/>
      <c r="G33" s="385"/>
      <c r="H33" s="385"/>
    </row>
    <row r="34" spans="2:8">
      <c r="B34" s="385" t="s">
        <v>355</v>
      </c>
      <c r="C34" s="399"/>
      <c r="D34" s="385"/>
      <c r="E34" s="385"/>
      <c r="F34" s="385"/>
      <c r="G34" s="385"/>
      <c r="H34" s="385"/>
    </row>
    <row r="35" spans="2:8">
      <c r="B35" s="385" t="s">
        <v>356</v>
      </c>
      <c r="C35" s="399"/>
      <c r="D35" s="385"/>
      <c r="E35" s="385"/>
      <c r="F35" s="385"/>
      <c r="G35" s="385"/>
      <c r="H35" s="385"/>
    </row>
  </sheetData>
  <mergeCells count="22">
    <mergeCell ref="B30:B32"/>
    <mergeCell ref="H4:I4"/>
    <mergeCell ref="J4:J5"/>
    <mergeCell ref="K4:L4"/>
    <mergeCell ref="B6:B8"/>
    <mergeCell ref="B9:B11"/>
    <mergeCell ref="B12:B14"/>
    <mergeCell ref="B15:B17"/>
    <mergeCell ref="B18:B20"/>
    <mergeCell ref="B21:B23"/>
    <mergeCell ref="B24:B26"/>
    <mergeCell ref="B27:B29"/>
    <mergeCell ref="B1:L1"/>
    <mergeCell ref="B2:L2"/>
    <mergeCell ref="B3:B5"/>
    <mergeCell ref="C3:C5"/>
    <mergeCell ref="D3:F3"/>
    <mergeCell ref="G3:I3"/>
    <mergeCell ref="J3:L3"/>
    <mergeCell ref="D4:D5"/>
    <mergeCell ref="E4:F4"/>
    <mergeCell ref="G4:G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8"/>
  <sheetViews>
    <sheetView workbookViewId="0">
      <selection activeCell="D7" sqref="D7"/>
    </sheetView>
  </sheetViews>
  <sheetFormatPr defaultColWidth="9.07421875" defaultRowHeight="14.6"/>
  <cols>
    <col min="1" max="1" width="9.07421875" style="402"/>
    <col min="2" max="2" width="4.84375" style="402" customWidth="1"/>
    <col min="3" max="3" width="9.07421875" style="402"/>
    <col min="4" max="4" width="7.3046875" style="402" customWidth="1"/>
    <col min="5" max="5" width="8.69140625" style="415" customWidth="1"/>
    <col min="6" max="6" width="6.69140625" style="414" customWidth="1"/>
    <col min="7" max="7" width="8" style="415" customWidth="1"/>
    <col min="8" max="8" width="6.69140625" style="414" customWidth="1"/>
    <col min="9" max="9" width="8.07421875" style="415" customWidth="1"/>
    <col min="10" max="10" width="6.69140625" style="414" customWidth="1"/>
    <col min="11" max="11" width="9.69140625" style="415" customWidth="1"/>
    <col min="12" max="12" width="6.69140625" style="414" customWidth="1"/>
    <col min="13" max="13" width="8.3046875" style="415" customWidth="1"/>
    <col min="14" max="14" width="6.69140625" style="414" customWidth="1"/>
    <col min="15" max="15" width="8.3046875" style="415" customWidth="1"/>
    <col min="16" max="16" width="6.69140625" style="414" customWidth="1"/>
    <col min="17" max="17" width="7.69140625" style="415" customWidth="1"/>
    <col min="18" max="18" width="6.69140625" style="414" customWidth="1"/>
    <col min="19" max="19" width="7.4609375" style="415" customWidth="1"/>
    <col min="20" max="20" width="6.69140625" style="414" customWidth="1"/>
    <col min="21" max="21" width="9.69140625" style="415" customWidth="1"/>
    <col min="22" max="22" width="8.69140625" style="414" customWidth="1"/>
    <col min="23" max="16384" width="9.07421875" style="402"/>
  </cols>
  <sheetData>
    <row r="2" spans="2:32" ht="15.75" customHeight="1">
      <c r="B2" s="688" t="s">
        <v>361</v>
      </c>
      <c r="C2" s="688"/>
      <c r="D2" s="688"/>
      <c r="E2" s="688"/>
      <c r="F2" s="688"/>
      <c r="G2" s="688"/>
      <c r="H2" s="688"/>
      <c r="I2" s="688"/>
      <c r="J2" s="688"/>
      <c r="K2" s="688"/>
      <c r="L2" s="688"/>
      <c r="M2" s="688"/>
      <c r="N2" s="688"/>
      <c r="O2" s="688"/>
      <c r="P2" s="688"/>
      <c r="Q2" s="688"/>
      <c r="R2" s="688"/>
      <c r="S2" s="688"/>
      <c r="T2" s="688"/>
      <c r="U2" s="688"/>
      <c r="V2" s="688"/>
    </row>
    <row r="3" spans="2:32" ht="14.4" customHeight="1">
      <c r="B3" s="689" t="s">
        <v>362</v>
      </c>
      <c r="C3" s="689"/>
      <c r="D3" s="686" t="s">
        <v>111</v>
      </c>
      <c r="E3" s="686" t="s">
        <v>363</v>
      </c>
      <c r="F3" s="686"/>
      <c r="G3" s="686"/>
      <c r="H3" s="686"/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 t="s">
        <v>13</v>
      </c>
      <c r="V3" s="686"/>
    </row>
    <row r="4" spans="2:32" ht="14.4" customHeight="1">
      <c r="B4" s="689"/>
      <c r="C4" s="689"/>
      <c r="D4" s="686"/>
      <c r="E4" s="686" t="s">
        <v>6</v>
      </c>
      <c r="F4" s="686"/>
      <c r="G4" s="686" t="s">
        <v>7</v>
      </c>
      <c r="H4" s="686"/>
      <c r="I4" s="686" t="s">
        <v>24</v>
      </c>
      <c r="J4" s="686"/>
      <c r="K4" s="686" t="s">
        <v>9</v>
      </c>
      <c r="L4" s="686"/>
      <c r="M4" s="686" t="s">
        <v>10</v>
      </c>
      <c r="N4" s="686"/>
      <c r="O4" s="686" t="s">
        <v>11</v>
      </c>
      <c r="P4" s="686"/>
      <c r="Q4" s="686" t="s">
        <v>12</v>
      </c>
      <c r="R4" s="686"/>
      <c r="S4" s="686" t="s">
        <v>25</v>
      </c>
      <c r="T4" s="686"/>
      <c r="U4" s="686"/>
      <c r="V4" s="686"/>
    </row>
    <row r="5" spans="2:32" ht="29.25" customHeight="1">
      <c r="B5" s="689"/>
      <c r="C5" s="689"/>
      <c r="D5" s="686"/>
      <c r="E5" s="408" t="s">
        <v>364</v>
      </c>
      <c r="F5" s="409" t="s">
        <v>365</v>
      </c>
      <c r="G5" s="408" t="s">
        <v>364</v>
      </c>
      <c r="H5" s="409" t="s">
        <v>365</v>
      </c>
      <c r="I5" s="408" t="s">
        <v>364</v>
      </c>
      <c r="J5" s="409" t="s">
        <v>365</v>
      </c>
      <c r="K5" s="408" t="s">
        <v>364</v>
      </c>
      <c r="L5" s="409" t="s">
        <v>365</v>
      </c>
      <c r="M5" s="408" t="s">
        <v>364</v>
      </c>
      <c r="N5" s="409" t="s">
        <v>365</v>
      </c>
      <c r="O5" s="408" t="s">
        <v>364</v>
      </c>
      <c r="P5" s="409" t="s">
        <v>365</v>
      </c>
      <c r="Q5" s="408" t="s">
        <v>364</v>
      </c>
      <c r="R5" s="409" t="s">
        <v>365</v>
      </c>
      <c r="S5" s="408" t="s">
        <v>364</v>
      </c>
      <c r="T5" s="409" t="s">
        <v>365</v>
      </c>
      <c r="U5" s="410" t="s">
        <v>364</v>
      </c>
      <c r="V5" s="411" t="s">
        <v>365</v>
      </c>
    </row>
    <row r="6" spans="2:32" ht="15" customHeight="1">
      <c r="B6" s="690" t="s">
        <v>366</v>
      </c>
      <c r="C6" s="690" t="s">
        <v>367</v>
      </c>
      <c r="D6" s="393" t="s">
        <v>36</v>
      </c>
      <c r="E6" s="412" t="s">
        <v>264</v>
      </c>
      <c r="F6" s="412" t="s">
        <v>264</v>
      </c>
      <c r="G6" s="412">
        <f>[1]DOM!D31</f>
        <v>351</v>
      </c>
      <c r="H6" s="395">
        <f>[1]DOM!E31/[1]DOM!D31%</f>
        <v>73.219373219373225</v>
      </c>
      <c r="I6" s="412">
        <f>[1]GRD!D31</f>
        <v>561</v>
      </c>
      <c r="J6" s="395">
        <f>[1]GRD!E31/[1]GRD!D31%</f>
        <v>81.818181818181813</v>
      </c>
      <c r="K6" s="412">
        <f>[1]MON!D31</f>
        <v>22</v>
      </c>
      <c r="L6" s="395">
        <f>[1]MON!E31/[1]MON!D31%</f>
        <v>63.636363636363633</v>
      </c>
      <c r="M6" s="412">
        <f>[1]SKN!D31</f>
        <v>264</v>
      </c>
      <c r="N6" s="395">
        <f>[1]SKN!E31/[1]SKN!D31%</f>
        <v>70.454545454545453</v>
      </c>
      <c r="O6" s="412">
        <f>[1]SLU!D31</f>
        <v>746</v>
      </c>
      <c r="P6" s="395">
        <f>[1]SLU!E31/[1]SLU!D31%</f>
        <v>62.064343163538872</v>
      </c>
      <c r="Q6" s="412">
        <f>[1]SVG!D31</f>
        <v>693</v>
      </c>
      <c r="R6" s="395">
        <f>[1]SVG!E31/[1]SVG!D31%</f>
        <v>79.65367965367966</v>
      </c>
      <c r="S6" s="412">
        <f>[1]VI!D31</f>
        <v>61</v>
      </c>
      <c r="T6" s="395">
        <f>[1]VI!E31/[1]VI!D31%</f>
        <v>86.885245901639351</v>
      </c>
      <c r="U6" s="413">
        <f>G6+I6+K6+M6+O6+Q6+S6</f>
        <v>2698</v>
      </c>
      <c r="V6" s="406">
        <f>([1]DOM!E31+[1]GRD!E31+[1]MON!E31+[1]SKN!E31+[1]SLU!E31+[1]SVG!E31+[1]VI!E31)/U6%</f>
        <v>73.53595255744996</v>
      </c>
    </row>
    <row r="7" spans="2:32">
      <c r="B7" s="690"/>
      <c r="C7" s="690"/>
      <c r="D7" s="393" t="s">
        <v>37</v>
      </c>
      <c r="E7" s="412" t="s">
        <v>264</v>
      </c>
      <c r="F7" s="412" t="s">
        <v>264</v>
      </c>
      <c r="G7" s="412">
        <f>[1]DOM!D32</f>
        <v>437</v>
      </c>
      <c r="H7" s="395">
        <f>[1]DOM!E32/[1]DOM!D32%</f>
        <v>83.295194508009146</v>
      </c>
      <c r="I7" s="412">
        <f>[1]GRD!D32</f>
        <v>718</v>
      </c>
      <c r="J7" s="395">
        <f>[1]GRD!E32/[1]GRD!D32%</f>
        <v>88.718662952646241</v>
      </c>
      <c r="K7" s="412">
        <f>[1]MON!D32</f>
        <v>33</v>
      </c>
      <c r="L7" s="395">
        <f>[1]MON!E32/[1]MON!D32%</f>
        <v>90.909090909090907</v>
      </c>
      <c r="M7" s="412">
        <f>[1]SKN!D32</f>
        <v>293</v>
      </c>
      <c r="N7" s="395">
        <f>[1]SKN!E32/[1]SKN!D32%</f>
        <v>81.911262798634809</v>
      </c>
      <c r="O7" s="412">
        <f>[1]SLU!D32</f>
        <v>864</v>
      </c>
      <c r="P7" s="395">
        <f>[1]SLU!E32/[1]SLU!D32%</f>
        <v>77.662037037037038</v>
      </c>
      <c r="Q7" s="412">
        <f>[1]SVG!D32</f>
        <v>727</v>
      </c>
      <c r="R7" s="395">
        <f>[1]SVG!E32/[1]SVG!D32%</f>
        <v>88.720770288858333</v>
      </c>
      <c r="S7" s="412">
        <f>[1]VI!D32</f>
        <v>90</v>
      </c>
      <c r="T7" s="395">
        <f>[1]VI!E32/[1]VI!D32%</f>
        <v>81.111111111111114</v>
      </c>
      <c r="U7" s="413">
        <f t="shared" ref="U7:U38" si="0">G7+I7+K7+M7+O7+Q7+S7</f>
        <v>3162</v>
      </c>
      <c r="V7" s="406">
        <f>([1]DOM!E32+[1]GRD!E32+[1]MON!E32+[1]SKN!E32+[1]SLU!E32+[1]SVG!E32+[1]VI!E32)/U7%</f>
        <v>84.123972169512967</v>
      </c>
    </row>
    <row r="8" spans="2:32">
      <c r="B8" s="690"/>
      <c r="C8" s="690"/>
      <c r="D8" s="393" t="s">
        <v>38</v>
      </c>
      <c r="E8" s="412" t="s">
        <v>264</v>
      </c>
      <c r="F8" s="412" t="s">
        <v>264</v>
      </c>
      <c r="G8" s="412">
        <f>[1]DOM!D33</f>
        <v>788</v>
      </c>
      <c r="H8" s="395">
        <f>[1]DOM!E33/[1]DOM!D33%</f>
        <v>78.807106598984774</v>
      </c>
      <c r="I8" s="412">
        <f>[1]GRD!D33</f>
        <v>1279</v>
      </c>
      <c r="J8" s="395">
        <f>[1]GRD!E33/[1]GRD!D33%</f>
        <v>85.691946833463646</v>
      </c>
      <c r="K8" s="412">
        <f>[1]MON!D33</f>
        <v>55</v>
      </c>
      <c r="L8" s="395">
        <f>[1]MON!E33/[1]MON!D33%</f>
        <v>80</v>
      </c>
      <c r="M8" s="412">
        <f>[1]SKN!D33</f>
        <v>557</v>
      </c>
      <c r="N8" s="395">
        <f>[1]SKN!E33/[1]SKN!D33%</f>
        <v>76.481149012567315</v>
      </c>
      <c r="O8" s="412">
        <f>[1]SLU!D33</f>
        <v>1610</v>
      </c>
      <c r="P8" s="395">
        <f>[1]SLU!E33/[1]SLU!D33%</f>
        <v>70.434782608695642</v>
      </c>
      <c r="Q8" s="412">
        <f>[1]SVG!D33</f>
        <v>1420</v>
      </c>
      <c r="R8" s="395">
        <f>[1]SVG!E33/[1]SVG!D33%</f>
        <v>84.295774647887328</v>
      </c>
      <c r="S8" s="412">
        <f>[1]VI!D33</f>
        <v>151</v>
      </c>
      <c r="T8" s="395">
        <f>[1]VI!E33/[1]VI!D33%</f>
        <v>83.443708609271525</v>
      </c>
      <c r="U8" s="413">
        <f t="shared" si="0"/>
        <v>5860</v>
      </c>
      <c r="V8" s="406">
        <f>([1]DOM!E33+[1]GRD!E33+[1]MON!E33+[1]SKN!E33+[1]SLU!E33+[1]SVG!E33+[1]VI!E33)/U8%</f>
        <v>79.249146757679185</v>
      </c>
    </row>
    <row r="9" spans="2:32" ht="15" customHeight="1">
      <c r="B9" s="690"/>
      <c r="C9" s="690" t="s">
        <v>368</v>
      </c>
      <c r="D9" s="393" t="s">
        <v>36</v>
      </c>
      <c r="E9" s="412" t="s">
        <v>264</v>
      </c>
      <c r="F9" s="412" t="s">
        <v>264</v>
      </c>
      <c r="G9" s="412">
        <f>[1]DOM!D34</f>
        <v>7</v>
      </c>
      <c r="H9" s="395">
        <f>[1]DOM!E34/[1]DOM!D34%</f>
        <v>85.714285714285708</v>
      </c>
      <c r="I9" s="412">
        <f>[1]GRD!D34</f>
        <v>53</v>
      </c>
      <c r="J9" s="395">
        <f>[1]GRD!E34/[1]GRD!D34%</f>
        <v>81.132075471698116</v>
      </c>
      <c r="K9" s="412" t="s">
        <v>58</v>
      </c>
      <c r="L9" s="412" t="s">
        <v>58</v>
      </c>
      <c r="M9" s="412">
        <f>[1]SKN!D34</f>
        <v>20</v>
      </c>
      <c r="N9" s="395">
        <f>[1]SKN!E34/[1]SKN!D34%</f>
        <v>45</v>
      </c>
      <c r="O9" s="412">
        <f>[1]SLU!D34</f>
        <v>58</v>
      </c>
      <c r="P9" s="395">
        <f>[1]SLU!E34/[1]SLU!D34%</f>
        <v>79.310344827586206</v>
      </c>
      <c r="Q9" s="412">
        <f>[1]SVG!D34</f>
        <v>100</v>
      </c>
      <c r="R9" s="395">
        <f>[1]SVG!E34/[1]SVG!D34%</f>
        <v>78</v>
      </c>
      <c r="S9" s="412">
        <f>[1]VI!D34</f>
        <v>3</v>
      </c>
      <c r="T9" s="395">
        <f>[1]VI!E34/[1]VI!D34%</f>
        <v>100</v>
      </c>
      <c r="U9" s="413">
        <f>G9+I9+M9+O9+Q9+S9</f>
        <v>241</v>
      </c>
      <c r="V9" s="406">
        <f>([1]DOM!E34+[1]GRD!E34+[1]MON!E34+[1]SKN!E34+[1]SLU!E34+[1]SVG!E34+[1]VI!E34)/U9%</f>
        <v>76.763485477178421</v>
      </c>
    </row>
    <row r="10" spans="2:32">
      <c r="B10" s="690"/>
      <c r="C10" s="690"/>
      <c r="D10" s="393" t="s">
        <v>37</v>
      </c>
      <c r="E10" s="412" t="s">
        <v>264</v>
      </c>
      <c r="F10" s="412" t="s">
        <v>264</v>
      </c>
      <c r="G10" s="412">
        <f>[1]DOM!D35</f>
        <v>77</v>
      </c>
      <c r="H10" s="395">
        <f>[1]DOM!E35/[1]DOM!D35%</f>
        <v>89.610389610389603</v>
      </c>
      <c r="I10" s="412">
        <f>[1]GRD!D35</f>
        <v>254</v>
      </c>
      <c r="J10" s="395">
        <f>[1]GRD!E35/[1]GRD!D35%</f>
        <v>77.952755905511808</v>
      </c>
      <c r="K10" s="412" t="s">
        <v>58</v>
      </c>
      <c r="L10" s="412" t="s">
        <v>58</v>
      </c>
      <c r="M10" s="412">
        <f>[1]SKN!D35</f>
        <v>60</v>
      </c>
      <c r="N10" s="395">
        <f>[1]SKN!E35/[1]SKN!D35%</f>
        <v>71.666666666666671</v>
      </c>
      <c r="O10" s="412">
        <f>[1]SLU!D35</f>
        <v>115</v>
      </c>
      <c r="P10" s="395">
        <f>[1]SLU!E35/[1]SLU!D35%</f>
        <v>73.913043478260875</v>
      </c>
      <c r="Q10" s="412">
        <f>[1]SVG!D35</f>
        <v>240</v>
      </c>
      <c r="R10" s="395">
        <f>[1]SVG!E35/[1]SVG!D35%</f>
        <v>82.083333333333343</v>
      </c>
      <c r="S10" s="412">
        <f>[1]VI!D35</f>
        <v>8</v>
      </c>
      <c r="T10" s="395">
        <f>[1]VI!E35/[1]VI!D35%</f>
        <v>87.5</v>
      </c>
      <c r="U10" s="413">
        <f t="shared" ref="U10:U11" si="1">G10+I10+M10+O10+Q10+S10</f>
        <v>754</v>
      </c>
      <c r="V10" s="406">
        <f>([1]DOM!E35+[1]GRD!E35+[1]MON!E35+[1]SKN!E35+[1]SLU!E35+[1]SVG!E35+[1]VI!E35)/U10%</f>
        <v>79.442970822281168</v>
      </c>
    </row>
    <row r="11" spans="2:32">
      <c r="B11" s="690"/>
      <c r="C11" s="690"/>
      <c r="D11" s="393" t="s">
        <v>38</v>
      </c>
      <c r="E11" s="412" t="s">
        <v>264</v>
      </c>
      <c r="F11" s="412" t="s">
        <v>264</v>
      </c>
      <c r="G11" s="412">
        <f>[1]DOM!D36</f>
        <v>84</v>
      </c>
      <c r="H11" s="395">
        <f>[1]DOM!E36/[1]DOM!D36%</f>
        <v>89.285714285714292</v>
      </c>
      <c r="I11" s="412">
        <f>[1]GRD!D36</f>
        <v>307</v>
      </c>
      <c r="J11" s="395">
        <f>[1]GRD!E36/[1]GRD!D36%</f>
        <v>78.501628664495115</v>
      </c>
      <c r="K11" s="412" t="s">
        <v>58</v>
      </c>
      <c r="L11" s="412" t="s">
        <v>58</v>
      </c>
      <c r="M11" s="412">
        <f>[1]SKN!D36</f>
        <v>80</v>
      </c>
      <c r="N11" s="395">
        <f>[1]SKN!E36/[1]SKN!D36%</f>
        <v>65</v>
      </c>
      <c r="O11" s="412">
        <f>[1]SLU!D36</f>
        <v>173</v>
      </c>
      <c r="P11" s="395">
        <f>[1]SLU!E36/[1]SLU!D36%</f>
        <v>75.72254335260115</v>
      </c>
      <c r="Q11" s="412">
        <f>[1]SVG!D36</f>
        <v>340</v>
      </c>
      <c r="R11" s="395">
        <f>[1]SVG!E36/[1]SVG!D36%</f>
        <v>80.882352941176478</v>
      </c>
      <c r="S11" s="412">
        <f>[1]VI!D36</f>
        <v>11</v>
      </c>
      <c r="T11" s="395">
        <f>[1]VI!E36/[1]VI!D36%</f>
        <v>90.909090909090907</v>
      </c>
      <c r="U11" s="413">
        <f t="shared" si="1"/>
        <v>995</v>
      </c>
      <c r="V11" s="406">
        <f>([1]DOM!E36+[1]GRD!E36+[1]MON!E36+[1]SKN!E36+[1]SLU!E36+[1]SVG!E36+[1]VI!E36)/U11%</f>
        <v>78.793969849246238</v>
      </c>
    </row>
    <row r="12" spans="2:32" ht="15" customHeight="1">
      <c r="B12" s="690"/>
      <c r="C12" s="690" t="s">
        <v>333</v>
      </c>
      <c r="D12" s="393" t="s">
        <v>36</v>
      </c>
      <c r="E12" s="412" t="s">
        <v>264</v>
      </c>
      <c r="F12" s="412" t="s">
        <v>264</v>
      </c>
      <c r="G12" s="412">
        <f>[1]DOM!D37</f>
        <v>352</v>
      </c>
      <c r="H12" s="395">
        <f>[1]DOM!E37/[1]DOM!D37%</f>
        <v>44.034090909090907</v>
      </c>
      <c r="I12" s="412">
        <f>[1]GRD!D37</f>
        <v>454</v>
      </c>
      <c r="J12" s="395">
        <f>[1]GRD!E37/[1]GRD!D37%</f>
        <v>45.594713656387668</v>
      </c>
      <c r="K12" s="412">
        <f>[1]MON!D37</f>
        <v>22</v>
      </c>
      <c r="L12" s="395">
        <f>[1]MON!E37/[1]MON!D37%</f>
        <v>50</v>
      </c>
      <c r="M12" s="412">
        <f>[1]SKN!D37</f>
        <v>223</v>
      </c>
      <c r="N12" s="395">
        <f>[1]SKN!E37/[1]SKN!D37%</f>
        <v>39.461883408071749</v>
      </c>
      <c r="O12" s="412">
        <f>[1]SLU!D37</f>
        <v>805</v>
      </c>
      <c r="P12" s="395">
        <f>[1]SLU!E37/[1]SLU!D37%</f>
        <v>39.254658385093165</v>
      </c>
      <c r="Q12" s="412">
        <f>[1]SVG!D37</f>
        <v>650</v>
      </c>
      <c r="R12" s="395">
        <f>[1]SVG!E37/[1]SVG!D37%</f>
        <v>51.07692307692308</v>
      </c>
      <c r="S12" s="412">
        <f>[1]VI!D37</f>
        <v>80</v>
      </c>
      <c r="T12" s="395">
        <f>[1]VI!E37/[1]VI!D37%</f>
        <v>47.5</v>
      </c>
      <c r="U12" s="413">
        <f t="shared" si="0"/>
        <v>2586</v>
      </c>
      <c r="V12" s="406">
        <f>([1]DOM!E37+[1]GRD!E37+[1]MON!E37+[1]SKN!E37+[1]SLU!E37+[1]SVG!E37+[1]VI!E37)/U12%</f>
        <v>44.354215003866976</v>
      </c>
    </row>
    <row r="13" spans="2:32">
      <c r="B13" s="690"/>
      <c r="C13" s="690"/>
      <c r="D13" s="393" t="s">
        <v>37</v>
      </c>
      <c r="E13" s="412" t="s">
        <v>264</v>
      </c>
      <c r="F13" s="412" t="s">
        <v>264</v>
      </c>
      <c r="G13" s="412">
        <f>[1]DOM!D38</f>
        <v>426</v>
      </c>
      <c r="H13" s="395">
        <f>[1]DOM!E38/[1]DOM!D38%</f>
        <v>43.42723004694836</v>
      </c>
      <c r="I13" s="412">
        <f>[1]GRD!D38</f>
        <v>624</v>
      </c>
      <c r="J13" s="395">
        <f>[1]GRD!E38/[1]GRD!D38%</f>
        <v>48.878205128205124</v>
      </c>
      <c r="K13" s="412">
        <f>[1]MON!D38</f>
        <v>33</v>
      </c>
      <c r="L13" s="395">
        <f>[1]MON!E38/[1]MON!D38%</f>
        <v>60.606060606060602</v>
      </c>
      <c r="M13" s="412">
        <f>[1]SKN!D38</f>
        <v>276</v>
      </c>
      <c r="N13" s="395">
        <f>[1]SKN!E38/[1]SKN!D38%</f>
        <v>38.768115942028992</v>
      </c>
      <c r="O13" s="412">
        <f>[1]SLU!D38</f>
        <v>962</v>
      </c>
      <c r="P13" s="395">
        <f>[1]SLU!E38/[1]SLU!D38%</f>
        <v>44.698544698544701</v>
      </c>
      <c r="Q13" s="412">
        <f>[1]SVG!D38</f>
        <v>685</v>
      </c>
      <c r="R13" s="395">
        <f>[1]SVG!E38/[1]SVG!D38%</f>
        <v>63.941605839416063</v>
      </c>
      <c r="S13" s="412">
        <f>[1]VI!D38</f>
        <v>111</v>
      </c>
      <c r="T13" s="395">
        <f>[1]VI!E38/[1]VI!D38%</f>
        <v>47.747747747747745</v>
      </c>
      <c r="U13" s="413">
        <f t="shared" si="0"/>
        <v>3117</v>
      </c>
      <c r="V13" s="406">
        <f>([1]DOM!E38+[1]GRD!E38+[1]MON!E38+[1]SKN!E38+[1]SLU!E38+[1]SVG!E38+[1]VI!E38)/U13%</f>
        <v>49.342316329804298</v>
      </c>
    </row>
    <row r="14" spans="2:32">
      <c r="B14" s="690"/>
      <c r="C14" s="690"/>
      <c r="D14" s="393" t="s">
        <v>38</v>
      </c>
      <c r="E14" s="412" t="s">
        <v>264</v>
      </c>
      <c r="F14" s="412" t="s">
        <v>264</v>
      </c>
      <c r="G14" s="412">
        <f>[1]DOM!D39</f>
        <v>778</v>
      </c>
      <c r="H14" s="395">
        <f>[1]DOM!E39/[1]DOM!D39%</f>
        <v>43.70179948586118</v>
      </c>
      <c r="I14" s="412">
        <f>[1]GRD!D39</f>
        <v>1078</v>
      </c>
      <c r="J14" s="395">
        <f>[1]GRD!E39/[1]GRD!D39%</f>
        <v>47.49536178107607</v>
      </c>
      <c r="K14" s="412">
        <f>[1]MON!D39</f>
        <v>55</v>
      </c>
      <c r="L14" s="395">
        <f>[1]MON!E39/[1]MON!D39%</f>
        <v>56.36363636363636</v>
      </c>
      <c r="M14" s="412">
        <f>[1]SKN!D39</f>
        <v>499</v>
      </c>
      <c r="N14" s="395">
        <f>[1]SKN!E39/[1]SKN!D39%</f>
        <v>39.078156312625246</v>
      </c>
      <c r="O14" s="412">
        <f>[1]SLU!D39</f>
        <v>1767</v>
      </c>
      <c r="P14" s="395">
        <f>[1]SLU!E39/[1]SLU!D39%</f>
        <v>42.218449349179394</v>
      </c>
      <c r="Q14" s="412">
        <f>[1]SVG!D39</f>
        <v>1335</v>
      </c>
      <c r="R14" s="395">
        <f>[1]SVG!E39/[1]SVG!D39%</f>
        <v>57.677902621722851</v>
      </c>
      <c r="S14" s="412">
        <f>[1]VI!D39</f>
        <v>191</v>
      </c>
      <c r="T14" s="395">
        <f>[1]VI!E39/[1]VI!D39%</f>
        <v>47.643979057591622</v>
      </c>
      <c r="U14" s="413">
        <f t="shared" si="0"/>
        <v>5703</v>
      </c>
      <c r="V14" s="406">
        <f>([1]DOM!E39+[1]GRD!E39+[1]MON!E39+[1]SKN!E39+[1]SLU!E39+[1]SVG!E39+[1]VI!E39)/U14%</f>
        <v>47.080483955812731</v>
      </c>
      <c r="Y14" s="414"/>
      <c r="Z14" s="414"/>
      <c r="AA14" s="414"/>
      <c r="AB14" s="414"/>
      <c r="AC14" s="414"/>
      <c r="AD14" s="414"/>
      <c r="AE14" s="414"/>
      <c r="AF14" s="414"/>
    </row>
    <row r="15" spans="2:32" ht="15" customHeight="1">
      <c r="B15" s="690"/>
      <c r="C15" s="690" t="s">
        <v>369</v>
      </c>
      <c r="D15" s="393" t="s">
        <v>36</v>
      </c>
      <c r="E15" s="412" t="s">
        <v>264</v>
      </c>
      <c r="F15" s="412" t="s">
        <v>264</v>
      </c>
      <c r="G15" s="412">
        <f>[1]DOM!D40</f>
        <v>0</v>
      </c>
      <c r="H15" s="395" t="s">
        <v>58</v>
      </c>
      <c r="I15" s="412">
        <f>[1]GRD!D40</f>
        <v>18</v>
      </c>
      <c r="J15" s="395">
        <f>[1]GRD!E40/[1]GRD!D40%</f>
        <v>88.888888888888886</v>
      </c>
      <c r="K15" s="412" t="s">
        <v>58</v>
      </c>
      <c r="L15" s="412" t="s">
        <v>58</v>
      </c>
      <c r="M15" s="412">
        <f>[1]SKN!D40</f>
        <v>1</v>
      </c>
      <c r="N15" s="395">
        <f>[1]SKN!E40/[1]SKN!D40%</f>
        <v>100</v>
      </c>
      <c r="O15" s="412">
        <f>[1]SLU!D40</f>
        <v>8</v>
      </c>
      <c r="P15" s="395">
        <f>[1]SLU!E40/[1]SLU!D40%</f>
        <v>87.5</v>
      </c>
      <c r="Q15" s="412">
        <f>[1]SVG!D40</f>
        <v>20</v>
      </c>
      <c r="R15" s="395">
        <f>[1]SVG!E40/[1]SVG!D40%</f>
        <v>85</v>
      </c>
      <c r="S15" s="412" t="s">
        <v>58</v>
      </c>
      <c r="T15" s="412" t="s">
        <v>58</v>
      </c>
      <c r="U15" s="413">
        <f>G15+I15+M15+O15+Q15</f>
        <v>47</v>
      </c>
      <c r="V15" s="406">
        <f>([1]DOM!E40+[1]GRD!E40+[1]MON!E40+[1]SKN!E40+[1]SLU!E40+[1]SVG!E40+[1]VI!E40)/U15%</f>
        <v>87.2340425531915</v>
      </c>
    </row>
    <row r="16" spans="2:32">
      <c r="B16" s="690"/>
      <c r="C16" s="690"/>
      <c r="D16" s="393" t="s">
        <v>37</v>
      </c>
      <c r="E16" s="412" t="s">
        <v>264</v>
      </c>
      <c r="F16" s="412" t="s">
        <v>264</v>
      </c>
      <c r="G16" s="412">
        <f>[1]DOM!D41</f>
        <v>7</v>
      </c>
      <c r="H16" s="395">
        <f>[1]DOM!E41/[1]DOM!D41%</f>
        <v>85.714285714285708</v>
      </c>
      <c r="I16" s="412">
        <f>[1]GRD!D41</f>
        <v>34</v>
      </c>
      <c r="J16" s="395">
        <f>[1]GRD!E41/[1]GRD!D41%</f>
        <v>61.764705882352935</v>
      </c>
      <c r="K16" s="412" t="s">
        <v>58</v>
      </c>
      <c r="L16" s="412" t="s">
        <v>58</v>
      </c>
      <c r="M16" s="412" t="s">
        <v>58</v>
      </c>
      <c r="N16" s="412" t="s">
        <v>58</v>
      </c>
      <c r="O16" s="412">
        <f>[1]SLU!D41</f>
        <v>38</v>
      </c>
      <c r="P16" s="395">
        <f>[1]SLU!E41/[1]SLU!D41%</f>
        <v>92.10526315789474</v>
      </c>
      <c r="Q16" s="412">
        <f>[1]SVG!D41</f>
        <v>33</v>
      </c>
      <c r="R16" s="395">
        <f>[1]SVG!E41/[1]SVG!D41%</f>
        <v>93.939393939393938</v>
      </c>
      <c r="S16" s="412" t="s">
        <v>58</v>
      </c>
      <c r="T16" s="412" t="s">
        <v>58</v>
      </c>
      <c r="U16" s="413">
        <f>G16+I16+O16+Q16</f>
        <v>112</v>
      </c>
      <c r="V16" s="406">
        <f>([1]DOM!E41+[1]GRD!E41+[1]MON!E41+[1]SKN!E41+[1]SLU!E41+[1]SVG!E41+[1]VI!E41)/U16%</f>
        <v>83.928571428571416</v>
      </c>
    </row>
    <row r="17" spans="2:22">
      <c r="B17" s="690"/>
      <c r="C17" s="690"/>
      <c r="D17" s="393" t="s">
        <v>38</v>
      </c>
      <c r="E17" s="412" t="s">
        <v>264</v>
      </c>
      <c r="F17" s="412" t="s">
        <v>264</v>
      </c>
      <c r="G17" s="412">
        <f>[1]DOM!D42</f>
        <v>7</v>
      </c>
      <c r="H17" s="395">
        <f>[1]DOM!E42/[1]DOM!D42%</f>
        <v>85.714285714285708</v>
      </c>
      <c r="I17" s="412">
        <f>[1]GRD!D42</f>
        <v>52</v>
      </c>
      <c r="J17" s="395">
        <f>[1]GRD!E42/[1]GRD!D42%</f>
        <v>71.153846153846146</v>
      </c>
      <c r="K17" s="412" t="s">
        <v>58</v>
      </c>
      <c r="L17" s="412" t="s">
        <v>58</v>
      </c>
      <c r="M17" s="412">
        <f>[1]SKN!D42</f>
        <v>1</v>
      </c>
      <c r="N17" s="395">
        <f>[1]SKN!E42/[1]SKN!D42%</f>
        <v>200</v>
      </c>
      <c r="O17" s="412">
        <f>[1]SLU!D42</f>
        <v>46</v>
      </c>
      <c r="P17" s="395">
        <f>[1]SLU!E42/[1]SLU!D42%</f>
        <v>91.304347826086953</v>
      </c>
      <c r="Q17" s="412">
        <f>[1]SVG!D42</f>
        <v>53</v>
      </c>
      <c r="R17" s="395">
        <f>[1]SVG!E42/[1]SVG!D42%</f>
        <v>90.566037735849051</v>
      </c>
      <c r="S17" s="412" t="s">
        <v>58</v>
      </c>
      <c r="T17" s="412" t="s">
        <v>58</v>
      </c>
      <c r="U17" s="413">
        <f>G17+I17+M17+O17+Q17</f>
        <v>159</v>
      </c>
      <c r="V17" s="406">
        <f>([1]DOM!E42+[1]GRD!E42+[1]MON!E42+[1]SKN!E42+[1]SLU!E42+[1]SVG!E42+[1]VI!E42)/U17%</f>
        <v>84.905660377358487</v>
      </c>
    </row>
    <row r="18" spans="2:22" ht="15" customHeight="1">
      <c r="B18" s="690" t="s">
        <v>370</v>
      </c>
      <c r="C18" s="690" t="s">
        <v>371</v>
      </c>
      <c r="D18" s="393" t="s">
        <v>36</v>
      </c>
      <c r="E18" s="412" t="s">
        <v>264</v>
      </c>
      <c r="F18" s="412" t="s">
        <v>264</v>
      </c>
      <c r="G18" s="412">
        <f>[1]DOM!D43</f>
        <v>120</v>
      </c>
      <c r="H18" s="395">
        <f>[1]DOM!E43/[1]DOM!D43%</f>
        <v>90</v>
      </c>
      <c r="I18" s="412">
        <f>[1]GRD!D43</f>
        <v>217</v>
      </c>
      <c r="J18" s="395">
        <f>[1]GRD!E43/[1]GRD!D43%</f>
        <v>95.391705069124427</v>
      </c>
      <c r="K18" s="412">
        <f>[1]MON!D43</f>
        <v>11</v>
      </c>
      <c r="L18" s="395">
        <f>[1]MON!E43/[1]MON!D43%</f>
        <v>100</v>
      </c>
      <c r="M18" s="412">
        <f>[1]SKN!D43</f>
        <v>73</v>
      </c>
      <c r="N18" s="395">
        <f>[1]SKN!E43/[1]SKN!D43%</f>
        <v>90.410958904109592</v>
      </c>
      <c r="O18" s="412">
        <f>[1]SLU!D43</f>
        <v>148</v>
      </c>
      <c r="P18" s="395">
        <f>[1]SLU!E43/[1]SLU!D43%</f>
        <v>78.378378378378386</v>
      </c>
      <c r="Q18" s="412">
        <f>[1]SVG!D43</f>
        <v>148</v>
      </c>
      <c r="R18" s="395">
        <f>[1]SVG!E43/[1]SVG!D43%</f>
        <v>86.486486486486484</v>
      </c>
      <c r="S18" s="412">
        <f>[1]VI!D43</f>
        <v>6</v>
      </c>
      <c r="T18" s="395">
        <f>[1]VI!E43/[1]VI!D43%</f>
        <v>100</v>
      </c>
      <c r="U18" s="413">
        <f t="shared" si="0"/>
        <v>723</v>
      </c>
      <c r="V18" s="406">
        <f>([1]DOM!E43+[1]GRD!E43+[1]MON!E43+[1]SKN!E43+[1]SLU!E43+[1]SVG!E43+[1]VI!E43)/U18%</f>
        <v>88.796680497925308</v>
      </c>
    </row>
    <row r="19" spans="2:22">
      <c r="B19" s="690"/>
      <c r="C19" s="690"/>
      <c r="D19" s="393" t="s">
        <v>37</v>
      </c>
      <c r="E19" s="412" t="s">
        <v>264</v>
      </c>
      <c r="F19" s="412" t="s">
        <v>264</v>
      </c>
      <c r="G19" s="412">
        <f>[1]DOM!D44</f>
        <v>59</v>
      </c>
      <c r="H19" s="395">
        <f>[1]DOM!E44/[1]DOM!D44%</f>
        <v>91.525423728813564</v>
      </c>
      <c r="I19" s="412">
        <f>[1]GRD!D44</f>
        <v>152</v>
      </c>
      <c r="J19" s="395">
        <f>[1]GRD!E44/[1]GRD!D44%</f>
        <v>97.368421052631575</v>
      </c>
      <c r="K19" s="412">
        <f>[1]MON!D44</f>
        <v>5</v>
      </c>
      <c r="L19" s="395">
        <f>[1]MON!E44/[1]MON!D44%</f>
        <v>100</v>
      </c>
      <c r="M19" s="412">
        <f>[1]SKN!D44</f>
        <v>66</v>
      </c>
      <c r="N19" s="395">
        <f>[1]SKN!E44/[1]SKN!D44%</f>
        <v>89.393939393939391</v>
      </c>
      <c r="O19" s="412">
        <f>[1]SLU!D44</f>
        <v>80</v>
      </c>
      <c r="P19" s="395">
        <f>[1]SLU!E44/[1]SLU!D44%</f>
        <v>86.25</v>
      </c>
      <c r="Q19" s="412">
        <f>[1]SVG!D44</f>
        <v>143</v>
      </c>
      <c r="R19" s="395">
        <f>[1]SVG!E44/[1]SVG!D44%</f>
        <v>88.111888111888121</v>
      </c>
      <c r="S19" s="412">
        <f>[1]VI!D44</f>
        <v>2</v>
      </c>
      <c r="T19" s="395">
        <f>[1]VI!E44/[1]VI!D44%</f>
        <v>100</v>
      </c>
      <c r="U19" s="413">
        <f t="shared" si="0"/>
        <v>507</v>
      </c>
      <c r="V19" s="406">
        <f>([1]DOM!E44+[1]GRD!E44+[1]MON!E44+[1]SKN!E44+[1]SLU!E44+[1]SVG!E44+[1]VI!E44)/U19%</f>
        <v>91.321499013806701</v>
      </c>
    </row>
    <row r="20" spans="2:22">
      <c r="B20" s="690"/>
      <c r="C20" s="690"/>
      <c r="D20" s="393" t="s">
        <v>38</v>
      </c>
      <c r="E20" s="412" t="s">
        <v>264</v>
      </c>
      <c r="F20" s="412" t="s">
        <v>264</v>
      </c>
      <c r="G20" s="412">
        <f>[1]DOM!D45</f>
        <v>179</v>
      </c>
      <c r="H20" s="395">
        <f>[1]DOM!E45/[1]DOM!D45%</f>
        <v>90.502793296089379</v>
      </c>
      <c r="I20" s="412">
        <f>[1]GRD!D45</f>
        <v>369</v>
      </c>
      <c r="J20" s="395">
        <f>[1]GRD!E45/[1]GRD!D45%</f>
        <v>96.205962059620603</v>
      </c>
      <c r="K20" s="412">
        <f>[1]MON!D45</f>
        <v>16</v>
      </c>
      <c r="L20" s="395">
        <f>[1]MON!E45/[1]MON!D45%</f>
        <v>100</v>
      </c>
      <c r="M20" s="412">
        <f>[1]SKN!D45</f>
        <v>139</v>
      </c>
      <c r="N20" s="395">
        <f>[1]SKN!E45/[1]SKN!D45%</f>
        <v>89.928057553956847</v>
      </c>
      <c r="O20" s="412">
        <f>[1]SLU!D45</f>
        <v>228</v>
      </c>
      <c r="P20" s="395">
        <f>[1]SLU!E45/[1]SLU!D45%</f>
        <v>81.140350877192986</v>
      </c>
      <c r="Q20" s="412">
        <f>[1]SVG!D45</f>
        <v>291</v>
      </c>
      <c r="R20" s="395">
        <f>[1]SVG!E45/[1]SVG!D45%</f>
        <v>87.285223367697597</v>
      </c>
      <c r="S20" s="412">
        <f>[1]VI!D45</f>
        <v>8</v>
      </c>
      <c r="T20" s="395">
        <f>[1]VI!E45/[1]VI!D45%</f>
        <v>100</v>
      </c>
      <c r="U20" s="413">
        <f t="shared" si="0"/>
        <v>1230</v>
      </c>
      <c r="V20" s="406">
        <f>([1]DOM!E45+[1]GRD!E45+[1]MON!E45+[1]SKN!E45+[1]SLU!E45+[1]SVG!E45+[1]VI!E45)/U20%</f>
        <v>89.837398373983731</v>
      </c>
    </row>
    <row r="21" spans="2:22" ht="15" customHeight="1">
      <c r="B21" s="690"/>
      <c r="C21" s="690" t="s">
        <v>372</v>
      </c>
      <c r="D21" s="393" t="s">
        <v>36</v>
      </c>
      <c r="E21" s="412" t="s">
        <v>264</v>
      </c>
      <c r="F21" s="412" t="s">
        <v>264</v>
      </c>
      <c r="G21" s="412">
        <f>[1]DOM!D46</f>
        <v>10</v>
      </c>
      <c r="H21" s="395">
        <f>[1]DOM!E46/[1]DOM!D46%</f>
        <v>90</v>
      </c>
      <c r="I21" s="412" t="s">
        <v>58</v>
      </c>
      <c r="J21" s="395" t="s">
        <v>58</v>
      </c>
      <c r="K21" s="412" t="s">
        <v>58</v>
      </c>
      <c r="L21" s="412" t="s">
        <v>58</v>
      </c>
      <c r="M21" s="412" t="s">
        <v>58</v>
      </c>
      <c r="N21" s="412" t="s">
        <v>58</v>
      </c>
      <c r="O21" s="412">
        <f>[1]SLU!D46</f>
        <v>32</v>
      </c>
      <c r="P21" s="395">
        <f>[1]SLU!E46/[1]SLU!D46%</f>
        <v>43.75</v>
      </c>
      <c r="Q21" s="412" t="str">
        <f>[1]SVG!D46</f>
        <v>-</v>
      </c>
      <c r="R21" s="412" t="s">
        <v>58</v>
      </c>
      <c r="S21" s="412">
        <f>[1]VI!D46</f>
        <v>2</v>
      </c>
      <c r="T21" s="395">
        <f>[1]VI!E46/[1]VI!D46%</f>
        <v>100</v>
      </c>
      <c r="U21" s="413">
        <f>G21+O21+S21</f>
        <v>44</v>
      </c>
      <c r="V21" s="406">
        <f>([1]DOM!E46+[1]GRD!E46+[1]MON!E46+[1]SKN!E46+[1]SLU!E46+[1]SVG!E46+[1]VI!E46)/U21%</f>
        <v>56.81818181818182</v>
      </c>
    </row>
    <row r="22" spans="2:22">
      <c r="B22" s="690"/>
      <c r="C22" s="690"/>
      <c r="D22" s="393" t="s">
        <v>37</v>
      </c>
      <c r="E22" s="412" t="s">
        <v>264</v>
      </c>
      <c r="F22" s="412" t="s">
        <v>264</v>
      </c>
      <c r="G22" s="412">
        <f>[1]DOM!D47</f>
        <v>22</v>
      </c>
      <c r="H22" s="395">
        <f>[1]DOM!E47/[1]DOM!D47%</f>
        <v>100</v>
      </c>
      <c r="I22" s="412" t="s">
        <v>58</v>
      </c>
      <c r="J22" s="395" t="s">
        <v>58</v>
      </c>
      <c r="K22" s="412" t="s">
        <v>58</v>
      </c>
      <c r="L22" s="412" t="s">
        <v>58</v>
      </c>
      <c r="M22" s="412" t="s">
        <v>58</v>
      </c>
      <c r="N22" s="412" t="s">
        <v>58</v>
      </c>
      <c r="O22" s="412">
        <f>[1]SLU!D47</f>
        <v>15</v>
      </c>
      <c r="P22" s="395">
        <f>[1]SLU!E47/[1]SLU!D47%</f>
        <v>73.333333333333343</v>
      </c>
      <c r="Q22" s="412" t="str">
        <f>[1]SVG!D47</f>
        <v>-</v>
      </c>
      <c r="R22" s="412" t="s">
        <v>58</v>
      </c>
      <c r="S22" s="412">
        <f>[1]VI!D47</f>
        <v>1</v>
      </c>
      <c r="T22" s="395">
        <f>[1]VI!E47/[1]VI!D47%</f>
        <v>100</v>
      </c>
      <c r="U22" s="413">
        <f t="shared" ref="U22:U23" si="2">G22+O22+S22</f>
        <v>38</v>
      </c>
      <c r="V22" s="406">
        <f>([1]DOM!E47+[1]GRD!E47+[1]MON!E47+[1]SKN!E47+[1]SLU!E47+[1]SVG!E47+[1]VI!E47)/U22%</f>
        <v>89.473684210526315</v>
      </c>
    </row>
    <row r="23" spans="2:22">
      <c r="B23" s="690"/>
      <c r="C23" s="690"/>
      <c r="D23" s="393" t="s">
        <v>38</v>
      </c>
      <c r="E23" s="412" t="s">
        <v>264</v>
      </c>
      <c r="F23" s="412" t="s">
        <v>264</v>
      </c>
      <c r="G23" s="412">
        <f>[1]DOM!D48</f>
        <v>32</v>
      </c>
      <c r="H23" s="395">
        <f>[1]DOM!E48/[1]DOM!D48%</f>
        <v>96.875</v>
      </c>
      <c r="I23" s="412" t="s">
        <v>58</v>
      </c>
      <c r="J23" s="395" t="s">
        <v>58</v>
      </c>
      <c r="K23" s="412" t="s">
        <v>58</v>
      </c>
      <c r="L23" s="412" t="s">
        <v>58</v>
      </c>
      <c r="M23" s="412" t="s">
        <v>58</v>
      </c>
      <c r="N23" s="412" t="s">
        <v>58</v>
      </c>
      <c r="O23" s="412">
        <f>[1]SLU!D48</f>
        <v>47</v>
      </c>
      <c r="P23" s="395">
        <f>[1]SLU!E48/[1]SLU!D48%</f>
        <v>53.191489361702132</v>
      </c>
      <c r="Q23" s="412" t="str">
        <f>[1]SVG!D48</f>
        <v>-</v>
      </c>
      <c r="R23" s="412" t="s">
        <v>58</v>
      </c>
      <c r="S23" s="412">
        <f>[1]VI!D48</f>
        <v>3</v>
      </c>
      <c r="T23" s="395">
        <f>[1]VI!E48/[1]VI!D48%</f>
        <v>100</v>
      </c>
      <c r="U23" s="413">
        <f t="shared" si="2"/>
        <v>82</v>
      </c>
      <c r="V23" s="406">
        <f>([1]DOM!E48+[1]GRD!E48+[1]MON!E48+[1]SKN!E48+[1]SLU!E48+[1]SVG!E48+[1]VI!E48)/U23%</f>
        <v>71.951219512195124</v>
      </c>
    </row>
    <row r="24" spans="2:22" ht="15" customHeight="1">
      <c r="B24" s="690"/>
      <c r="C24" s="690" t="s">
        <v>373</v>
      </c>
      <c r="D24" s="393" t="s">
        <v>36</v>
      </c>
      <c r="E24" s="412" t="s">
        <v>264</v>
      </c>
      <c r="F24" s="412" t="s">
        <v>264</v>
      </c>
      <c r="G24" s="412">
        <f>[1]DOM!D49</f>
        <v>122</v>
      </c>
      <c r="H24" s="395">
        <f>[1]DOM!E49/[1]DOM!D49%</f>
        <v>86.885245901639351</v>
      </c>
      <c r="I24" s="412">
        <f>[1]GRD!D49</f>
        <v>173</v>
      </c>
      <c r="J24" s="395">
        <f>[1]GRD!E49/[1]GRD!D49%</f>
        <v>82.658959537572258</v>
      </c>
      <c r="K24" s="412">
        <f>[1]MON!D49</f>
        <v>11</v>
      </c>
      <c r="L24" s="395">
        <f>[1]MON!E49/[1]MON!D49%</f>
        <v>81.818181818181813</v>
      </c>
      <c r="M24" s="412">
        <f>[1]SKN!D49</f>
        <v>87</v>
      </c>
      <c r="N24" s="395">
        <f>[1]SKN!E49/[1]SKN!D49%</f>
        <v>68.965517241379317</v>
      </c>
      <c r="O24" s="412">
        <f>[1]SLU!D49</f>
        <v>96</v>
      </c>
      <c r="P24" s="395">
        <f>[1]SLU!E49/[1]SLU!D49%</f>
        <v>48.958333333333336</v>
      </c>
      <c r="Q24" s="412">
        <f>[1]SVG!D49</f>
        <v>324</v>
      </c>
      <c r="R24" s="395">
        <f>[1]SVG!E49/[1]SVG!D49%</f>
        <v>86.419753086419746</v>
      </c>
      <c r="S24" s="412">
        <f>[1]VI!D49</f>
        <v>10</v>
      </c>
      <c r="T24" s="395">
        <f>[1]VI!E49/[1]VI!D49%</f>
        <v>90</v>
      </c>
      <c r="U24" s="413">
        <f t="shared" si="0"/>
        <v>823</v>
      </c>
      <c r="V24" s="406">
        <f>([1]DOM!E49+[1]GRD!E49+[1]MON!E49+[1]SKN!E49+[1]SLU!E49+[1]SVG!E49+[1]VI!E49)/U24%</f>
        <v>79.465370595382737</v>
      </c>
    </row>
    <row r="25" spans="2:22">
      <c r="B25" s="690"/>
      <c r="C25" s="690"/>
      <c r="D25" s="393" t="s">
        <v>37</v>
      </c>
      <c r="E25" s="412" t="s">
        <v>264</v>
      </c>
      <c r="F25" s="412" t="s">
        <v>264</v>
      </c>
      <c r="G25" s="412">
        <f>[1]DOM!D50</f>
        <v>129</v>
      </c>
      <c r="H25" s="395">
        <f>[1]DOM!E50/[1]DOM!D50%</f>
        <v>80.620155038759691</v>
      </c>
      <c r="I25" s="412">
        <f>[1]GRD!D50</f>
        <v>205</v>
      </c>
      <c r="J25" s="395">
        <f>[1]GRD!E50/[1]GRD!D50%</f>
        <v>83.41463414634147</v>
      </c>
      <c r="K25" s="412">
        <f>[1]MON!D50</f>
        <v>14</v>
      </c>
      <c r="L25" s="395">
        <f>[1]MON!E50/[1]MON!D50%</f>
        <v>92.857142857142847</v>
      </c>
      <c r="M25" s="412">
        <f>[1]SKN!D50</f>
        <v>109</v>
      </c>
      <c r="N25" s="395">
        <f>[1]SKN!E50/[1]SKN!D50%</f>
        <v>66.972477064220172</v>
      </c>
      <c r="O25" s="412">
        <f>[1]SLU!D50</f>
        <v>89</v>
      </c>
      <c r="P25" s="395">
        <f>[1]SLU!E50/[1]SLU!D50%</f>
        <v>69.662921348314612</v>
      </c>
      <c r="Q25" s="412">
        <f>[1]SVG!D50</f>
        <v>320</v>
      </c>
      <c r="R25" s="395">
        <f>[1]SVG!E50/[1]SVG!D50%</f>
        <v>84.375</v>
      </c>
      <c r="S25" s="412">
        <f>[1]VI!D50</f>
        <v>9</v>
      </c>
      <c r="T25" s="395">
        <f>[1]VI!E50/[1]VI!D50%</f>
        <v>100</v>
      </c>
      <c r="U25" s="413">
        <f t="shared" si="0"/>
        <v>875</v>
      </c>
      <c r="V25" s="406">
        <f>([1]DOM!E50+[1]GRD!E50+[1]MON!E50+[1]SKN!E50+[1]SLU!E50+[1]SVG!E50+[1]VI!E50)/U25%</f>
        <v>80.228571428571428</v>
      </c>
    </row>
    <row r="26" spans="2:22">
      <c r="B26" s="690"/>
      <c r="C26" s="690"/>
      <c r="D26" s="393" t="s">
        <v>38</v>
      </c>
      <c r="E26" s="412" t="s">
        <v>264</v>
      </c>
      <c r="F26" s="412" t="s">
        <v>264</v>
      </c>
      <c r="G26" s="412">
        <f>[1]DOM!D51</f>
        <v>251</v>
      </c>
      <c r="H26" s="395">
        <f>[1]DOM!E51/[1]DOM!D51%</f>
        <v>83.665338645418331</v>
      </c>
      <c r="I26" s="412">
        <f>[1]GRD!D51</f>
        <v>378</v>
      </c>
      <c r="J26" s="395">
        <f>[1]GRD!E51/[1]GRD!D51%</f>
        <v>83.068783068783077</v>
      </c>
      <c r="K26" s="412">
        <f>[1]MON!D51</f>
        <v>25</v>
      </c>
      <c r="L26" s="395">
        <f>[1]MON!E51/[1]MON!D51%</f>
        <v>88</v>
      </c>
      <c r="M26" s="412">
        <f>[1]SKN!D51</f>
        <v>196</v>
      </c>
      <c r="N26" s="395">
        <f>[1]SKN!E51/[1]SKN!D51%</f>
        <v>67.857142857142861</v>
      </c>
      <c r="O26" s="412">
        <f>[1]SLU!D51</f>
        <v>185</v>
      </c>
      <c r="P26" s="395">
        <f>[1]SLU!E51/[1]SLU!D51%</f>
        <v>58.918918918918919</v>
      </c>
      <c r="Q26" s="412">
        <f>[1]SVG!D51</f>
        <v>644</v>
      </c>
      <c r="R26" s="395">
        <f>[1]SVG!E51/[1]SVG!D51%</f>
        <v>85.403726708074529</v>
      </c>
      <c r="S26" s="412">
        <f>[1]VI!D51</f>
        <v>19</v>
      </c>
      <c r="T26" s="395">
        <f>[1]VI!E51/[1]VI!D51%</f>
        <v>94.73684210526315</v>
      </c>
      <c r="U26" s="413">
        <f t="shared" si="0"/>
        <v>1698</v>
      </c>
      <c r="V26" s="406">
        <f>([1]DOM!E51+[1]GRD!E51+[1]MON!E51+[1]SKN!E51+[1]SLU!E51+[1]SVG!E51+[1]VI!E51)/U26%</f>
        <v>79.858657243816253</v>
      </c>
    </row>
    <row r="27" spans="2:22" ht="15" customHeight="1">
      <c r="B27" s="690"/>
      <c r="C27" s="690" t="s">
        <v>374</v>
      </c>
      <c r="D27" s="393" t="s">
        <v>36</v>
      </c>
      <c r="E27" s="412" t="s">
        <v>264</v>
      </c>
      <c r="F27" s="412" t="s">
        <v>264</v>
      </c>
      <c r="G27" s="412">
        <f>[1]DOM!D52</f>
        <v>116</v>
      </c>
      <c r="H27" s="395">
        <f>[1]DOM!E52/[1]DOM!D52%</f>
        <v>90.517241379310349</v>
      </c>
      <c r="I27" s="412">
        <f>[1]GRD!D52</f>
        <v>111</v>
      </c>
      <c r="J27" s="395">
        <f>[1]GRD!E52/[1]GRD!D52%</f>
        <v>61.261261261261254</v>
      </c>
      <c r="K27" s="412" t="s">
        <v>58</v>
      </c>
      <c r="L27" s="395" t="s">
        <v>58</v>
      </c>
      <c r="M27" s="412">
        <f>[1]SKN!D52</f>
        <v>53</v>
      </c>
      <c r="N27" s="395">
        <f>[1]SKN!E52/[1]SKN!D52%</f>
        <v>79.245283018867923</v>
      </c>
      <c r="O27" s="412">
        <f>[1]SLU!D52</f>
        <v>13</v>
      </c>
      <c r="P27" s="395">
        <f>[1]SLU!E52/[1]SLU!D52%</f>
        <v>30.769230769230766</v>
      </c>
      <c r="Q27" s="412">
        <f>[1]SVG!D52</f>
        <v>52</v>
      </c>
      <c r="R27" s="395">
        <f>[1]SVG!E52/[1]SVG!D52%</f>
        <v>65.384615384615387</v>
      </c>
      <c r="S27" s="412">
        <f>[1]VI!D52</f>
        <v>19</v>
      </c>
      <c r="T27" s="395">
        <f>[1]VI!E52/[1]VI!D52%</f>
        <v>89.473684210526315</v>
      </c>
      <c r="U27" s="413">
        <f>G27+I27+M27+O27+Q27+S27</f>
        <v>364</v>
      </c>
      <c r="V27" s="406">
        <f>([1]DOM!E52+[1]GRD!E52+[1]MON!E52+[1]SKN!E52+[1]SLU!E52+[1]SVG!E52+[1]VI!E52)/U27%</f>
        <v>74.175824175824175</v>
      </c>
    </row>
    <row r="28" spans="2:22">
      <c r="B28" s="690"/>
      <c r="C28" s="690"/>
      <c r="D28" s="393" t="s">
        <v>37</v>
      </c>
      <c r="E28" s="412" t="s">
        <v>264</v>
      </c>
      <c r="F28" s="412" t="s">
        <v>264</v>
      </c>
      <c r="G28" s="412">
        <f>[1]DOM!D53</f>
        <v>199</v>
      </c>
      <c r="H28" s="395">
        <f>[1]DOM!E53/[1]DOM!D53%</f>
        <v>85.929648241206024</v>
      </c>
      <c r="I28" s="412">
        <f>[1]GRD!D53</f>
        <v>173</v>
      </c>
      <c r="J28" s="395">
        <f>[1]GRD!E53/[1]GRD!D53%</f>
        <v>68.20809248554913</v>
      </c>
      <c r="K28" s="412">
        <f>[1]MON!D53</f>
        <v>1</v>
      </c>
      <c r="L28" s="395">
        <f>[1]MON!E53/[1]MON!D53%</f>
        <v>0</v>
      </c>
      <c r="M28" s="412">
        <f>[1]SKN!D53</f>
        <v>91</v>
      </c>
      <c r="N28" s="395">
        <f>[1]SKN!E53/[1]SKN!D53%</f>
        <v>76.92307692307692</v>
      </c>
      <c r="O28" s="412">
        <f>[1]SLU!D53</f>
        <v>36</v>
      </c>
      <c r="P28" s="395">
        <f>[1]SLU!E53/[1]SLU!D53%</f>
        <v>75</v>
      </c>
      <c r="Q28" s="412">
        <f>[1]SVG!D53</f>
        <v>72</v>
      </c>
      <c r="R28" s="395">
        <f>[1]SVG!E53/[1]SVG!D53%</f>
        <v>65.277777777777786</v>
      </c>
      <c r="S28" s="412">
        <f>[1]VI!D53</f>
        <v>43</v>
      </c>
      <c r="T28" s="395">
        <f>[1]VI!E53/[1]VI!D53%</f>
        <v>88.372093023255815</v>
      </c>
      <c r="U28" s="413">
        <f t="shared" si="0"/>
        <v>615</v>
      </c>
      <c r="V28" s="406">
        <f>([1]DOM!E53+[1]GRD!E53+[1]MON!E53+[1]SKN!E53+[1]SLU!E53+[1]SVG!E53+[1]VI!E53)/U28%</f>
        <v>76.58536585365853</v>
      </c>
    </row>
    <row r="29" spans="2:22">
      <c r="B29" s="690"/>
      <c r="C29" s="690"/>
      <c r="D29" s="393" t="s">
        <v>38</v>
      </c>
      <c r="E29" s="412" t="s">
        <v>264</v>
      </c>
      <c r="F29" s="412" t="s">
        <v>264</v>
      </c>
      <c r="G29" s="412">
        <f>[1]DOM!D54</f>
        <v>315</v>
      </c>
      <c r="H29" s="395">
        <f>[1]DOM!E54/[1]DOM!D54%</f>
        <v>87.61904761904762</v>
      </c>
      <c r="I29" s="412">
        <f>[1]GRD!D54</f>
        <v>284</v>
      </c>
      <c r="J29" s="395">
        <f>[1]GRD!E54/[1]GRD!D54%</f>
        <v>65.492957746478879</v>
      </c>
      <c r="K29" s="412">
        <f>[1]MON!D54</f>
        <v>1</v>
      </c>
      <c r="L29" s="395">
        <f>[1]MON!E54/[1]MON!D54%</f>
        <v>0</v>
      </c>
      <c r="M29" s="412">
        <f>[1]SKN!D54</f>
        <v>144</v>
      </c>
      <c r="N29" s="395">
        <f>[1]SKN!E54/[1]SKN!D54%</f>
        <v>77.777777777777786</v>
      </c>
      <c r="O29" s="412">
        <f>[1]SLU!D54</f>
        <v>49</v>
      </c>
      <c r="P29" s="395">
        <f>[1]SLU!E54/[1]SLU!D54%</f>
        <v>63.265306122448983</v>
      </c>
      <c r="Q29" s="412">
        <f>[1]SVG!D54</f>
        <v>124</v>
      </c>
      <c r="R29" s="395">
        <f>[1]SVG!E54/[1]SVG!D54%</f>
        <v>65.322580645161295</v>
      </c>
      <c r="S29" s="412">
        <f>[1]VI!D54</f>
        <v>62</v>
      </c>
      <c r="T29" s="395">
        <f>[1]VI!E54/[1]VI!D54%</f>
        <v>88.709677419354833</v>
      </c>
      <c r="U29" s="413">
        <f t="shared" si="0"/>
        <v>979</v>
      </c>
      <c r="V29" s="406">
        <f>([1]DOM!E54+[1]GRD!E54+[1]MON!E54+[1]SKN!E54+[1]SLU!E54+[1]SVG!E54+[1]VI!E54)/U29%</f>
        <v>75.689479060265583</v>
      </c>
    </row>
    <row r="30" spans="2:22" ht="15" customHeight="1">
      <c r="B30" s="690"/>
      <c r="C30" s="690" t="s">
        <v>375</v>
      </c>
      <c r="D30" s="393" t="s">
        <v>36</v>
      </c>
      <c r="E30" s="412" t="s">
        <v>264</v>
      </c>
      <c r="F30" s="412" t="s">
        <v>264</v>
      </c>
      <c r="G30" s="412">
        <f>[1]DOM!D55</f>
        <v>111</v>
      </c>
      <c r="H30" s="395">
        <f>[1]DOM!E55/[1]DOM!D55%</f>
        <v>78.378378378378372</v>
      </c>
      <c r="I30" s="412">
        <f>[1]GRD!D55</f>
        <v>96</v>
      </c>
      <c r="J30" s="395">
        <f>[1]GRD!E55/[1]GRD!D55%</f>
        <v>96.875</v>
      </c>
      <c r="K30" s="412">
        <f>[1]MON!D55</f>
        <v>3</v>
      </c>
      <c r="L30" s="395">
        <f>[1]MON!E55/[1]MON!D55%</f>
        <v>100</v>
      </c>
      <c r="M30" s="412">
        <f>[1]SKN!D55</f>
        <v>26</v>
      </c>
      <c r="N30" s="395">
        <f>[1]SKN!E55/[1]SKN!D55%</f>
        <v>80.769230769230759</v>
      </c>
      <c r="O30" s="412">
        <f>[1]SLU!D55</f>
        <v>129</v>
      </c>
      <c r="P30" s="395">
        <f>[1]SLU!E55/[1]SLU!D55%</f>
        <v>69.767441860465112</v>
      </c>
      <c r="Q30" s="412">
        <f>[1]SVG!D55</f>
        <v>110</v>
      </c>
      <c r="R30" s="395">
        <f>[1]SVG!E55/[1]SVG!D55%</f>
        <v>86.36363636363636</v>
      </c>
      <c r="S30" s="412">
        <f>[1]VI!D55</f>
        <v>9</v>
      </c>
      <c r="T30" s="395">
        <f>[1]VI!E55/[1]VI!D55%</f>
        <v>88.888888888888886</v>
      </c>
      <c r="U30" s="413">
        <f t="shared" si="0"/>
        <v>484</v>
      </c>
      <c r="V30" s="406">
        <f>([1]DOM!E55+[1]GRD!E55+[1]MON!E55+[1]SKN!E55+[1]SLU!E55+[1]SVG!E55+[1]VI!E55)/U30%</f>
        <v>82.024793388429757</v>
      </c>
    </row>
    <row r="31" spans="2:22">
      <c r="B31" s="690"/>
      <c r="C31" s="690"/>
      <c r="D31" s="393" t="s">
        <v>37</v>
      </c>
      <c r="E31" s="412" t="s">
        <v>264</v>
      </c>
      <c r="F31" s="412" t="s">
        <v>264</v>
      </c>
      <c r="G31" s="412">
        <f>[1]DOM!D56</f>
        <v>133</v>
      </c>
      <c r="H31" s="395">
        <f>[1]DOM!E56/[1]DOM!D56%</f>
        <v>89.473684210526315</v>
      </c>
      <c r="I31" s="412">
        <f>[1]GRD!D56</f>
        <v>221</v>
      </c>
      <c r="J31" s="395">
        <f>[1]GRD!E56/[1]GRD!D56%</f>
        <v>92.307692307692307</v>
      </c>
      <c r="K31" s="412">
        <f>[1]MON!D56</f>
        <v>5</v>
      </c>
      <c r="L31" s="395">
        <f>[1]MON!E56/[1]MON!D56%</f>
        <v>100</v>
      </c>
      <c r="M31" s="412">
        <f>[1]SKN!D56</f>
        <v>75</v>
      </c>
      <c r="N31" s="395">
        <f>[1]SKN!E56/[1]SKN!D56%</f>
        <v>86.666666666666671</v>
      </c>
      <c r="O31" s="412">
        <f>[1]SLU!D56</f>
        <v>388</v>
      </c>
      <c r="P31" s="395">
        <f>[1]SLU!E56/[1]SLU!D56%</f>
        <v>73.19587628865979</v>
      </c>
      <c r="Q31" s="412">
        <f>[1]SVG!D56</f>
        <v>165</v>
      </c>
      <c r="R31" s="395">
        <f>[1]SVG!E56/[1]SVG!D56%</f>
        <v>85.454545454545453</v>
      </c>
      <c r="S31" s="412">
        <f>[1]VI!D56</f>
        <v>28</v>
      </c>
      <c r="T31" s="395">
        <f>[1]VI!E56/[1]VI!D56%</f>
        <v>85.714285714285708</v>
      </c>
      <c r="U31" s="413">
        <f t="shared" si="0"/>
        <v>1015</v>
      </c>
      <c r="V31" s="406">
        <f>([1]DOM!E56+[1]GRD!E56+[1]MON!E56+[1]SKN!E56+[1]SLU!E56+[1]SVG!E56+[1]VI!E56)/U31%</f>
        <v>82.955665024630534</v>
      </c>
    </row>
    <row r="32" spans="2:22">
      <c r="B32" s="690"/>
      <c r="C32" s="690"/>
      <c r="D32" s="393" t="s">
        <v>38</v>
      </c>
      <c r="E32" s="412" t="s">
        <v>264</v>
      </c>
      <c r="F32" s="412" t="s">
        <v>264</v>
      </c>
      <c r="G32" s="412">
        <f>[1]DOM!D57</f>
        <v>244</v>
      </c>
      <c r="H32" s="395">
        <f>[1]DOM!E57/[1]DOM!D57%</f>
        <v>84.426229508196727</v>
      </c>
      <c r="I32" s="412">
        <f>[1]GRD!D57</f>
        <v>317</v>
      </c>
      <c r="J32" s="395">
        <f>[1]GRD!E57/[1]GRD!D57%</f>
        <v>93.690851735015769</v>
      </c>
      <c r="K32" s="412">
        <f>[1]MON!D57</f>
        <v>8</v>
      </c>
      <c r="L32" s="395">
        <f>[1]MON!E57/[1]MON!D57%</f>
        <v>100</v>
      </c>
      <c r="M32" s="412">
        <f>[1]SKN!D57</f>
        <v>101</v>
      </c>
      <c r="N32" s="395">
        <f>[1]SKN!E57/[1]SKN!D57%</f>
        <v>85.148514851485146</v>
      </c>
      <c r="O32" s="412">
        <f>[1]SLU!D57</f>
        <v>517</v>
      </c>
      <c r="P32" s="395">
        <f>[1]SLU!E57/[1]SLU!D57%</f>
        <v>72.340425531914889</v>
      </c>
      <c r="Q32" s="412">
        <f>[1]SVG!D57</f>
        <v>275</v>
      </c>
      <c r="R32" s="395">
        <f>[1]SVG!E57/[1]SVG!D57%</f>
        <v>85.818181818181813</v>
      </c>
      <c r="S32" s="412">
        <f>[1]VI!D57</f>
        <v>37</v>
      </c>
      <c r="T32" s="395">
        <f>[1]VI!E57/[1]VI!D57%</f>
        <v>86.486486486486484</v>
      </c>
      <c r="U32" s="413">
        <f t="shared" si="0"/>
        <v>1499</v>
      </c>
      <c r="V32" s="406">
        <f>([1]DOM!E57+[1]GRD!E57+[1]MON!E57+[1]SKN!E57+[1]SLU!E57+[1]SVG!E57+[1]VI!E57)/U32%</f>
        <v>82.655103402268182</v>
      </c>
    </row>
    <row r="33" spans="2:22" ht="15" customHeight="1">
      <c r="B33" s="690"/>
      <c r="C33" s="690" t="s">
        <v>376</v>
      </c>
      <c r="D33" s="393" t="s">
        <v>36</v>
      </c>
      <c r="E33" s="412" t="s">
        <v>264</v>
      </c>
      <c r="F33" s="412" t="s">
        <v>264</v>
      </c>
      <c r="G33" s="412">
        <f>[1]DOM!D58</f>
        <v>64</v>
      </c>
      <c r="H33" s="395">
        <f>[1]DOM!E58/[1]DOM!D58%</f>
        <v>79.6875</v>
      </c>
      <c r="I33" s="412">
        <f>[1]GRD!D58</f>
        <v>71</v>
      </c>
      <c r="J33" s="395">
        <f>[1]GRD!E58/[1]GRD!D58%</f>
        <v>78.873239436619727</v>
      </c>
      <c r="K33" s="412">
        <f>[1]MON!D58</f>
        <v>9</v>
      </c>
      <c r="L33" s="395">
        <f>[1]MON!E58/[1]MON!D58%</f>
        <v>66.666666666666671</v>
      </c>
      <c r="M33" s="412">
        <f>[1]SKN!D58</f>
        <v>18</v>
      </c>
      <c r="N33" s="395">
        <f>[1]SKN!E58/[1]SKN!D58%</f>
        <v>72.222222222222229</v>
      </c>
      <c r="O33" s="412">
        <f>[1]SLU!D58</f>
        <v>102</v>
      </c>
      <c r="P33" s="395">
        <f>[1]SLU!E58/[1]SLU!D58%</f>
        <v>69.607843137254903</v>
      </c>
      <c r="Q33" s="412">
        <f>[1]SVG!D58</f>
        <v>76</v>
      </c>
      <c r="R33" s="395">
        <f>[1]SVG!E58/[1]SVG!D58%</f>
        <v>93.421052631578945</v>
      </c>
      <c r="S33" s="412">
        <f>[1]VI!D58</f>
        <v>9</v>
      </c>
      <c r="T33" s="395">
        <f>[1]VI!E58/[1]VI!D58%</f>
        <v>77.777777777777786</v>
      </c>
      <c r="U33" s="413">
        <f t="shared" si="0"/>
        <v>349</v>
      </c>
      <c r="V33" s="406">
        <f>([1]DOM!E58+[1]GRD!E58+[1]MON!E58+[1]SKN!E58+[1]SLU!E58+[1]SVG!E58+[1]VI!E58)/U33%</f>
        <v>78.796561604584525</v>
      </c>
    </row>
    <row r="34" spans="2:22">
      <c r="B34" s="690"/>
      <c r="C34" s="690"/>
      <c r="D34" s="393" t="s">
        <v>37</v>
      </c>
      <c r="E34" s="412" t="s">
        <v>264</v>
      </c>
      <c r="F34" s="412" t="s">
        <v>264</v>
      </c>
      <c r="G34" s="412">
        <f>[1]DOM!D59</f>
        <v>81</v>
      </c>
      <c r="H34" s="395">
        <f>[1]DOM!E59/[1]DOM!D59%</f>
        <v>72.839506172839506</v>
      </c>
      <c r="I34" s="412">
        <f>[1]GRD!D59</f>
        <v>189</v>
      </c>
      <c r="J34" s="395">
        <f>[1]GRD!E59/[1]GRD!D59%</f>
        <v>79.894179894179899</v>
      </c>
      <c r="K34" s="412">
        <f>[1]MON!D59</f>
        <v>16</v>
      </c>
      <c r="L34" s="395">
        <f>[1]MON!E59/[1]MON!D59%</f>
        <v>68.75</v>
      </c>
      <c r="M34" s="412">
        <f>[1]SKN!D59</f>
        <v>41</v>
      </c>
      <c r="N34" s="395">
        <f>[1]SKN!E59/[1]SKN!D59%</f>
        <v>75.609756097560975</v>
      </c>
      <c r="O34" s="412">
        <f>[1]SLU!D59</f>
        <v>232</v>
      </c>
      <c r="P34" s="395">
        <f>[1]SLU!E59/[1]SLU!D59%</f>
        <v>72.413793103448285</v>
      </c>
      <c r="Q34" s="412">
        <f>[1]SVG!D59</f>
        <v>101</v>
      </c>
      <c r="R34" s="395">
        <f>[1]SVG!E59/[1]SVG!D59%</f>
        <v>95.049504950495049</v>
      </c>
      <c r="S34" s="412">
        <f>[1]VI!D59</f>
        <v>22</v>
      </c>
      <c r="T34" s="395">
        <f>[1]VI!E59/[1]VI!D59%</f>
        <v>72.727272727272734</v>
      </c>
      <c r="U34" s="413">
        <f t="shared" si="0"/>
        <v>682</v>
      </c>
      <c r="V34" s="406">
        <f>([1]DOM!E59+[1]GRD!E59+[1]MON!E59+[1]SKN!E59+[1]SLU!E59+[1]SVG!E59+[1]VI!E59)/U34%</f>
        <v>78.005865102639291</v>
      </c>
    </row>
    <row r="35" spans="2:22">
      <c r="B35" s="690"/>
      <c r="C35" s="690"/>
      <c r="D35" s="393" t="s">
        <v>38</v>
      </c>
      <c r="E35" s="412" t="s">
        <v>264</v>
      </c>
      <c r="F35" s="412" t="s">
        <v>264</v>
      </c>
      <c r="G35" s="412">
        <f>[1]DOM!D60</f>
        <v>145</v>
      </c>
      <c r="H35" s="395">
        <f>[1]DOM!E60/[1]DOM!D60%</f>
        <v>75.862068965517238</v>
      </c>
      <c r="I35" s="412">
        <f>[1]GRD!D60</f>
        <v>260</v>
      </c>
      <c r="J35" s="395">
        <f>[1]GRD!E60/[1]GRD!D60%</f>
        <v>79.615384615384613</v>
      </c>
      <c r="K35" s="412">
        <f>[1]MON!D60</f>
        <v>25</v>
      </c>
      <c r="L35" s="395">
        <f>[1]MON!E60/[1]MON!D60%</f>
        <v>68</v>
      </c>
      <c r="M35" s="412">
        <f>[1]SKN!D60</f>
        <v>59</v>
      </c>
      <c r="N35" s="395">
        <f>[1]SKN!E60/[1]SKN!D60%</f>
        <v>74.576271186440678</v>
      </c>
      <c r="O35" s="412">
        <f>[1]SLU!D60</f>
        <v>334</v>
      </c>
      <c r="P35" s="395">
        <f>[1]SLU!E60/[1]SLU!D60%</f>
        <v>71.556886227544908</v>
      </c>
      <c r="Q35" s="412">
        <f>[1]SVG!D60</f>
        <v>177</v>
      </c>
      <c r="R35" s="395">
        <f>[1]SVG!E60/[1]SVG!D60%</f>
        <v>94.350282485875709</v>
      </c>
      <c r="S35" s="412">
        <f>[1]VI!D60</f>
        <v>31</v>
      </c>
      <c r="T35" s="395">
        <f>[1]VI!E60/[1]VI!D60%</f>
        <v>74.193548387096769</v>
      </c>
      <c r="U35" s="413">
        <f t="shared" si="0"/>
        <v>1031</v>
      </c>
      <c r="V35" s="406">
        <f>([1]DOM!E60+[1]GRD!E60+[1]MON!E60+[1]SKN!E60+[1]SLU!E60+[1]SVG!E60+[1]VI!E60)/U35%</f>
        <v>78.273520853540248</v>
      </c>
    </row>
    <row r="36" spans="2:22">
      <c r="B36" s="690"/>
      <c r="C36" s="690" t="s">
        <v>377</v>
      </c>
      <c r="D36" s="393" t="s">
        <v>36</v>
      </c>
      <c r="E36" s="412" t="s">
        <v>264</v>
      </c>
      <c r="F36" s="412" t="s">
        <v>264</v>
      </c>
      <c r="G36" s="412">
        <f>[1]DOM!D61</f>
        <v>81</v>
      </c>
      <c r="H36" s="395">
        <f>[1]DOM!E61/[1]DOM!D61%</f>
        <v>76.543209876543202</v>
      </c>
      <c r="I36" s="412">
        <f>[1]GRD!D61</f>
        <v>118</v>
      </c>
      <c r="J36" s="395">
        <f>[1]GRD!E61/[1]GRD!D61%</f>
        <v>86.440677966101703</v>
      </c>
      <c r="K36" s="412">
        <f>[1]MON!D61</f>
        <v>9</v>
      </c>
      <c r="L36" s="395">
        <f>[1]MON!E61/[1]MON!D61%</f>
        <v>88.888888888888886</v>
      </c>
      <c r="M36" s="412">
        <f>[1]SKN!D61</f>
        <v>46</v>
      </c>
      <c r="N36" s="395">
        <f>[1]SKN!E61/[1]SKN!D61%</f>
        <v>71.739130434782609</v>
      </c>
      <c r="O36" s="412">
        <f>[1]SLU!D61</f>
        <v>178</v>
      </c>
      <c r="P36" s="395">
        <f>[1]SLU!E61/[1]SLU!D61%</f>
        <v>61.235955056179776</v>
      </c>
      <c r="Q36" s="412">
        <f>[1]SVG!D61</f>
        <v>59</v>
      </c>
      <c r="R36" s="395">
        <f>[1]SVG!E61/[1]SVG!D61%</f>
        <v>88.13559322033899</v>
      </c>
      <c r="S36" s="412">
        <f>[1]VI!D61</f>
        <v>8</v>
      </c>
      <c r="T36" s="395">
        <f>[1]VI!E61/[1]VI!D61%</f>
        <v>87.5</v>
      </c>
      <c r="U36" s="413">
        <f t="shared" si="0"/>
        <v>499</v>
      </c>
      <c r="V36" s="406">
        <f>([1]DOM!E61+[1]GRD!E61+[1]MON!E61+[1]SKN!E61+[1]SLU!E61+[1]SVG!E61+[1]VI!E61)/U36%</f>
        <v>74.749498997995985</v>
      </c>
    </row>
    <row r="37" spans="2:22">
      <c r="B37" s="690"/>
      <c r="C37" s="690"/>
      <c r="D37" s="393" t="s">
        <v>37</v>
      </c>
      <c r="E37" s="412" t="s">
        <v>264</v>
      </c>
      <c r="F37" s="412" t="s">
        <v>264</v>
      </c>
      <c r="G37" s="412">
        <f>[1]DOM!D62</f>
        <v>60</v>
      </c>
      <c r="H37" s="395">
        <f>[1]DOM!E62/[1]DOM!D62%</f>
        <v>91.666666666666671</v>
      </c>
      <c r="I37" s="412">
        <f>[1]GRD!D62</f>
        <v>149</v>
      </c>
      <c r="J37" s="395">
        <f>[1]GRD!E62/[1]GRD!D62%</f>
        <v>93.288590604026851</v>
      </c>
      <c r="K37" s="412">
        <f>[1]MON!D62</f>
        <v>10</v>
      </c>
      <c r="L37" s="395">
        <f>[1]MON!E62/[1]MON!D62%</f>
        <v>80</v>
      </c>
      <c r="M37" s="412">
        <f>[1]SKN!D62</f>
        <v>34</v>
      </c>
      <c r="N37" s="395">
        <f>[1]SKN!E62/[1]SKN!D62%</f>
        <v>73.529411764705884</v>
      </c>
      <c r="O37" s="412">
        <f>[1]SLU!D62</f>
        <v>162</v>
      </c>
      <c r="P37" s="395">
        <f>[1]SLU!E62/[1]SLU!D62%</f>
        <v>78.395061728395063</v>
      </c>
      <c r="Q37" s="412">
        <f>[1]SVG!D62</f>
        <v>67</v>
      </c>
      <c r="R37" s="395">
        <f>[1]SVG!E62/[1]SVG!D62%</f>
        <v>92.537313432835816</v>
      </c>
      <c r="S37" s="412">
        <f>[1]VI!D62</f>
        <v>16</v>
      </c>
      <c r="T37" s="395">
        <f>[1]VI!E62/[1]VI!D62%</f>
        <v>75</v>
      </c>
      <c r="U37" s="413">
        <f t="shared" si="0"/>
        <v>498</v>
      </c>
      <c r="V37" s="406">
        <f>([1]DOM!E62+[1]GRD!E62+[1]MON!E62+[1]SKN!E62+[1]SLU!E62+[1]SVG!E62+[1]VI!E62)/U37%</f>
        <v>85.943775100401595</v>
      </c>
    </row>
    <row r="38" spans="2:22">
      <c r="B38" s="690"/>
      <c r="C38" s="690"/>
      <c r="D38" s="393" t="s">
        <v>38</v>
      </c>
      <c r="E38" s="412" t="s">
        <v>264</v>
      </c>
      <c r="F38" s="412" t="s">
        <v>264</v>
      </c>
      <c r="G38" s="412">
        <f>[1]DOM!D63</f>
        <v>141</v>
      </c>
      <c r="H38" s="395">
        <f>[1]DOM!E63/[1]DOM!D63%</f>
        <v>82.978723404255319</v>
      </c>
      <c r="I38" s="412">
        <f>[1]GRD!D63</f>
        <v>267</v>
      </c>
      <c r="J38" s="395">
        <f>[1]GRD!E63/[1]GRD!D63%</f>
        <v>90.262172284644194</v>
      </c>
      <c r="K38" s="412">
        <f>[1]MON!D63</f>
        <v>19</v>
      </c>
      <c r="L38" s="395">
        <f>[1]MON!E63/[1]MON!D63%</f>
        <v>84.21052631578948</v>
      </c>
      <c r="M38" s="412">
        <f>[1]SKN!D63</f>
        <v>80</v>
      </c>
      <c r="N38" s="395">
        <f>[1]SKN!E63/[1]SKN!D63%</f>
        <v>72.5</v>
      </c>
      <c r="O38" s="412">
        <f>[1]SLU!D63</f>
        <v>340</v>
      </c>
      <c r="P38" s="395">
        <f>[1]SLU!E63/[1]SLU!D63%</f>
        <v>69.411764705882348</v>
      </c>
      <c r="Q38" s="412">
        <f>[1]SVG!D63</f>
        <v>126</v>
      </c>
      <c r="R38" s="395">
        <f>[1]SVG!E63/[1]SVG!D63%</f>
        <v>90.476190476190482</v>
      </c>
      <c r="S38" s="412">
        <f>[1]VI!D63</f>
        <v>24</v>
      </c>
      <c r="T38" s="395">
        <f>[1]VI!E63/[1]VI!D63%</f>
        <v>79.166666666666671</v>
      </c>
      <c r="U38" s="413">
        <f t="shared" si="0"/>
        <v>997</v>
      </c>
      <c r="V38" s="406">
        <f>([1]DOM!E63+[1]GRD!E63+[1]MON!E63+[1]SKN!E63+[1]SLU!E63+[1]SVG!E63+[1]VI!E63)/U38%</f>
        <v>80.341023069207623</v>
      </c>
    </row>
  </sheetData>
  <mergeCells count="26">
    <mergeCell ref="B18:B38"/>
    <mergeCell ref="C18:C20"/>
    <mergeCell ref="C21:C23"/>
    <mergeCell ref="C24:C26"/>
    <mergeCell ref="C27:C29"/>
    <mergeCell ref="C30:C32"/>
    <mergeCell ref="C33:C35"/>
    <mergeCell ref="C36:C38"/>
    <mergeCell ref="B6:B17"/>
    <mergeCell ref="C6:C8"/>
    <mergeCell ref="C9:C11"/>
    <mergeCell ref="C12:C14"/>
    <mergeCell ref="C15:C17"/>
    <mergeCell ref="B2:V2"/>
    <mergeCell ref="B3:C5"/>
    <mergeCell ref="D3:D5"/>
    <mergeCell ref="E3:T3"/>
    <mergeCell ref="U3:V4"/>
    <mergeCell ref="E4:F4"/>
    <mergeCell ref="G4:H4"/>
    <mergeCell ref="I4:J4"/>
    <mergeCell ref="K4:L4"/>
    <mergeCell ref="M4:N4"/>
    <mergeCell ref="O4:P4"/>
    <mergeCell ref="Q4:R4"/>
    <mergeCell ref="S4:T4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8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X27"/>
  <sheetViews>
    <sheetView topLeftCell="A2" zoomScale="110" zoomScaleNormal="110" workbookViewId="0">
      <selection activeCell="D7" sqref="D7"/>
    </sheetView>
  </sheetViews>
  <sheetFormatPr defaultColWidth="9.07421875" defaultRowHeight="14.6"/>
  <cols>
    <col min="1" max="1" width="9.07421875" style="402"/>
    <col min="2" max="2" width="5.4609375" style="419" customWidth="1"/>
    <col min="3" max="3" width="8.3046875" style="419" customWidth="1"/>
    <col min="4" max="4" width="6.3046875" style="402" customWidth="1"/>
    <col min="5" max="5" width="7.69140625" style="415" customWidth="1"/>
    <col min="6" max="6" width="6.69140625" style="402" customWidth="1"/>
    <col min="7" max="7" width="7.69140625" style="415" customWidth="1"/>
    <col min="8" max="8" width="6.69140625" style="402" customWidth="1"/>
    <col min="9" max="9" width="7.69140625" style="415" customWidth="1"/>
    <col min="10" max="10" width="6.69140625" style="402" customWidth="1"/>
    <col min="11" max="11" width="7.69140625" style="415" customWidth="1"/>
    <col min="12" max="12" width="6.69140625" style="402" customWidth="1"/>
    <col min="13" max="13" width="7.69140625" style="415" customWidth="1"/>
    <col min="14" max="14" width="6.69140625" style="402" customWidth="1"/>
    <col min="15" max="15" width="7.69140625" style="415" customWidth="1"/>
    <col min="16" max="16" width="6.69140625" style="402" customWidth="1"/>
    <col min="17" max="17" width="7.69140625" style="415" customWidth="1"/>
    <col min="18" max="18" width="6.69140625" style="402" customWidth="1"/>
    <col min="19" max="19" width="7.69140625" style="415" customWidth="1"/>
    <col min="20" max="20" width="6.69140625" style="402" customWidth="1"/>
    <col min="21" max="21" width="7.69140625" style="420" customWidth="1"/>
    <col min="22" max="22" width="7.53515625" style="385" customWidth="1"/>
    <col min="23" max="16384" width="9.07421875" style="402"/>
  </cols>
  <sheetData>
    <row r="3" spans="2:22">
      <c r="B3" s="682" t="s">
        <v>378</v>
      </c>
      <c r="C3" s="682"/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682"/>
    </row>
    <row r="4" spans="2:22" ht="15.75" customHeight="1">
      <c r="B4" s="686" t="s">
        <v>363</v>
      </c>
      <c r="C4" s="686" t="s">
        <v>363</v>
      </c>
      <c r="D4" s="686"/>
      <c r="E4" s="686"/>
      <c r="F4" s="686"/>
      <c r="G4" s="686"/>
      <c r="H4" s="686"/>
      <c r="I4" s="686"/>
      <c r="J4" s="686"/>
      <c r="K4" s="686"/>
      <c r="L4" s="686"/>
      <c r="M4" s="686"/>
      <c r="N4" s="686"/>
      <c r="O4" s="686"/>
      <c r="P4" s="686"/>
      <c r="Q4" s="686"/>
      <c r="R4" s="686"/>
      <c r="S4" s="686"/>
      <c r="T4" s="686"/>
      <c r="U4" s="686" t="s">
        <v>13</v>
      </c>
      <c r="V4" s="686"/>
    </row>
    <row r="5" spans="2:22" ht="15.75" customHeight="1">
      <c r="B5" s="690" t="s">
        <v>379</v>
      </c>
      <c r="C5" s="686" t="s">
        <v>362</v>
      </c>
      <c r="D5" s="686" t="s">
        <v>111</v>
      </c>
      <c r="E5" s="686" t="s">
        <v>6</v>
      </c>
      <c r="F5" s="686"/>
      <c r="G5" s="686" t="s">
        <v>7</v>
      </c>
      <c r="H5" s="686"/>
      <c r="I5" s="686" t="s">
        <v>24</v>
      </c>
      <c r="J5" s="686"/>
      <c r="K5" s="686" t="s">
        <v>9</v>
      </c>
      <c r="L5" s="686"/>
      <c r="M5" s="686" t="s">
        <v>10</v>
      </c>
      <c r="N5" s="686"/>
      <c r="O5" s="686" t="s">
        <v>11</v>
      </c>
      <c r="P5" s="686"/>
      <c r="Q5" s="686" t="s">
        <v>12</v>
      </c>
      <c r="R5" s="686"/>
      <c r="S5" s="686" t="s">
        <v>25</v>
      </c>
      <c r="T5" s="686"/>
      <c r="U5" s="686"/>
      <c r="V5" s="686"/>
    </row>
    <row r="6" spans="2:22" ht="29.15">
      <c r="B6" s="690"/>
      <c r="C6" s="686"/>
      <c r="D6" s="686"/>
      <c r="E6" s="408" t="s">
        <v>364</v>
      </c>
      <c r="F6" s="416" t="s">
        <v>380</v>
      </c>
      <c r="G6" s="408" t="s">
        <v>364</v>
      </c>
      <c r="H6" s="416" t="s">
        <v>380</v>
      </c>
      <c r="I6" s="408" t="s">
        <v>364</v>
      </c>
      <c r="J6" s="416" t="s">
        <v>380</v>
      </c>
      <c r="K6" s="408" t="s">
        <v>364</v>
      </c>
      <c r="L6" s="416" t="s">
        <v>380</v>
      </c>
      <c r="M6" s="408" t="s">
        <v>364</v>
      </c>
      <c r="N6" s="416" t="s">
        <v>380</v>
      </c>
      <c r="O6" s="408" t="s">
        <v>364</v>
      </c>
      <c r="P6" s="416" t="s">
        <v>380</v>
      </c>
      <c r="Q6" s="408" t="s">
        <v>364</v>
      </c>
      <c r="R6" s="416" t="s">
        <v>380</v>
      </c>
      <c r="S6" s="408" t="s">
        <v>364</v>
      </c>
      <c r="T6" s="416" t="s">
        <v>380</v>
      </c>
      <c r="U6" s="417" t="s">
        <v>364</v>
      </c>
      <c r="V6" s="392" t="s">
        <v>380</v>
      </c>
    </row>
    <row r="7" spans="2:22" ht="15" customHeight="1">
      <c r="B7" s="690"/>
      <c r="C7" s="690" t="s">
        <v>381</v>
      </c>
      <c r="D7" s="393" t="s">
        <v>36</v>
      </c>
      <c r="E7" s="412" t="s">
        <v>264</v>
      </c>
      <c r="F7" s="412" t="s">
        <v>264</v>
      </c>
      <c r="G7" s="412">
        <f>[1]DOM!D64</f>
        <v>75</v>
      </c>
      <c r="H7" s="395">
        <f>[1]DOM!E64/[1]DOM!D64%</f>
        <v>89.333333333333329</v>
      </c>
      <c r="I7" s="412">
        <f>[1]GRD!D64</f>
        <v>72</v>
      </c>
      <c r="J7" s="395">
        <f>[1]GRD!E64/[1]GRD!D64%</f>
        <v>63.888888888888893</v>
      </c>
      <c r="K7" s="412">
        <f>[1]MON!D64</f>
        <v>0</v>
      </c>
      <c r="L7" s="395" t="s">
        <v>58</v>
      </c>
      <c r="M7" s="412">
        <f>[1]SKN!D64</f>
        <v>129</v>
      </c>
      <c r="N7" s="395">
        <f>[1]SKN!E64/[1]SKN!D64%</f>
        <v>72.868217054263567</v>
      </c>
      <c r="O7" s="412">
        <f>[1]SLU!D64</f>
        <v>69</v>
      </c>
      <c r="P7" s="395">
        <f>[1]SLU!E64/[1]SLU!D64%</f>
        <v>65.217391304347828</v>
      </c>
      <c r="Q7" s="412">
        <f>[1]SVG!D64</f>
        <v>94</v>
      </c>
      <c r="R7" s="395">
        <f>[1]SVG!E64/[1]SVG!D64%</f>
        <v>80.851063829787236</v>
      </c>
      <c r="S7" s="412">
        <f>[1]VI!D64</f>
        <v>3</v>
      </c>
      <c r="T7" s="395">
        <f>[1]VI!E64/[1]VI!D64%</f>
        <v>100</v>
      </c>
      <c r="U7" s="413">
        <f>G7+I7+K7+M7+O7+Q7+S7</f>
        <v>442</v>
      </c>
      <c r="V7" s="406">
        <f>([1]DOM!E64+[1]GRD!E64+[1]MON!E64+[1]SKN!E64+[1]SLU!E64+[1]SVG!E64+[1]VI!E64)/U7%</f>
        <v>74.886877828054295</v>
      </c>
    </row>
    <row r="8" spans="2:22">
      <c r="B8" s="690"/>
      <c r="C8" s="690"/>
      <c r="D8" s="393" t="s">
        <v>37</v>
      </c>
      <c r="E8" s="412" t="s">
        <v>264</v>
      </c>
      <c r="F8" s="412" t="s">
        <v>264</v>
      </c>
      <c r="G8" s="412">
        <f>[1]DOM!D65</f>
        <v>101</v>
      </c>
      <c r="H8" s="395">
        <f>[1]DOM!E65/[1]DOM!D65%</f>
        <v>86.138613861386133</v>
      </c>
      <c r="I8" s="412">
        <f>[1]GRD!D65</f>
        <v>153</v>
      </c>
      <c r="J8" s="395">
        <f>[1]GRD!E65/[1]GRD!D65%</f>
        <v>77.124183006535944</v>
      </c>
      <c r="K8" s="412">
        <f>[1]MON!D65</f>
        <v>3</v>
      </c>
      <c r="L8" s="395">
        <f>[1]MON!E65/[1]MON!D65%</f>
        <v>100</v>
      </c>
      <c r="M8" s="412">
        <f>[1]SKN!D65</f>
        <v>175</v>
      </c>
      <c r="N8" s="395">
        <f>[1]SKN!E65/[1]SKN!D65%</f>
        <v>77.714285714285708</v>
      </c>
      <c r="O8" s="412">
        <f>[1]SLU!D65</f>
        <v>84</v>
      </c>
      <c r="P8" s="395">
        <f>[1]SLU!E65/[1]SLU!D65%</f>
        <v>76.19047619047619</v>
      </c>
      <c r="Q8" s="412">
        <f>[1]SVG!D65</f>
        <v>126</v>
      </c>
      <c r="R8" s="395">
        <f>[1]SVG!E65/[1]SVG!D65%</f>
        <v>78.571428571428569</v>
      </c>
      <c r="S8" s="412">
        <f>[1]VI!D65</f>
        <v>4</v>
      </c>
      <c r="T8" s="395">
        <f>[1]VI!E65/[1]VI!D65%</f>
        <v>100</v>
      </c>
      <c r="U8" s="413">
        <f t="shared" ref="U8:U27" si="0">G8+I8+K8+M8+O8+Q8+S8</f>
        <v>646</v>
      </c>
      <c r="V8" s="406">
        <f>([1]DOM!E65+[1]GRD!E65+[1]MON!E65+[1]SKN!E65+[1]SLU!E65+[1]SVG!E65+[1]VI!E65)/U8%</f>
        <v>79.102167182662541</v>
      </c>
    </row>
    <row r="9" spans="2:22">
      <c r="B9" s="690"/>
      <c r="C9" s="690"/>
      <c r="D9" s="393" t="s">
        <v>38</v>
      </c>
      <c r="E9" s="412" t="s">
        <v>264</v>
      </c>
      <c r="F9" s="412" t="s">
        <v>264</v>
      </c>
      <c r="G9" s="412">
        <f>[1]DOM!D66</f>
        <v>176</v>
      </c>
      <c r="H9" s="395">
        <f>[1]DOM!E66/[1]DOM!D66%</f>
        <v>87.5</v>
      </c>
      <c r="I9" s="412">
        <f>[1]GRD!D66</f>
        <v>225</v>
      </c>
      <c r="J9" s="395">
        <f>[1]GRD!E66/[1]GRD!D66%</f>
        <v>72.888888888888886</v>
      </c>
      <c r="K9" s="412">
        <f>[1]MON!D66</f>
        <v>3</v>
      </c>
      <c r="L9" s="395">
        <f>[1]MON!E66/[1]MON!D66%</f>
        <v>100</v>
      </c>
      <c r="M9" s="412">
        <f>[1]SKN!D66</f>
        <v>304</v>
      </c>
      <c r="N9" s="395">
        <f>[1]SKN!E66/[1]SKN!D66%</f>
        <v>75.65789473684211</v>
      </c>
      <c r="O9" s="412">
        <f>[1]SLU!D66</f>
        <v>153</v>
      </c>
      <c r="P9" s="395">
        <f>[1]SLU!E66/[1]SLU!D66%</f>
        <v>71.24183006535948</v>
      </c>
      <c r="Q9" s="412">
        <f>[1]SVG!D66</f>
        <v>220</v>
      </c>
      <c r="R9" s="395">
        <f>[1]SVG!E66/[1]SVG!D66%</f>
        <v>79.545454545454533</v>
      </c>
      <c r="S9" s="412">
        <f>[1]VI!D66</f>
        <v>7</v>
      </c>
      <c r="T9" s="395">
        <f>[1]VI!E66/[1]VI!D66%</f>
        <v>99.999999999999986</v>
      </c>
      <c r="U9" s="413">
        <f t="shared" si="0"/>
        <v>1088</v>
      </c>
      <c r="V9" s="406">
        <f>([1]DOM!E66+[1]GRD!E66+[1]MON!E66+[1]SKN!E66+[1]SLU!E66+[1]SVG!E66+[1]VI!E66)/U9%</f>
        <v>77.389705882352942</v>
      </c>
    </row>
    <row r="10" spans="2:22" ht="15" customHeight="1">
      <c r="B10" s="690"/>
      <c r="C10" s="690" t="s">
        <v>382</v>
      </c>
      <c r="D10" s="393" t="s">
        <v>36</v>
      </c>
      <c r="E10" s="412" t="s">
        <v>264</v>
      </c>
      <c r="F10" s="412" t="s">
        <v>264</v>
      </c>
      <c r="G10" s="412">
        <f>[1]DOM!D67</f>
        <v>67</v>
      </c>
      <c r="H10" s="395">
        <f>[1]DOM!E67/[1]DOM!D67%</f>
        <v>85.074626865671632</v>
      </c>
      <c r="I10" s="412">
        <f>[1]GRD!D67</f>
        <v>164</v>
      </c>
      <c r="J10" s="395">
        <f>[1]GRD!E67/[1]GRD!D67%</f>
        <v>68.902439024390247</v>
      </c>
      <c r="K10" s="412">
        <f>[1]MON!D67</f>
        <v>3</v>
      </c>
      <c r="L10" s="395">
        <f>[1]MON!E67/[1]MON!D67%</f>
        <v>100</v>
      </c>
      <c r="M10" s="412">
        <f>[1]SKN!D67</f>
        <v>95</v>
      </c>
      <c r="N10" s="395">
        <f>[1]SKN!E67/[1]SKN!D67%</f>
        <v>86.31578947368422</v>
      </c>
      <c r="O10" s="412">
        <f>[1]SLU!D67</f>
        <v>99</v>
      </c>
      <c r="P10" s="395">
        <f>[1]SLU!E67/[1]SLU!D67%</f>
        <v>57.575757575757578</v>
      </c>
      <c r="Q10" s="412">
        <f>[1]SVG!D67</f>
        <v>206</v>
      </c>
      <c r="R10" s="395">
        <f>[1]SVG!E67/[1]SVG!D67%</f>
        <v>85.922330097087382</v>
      </c>
      <c r="S10" s="412">
        <f>[1]VI!D67</f>
        <v>17</v>
      </c>
      <c r="T10" s="395">
        <f>[1]VI!E67/[1]VI!D67%</f>
        <v>82.35294117647058</v>
      </c>
      <c r="U10" s="413">
        <f t="shared" si="0"/>
        <v>651</v>
      </c>
      <c r="V10" s="406">
        <f>([1]DOM!E67+[1]GRD!E67+[1]MON!E67+[1]SKN!E67+[1]SLU!E67+[1]SVG!E67+[1]VI!E67)/U10%</f>
        <v>77.265745007680493</v>
      </c>
    </row>
    <row r="11" spans="2:22">
      <c r="B11" s="690"/>
      <c r="C11" s="690"/>
      <c r="D11" s="393" t="s">
        <v>37</v>
      </c>
      <c r="E11" s="412" t="s">
        <v>264</v>
      </c>
      <c r="F11" s="412" t="s">
        <v>264</v>
      </c>
      <c r="G11" s="412">
        <f>[1]DOM!D68</f>
        <v>101</v>
      </c>
      <c r="H11" s="395">
        <f>[1]DOM!E68/[1]DOM!D68%</f>
        <v>82.178217821782184</v>
      </c>
      <c r="I11" s="412">
        <f>[1]GRD!D68</f>
        <v>176</v>
      </c>
      <c r="J11" s="395">
        <f>[1]GRD!E68/[1]GRD!D68%</f>
        <v>77.840909090909093</v>
      </c>
      <c r="K11" s="412">
        <f>[1]MON!D68</f>
        <v>7</v>
      </c>
      <c r="L11" s="395">
        <f>[1]MON!E68/[1]MON!D68%</f>
        <v>85.714285714285708</v>
      </c>
      <c r="M11" s="412">
        <f>[1]SKN!D68</f>
        <v>60</v>
      </c>
      <c r="N11" s="395">
        <f>[1]SKN!E68/[1]SKN!D68%</f>
        <v>76.666666666666671</v>
      </c>
      <c r="O11" s="412">
        <f>[1]SLU!D68</f>
        <v>115</v>
      </c>
      <c r="P11" s="395">
        <f>[1]SLU!E68/[1]SLU!D68%</f>
        <v>79.130434782608702</v>
      </c>
      <c r="Q11" s="412">
        <f>[1]SVG!D68</f>
        <v>188</v>
      </c>
      <c r="R11" s="395">
        <f>[1]SVG!E68/[1]SVG!D68%</f>
        <v>84.042553191489361</v>
      </c>
      <c r="S11" s="412">
        <f>[1]VI!D68</f>
        <v>20</v>
      </c>
      <c r="T11" s="395">
        <f>[1]VI!E68/[1]VI!D68%</f>
        <v>90</v>
      </c>
      <c r="U11" s="413">
        <f t="shared" si="0"/>
        <v>667</v>
      </c>
      <c r="V11" s="406">
        <f>([1]DOM!E68+[1]GRD!E68+[1]MON!E68+[1]SKN!E68+[1]SLU!E68+[1]SVG!E68+[1]VI!E68)/U11%</f>
        <v>80.809595202398796</v>
      </c>
    </row>
    <row r="12" spans="2:22">
      <c r="B12" s="690"/>
      <c r="C12" s="690"/>
      <c r="D12" s="393" t="s">
        <v>38</v>
      </c>
      <c r="E12" s="412" t="s">
        <v>264</v>
      </c>
      <c r="F12" s="412" t="s">
        <v>264</v>
      </c>
      <c r="G12" s="412">
        <f>[1]DOM!D69</f>
        <v>168</v>
      </c>
      <c r="H12" s="395">
        <f>[1]DOM!E69/[1]DOM!D69%</f>
        <v>83.333333333333343</v>
      </c>
      <c r="I12" s="412">
        <f>[1]GRD!D69</f>
        <v>340</v>
      </c>
      <c r="J12" s="395">
        <f>[1]GRD!E69/[1]GRD!D69%</f>
        <v>73.529411764705884</v>
      </c>
      <c r="K12" s="412">
        <f>[1]MON!D69</f>
        <v>10</v>
      </c>
      <c r="L12" s="395">
        <f>[1]MON!E69/[1]MON!D69%</f>
        <v>90</v>
      </c>
      <c r="M12" s="412">
        <f>[1]SKN!D69</f>
        <v>155</v>
      </c>
      <c r="N12" s="395">
        <f>[1]SKN!E69/[1]SKN!D69%</f>
        <v>82.58064516129032</v>
      </c>
      <c r="O12" s="412">
        <f>[1]SLU!D69</f>
        <v>214</v>
      </c>
      <c r="P12" s="395">
        <f>[1]SLU!E69/[1]SLU!D69%</f>
        <v>69.158878504672899</v>
      </c>
      <c r="Q12" s="412">
        <f>[1]SVG!D69</f>
        <v>394</v>
      </c>
      <c r="R12" s="395">
        <f>[1]SVG!E69/[1]SVG!D69%</f>
        <v>85.025380710659903</v>
      </c>
      <c r="S12" s="412">
        <f>[1]VI!D69</f>
        <v>37</v>
      </c>
      <c r="T12" s="395">
        <f>[1]VI!E69/[1]VI!D69%</f>
        <v>86.486486486486484</v>
      </c>
      <c r="U12" s="413">
        <f t="shared" si="0"/>
        <v>1318</v>
      </c>
      <c r="V12" s="406">
        <f>([1]DOM!E69+[1]GRD!E69+[1]MON!E69+[1]SKN!E69+[1]SLU!E69+[1]SVG!E69+[1]VI!E69)/U12%</f>
        <v>79.059180576631263</v>
      </c>
    </row>
    <row r="13" spans="2:22" ht="15" customHeight="1">
      <c r="B13" s="690"/>
      <c r="C13" s="690" t="s">
        <v>358</v>
      </c>
      <c r="D13" s="393" t="s">
        <v>36</v>
      </c>
      <c r="E13" s="412" t="s">
        <v>264</v>
      </c>
      <c r="F13" s="412" t="s">
        <v>264</v>
      </c>
      <c r="G13" s="412">
        <f>[1]DOM!D70</f>
        <v>193</v>
      </c>
      <c r="H13" s="395">
        <f>[1]DOM!E70/[1]DOM!D70%</f>
        <v>63.212435233160626</v>
      </c>
      <c r="I13" s="412">
        <f>[1]GRD!D70</f>
        <v>217</v>
      </c>
      <c r="J13" s="395">
        <f>[1]GRD!E70/[1]GRD!D70%</f>
        <v>76.036866359447004</v>
      </c>
      <c r="K13" s="412">
        <f>[1]MON!D70</f>
        <v>18</v>
      </c>
      <c r="L13" s="395">
        <f>[1]MON!E70/[1]MON!D70%</f>
        <v>77.777777777777786</v>
      </c>
      <c r="M13" s="412">
        <f>[1]SKN!D70</f>
        <v>136</v>
      </c>
      <c r="N13" s="395">
        <f>[1]SKN!E70/[1]SKN!D70%</f>
        <v>39.705882352941174</v>
      </c>
      <c r="O13" s="412">
        <f>[1]SLU!D70</f>
        <v>362</v>
      </c>
      <c r="P13" s="395">
        <f>[1]SLU!E70/[1]SLU!D70%</f>
        <v>49.723756906077348</v>
      </c>
      <c r="Q13" s="412">
        <f>[1]SVG!D70</f>
        <v>448</v>
      </c>
      <c r="R13" s="395">
        <f>[1]SVG!E70/[1]SVG!D70%</f>
        <v>76.785714285714278</v>
      </c>
      <c r="S13" s="412">
        <f>[1]VI!D70</f>
        <v>27</v>
      </c>
      <c r="T13" s="395">
        <f>[1]VI!E70/[1]VI!D70%</f>
        <v>81.481481481481481</v>
      </c>
      <c r="U13" s="413">
        <f t="shared" si="0"/>
        <v>1401</v>
      </c>
      <c r="V13" s="406">
        <f>([1]DOM!E70+[1]GRD!E70+[1]MON!E70+[1]SKN!E70+[1]SLU!E70+[1]SVG!E70+[1]VI!E70)/U13%</f>
        <v>64.311206281227697</v>
      </c>
    </row>
    <row r="14" spans="2:22">
      <c r="B14" s="690"/>
      <c r="C14" s="690"/>
      <c r="D14" s="393" t="s">
        <v>37</v>
      </c>
      <c r="E14" s="412" t="s">
        <v>264</v>
      </c>
      <c r="F14" s="412" t="s">
        <v>264</v>
      </c>
      <c r="G14" s="412">
        <f>[1]DOM!D71</f>
        <v>270</v>
      </c>
      <c r="H14" s="395">
        <f>[1]DOM!E71/[1]DOM!D71%</f>
        <v>71.851851851851848</v>
      </c>
      <c r="I14" s="412">
        <f>[1]GRD!D71</f>
        <v>416</v>
      </c>
      <c r="J14" s="395">
        <f>[1]GRD!E71/[1]GRD!D71%</f>
        <v>80.528846153846146</v>
      </c>
      <c r="K14" s="412">
        <f>[1]MON!D71</f>
        <v>25</v>
      </c>
      <c r="L14" s="395">
        <f>[1]MON!E71/[1]MON!D71%</f>
        <v>96</v>
      </c>
      <c r="M14" s="412">
        <f>[1]SKN!D71</f>
        <v>210</v>
      </c>
      <c r="N14" s="395">
        <f>[1]SKN!E71/[1]SKN!D71%</f>
        <v>57.142857142857139</v>
      </c>
      <c r="O14" s="412">
        <f>[1]SLU!D71</f>
        <v>472</v>
      </c>
      <c r="P14" s="395">
        <f>[1]SLU!E71/[1]SLU!D71%</f>
        <v>65.677966101694921</v>
      </c>
      <c r="Q14" s="412">
        <f>[1]SVG!D71</f>
        <v>460</v>
      </c>
      <c r="R14" s="395">
        <f>[1]SVG!E71/[1]SVG!D71%</f>
        <v>87.608695652173921</v>
      </c>
      <c r="S14" s="412">
        <f>[1]VI!D71</f>
        <v>40</v>
      </c>
      <c r="T14" s="395">
        <f>[1]VI!E71/[1]VI!D71%</f>
        <v>77.5</v>
      </c>
      <c r="U14" s="413">
        <f t="shared" si="0"/>
        <v>1893</v>
      </c>
      <c r="V14" s="406">
        <f>([1]DOM!E71+[1]GRD!E71+[1]MON!E71+[1]SKN!E71+[1]SLU!E71+[1]SVG!E71+[1]VI!E71)/U14%</f>
        <v>74.854727945060745</v>
      </c>
    </row>
    <row r="15" spans="2:22">
      <c r="B15" s="690"/>
      <c r="C15" s="690"/>
      <c r="D15" s="393" t="s">
        <v>38</v>
      </c>
      <c r="E15" s="412" t="s">
        <v>264</v>
      </c>
      <c r="F15" s="412" t="s">
        <v>264</v>
      </c>
      <c r="G15" s="412">
        <f>[1]DOM!D72</f>
        <v>463</v>
      </c>
      <c r="H15" s="395">
        <f>[1]DOM!E72/[1]DOM!D72%</f>
        <v>68.250539956803451</v>
      </c>
      <c r="I15" s="412">
        <f>[1]GRD!D72</f>
        <v>633</v>
      </c>
      <c r="J15" s="395">
        <f>[1]GRD!E72/[1]GRD!D72%</f>
        <v>78.988941548183249</v>
      </c>
      <c r="K15" s="412">
        <f>[1]MON!D72</f>
        <v>43</v>
      </c>
      <c r="L15" s="395">
        <f>[1]MON!E72/[1]MON!D72%</f>
        <v>88.372093023255815</v>
      </c>
      <c r="M15" s="412">
        <f>[1]SKN!D72</f>
        <v>346</v>
      </c>
      <c r="N15" s="395">
        <f>[1]SKN!E72/[1]SKN!D72%</f>
        <v>50.289017341040463</v>
      </c>
      <c r="O15" s="412">
        <f>[1]SLU!D72</f>
        <v>834</v>
      </c>
      <c r="P15" s="395">
        <f>[1]SLU!E72/[1]SLU!D72%</f>
        <v>58.752997601918466</v>
      </c>
      <c r="Q15" s="412">
        <f>[1]SVG!D72</f>
        <v>908</v>
      </c>
      <c r="R15" s="395">
        <f>[1]SVG!E72/[1]SVG!D72%</f>
        <v>82.268722466960355</v>
      </c>
      <c r="S15" s="412">
        <f>[1]VI!D72</f>
        <v>67</v>
      </c>
      <c r="T15" s="395">
        <f>[1]VI!E72/[1]VI!D72%</f>
        <v>79.104477611940297</v>
      </c>
      <c r="U15" s="413">
        <f t="shared" si="0"/>
        <v>3294</v>
      </c>
      <c r="V15" s="406">
        <f>([1]DOM!E72+[1]GRD!E72+[1]MON!E72+[1]SKN!E72+[1]SLU!E72+[1]SVG!E72+[1]VI!E72)/U15%</f>
        <v>70.370370370370381</v>
      </c>
    </row>
    <row r="16" spans="2:22" ht="15" customHeight="1">
      <c r="B16" s="690"/>
      <c r="C16" s="690" t="s">
        <v>383</v>
      </c>
      <c r="D16" s="393" t="s">
        <v>36</v>
      </c>
      <c r="E16" s="412" t="s">
        <v>264</v>
      </c>
      <c r="F16" s="412" t="s">
        <v>264</v>
      </c>
      <c r="G16" s="412">
        <f>[1]DOM!D73</f>
        <v>98</v>
      </c>
      <c r="H16" s="395">
        <f>[1]DOM!E73/[1]DOM!D73%</f>
        <v>97.959183673469383</v>
      </c>
      <c r="I16" s="412">
        <f>[1]GRD!D73</f>
        <v>233</v>
      </c>
      <c r="J16" s="395">
        <f>[1]GRD!E73/[1]GRD!D73%</f>
        <v>99.570815450643778</v>
      </c>
      <c r="K16" s="412">
        <f>[1]MON!D73</f>
        <v>15</v>
      </c>
      <c r="L16" s="395">
        <f>[1]MON!E73/[1]MON!D73%</f>
        <v>100</v>
      </c>
      <c r="M16" s="412">
        <f>[1]SKN!D73</f>
        <v>220</v>
      </c>
      <c r="N16" s="395">
        <f>[1]SKN!E73/[1]SKN!D73%</f>
        <v>88.636363636363626</v>
      </c>
      <c r="O16" s="412">
        <f>[1]SLU!D73</f>
        <v>278</v>
      </c>
      <c r="P16" s="395">
        <f>[1]SLU!E73/[1]SLU!D73%</f>
        <v>80.575539568345334</v>
      </c>
      <c r="Q16" s="412">
        <f>[1]SVG!D73</f>
        <v>347</v>
      </c>
      <c r="R16" s="395">
        <f>[1]SVG!E73/[1]SVG!D73%</f>
        <v>98.847262247838614</v>
      </c>
      <c r="S16" s="412">
        <f>[1]VI!D73</f>
        <v>19</v>
      </c>
      <c r="T16" s="395">
        <f>[1]VI!E73/[1]VI!D73%</f>
        <v>100</v>
      </c>
      <c r="U16" s="413">
        <f t="shared" si="0"/>
        <v>1210</v>
      </c>
      <c r="V16" s="406">
        <f>([1]DOM!E73+[1]GRD!E73+[1]MON!E73+[1]SKN!E73+[1]SLU!E73+[1]SVG!E73+[1]VI!E73)/U16%</f>
        <v>92.892561983471083</v>
      </c>
    </row>
    <row r="17" spans="2:24">
      <c r="B17" s="690"/>
      <c r="C17" s="690"/>
      <c r="D17" s="393" t="s">
        <v>37</v>
      </c>
      <c r="E17" s="412" t="s">
        <v>264</v>
      </c>
      <c r="F17" s="412" t="s">
        <v>264</v>
      </c>
      <c r="G17" s="412">
        <f>[1]DOM!D74</f>
        <v>116</v>
      </c>
      <c r="H17" s="395">
        <f>[1]DOM!E74/[1]DOM!D74%</f>
        <v>100.86206896551725</v>
      </c>
      <c r="I17" s="412">
        <f>[1]GRD!D74</f>
        <v>135</v>
      </c>
      <c r="J17" s="395">
        <f>[1]GRD!E74/[1]GRD!D74%</f>
        <v>99.259259259259252</v>
      </c>
      <c r="K17" s="412">
        <f>[1]MON!D74</f>
        <v>15</v>
      </c>
      <c r="L17" s="395">
        <f>[1]MON!E74/[1]MON!D74%</f>
        <v>100</v>
      </c>
      <c r="M17" s="412">
        <f>[1]SKN!D74</f>
        <v>155</v>
      </c>
      <c r="N17" s="395">
        <f>[1]SKN!E74/[1]SKN!D74%</f>
        <v>95.483870967741936</v>
      </c>
      <c r="O17" s="412">
        <f>[1]SLU!D74</f>
        <v>115</v>
      </c>
      <c r="P17" s="395">
        <f>[1]SLU!E74/[1]SLU!D74%</f>
        <v>80.869565217391312</v>
      </c>
      <c r="Q17" s="412">
        <f>[1]SVG!D74</f>
        <v>204</v>
      </c>
      <c r="R17" s="395">
        <f>[1]SVG!E74/[1]SVG!D74%</f>
        <v>98.039215686274503</v>
      </c>
      <c r="S17" s="412">
        <f>[1]VI!D74</f>
        <v>16</v>
      </c>
      <c r="T17" s="395">
        <f>[1]VI!E74/[1]VI!D74%</f>
        <v>100</v>
      </c>
      <c r="U17" s="413">
        <f t="shared" si="0"/>
        <v>756</v>
      </c>
      <c r="V17" s="406">
        <f>([1]DOM!E74+[1]GRD!E74+[1]MON!E74+[1]SKN!E74+[1]SLU!E74+[1]SVG!E74+[1]VI!E74)/U17%</f>
        <v>95.634920634920647</v>
      </c>
    </row>
    <row r="18" spans="2:24">
      <c r="B18" s="690"/>
      <c r="C18" s="690"/>
      <c r="D18" s="393" t="s">
        <v>38</v>
      </c>
      <c r="E18" s="412" t="s">
        <v>264</v>
      </c>
      <c r="F18" s="412" t="s">
        <v>264</v>
      </c>
      <c r="G18" s="412">
        <f>[1]DOM!D75</f>
        <v>214</v>
      </c>
      <c r="H18" s="395">
        <f>[1]DOM!E75/[1]DOM!D75%</f>
        <v>99.53271028037382</v>
      </c>
      <c r="I18" s="412">
        <f>[1]GRD!D75</f>
        <v>368</v>
      </c>
      <c r="J18" s="395">
        <f>[1]GRD!E75/[1]GRD!D75%</f>
        <v>99.456521739130437</v>
      </c>
      <c r="K18" s="412">
        <f>[1]MON!D75</f>
        <v>30</v>
      </c>
      <c r="L18" s="395">
        <f>[1]MON!E75/[1]MON!D75%</f>
        <v>100</v>
      </c>
      <c r="M18" s="412">
        <f>[1]SKN!D75</f>
        <v>375</v>
      </c>
      <c r="N18" s="395">
        <f>[1]SKN!E75/[1]SKN!D75%</f>
        <v>91.466666666666669</v>
      </c>
      <c r="O18" s="412">
        <f>[1]SLU!D75</f>
        <v>393</v>
      </c>
      <c r="P18" s="395">
        <f>[1]SLU!E75/[1]SLU!D75%</f>
        <v>80.661577608142494</v>
      </c>
      <c r="Q18" s="412">
        <f>[1]SVG!D75</f>
        <v>551</v>
      </c>
      <c r="R18" s="395">
        <f>[1]SVG!E75/[1]SVG!D75%</f>
        <v>98.548094373865709</v>
      </c>
      <c r="S18" s="412">
        <f>[1]VI!D75</f>
        <v>35</v>
      </c>
      <c r="T18" s="395">
        <f>[1]VI!E75/[1]VI!D75%</f>
        <v>100</v>
      </c>
      <c r="U18" s="413">
        <f t="shared" si="0"/>
        <v>1966</v>
      </c>
      <c r="V18" s="406">
        <f>([1]DOM!E75+[1]GRD!E75+[1]MON!E75+[1]SKN!E75+[1]SLU!E75+[1]SVG!E75+[1]VI!E75)/U18%</f>
        <v>93.947100712105794</v>
      </c>
      <c r="X18" s="414"/>
    </row>
    <row r="19" spans="2:24" ht="15" customHeight="1">
      <c r="B19" s="690"/>
      <c r="C19" s="690" t="s">
        <v>384</v>
      </c>
      <c r="D19" s="393" t="s">
        <v>36</v>
      </c>
      <c r="E19" s="412" t="s">
        <v>264</v>
      </c>
      <c r="F19" s="412" t="s">
        <v>264</v>
      </c>
      <c r="G19" s="412">
        <f>[1]DOM!D76</f>
        <v>0</v>
      </c>
      <c r="H19" s="395" t="s">
        <v>58</v>
      </c>
      <c r="I19" s="412">
        <f>[1]GRD!D76</f>
        <v>5</v>
      </c>
      <c r="J19" s="395">
        <f>[1]GRD!E76/[1]GRD!D76%</f>
        <v>100</v>
      </c>
      <c r="K19" s="412">
        <f>[1]MON!D76</f>
        <v>0</v>
      </c>
      <c r="L19" s="395" t="s">
        <v>58</v>
      </c>
      <c r="M19" s="412">
        <f>[1]SKN!D76</f>
        <v>0</v>
      </c>
      <c r="N19" s="395" t="s">
        <v>58</v>
      </c>
      <c r="O19" s="412">
        <f>[1]SLU!D76</f>
        <v>0</v>
      </c>
      <c r="P19" s="395" t="s">
        <v>58</v>
      </c>
      <c r="Q19" s="412">
        <f>[1]SVG!D76</f>
        <v>15</v>
      </c>
      <c r="R19" s="395">
        <f>[1]SVG!E76/[1]SVG!D76%</f>
        <v>100</v>
      </c>
      <c r="S19" s="412">
        <f>[1]VI!D76</f>
        <v>1</v>
      </c>
      <c r="T19" s="395">
        <f>[1]VI!E76/[1]VI!D76%</f>
        <v>0</v>
      </c>
      <c r="U19" s="413">
        <f t="shared" si="0"/>
        <v>21</v>
      </c>
      <c r="V19" s="406">
        <f>([1]DOM!E76+[1]GRD!E76+[1]MON!E76+[1]SKN!E76+[1]SLU!E76+[1]SVG!E76+[1]VI!E76)/U19%</f>
        <v>95.238095238095241</v>
      </c>
    </row>
    <row r="20" spans="2:24">
      <c r="B20" s="690"/>
      <c r="C20" s="690"/>
      <c r="D20" s="393" t="s">
        <v>37</v>
      </c>
      <c r="E20" s="412" t="s">
        <v>264</v>
      </c>
      <c r="F20" s="412" t="s">
        <v>264</v>
      </c>
      <c r="G20" s="412">
        <f>[1]DOM!D77</f>
        <v>0</v>
      </c>
      <c r="H20" s="395" t="s">
        <v>58</v>
      </c>
      <c r="I20" s="412">
        <f>[1]GRD!D77</f>
        <v>50</v>
      </c>
      <c r="J20" s="395">
        <f>[1]GRD!E77/[1]GRD!D77%</f>
        <v>78</v>
      </c>
      <c r="K20" s="412">
        <f>[1]MON!D77</f>
        <v>0</v>
      </c>
      <c r="L20" s="395" t="s">
        <v>58</v>
      </c>
      <c r="M20" s="412">
        <f>[1]SKN!D77</f>
        <v>0</v>
      </c>
      <c r="N20" s="395" t="s">
        <v>58</v>
      </c>
      <c r="O20" s="412">
        <f>[1]SLU!D77</f>
        <v>0</v>
      </c>
      <c r="P20" s="395" t="s">
        <v>58</v>
      </c>
      <c r="Q20" s="412">
        <f>[1]SVG!D77</f>
        <v>9</v>
      </c>
      <c r="R20" s="395">
        <f>[1]SVG!E77/[1]SVG!D77%</f>
        <v>100</v>
      </c>
      <c r="S20" s="412">
        <f>[1]VI!D77</f>
        <v>2</v>
      </c>
      <c r="T20" s="395">
        <f>[1]VI!E77/[1]VI!D77%</f>
        <v>100</v>
      </c>
      <c r="U20" s="413">
        <f t="shared" si="0"/>
        <v>61</v>
      </c>
      <c r="V20" s="406">
        <f>([1]DOM!E77+[1]GRD!E77+[1]MON!E77+[1]SKN!E77+[1]SLU!E77+[1]SVG!E77+[1]VI!E77)/U20%</f>
        <v>81.967213114754102</v>
      </c>
    </row>
    <row r="21" spans="2:24">
      <c r="B21" s="690"/>
      <c r="C21" s="690"/>
      <c r="D21" s="393" t="s">
        <v>38</v>
      </c>
      <c r="E21" s="412" t="s">
        <v>264</v>
      </c>
      <c r="F21" s="412" t="s">
        <v>264</v>
      </c>
      <c r="G21" s="412">
        <f>[1]DOM!D78</f>
        <v>0</v>
      </c>
      <c r="H21" s="395" t="s">
        <v>58</v>
      </c>
      <c r="I21" s="412">
        <f>[1]GRD!D78</f>
        <v>55</v>
      </c>
      <c r="J21" s="395">
        <f>[1]GRD!E78/[1]GRD!D78%</f>
        <v>80</v>
      </c>
      <c r="K21" s="412">
        <f>[1]MON!D78</f>
        <v>0</v>
      </c>
      <c r="L21" s="395" t="s">
        <v>58</v>
      </c>
      <c r="M21" s="412">
        <f>[1]SKN!D78</f>
        <v>0</v>
      </c>
      <c r="N21" s="395" t="s">
        <v>58</v>
      </c>
      <c r="O21" s="412">
        <f>[1]SLU!D78</f>
        <v>0</v>
      </c>
      <c r="P21" s="395" t="s">
        <v>58</v>
      </c>
      <c r="Q21" s="412">
        <f>[1]SVG!D78</f>
        <v>24</v>
      </c>
      <c r="R21" s="395">
        <f>[1]SVG!E78/[1]SVG!D78%</f>
        <v>100</v>
      </c>
      <c r="S21" s="412">
        <f>[1]VI!D78</f>
        <v>3</v>
      </c>
      <c r="T21" s="395">
        <f>[1]VI!E78/[1]VI!D78%</f>
        <v>66.666666666666671</v>
      </c>
      <c r="U21" s="413">
        <f t="shared" si="0"/>
        <v>82</v>
      </c>
      <c r="V21" s="406">
        <f>([1]DOM!E78+[1]GRD!E78+[1]MON!E78+[1]SKN!E78+[1]SLU!E78+[1]SVG!E78+[1]VI!E78)/U21%</f>
        <v>85.365853658536594</v>
      </c>
    </row>
    <row r="22" spans="2:24">
      <c r="B22" s="690"/>
      <c r="C22" s="690" t="s">
        <v>360</v>
      </c>
      <c r="D22" s="393" t="s">
        <v>36</v>
      </c>
      <c r="E22" s="412" t="s">
        <v>264</v>
      </c>
      <c r="F22" s="412" t="s">
        <v>264</v>
      </c>
      <c r="G22" s="412">
        <f>[1]DOM!D79</f>
        <v>52</v>
      </c>
      <c r="H22" s="395">
        <f>[1]DOM!E79/[1]DOM!D79%</f>
        <v>63.46153846153846</v>
      </c>
      <c r="I22" s="412">
        <f>[1]GRD!D79</f>
        <v>49</v>
      </c>
      <c r="J22" s="395">
        <f>[1]GRD!E79/[1]GRD!D79%</f>
        <v>65.306122448979593</v>
      </c>
      <c r="K22" s="412">
        <f>[1]MON!D79</f>
        <v>2</v>
      </c>
      <c r="L22" s="395">
        <f>[1]MON!E79/[1]MON!D79%</f>
        <v>100</v>
      </c>
      <c r="M22" s="412">
        <f>[1]SKN!D79</f>
        <v>16</v>
      </c>
      <c r="N22" s="418">
        <f>[1]SKN!E79/[1]SKN!D79%</f>
        <v>75</v>
      </c>
      <c r="O22" s="412">
        <f>[1]SLU!D79</f>
        <v>120</v>
      </c>
      <c r="P22" s="395">
        <f>[1]SLU!E79/[1]SLU!D79%</f>
        <v>31.666666666666668</v>
      </c>
      <c r="Q22" s="412">
        <f>[1]SVG!D79</f>
        <v>40</v>
      </c>
      <c r="R22" s="395">
        <f>[1]SVG!E79/[1]SVG!D79%</f>
        <v>57.5</v>
      </c>
      <c r="S22" s="412">
        <f>[1]VI!D79</f>
        <v>0</v>
      </c>
      <c r="T22" s="395" t="s">
        <v>58</v>
      </c>
      <c r="U22" s="413">
        <f>G22+I22+K22+M22+O22+Q22+S22</f>
        <v>279</v>
      </c>
      <c r="V22" s="406">
        <f>([1]DOM!E79+[1]GRD!E79+[1]MON!E79+[1]SKN!E79+[1]SLU!E79+[1]SVG!E79+[1]VI!E79)/U22%</f>
        <v>50.179211469534053</v>
      </c>
    </row>
    <row r="23" spans="2:24">
      <c r="B23" s="690"/>
      <c r="C23" s="690"/>
      <c r="D23" s="393" t="s">
        <v>37</v>
      </c>
      <c r="E23" s="412" t="s">
        <v>264</v>
      </c>
      <c r="F23" s="412" t="s">
        <v>264</v>
      </c>
      <c r="G23" s="412">
        <f>[1]DOM!D80</f>
        <v>122</v>
      </c>
      <c r="H23" s="395">
        <f>[1]DOM!E80/[1]DOM!D80%</f>
        <v>60.655737704918032</v>
      </c>
      <c r="I23" s="412">
        <f>[1]GRD!D80</f>
        <v>154</v>
      </c>
      <c r="J23" s="395">
        <f>[1]GRD!E80/[1]GRD!D80%</f>
        <v>66.233766233766232</v>
      </c>
      <c r="K23" s="412">
        <f>[1]MON!D80</f>
        <v>6</v>
      </c>
      <c r="L23" s="395">
        <f>[1]MON!E80/[1]MON!D80%</f>
        <v>100</v>
      </c>
      <c r="M23" s="412">
        <f>[1]SKN!D80</f>
        <v>37</v>
      </c>
      <c r="N23" s="418">
        <f>[1]SKN!E80/[1]SKN!D80%</f>
        <v>70.270270270270274</v>
      </c>
      <c r="O23" s="412">
        <f>[1]SLU!D80</f>
        <v>248</v>
      </c>
      <c r="P23" s="395">
        <f>[1]SLU!E80/[1]SLU!D80%</f>
        <v>54.435483870967744</v>
      </c>
      <c r="Q23" s="412">
        <f>[1]SVG!D80</f>
        <v>72</v>
      </c>
      <c r="R23" s="395">
        <f>[1]SVG!E80/[1]SVG!D80%</f>
        <v>88.888888888888886</v>
      </c>
      <c r="S23" s="412">
        <f>[1]VI!D80</f>
        <v>0</v>
      </c>
      <c r="T23" s="395" t="s">
        <v>58</v>
      </c>
      <c r="U23" s="413">
        <f t="shared" si="0"/>
        <v>639</v>
      </c>
      <c r="V23" s="406">
        <f>([1]DOM!E80+[1]GRD!E80+[1]MON!E80+[1]SKN!E80+[1]SLU!E80+[1]SVG!E80+[1]VI!E80)/U23%</f>
        <v>63.693270735524258</v>
      </c>
    </row>
    <row r="24" spans="2:24">
      <c r="B24" s="690"/>
      <c r="C24" s="690"/>
      <c r="D24" s="393" t="s">
        <v>38</v>
      </c>
      <c r="E24" s="412" t="s">
        <v>264</v>
      </c>
      <c r="F24" s="412" t="s">
        <v>264</v>
      </c>
      <c r="G24" s="412">
        <f>[1]DOM!D81</f>
        <v>174</v>
      </c>
      <c r="H24" s="395">
        <f>[1]DOM!E81/[1]DOM!D81%</f>
        <v>61.494252873563219</v>
      </c>
      <c r="I24" s="412">
        <f>[1]GRD!D81</f>
        <v>203</v>
      </c>
      <c r="J24" s="395">
        <f>[1]GRD!E81/[1]GRD!D81%</f>
        <v>66.009852216748769</v>
      </c>
      <c r="K24" s="412">
        <f>[1]MON!D81</f>
        <v>8</v>
      </c>
      <c r="L24" s="395">
        <f>[1]MON!E81/[1]MON!D81%</f>
        <v>100</v>
      </c>
      <c r="M24" s="412">
        <f>[1]SKN!D81</f>
        <v>53</v>
      </c>
      <c r="N24" s="418">
        <f>[1]SKN!E81/[1]SKN!D81%</f>
        <v>71.698113207547166</v>
      </c>
      <c r="O24" s="412">
        <f>[1]SLU!D81</f>
        <v>368</v>
      </c>
      <c r="P24" s="395">
        <f>[1]SLU!E81/[1]SLU!D81%</f>
        <v>47.010869565217391</v>
      </c>
      <c r="Q24" s="412">
        <f>[1]SVG!D81</f>
        <v>112</v>
      </c>
      <c r="R24" s="395">
        <f>[1]SVG!E81/[1]SVG!D81%</f>
        <v>77.678571428571416</v>
      </c>
      <c r="S24" s="412">
        <f>[1]VI!D81</f>
        <v>0</v>
      </c>
      <c r="T24" s="395" t="s">
        <v>58</v>
      </c>
      <c r="U24" s="413">
        <f t="shared" si="0"/>
        <v>918</v>
      </c>
      <c r="V24" s="406">
        <f>([1]DOM!E81+[1]GRD!E81+[1]MON!E81+[1]SKN!E81+[1]SLU!E81+[1]SVG!E81+[1]VI!E81)/U24%</f>
        <v>59.586056644880173</v>
      </c>
    </row>
    <row r="25" spans="2:24" ht="15" customHeight="1">
      <c r="B25" s="690"/>
      <c r="C25" s="690" t="s">
        <v>359</v>
      </c>
      <c r="D25" s="393" t="s">
        <v>36</v>
      </c>
      <c r="E25" s="412" t="s">
        <v>264</v>
      </c>
      <c r="F25" s="412" t="s">
        <v>264</v>
      </c>
      <c r="G25" s="412">
        <f>[1]DOM!D82</f>
        <v>27</v>
      </c>
      <c r="H25" s="395">
        <f>[1]DOM!E82/[1]DOM!D82%</f>
        <v>66.666666666666657</v>
      </c>
      <c r="I25" s="412">
        <f>[1]GRD!D82</f>
        <v>78</v>
      </c>
      <c r="J25" s="395">
        <f>[1]GRD!E82/[1]GRD!D82%</f>
        <v>51.282051282051277</v>
      </c>
      <c r="K25" s="412">
        <f>[1]MON!D82</f>
        <v>2</v>
      </c>
      <c r="L25" s="395">
        <f>[1]MON!E82/[1]MON!D82%</f>
        <v>100</v>
      </c>
      <c r="M25" s="412">
        <f>[1]SKN!D82</f>
        <v>56</v>
      </c>
      <c r="N25" s="395">
        <f>[1]SKN!E82/[1]SKN!D82%</f>
        <v>55.357142857142854</v>
      </c>
      <c r="O25" s="412">
        <f>[1]SLU!D82</f>
        <v>145</v>
      </c>
      <c r="P25" s="395">
        <f>[1]SLU!E82/[1]SLU!D82%</f>
        <v>40.689655172413794</v>
      </c>
      <c r="Q25" s="412">
        <f>[1]SVG!D82</f>
        <v>117</v>
      </c>
      <c r="R25" s="395">
        <f>[1]SVG!E82/[1]SVG!D82%</f>
        <v>58.974358974358978</v>
      </c>
      <c r="S25" s="412">
        <f>[1]VI!D82</f>
        <v>5</v>
      </c>
      <c r="T25" s="395">
        <f>[1]VI!E82/[1]VI!D82%</f>
        <v>80</v>
      </c>
      <c r="U25" s="413">
        <f t="shared" si="0"/>
        <v>430</v>
      </c>
      <c r="V25" s="406">
        <f>([1]DOM!E82+[1]GRD!E82+[1]MON!E82+[1]SKN!E82+[1]SLU!E82+[1]SVG!E82+[1]VI!E82)/U25%</f>
        <v>51.860465116279073</v>
      </c>
    </row>
    <row r="26" spans="2:24">
      <c r="B26" s="690"/>
      <c r="C26" s="690"/>
      <c r="D26" s="393" t="s">
        <v>37</v>
      </c>
      <c r="E26" s="412" t="s">
        <v>264</v>
      </c>
      <c r="F26" s="412" t="s">
        <v>264</v>
      </c>
      <c r="G26" s="412">
        <f>[1]DOM!D83</f>
        <v>68</v>
      </c>
      <c r="H26" s="395">
        <f>[1]DOM!E83/[1]DOM!D83%</f>
        <v>66.17647058823529</v>
      </c>
      <c r="I26" s="412">
        <f>[1]GRD!D83</f>
        <v>184</v>
      </c>
      <c r="J26" s="395">
        <f>[1]GRD!E83/[1]GRD!D83%</f>
        <v>58.152173913043477</v>
      </c>
      <c r="K26" s="412">
        <f>[1]MON!D83</f>
        <v>9</v>
      </c>
      <c r="L26" s="395">
        <f>[1]MON!E83/[1]MON!D83%</f>
        <v>100</v>
      </c>
      <c r="M26" s="412">
        <f>[1]SKN!D83</f>
        <v>89</v>
      </c>
      <c r="N26" s="395">
        <f>[1]SKN!E83/[1]SKN!D83%</f>
        <v>67.415730337078656</v>
      </c>
      <c r="O26" s="412">
        <f>[1]SLU!D83</f>
        <v>343</v>
      </c>
      <c r="P26" s="395">
        <f>[1]SLU!E83/[1]SLU!D83%</f>
        <v>56.268221574344018</v>
      </c>
      <c r="Q26" s="412">
        <f>[1]SVG!D83</f>
        <v>176</v>
      </c>
      <c r="R26" s="395">
        <f>[1]SVG!E83/[1]SVG!D83%</f>
        <v>63.636363636363633</v>
      </c>
      <c r="S26" s="412">
        <f>[1]VI!D83</f>
        <v>12</v>
      </c>
      <c r="T26" s="395">
        <f>[1]VI!E83/[1]VI!D83%</f>
        <v>50</v>
      </c>
      <c r="U26" s="413">
        <f t="shared" si="0"/>
        <v>881</v>
      </c>
      <c r="V26" s="406">
        <f>([1]DOM!E83+[1]GRD!E83+[1]MON!E83+[1]SKN!E83+[1]SLU!E83+[1]SVG!E83+[1]VI!E83)/U26%</f>
        <v>60.38592508513053</v>
      </c>
    </row>
    <row r="27" spans="2:24">
      <c r="B27" s="690"/>
      <c r="C27" s="690"/>
      <c r="D27" s="393" t="s">
        <v>38</v>
      </c>
      <c r="E27" s="412" t="s">
        <v>264</v>
      </c>
      <c r="F27" s="412" t="s">
        <v>264</v>
      </c>
      <c r="G27" s="412">
        <f>[1]DOM!D84</f>
        <v>95</v>
      </c>
      <c r="H27" s="395">
        <f>[1]DOM!E84/[1]DOM!D84%</f>
        <v>66.31578947368422</v>
      </c>
      <c r="I27" s="412">
        <f>[1]GRD!D84</f>
        <v>262</v>
      </c>
      <c r="J27" s="395">
        <f>[1]GRD!E84/[1]GRD!D84%</f>
        <v>56.106870229007633</v>
      </c>
      <c r="K27" s="412">
        <f>[1]MON!D84</f>
        <v>11</v>
      </c>
      <c r="L27" s="395">
        <f>[1]MON!E84/[1]MON!D84%</f>
        <v>100</v>
      </c>
      <c r="M27" s="412">
        <f>[1]SKN!D84</f>
        <v>145</v>
      </c>
      <c r="N27" s="395">
        <f>[1]SKN!E84/[1]SKN!D84%</f>
        <v>62.758620689655174</v>
      </c>
      <c r="O27" s="412">
        <f>[1]SLU!D84</f>
        <v>488</v>
      </c>
      <c r="P27" s="395">
        <f>[1]SLU!E84/[1]SLU!D84%</f>
        <v>51.639344262295083</v>
      </c>
      <c r="Q27" s="412">
        <f>[1]SVG!D84</f>
        <v>293</v>
      </c>
      <c r="R27" s="395">
        <f>[1]SVG!E84/[1]SVG!D84%</f>
        <v>61.774744027303754</v>
      </c>
      <c r="S27" s="412">
        <f>[1]VI!D84</f>
        <v>17</v>
      </c>
      <c r="T27" s="395">
        <f>[1]VI!E84/[1]VI!D84%</f>
        <v>58.823529411764703</v>
      </c>
      <c r="U27" s="413">
        <f t="shared" si="0"/>
        <v>1311</v>
      </c>
      <c r="V27" s="406">
        <f>([1]DOM!E84+[1]GRD!E84+[1]MON!E84+[1]SKN!E84+[1]SLU!E84+[1]SVG!E84+[1]VI!E84)/U27%</f>
        <v>57.589626239511823</v>
      </c>
    </row>
  </sheetData>
  <mergeCells count="21">
    <mergeCell ref="C13:C15"/>
    <mergeCell ref="C16:C18"/>
    <mergeCell ref="C19:C21"/>
    <mergeCell ref="C22:C24"/>
    <mergeCell ref="C25:C27"/>
    <mergeCell ref="C10:C12"/>
    <mergeCell ref="B3:V3"/>
    <mergeCell ref="B4:T4"/>
    <mergeCell ref="U4:V5"/>
    <mergeCell ref="B5:B27"/>
    <mergeCell ref="C5:C6"/>
    <mergeCell ref="D5:D6"/>
    <mergeCell ref="E5:F5"/>
    <mergeCell ref="G5:H5"/>
    <mergeCell ref="I5:J5"/>
    <mergeCell ref="K5:L5"/>
    <mergeCell ref="M5:N5"/>
    <mergeCell ref="O5:P5"/>
    <mergeCell ref="Q5:R5"/>
    <mergeCell ref="S5:T5"/>
    <mergeCell ref="C7:C9"/>
  </mergeCells>
  <printOptions horizontalCentered="1"/>
  <pageMargins left="0.23622047244094491" right="0.23622047244094491" top="0.74803149606299213" bottom="0.74803149606299213" header="0.31496062992125984" footer="0.31496062992125984"/>
  <pageSetup paperSize="5" scale="90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28"/>
  <sheetViews>
    <sheetView workbookViewId="0">
      <selection activeCell="D7" sqref="D7"/>
    </sheetView>
  </sheetViews>
  <sheetFormatPr defaultColWidth="9.07421875" defaultRowHeight="14.6"/>
  <cols>
    <col min="1" max="1" width="9.07421875" style="402"/>
    <col min="2" max="2" width="6.53515625" style="402" customWidth="1"/>
    <col min="3" max="3" width="9.07421875" style="402"/>
    <col min="4" max="4" width="6" style="402" customWidth="1"/>
    <col min="5" max="5" width="6.69140625" style="415" customWidth="1"/>
    <col min="6" max="6" width="6.69140625" style="414" customWidth="1"/>
    <col min="7" max="7" width="6.69140625" style="415" customWidth="1"/>
    <col min="8" max="8" width="6.69140625" style="414" customWidth="1"/>
    <col min="9" max="9" width="6.69140625" style="415" customWidth="1"/>
    <col min="10" max="10" width="6.69140625" style="414" customWidth="1"/>
    <col min="11" max="11" width="6.69140625" style="415" customWidth="1"/>
    <col min="12" max="12" width="6.69140625" style="414" customWidth="1"/>
    <col min="13" max="13" width="6.69140625" style="415" customWidth="1"/>
    <col min="14" max="14" width="6.69140625" style="414" customWidth="1"/>
    <col min="15" max="15" width="6.69140625" style="415" customWidth="1"/>
    <col min="16" max="16" width="6.69140625" style="414" customWidth="1"/>
    <col min="17" max="17" width="6.69140625" style="415" customWidth="1"/>
    <col min="18" max="18" width="6.69140625" style="414" customWidth="1"/>
    <col min="19" max="19" width="6.69140625" style="415" customWidth="1"/>
    <col min="20" max="20" width="6.69140625" style="414" customWidth="1"/>
    <col min="21" max="21" width="8.3046875" style="415" customWidth="1"/>
    <col min="22" max="22" width="6.69140625" style="414" customWidth="1"/>
    <col min="23" max="16384" width="9.07421875" style="402"/>
  </cols>
  <sheetData>
    <row r="2" spans="2:33">
      <c r="B2" s="682" t="s">
        <v>385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2"/>
      <c r="V2" s="682"/>
    </row>
    <row r="3" spans="2:33">
      <c r="B3" s="691" t="s">
        <v>386</v>
      </c>
      <c r="C3" s="686" t="s">
        <v>362</v>
      </c>
      <c r="D3" s="692" t="s">
        <v>111</v>
      </c>
      <c r="E3" s="686" t="s">
        <v>6</v>
      </c>
      <c r="F3" s="686"/>
      <c r="G3" s="686" t="s">
        <v>7</v>
      </c>
      <c r="H3" s="686"/>
      <c r="I3" s="686" t="s">
        <v>24</v>
      </c>
      <c r="J3" s="686"/>
      <c r="K3" s="686" t="s">
        <v>9</v>
      </c>
      <c r="L3" s="686"/>
      <c r="M3" s="686" t="s">
        <v>10</v>
      </c>
      <c r="N3" s="686"/>
      <c r="O3" s="686" t="s">
        <v>11</v>
      </c>
      <c r="P3" s="686"/>
      <c r="Q3" s="686" t="s">
        <v>12</v>
      </c>
      <c r="R3" s="686"/>
      <c r="S3" s="686" t="s">
        <v>25</v>
      </c>
      <c r="T3" s="686"/>
      <c r="U3" s="686" t="s">
        <v>13</v>
      </c>
      <c r="V3" s="686"/>
    </row>
    <row r="4" spans="2:33">
      <c r="B4" s="691"/>
      <c r="C4" s="686"/>
      <c r="D4" s="693"/>
      <c r="E4" s="696" t="s">
        <v>350</v>
      </c>
      <c r="F4" s="695" t="s">
        <v>380</v>
      </c>
      <c r="G4" s="696" t="s">
        <v>350</v>
      </c>
      <c r="H4" s="695" t="s">
        <v>380</v>
      </c>
      <c r="I4" s="696" t="s">
        <v>350</v>
      </c>
      <c r="J4" s="695" t="s">
        <v>380</v>
      </c>
      <c r="K4" s="696" t="s">
        <v>350</v>
      </c>
      <c r="L4" s="695" t="s">
        <v>380</v>
      </c>
      <c r="M4" s="696" t="s">
        <v>350</v>
      </c>
      <c r="N4" s="695" t="s">
        <v>380</v>
      </c>
      <c r="O4" s="696" t="s">
        <v>350</v>
      </c>
      <c r="P4" s="695" t="s">
        <v>380</v>
      </c>
      <c r="Q4" s="696" t="s">
        <v>350</v>
      </c>
      <c r="R4" s="695" t="s">
        <v>380</v>
      </c>
      <c r="S4" s="696" t="s">
        <v>350</v>
      </c>
      <c r="T4" s="695" t="s">
        <v>380</v>
      </c>
      <c r="U4" s="697" t="s">
        <v>350</v>
      </c>
      <c r="V4" s="698" t="s">
        <v>380</v>
      </c>
    </row>
    <row r="5" spans="2:33">
      <c r="B5" s="691"/>
      <c r="C5" s="686"/>
      <c r="D5" s="694"/>
      <c r="E5" s="696"/>
      <c r="F5" s="695"/>
      <c r="G5" s="696"/>
      <c r="H5" s="695"/>
      <c r="I5" s="696"/>
      <c r="J5" s="695"/>
      <c r="K5" s="696"/>
      <c r="L5" s="695"/>
      <c r="M5" s="696"/>
      <c r="N5" s="695"/>
      <c r="O5" s="696"/>
      <c r="P5" s="695"/>
      <c r="Q5" s="696"/>
      <c r="R5" s="695"/>
      <c r="S5" s="696"/>
      <c r="T5" s="695"/>
      <c r="U5" s="697"/>
      <c r="V5" s="698"/>
    </row>
    <row r="6" spans="2:33">
      <c r="B6" s="691"/>
      <c r="C6" s="690" t="s">
        <v>387</v>
      </c>
      <c r="D6" s="393" t="s">
        <v>36</v>
      </c>
      <c r="E6" s="412" t="s">
        <v>264</v>
      </c>
      <c r="F6" s="412" t="s">
        <v>264</v>
      </c>
      <c r="G6" s="412">
        <f>[1]DOM!J31</f>
        <v>7</v>
      </c>
      <c r="H6" s="395">
        <f>[1]DOM!K31/[1]DOM!J31%</f>
        <v>85.714285714285708</v>
      </c>
      <c r="I6" s="412">
        <f>[1]GRD!J31</f>
        <v>69</v>
      </c>
      <c r="J6" s="395">
        <f>[1]GRD!K31/[1]GRD!J31%</f>
        <v>66.666666666666671</v>
      </c>
      <c r="K6" s="412">
        <f>[1]MON!J31</f>
        <v>0</v>
      </c>
      <c r="L6" s="395" t="s">
        <v>58</v>
      </c>
      <c r="M6" s="412">
        <f>[1]SKN!J31</f>
        <v>15</v>
      </c>
      <c r="N6" s="395">
        <f>[1]SKN!K31/[1]SKN!J31%</f>
        <v>86.666666666666671</v>
      </c>
      <c r="O6" s="412">
        <f>[1]SLU!J31</f>
        <v>63</v>
      </c>
      <c r="P6" s="395">
        <f>[1]SLU!K31/[1]SLU!J31%</f>
        <v>82.539682539682545</v>
      </c>
      <c r="Q6" s="412">
        <f>[1]SVG!J31</f>
        <v>73</v>
      </c>
      <c r="R6" s="395">
        <f>[1]SVG!K31/[1]SVG!J31%</f>
        <v>90.410958904109592</v>
      </c>
      <c r="S6" s="412">
        <f>[1]VI!J31</f>
        <v>0</v>
      </c>
      <c r="T6" s="395" t="s">
        <v>58</v>
      </c>
      <c r="U6" s="413">
        <f>G6+I6+K6+M6+O6+Q6+S6</f>
        <v>227</v>
      </c>
      <c r="V6" s="406">
        <f>([1]DOM!K31+[1]GRD!K31+[1]MON!K31+[1]SKN!K31+[1]SLU!K31+[1]SVG!K31+[1]VI!K31)/U6%</f>
        <v>80.616740088105729</v>
      </c>
    </row>
    <row r="7" spans="2:33">
      <c r="B7" s="691"/>
      <c r="C7" s="690"/>
      <c r="D7" s="393" t="s">
        <v>37</v>
      </c>
      <c r="E7" s="412" t="s">
        <v>264</v>
      </c>
      <c r="F7" s="412" t="s">
        <v>264</v>
      </c>
      <c r="G7" s="412">
        <f>[1]DOM!J32</f>
        <v>12</v>
      </c>
      <c r="H7" s="395">
        <f>[1]DOM!K32/[1]DOM!J32%</f>
        <v>58.333333333333336</v>
      </c>
      <c r="I7" s="412">
        <f>[1]GRD!J32</f>
        <v>159</v>
      </c>
      <c r="J7" s="395">
        <f>[1]GRD!K32/[1]GRD!J32%</f>
        <v>71.069182389937097</v>
      </c>
      <c r="K7" s="412">
        <f>[1]MON!J32</f>
        <v>0</v>
      </c>
      <c r="L7" s="395" t="s">
        <v>58</v>
      </c>
      <c r="M7" s="412">
        <f>[1]SKN!J32</f>
        <v>12</v>
      </c>
      <c r="N7" s="395">
        <f>[1]SKN!K32/[1]SKN!J32%</f>
        <v>100</v>
      </c>
      <c r="O7" s="412">
        <f>[1]SLU!J32</f>
        <v>45</v>
      </c>
      <c r="P7" s="395">
        <f>[1]SLU!K32/[1]SLU!J32%</f>
        <v>82.222222222222214</v>
      </c>
      <c r="Q7" s="412">
        <f>[1]SVG!J32</f>
        <v>100</v>
      </c>
      <c r="R7" s="395">
        <f>[1]SVG!K32/[1]SVG!J32%</f>
        <v>89</v>
      </c>
      <c r="S7" s="412">
        <f>[1]VI!J32</f>
        <v>0</v>
      </c>
      <c r="T7" s="395" t="s">
        <v>58</v>
      </c>
      <c r="U7" s="413">
        <f t="shared" ref="U7:U23" si="0">G7+I7+K7+M7+O7+Q7+S7</f>
        <v>328</v>
      </c>
      <c r="V7" s="406">
        <f>([1]DOM!K32+[1]GRD!K32+[1]MON!K32+[1]SKN!K32+[1]SLU!K32+[1]SVG!K32+[1]VI!K32)/U7%</f>
        <v>78.658536585365852</v>
      </c>
    </row>
    <row r="8" spans="2:33">
      <c r="B8" s="691"/>
      <c r="C8" s="690"/>
      <c r="D8" s="393" t="s">
        <v>38</v>
      </c>
      <c r="E8" s="412" t="s">
        <v>264</v>
      </c>
      <c r="F8" s="412" t="s">
        <v>264</v>
      </c>
      <c r="G8" s="412">
        <f>[1]DOM!J33</f>
        <v>19</v>
      </c>
      <c r="H8" s="395">
        <f>[1]DOM!K33/[1]DOM!J33%</f>
        <v>68.421052631578945</v>
      </c>
      <c r="I8" s="412">
        <f>[1]GRD!J33</f>
        <v>228</v>
      </c>
      <c r="J8" s="395">
        <f>[1]GRD!K33/[1]GRD!J33%</f>
        <v>69.736842105263165</v>
      </c>
      <c r="K8" s="412">
        <f>[1]MON!J33</f>
        <v>0</v>
      </c>
      <c r="L8" s="395" t="s">
        <v>58</v>
      </c>
      <c r="M8" s="412">
        <f>[1]SKN!J33</f>
        <v>27</v>
      </c>
      <c r="N8" s="395">
        <f>[1]SKN!K33/[1]SKN!J33%</f>
        <v>92.592592592592581</v>
      </c>
      <c r="O8" s="412">
        <f>[1]SLU!J33</f>
        <v>108</v>
      </c>
      <c r="P8" s="395">
        <f>[1]SLU!K33/[1]SLU!J33%</f>
        <v>82.407407407407405</v>
      </c>
      <c r="Q8" s="412">
        <f>[1]SVG!J33</f>
        <v>173</v>
      </c>
      <c r="R8" s="395">
        <f>[1]SVG!K33/[1]SVG!J33%</f>
        <v>89.595375722543352</v>
      </c>
      <c r="S8" s="412">
        <f>[1]VI!J33</f>
        <v>0</v>
      </c>
      <c r="T8" s="395" t="s">
        <v>58</v>
      </c>
      <c r="U8" s="413">
        <f t="shared" si="0"/>
        <v>555</v>
      </c>
      <c r="V8" s="406">
        <f>([1]DOM!K33+[1]GRD!K33+[1]MON!K33+[1]SKN!K33+[1]SLU!K33+[1]SVG!K33+[1]VI!K33)/U8%</f>
        <v>79.459459459459467</v>
      </c>
    </row>
    <row r="9" spans="2:33">
      <c r="B9" s="691"/>
      <c r="C9" s="690" t="s">
        <v>388</v>
      </c>
      <c r="D9" s="393" t="s">
        <v>36</v>
      </c>
      <c r="E9" s="412" t="s">
        <v>264</v>
      </c>
      <c r="F9" s="412" t="s">
        <v>264</v>
      </c>
      <c r="G9" s="412">
        <f>[1]DOM!J34</f>
        <v>50</v>
      </c>
      <c r="H9" s="395">
        <f>[1]DOM!K34/[1]DOM!J34%</f>
        <v>84</v>
      </c>
      <c r="I9" s="412">
        <f>[1]GRD!J34</f>
        <v>104</v>
      </c>
      <c r="J9" s="395">
        <f>[1]GRD!K34/[1]GRD!J34%</f>
        <v>98.07692307692308</v>
      </c>
      <c r="K9" s="412">
        <f>[1]MON!J34</f>
        <v>3</v>
      </c>
      <c r="L9" s="395">
        <f>[1]MON!K34/[1]MON!J34%</f>
        <v>0</v>
      </c>
      <c r="M9" s="412">
        <f>[1]SKN!J34</f>
        <v>177</v>
      </c>
      <c r="N9" s="395">
        <f>[1]SKN!K34/[1]SKN!J34%</f>
        <v>84.180790960451972</v>
      </c>
      <c r="O9" s="412">
        <f>[1]SLU!J34</f>
        <v>139</v>
      </c>
      <c r="P9" s="395">
        <f>[1]SLU!K34/[1]SLU!J34%</f>
        <v>76.258992805755398</v>
      </c>
      <c r="Q9" s="412">
        <f>[1]SVG!J34</f>
        <v>368</v>
      </c>
      <c r="R9" s="395">
        <f>[1]SVG!K34/[1]SVG!J34%</f>
        <v>91.032608695652172</v>
      </c>
      <c r="S9" s="412">
        <f>[1]VI!J34</f>
        <v>42</v>
      </c>
      <c r="T9" s="395">
        <f>[1]VI!K34/[1]VI!J34%</f>
        <v>100</v>
      </c>
      <c r="U9" s="413">
        <f t="shared" si="0"/>
        <v>883</v>
      </c>
      <c r="V9" s="406">
        <f>([1]DOM!K34+[1]GRD!K34+[1]MON!K34+[1]SKN!K34+[1]SLU!K34+[1]SVG!K34+[1]VI!K34)/U9%</f>
        <v>87.882219705549261</v>
      </c>
      <c r="Z9" s="421"/>
      <c r="AA9" s="421"/>
      <c r="AB9" s="421"/>
      <c r="AC9" s="421"/>
      <c r="AD9" s="421"/>
      <c r="AE9" s="421"/>
      <c r="AF9" s="421"/>
      <c r="AG9" s="421"/>
    </row>
    <row r="10" spans="2:33">
      <c r="B10" s="691"/>
      <c r="C10" s="690"/>
      <c r="D10" s="393" t="s">
        <v>37</v>
      </c>
      <c r="E10" s="412" t="s">
        <v>264</v>
      </c>
      <c r="F10" s="412" t="s">
        <v>264</v>
      </c>
      <c r="G10" s="412">
        <f>[1]DOM!J35</f>
        <v>173</v>
      </c>
      <c r="H10" s="395">
        <f>[1]DOM!K35/[1]DOM!J35%</f>
        <v>82.080924855491332</v>
      </c>
      <c r="I10" s="412">
        <f>[1]GRD!J35</f>
        <v>189</v>
      </c>
      <c r="J10" s="395">
        <f>[1]GRD!K35/[1]GRD!J35%</f>
        <v>99.470899470899482</v>
      </c>
      <c r="K10" s="412">
        <f>[1]MON!J35</f>
        <v>4</v>
      </c>
      <c r="L10" s="395">
        <f>[1]MON!K35/[1]MON!J35%</f>
        <v>75</v>
      </c>
      <c r="M10" s="412">
        <f>[1]SKN!J35</f>
        <v>199</v>
      </c>
      <c r="N10" s="395">
        <f>[1]SKN!K35/[1]SKN!J35%</f>
        <v>91.959798994974875</v>
      </c>
      <c r="O10" s="412">
        <f>[1]SLU!J35</f>
        <v>254</v>
      </c>
      <c r="P10" s="395">
        <f>[1]SLU!K35/[1]SLU!J35%</f>
        <v>89.763779527559052</v>
      </c>
      <c r="Q10" s="412">
        <f>[1]SVG!J35</f>
        <v>361</v>
      </c>
      <c r="R10" s="395">
        <f>[1]SVG!K35/[1]SVG!J35%</f>
        <v>94.45983379501385</v>
      </c>
      <c r="S10" s="412">
        <f>[1]VI!J35</f>
        <v>69</v>
      </c>
      <c r="T10" s="395">
        <f>[1]VI!K35/[1]VI!J35%</f>
        <v>100.00000000000001</v>
      </c>
      <c r="U10" s="413">
        <f t="shared" si="0"/>
        <v>1249</v>
      </c>
      <c r="V10" s="406">
        <f>([1]DOM!K35+[1]GRD!K35+[1]MON!K35+[1]SKN!K35+[1]SLU!K35+[1]SVG!K35+[1]VI!K35)/U10%</f>
        <v>92.39391513210569</v>
      </c>
    </row>
    <row r="11" spans="2:33">
      <c r="B11" s="691"/>
      <c r="C11" s="690"/>
      <c r="D11" s="393" t="s">
        <v>38</v>
      </c>
      <c r="E11" s="412" t="s">
        <v>264</v>
      </c>
      <c r="F11" s="412" t="s">
        <v>264</v>
      </c>
      <c r="G11" s="412">
        <f>[1]DOM!J36</f>
        <v>223</v>
      </c>
      <c r="H11" s="395">
        <f>[1]DOM!K36/[1]DOM!J36%</f>
        <v>82.511210762331842</v>
      </c>
      <c r="I11" s="412">
        <f>[1]GRD!J36</f>
        <v>293</v>
      </c>
      <c r="J11" s="395">
        <f>[1]GRD!K36/[1]GRD!J36%</f>
        <v>98.976109215017061</v>
      </c>
      <c r="K11" s="412">
        <f>[1]MON!J36</f>
        <v>7</v>
      </c>
      <c r="L11" s="395">
        <f>[1]MON!K36/[1]MON!J36%</f>
        <v>42.857142857142854</v>
      </c>
      <c r="M11" s="412">
        <f>[1]SKN!J36</f>
        <v>376</v>
      </c>
      <c r="N11" s="395">
        <f>[1]SKN!K36/[1]SKN!J36%</f>
        <v>88.297872340425542</v>
      </c>
      <c r="O11" s="412">
        <f>[1]SLU!J36</f>
        <v>393</v>
      </c>
      <c r="P11" s="395">
        <f>[1]SLU!K36/[1]SLU!J36%</f>
        <v>84.987277353689564</v>
      </c>
      <c r="Q11" s="412">
        <f>[1]SVG!J36</f>
        <v>729</v>
      </c>
      <c r="R11" s="395">
        <f>[1]SVG!K36/[1]SVG!J36%</f>
        <v>92.729766803840874</v>
      </c>
      <c r="S11" s="412">
        <f>[1]VI!J36</f>
        <v>111</v>
      </c>
      <c r="T11" s="395">
        <f>[1]VI!K36/[1]VI!J36%</f>
        <v>99.999999999999986</v>
      </c>
      <c r="U11" s="413">
        <f t="shared" si="0"/>
        <v>2132</v>
      </c>
      <c r="V11" s="406">
        <f>([1]DOM!K36+[1]GRD!K36+[1]MON!K36+[1]SKN!K36+[1]SLU!K36+[1]SVG!K36+[1]VI!K36)/U11%</f>
        <v>90.525328330206378</v>
      </c>
    </row>
    <row r="12" spans="2:33" ht="17.25" customHeight="1">
      <c r="B12" s="691"/>
      <c r="C12" s="690" t="s">
        <v>389</v>
      </c>
      <c r="D12" s="393" t="s">
        <v>36</v>
      </c>
      <c r="E12" s="412" t="s">
        <v>264</v>
      </c>
      <c r="F12" s="412" t="s">
        <v>264</v>
      </c>
      <c r="G12" s="412">
        <f>[1]DOM!J37</f>
        <v>89</v>
      </c>
      <c r="H12" s="395">
        <f>[1]DOM!K37/[1]DOM!J37%</f>
        <v>84.269662921348313</v>
      </c>
      <c r="I12" s="412">
        <f>[1]GRD!J37</f>
        <v>241</v>
      </c>
      <c r="J12" s="395">
        <f>[1]GRD!K37/[1]GRD!J37%</f>
        <v>82.572614107883808</v>
      </c>
      <c r="K12" s="412">
        <f>[1]MON!J37</f>
        <v>7</v>
      </c>
      <c r="L12" s="395">
        <f>[1]MON!K37/[1]MON!J37%</f>
        <v>99.999999999999986</v>
      </c>
      <c r="M12" s="412">
        <f>[1]SKN!J37</f>
        <v>105</v>
      </c>
      <c r="N12" s="395">
        <f>[1]SKN!K37/[1]SKN!J37%</f>
        <v>96.19047619047619</v>
      </c>
      <c r="O12" s="412">
        <f>[1]SLU!J37</f>
        <v>248</v>
      </c>
      <c r="P12" s="395">
        <f>[1]SLU!K37/[1]SLU!J37%</f>
        <v>78.629032258064512</v>
      </c>
      <c r="Q12" s="412">
        <f>[1]SVG!J37</f>
        <v>237</v>
      </c>
      <c r="R12" s="395">
        <f>[1]SVG!K37/[1]SVG!J37%</f>
        <v>98.734177215189874</v>
      </c>
      <c r="S12" s="412">
        <f>[1]VI!J37</f>
        <v>22</v>
      </c>
      <c r="T12" s="395">
        <f>[1]VI!K37/[1]VI!J37%</f>
        <v>100</v>
      </c>
      <c r="U12" s="413">
        <f t="shared" si="0"/>
        <v>949</v>
      </c>
      <c r="V12" s="406">
        <f>([1]DOM!K37+[1]GRD!K37+[1]MON!K37+[1]SKN!K37+[1]SLU!K37+[1]SVG!K37+[1]VI!K37)/U12%</f>
        <v>87.776606954689143</v>
      </c>
    </row>
    <row r="13" spans="2:33">
      <c r="B13" s="691"/>
      <c r="C13" s="690"/>
      <c r="D13" s="393" t="s">
        <v>37</v>
      </c>
      <c r="E13" s="412" t="s">
        <v>264</v>
      </c>
      <c r="F13" s="412" t="s">
        <v>264</v>
      </c>
      <c r="G13" s="412">
        <f>[1]DOM!J38</f>
        <v>91</v>
      </c>
      <c r="H13" s="395">
        <f>[1]DOM!K38/[1]DOM!J38%</f>
        <v>92.307692307692307</v>
      </c>
      <c r="I13" s="412">
        <f>[1]GRD!J38</f>
        <v>249</v>
      </c>
      <c r="J13" s="395">
        <f>[1]GRD!K38/[1]GRD!J38%</f>
        <v>93.172690763052202</v>
      </c>
      <c r="K13" s="412">
        <f>[1]MON!J38</f>
        <v>10</v>
      </c>
      <c r="L13" s="395">
        <f>[1]MON!K38/[1]MON!J38%</f>
        <v>100</v>
      </c>
      <c r="M13" s="412">
        <f>[1]SKN!J38</f>
        <v>106</v>
      </c>
      <c r="N13" s="395">
        <f>[1]SKN!K38/[1]SKN!J38%</f>
        <v>98.113207547169807</v>
      </c>
      <c r="O13" s="412">
        <f>[1]SLU!J38</f>
        <v>154</v>
      </c>
      <c r="P13" s="395">
        <f>[1]SLU!K38/[1]SLU!J38%</f>
        <v>81.818181818181813</v>
      </c>
      <c r="Q13" s="412">
        <f>[1]SVG!J38</f>
        <v>298</v>
      </c>
      <c r="R13" s="395">
        <f>[1]SVG!K38/[1]SVG!J38%</f>
        <v>97.651006711409394</v>
      </c>
      <c r="S13" s="412">
        <f>[1]VI!J38</f>
        <v>17</v>
      </c>
      <c r="T13" s="395">
        <f>[1]VI!K38/[1]VI!J38%</f>
        <v>88.235294117647058</v>
      </c>
      <c r="U13" s="413">
        <f t="shared" si="0"/>
        <v>925</v>
      </c>
      <c r="V13" s="406">
        <f>([1]DOM!K38+[1]GRD!K38+[1]MON!K38+[1]SKN!K38+[1]SLU!K38+[1]SVG!K38+[1]VI!K38)/U13%</f>
        <v>93.189189189189193</v>
      </c>
    </row>
    <row r="14" spans="2:33" ht="19.5" customHeight="1">
      <c r="B14" s="691"/>
      <c r="C14" s="690"/>
      <c r="D14" s="393" t="s">
        <v>38</v>
      </c>
      <c r="E14" s="412" t="s">
        <v>264</v>
      </c>
      <c r="F14" s="412" t="s">
        <v>264</v>
      </c>
      <c r="G14" s="412">
        <f>[1]DOM!J39</f>
        <v>180</v>
      </c>
      <c r="H14" s="395">
        <f>[1]DOM!K39/[1]DOM!J39%</f>
        <v>88.333333333333329</v>
      </c>
      <c r="I14" s="412">
        <f>[1]GRD!J39</f>
        <v>490</v>
      </c>
      <c r="J14" s="395">
        <f>[1]GRD!K39/[1]GRD!J39%</f>
        <v>87.959183673469383</v>
      </c>
      <c r="K14" s="412">
        <f>[1]MON!J39</f>
        <v>17</v>
      </c>
      <c r="L14" s="395">
        <f>[1]MON!K39/[1]MON!J39%</f>
        <v>99.999999999999986</v>
      </c>
      <c r="M14" s="412">
        <f>[1]SKN!J39</f>
        <v>211</v>
      </c>
      <c r="N14" s="395">
        <f>[1]SKN!K39/[1]SKN!J39%</f>
        <v>97.156398104265406</v>
      </c>
      <c r="O14" s="412">
        <f>[1]SLU!J39</f>
        <v>402</v>
      </c>
      <c r="P14" s="395">
        <f>[1]SLU!K39/[1]SLU!J39%</f>
        <v>79.850746268656721</v>
      </c>
      <c r="Q14" s="412">
        <f>[1]SVG!J39</f>
        <v>535</v>
      </c>
      <c r="R14" s="395">
        <f>[1]SVG!K39/[1]SVG!J39%</f>
        <v>98.130841121495337</v>
      </c>
      <c r="S14" s="412">
        <f>[1]VI!J39</f>
        <v>39</v>
      </c>
      <c r="T14" s="395">
        <f>[1]VI!K39/[1]VI!J39%</f>
        <v>94.871794871794862</v>
      </c>
      <c r="U14" s="413">
        <f t="shared" si="0"/>
        <v>1874</v>
      </c>
      <c r="V14" s="406">
        <f>([1]DOM!K39+[1]GRD!K39+[1]MON!K39+[1]SKN!K39+[1]SLU!K39+[1]SVG!K39+[1]VI!K39)/U14%</f>
        <v>90.448239060832449</v>
      </c>
    </row>
    <row r="15" spans="2:33">
      <c r="B15" s="691"/>
      <c r="C15" s="690" t="s">
        <v>390</v>
      </c>
      <c r="D15" s="393" t="s">
        <v>36</v>
      </c>
      <c r="E15" s="412" t="s">
        <v>264</v>
      </c>
      <c r="F15" s="412" t="s">
        <v>264</v>
      </c>
      <c r="G15" s="412">
        <f>[1]DOM!J40</f>
        <v>30</v>
      </c>
      <c r="H15" s="395">
        <f>[1]DOM!K40/[1]DOM!J40%</f>
        <v>96.666666666666671</v>
      </c>
      <c r="I15" s="412">
        <f>[1]GRD!J40</f>
        <v>81</v>
      </c>
      <c r="J15" s="395">
        <f>[1]GRD!K40/[1]GRD!J40%</f>
        <v>85.185185185185176</v>
      </c>
      <c r="K15" s="412">
        <f>[1]MON!J40</f>
        <v>6</v>
      </c>
      <c r="L15" s="395">
        <f>[1]MON!K40/[1]MON!J40%</f>
        <v>100</v>
      </c>
      <c r="M15" s="412">
        <f>[1]SKN!J40</f>
        <v>58</v>
      </c>
      <c r="N15" s="395">
        <f>[1]SKN!K40/[1]SKN!J40%</f>
        <v>81.034482758620697</v>
      </c>
      <c r="O15" s="412">
        <f>[1]SLU!J40</f>
        <v>125</v>
      </c>
      <c r="P15" s="395">
        <f>[1]SLU!K40/[1]SLU!J40%</f>
        <v>66.400000000000006</v>
      </c>
      <c r="Q15" s="412">
        <f>[1]SVG!J40</f>
        <v>119</v>
      </c>
      <c r="R15" s="395">
        <f>[1]SVG!K40/[1]SVG!J40%</f>
        <v>92.436974789915965</v>
      </c>
      <c r="S15" s="412">
        <f>[1]VI!J40</f>
        <v>6</v>
      </c>
      <c r="T15" s="395">
        <f>[1]VI!K40/[1]VI!J40%</f>
        <v>100</v>
      </c>
      <c r="U15" s="413">
        <f t="shared" si="0"/>
        <v>425</v>
      </c>
      <c r="V15" s="406">
        <f>([1]DOM!K40+[1]GRD!K40+[1]MON!K40+[1]SKN!K40+[1]SLU!K40+[1]SVG!K40+[1]VI!K40)/U15%</f>
        <v>82.352941176470594</v>
      </c>
    </row>
    <row r="16" spans="2:33">
      <c r="B16" s="691"/>
      <c r="C16" s="690"/>
      <c r="D16" s="393" t="s">
        <v>37</v>
      </c>
      <c r="E16" s="412" t="s">
        <v>264</v>
      </c>
      <c r="F16" s="412" t="s">
        <v>264</v>
      </c>
      <c r="G16" s="412">
        <f>[1]DOM!J41</f>
        <v>87</v>
      </c>
      <c r="H16" s="395">
        <f>[1]DOM!K41/[1]DOM!J41%</f>
        <v>96.551724137931032</v>
      </c>
      <c r="I16" s="412">
        <f>[1]GRD!J41</f>
        <v>217</v>
      </c>
      <c r="J16" s="395">
        <f>[1]GRD!K41/[1]GRD!J41%</f>
        <v>95.391705069124427</v>
      </c>
      <c r="K16" s="412">
        <f>[1]MON!J41</f>
        <v>12</v>
      </c>
      <c r="L16" s="395">
        <f>[1]MON!K41/[1]MON!J41%</f>
        <v>100</v>
      </c>
      <c r="M16" s="412">
        <f>[1]SKN!J41</f>
        <v>132</v>
      </c>
      <c r="N16" s="395">
        <f>[1]SKN!K41/[1]SKN!J41%</f>
        <v>85.606060606060609</v>
      </c>
      <c r="O16" s="412">
        <f>[1]SLU!J41</f>
        <v>252</v>
      </c>
      <c r="P16" s="395">
        <f>[1]SLU!K41/[1]SLU!J41%</f>
        <v>78.174603174603178</v>
      </c>
      <c r="Q16" s="412">
        <f>[1]SVG!J41</f>
        <v>220</v>
      </c>
      <c r="R16" s="395">
        <f>[1]SVG!K41/[1]SVG!J41%</f>
        <v>94.999999999999986</v>
      </c>
      <c r="S16" s="412">
        <f>[1]VI!J41</f>
        <v>19</v>
      </c>
      <c r="T16" s="395">
        <f>[1]VI!K41/[1]VI!J41%</f>
        <v>89.473684210526315</v>
      </c>
      <c r="U16" s="413">
        <f t="shared" si="0"/>
        <v>939</v>
      </c>
      <c r="V16" s="406">
        <f>([1]DOM!K41+[1]GRD!K41+[1]MON!K41+[1]SKN!K41+[1]SLU!K41+[1]SVG!K41+[1]VI!K41)/U16%</f>
        <v>89.350372736954199</v>
      </c>
    </row>
    <row r="17" spans="2:25">
      <c r="B17" s="691"/>
      <c r="C17" s="690"/>
      <c r="D17" s="393" t="s">
        <v>38</v>
      </c>
      <c r="E17" s="412" t="s">
        <v>264</v>
      </c>
      <c r="F17" s="412" t="s">
        <v>264</v>
      </c>
      <c r="G17" s="412">
        <f>[1]DOM!J42</f>
        <v>117</v>
      </c>
      <c r="H17" s="395">
        <f>[1]DOM!K42/[1]DOM!J42%</f>
        <v>96.581196581196593</v>
      </c>
      <c r="I17" s="412">
        <f>[1]GRD!J42</f>
        <v>298</v>
      </c>
      <c r="J17" s="395">
        <f>[1]GRD!K42/[1]GRD!J42%</f>
        <v>92.617449664429529</v>
      </c>
      <c r="K17" s="412">
        <f>[1]MON!J42</f>
        <v>18</v>
      </c>
      <c r="L17" s="395">
        <f>[1]MON!K42/[1]MON!J42%</f>
        <v>100</v>
      </c>
      <c r="M17" s="412">
        <f>[1]SKN!J42</f>
        <v>190</v>
      </c>
      <c r="N17" s="395">
        <f>[1]SKN!K42/[1]SKN!J42%</f>
        <v>84.21052631578948</v>
      </c>
      <c r="O17" s="412">
        <f>[1]SLU!J42</f>
        <v>377</v>
      </c>
      <c r="P17" s="395">
        <f>[1]SLU!K42/[1]SLU!J42%</f>
        <v>74.270557029177724</v>
      </c>
      <c r="Q17" s="412">
        <f>[1]SVG!J42</f>
        <v>339</v>
      </c>
      <c r="R17" s="395">
        <f>[1]SVG!K42/[1]SVG!J42%</f>
        <v>94.100294985250727</v>
      </c>
      <c r="S17" s="412">
        <f>[1]VI!J42</f>
        <v>25</v>
      </c>
      <c r="T17" s="395">
        <f>[1]VI!K42/[1]VI!J42%</f>
        <v>92</v>
      </c>
      <c r="U17" s="413">
        <f t="shared" si="0"/>
        <v>1364</v>
      </c>
      <c r="V17" s="406">
        <f>([1]DOM!K42+[1]GRD!K42+[1]MON!K42+[1]SKN!K42+[1]SLU!K42+[1]SVG!K42+[1]VI!K42)/U17%</f>
        <v>87.170087976539591</v>
      </c>
    </row>
    <row r="18" spans="2:25">
      <c r="B18" s="691"/>
      <c r="C18" s="690" t="s">
        <v>391</v>
      </c>
      <c r="D18" s="393" t="s">
        <v>36</v>
      </c>
      <c r="E18" s="412" t="s">
        <v>264</v>
      </c>
      <c r="F18" s="412" t="s">
        <v>264</v>
      </c>
      <c r="G18" s="412">
        <f>[1]DOM!J43</f>
        <v>47</v>
      </c>
      <c r="H18" s="395">
        <f>[1]DOM!K43/[1]DOM!J43%</f>
        <v>89.361702127659584</v>
      </c>
      <c r="I18" s="412">
        <f>[1]GRD!J43</f>
        <v>91</v>
      </c>
      <c r="J18" s="395">
        <f>[1]GRD!K43/[1]GRD!J43%</f>
        <v>89.010989010989007</v>
      </c>
      <c r="K18" s="412">
        <f>[1]MON!J43</f>
        <v>0</v>
      </c>
      <c r="L18" s="395" t="s">
        <v>58</v>
      </c>
      <c r="M18" s="412">
        <f>[1]SKN!J43</f>
        <v>51</v>
      </c>
      <c r="N18" s="395">
        <f>[1]SKN!K43/[1]SKN!J43%</f>
        <v>84.313725490196077</v>
      </c>
      <c r="O18" s="412">
        <f>[1]SLU!J43</f>
        <v>136</v>
      </c>
      <c r="P18" s="395">
        <f>[1]SLU!K43/[1]SLU!J43%</f>
        <v>69.85294117647058</v>
      </c>
      <c r="Q18" s="412">
        <f>[1]SVG!J43</f>
        <v>148</v>
      </c>
      <c r="R18" s="395">
        <f>[1]SVG!K43/[1]SVG!J43%</f>
        <v>93.918918918918919</v>
      </c>
      <c r="S18" s="412">
        <f>[1]VI!J43</f>
        <v>7</v>
      </c>
      <c r="T18" s="395">
        <f>[1]VI!K43/[1]VI!J43%</f>
        <v>99.999999999999986</v>
      </c>
      <c r="U18" s="413">
        <f t="shared" si="0"/>
        <v>480</v>
      </c>
      <c r="V18" s="406">
        <f>([1]DOM!K43+[1]GRD!K43+[1]MON!K43+[1]SKN!K43+[1]SLU!K43+[1]SVG!K43+[1]VI!K43)/U18%</f>
        <v>84.791666666666671</v>
      </c>
    </row>
    <row r="19" spans="2:25">
      <c r="B19" s="691"/>
      <c r="C19" s="690"/>
      <c r="D19" s="393" t="s">
        <v>37</v>
      </c>
      <c r="E19" s="412" t="s">
        <v>264</v>
      </c>
      <c r="F19" s="412" t="s">
        <v>264</v>
      </c>
      <c r="G19" s="412">
        <f>[1]DOM!J44</f>
        <v>107</v>
      </c>
      <c r="H19" s="395">
        <f>[1]DOM!K44/[1]DOM!J44%</f>
        <v>74.766355140186917</v>
      </c>
      <c r="I19" s="412">
        <f>[1]GRD!J44</f>
        <v>145</v>
      </c>
      <c r="J19" s="395">
        <f>[1]GRD!K44/[1]GRD!J44%</f>
        <v>84.827586206896555</v>
      </c>
      <c r="K19" s="412">
        <f>[1]MON!J44</f>
        <v>0</v>
      </c>
      <c r="L19" s="395" t="s">
        <v>58</v>
      </c>
      <c r="M19" s="412">
        <f>[1]SKN!J44</f>
        <v>97</v>
      </c>
      <c r="N19" s="395">
        <f>[1]SKN!K44/[1]SKN!J44%</f>
        <v>80.412371134020617</v>
      </c>
      <c r="O19" s="412">
        <f>[1]SLU!J44</f>
        <v>219</v>
      </c>
      <c r="P19" s="395">
        <f>[1]SLU!K44/[1]SLU!J44%</f>
        <v>73.515981735159812</v>
      </c>
      <c r="Q19" s="412">
        <f>[1]SVG!J44</f>
        <v>210</v>
      </c>
      <c r="R19" s="395">
        <f>[1]SVG!K44/[1]SVG!J44%</f>
        <v>94.285714285714278</v>
      </c>
      <c r="S19" s="412">
        <f>[1]VI!J44</f>
        <v>10</v>
      </c>
      <c r="T19" s="395">
        <f>[1]VI!K44/[1]VI!J44%</f>
        <v>90</v>
      </c>
      <c r="U19" s="413">
        <f t="shared" si="0"/>
        <v>788</v>
      </c>
      <c r="V19" s="406">
        <f>([1]DOM!K44+[1]GRD!K44+[1]MON!K44+[1]SKN!K44+[1]SLU!K44+[1]SVG!K44+[1]VI!K44)/U19%</f>
        <v>82.360406091370564</v>
      </c>
    </row>
    <row r="20" spans="2:25">
      <c r="B20" s="691"/>
      <c r="C20" s="690"/>
      <c r="D20" s="393" t="s">
        <v>38</v>
      </c>
      <c r="E20" s="412" t="s">
        <v>264</v>
      </c>
      <c r="F20" s="412" t="s">
        <v>264</v>
      </c>
      <c r="G20" s="412">
        <f>[1]DOM!J45</f>
        <v>154</v>
      </c>
      <c r="H20" s="395">
        <f>[1]DOM!K45/[1]DOM!J45%</f>
        <v>79.220779220779221</v>
      </c>
      <c r="I20" s="412">
        <f>[1]GRD!J45</f>
        <v>236</v>
      </c>
      <c r="J20" s="395">
        <f>[1]GRD!K45/[1]GRD!J45%</f>
        <v>86.440677966101703</v>
      </c>
      <c r="K20" s="412">
        <f>[1]MON!J45</f>
        <v>0</v>
      </c>
      <c r="L20" s="395" t="s">
        <v>58</v>
      </c>
      <c r="M20" s="412">
        <f>[1]SKN!J45</f>
        <v>148</v>
      </c>
      <c r="N20" s="395">
        <f>[1]SKN!K45/[1]SKN!J45%</f>
        <v>81.756756756756758</v>
      </c>
      <c r="O20" s="412">
        <f>[1]SLU!J45</f>
        <v>355</v>
      </c>
      <c r="P20" s="395">
        <f>[1]SLU!K45/[1]SLU!J45%</f>
        <v>72.112676056338032</v>
      </c>
      <c r="Q20" s="412">
        <f>[1]SVG!J45</f>
        <v>358</v>
      </c>
      <c r="R20" s="395">
        <f>[1]SVG!K45/[1]SVG!J45%</f>
        <v>94.134078212290504</v>
      </c>
      <c r="S20" s="412">
        <f>[1]VI!J45</f>
        <v>17</v>
      </c>
      <c r="T20" s="395">
        <f>[1]VI!K45/[1]VI!J45%</f>
        <v>94.117647058823522</v>
      </c>
      <c r="U20" s="413">
        <f t="shared" si="0"/>
        <v>1268</v>
      </c>
      <c r="V20" s="406">
        <f>([1]DOM!K45+[1]GRD!K45+[1]MON!K45+[1]SKN!K45+[1]SLU!K45+[1]SVG!K45+[1]VI!K45)/U20%</f>
        <v>83.280757097791806</v>
      </c>
    </row>
    <row r="21" spans="2:25">
      <c r="B21" s="691"/>
      <c r="C21" s="690" t="s">
        <v>392</v>
      </c>
      <c r="D21" s="393" t="s">
        <v>36</v>
      </c>
      <c r="E21" s="412" t="s">
        <v>264</v>
      </c>
      <c r="F21" s="412" t="s">
        <v>264</v>
      </c>
      <c r="G21" s="412">
        <f>[1]DOM!J46</f>
        <v>119</v>
      </c>
      <c r="H21" s="395">
        <f>[1]DOM!K46/[1]DOM!J46%</f>
        <v>92.436974789915965</v>
      </c>
      <c r="I21" s="412">
        <f>[1]GRD!J46</f>
        <v>217</v>
      </c>
      <c r="J21" s="395">
        <f>[1]GRD!K46/[1]GRD!J46%</f>
        <v>96.774193548387103</v>
      </c>
      <c r="K21" s="412">
        <f>[1]MON!J46</f>
        <v>0</v>
      </c>
      <c r="L21" s="395" t="s">
        <v>58</v>
      </c>
      <c r="M21" s="412">
        <f>[1]SKN!J46</f>
        <v>79</v>
      </c>
      <c r="N21" s="395">
        <f>[1]SKN!K46/[1]SKN!J46%</f>
        <v>98.734177215189874</v>
      </c>
      <c r="O21" s="412">
        <f>[1]SLU!J46</f>
        <v>354</v>
      </c>
      <c r="P21" s="395">
        <f>[1]SLU!K46/[1]SLU!J46%</f>
        <v>72.598870056497177</v>
      </c>
      <c r="Q21" s="412">
        <f>[1]SVG!J46</f>
        <v>293</v>
      </c>
      <c r="R21" s="395">
        <f>[1]SVG!K46/[1]SVG!J46%</f>
        <v>95.904436860068259</v>
      </c>
      <c r="S21" s="412">
        <f>[1]VI!J46</f>
        <v>26</v>
      </c>
      <c r="T21" s="395">
        <f>[1]VI!K46/[1]VI!J46%</f>
        <v>84.615384615384613</v>
      </c>
      <c r="U21" s="413">
        <f t="shared" si="0"/>
        <v>1088</v>
      </c>
      <c r="V21" s="406">
        <f>([1]DOM!K46+[1]GRD!K46+[1]MON!K46+[1]SKN!K46+[1]SLU!K46+[1]SVG!K46+[1]VI!K46)/U21%</f>
        <v>88.05147058823529</v>
      </c>
    </row>
    <row r="22" spans="2:25">
      <c r="B22" s="691"/>
      <c r="C22" s="690"/>
      <c r="D22" s="393" t="s">
        <v>37</v>
      </c>
      <c r="E22" s="412" t="s">
        <v>264</v>
      </c>
      <c r="F22" s="412" t="s">
        <v>264</v>
      </c>
      <c r="G22" s="412">
        <f>[1]DOM!J47</f>
        <v>246</v>
      </c>
      <c r="H22" s="395">
        <f>[1]DOM!K47/[1]DOM!J47%</f>
        <v>91.869918699186996</v>
      </c>
      <c r="I22" s="412">
        <f>[1]GRD!J47</f>
        <v>369</v>
      </c>
      <c r="J22" s="395">
        <f>[1]GRD!K47/[1]GRD!J47%</f>
        <v>94.850948509485093</v>
      </c>
      <c r="K22" s="412">
        <f>[1]MON!J47</f>
        <v>0</v>
      </c>
      <c r="L22" s="395" t="s">
        <v>58</v>
      </c>
      <c r="M22" s="412">
        <f>[1]SKN!J47</f>
        <v>153</v>
      </c>
      <c r="N22" s="395">
        <f>[1]SKN!K47/[1]SKN!J47%</f>
        <v>88.888888888888886</v>
      </c>
      <c r="O22" s="412">
        <f>[1]SLU!J47</f>
        <v>516</v>
      </c>
      <c r="P22" s="395">
        <f>[1]SLU!K47/[1]SLU!J47%</f>
        <v>78.68217054263566</v>
      </c>
      <c r="Q22" s="412">
        <f>[1]SVG!J47</f>
        <v>343</v>
      </c>
      <c r="R22" s="395">
        <f>[1]SVG!K47/[1]SVG!J47%</f>
        <v>97.084548104956269</v>
      </c>
      <c r="S22" s="412">
        <f>[1]VI!J47</f>
        <v>48</v>
      </c>
      <c r="T22" s="395">
        <f>[1]VI!K47/[1]VI!J47%</f>
        <v>85.416666666666671</v>
      </c>
      <c r="U22" s="413">
        <f t="shared" si="0"/>
        <v>1675</v>
      </c>
      <c r="V22" s="406">
        <f>([1]DOM!K47+[1]GRD!K47+[1]MON!K47+[1]SKN!K47+[1]SLU!K47+[1]SVG!K47+[1]VI!K47)/U22%</f>
        <v>89.074626865671647</v>
      </c>
      <c r="Y22" s="415"/>
    </row>
    <row r="23" spans="2:25">
      <c r="B23" s="691"/>
      <c r="C23" s="690"/>
      <c r="D23" s="393" t="s">
        <v>38</v>
      </c>
      <c r="E23" s="412" t="s">
        <v>264</v>
      </c>
      <c r="F23" s="412" t="s">
        <v>264</v>
      </c>
      <c r="G23" s="412">
        <f>[1]DOM!J48</f>
        <v>365</v>
      </c>
      <c r="H23" s="395">
        <f>[1]DOM!K48/[1]DOM!J48%</f>
        <v>92.054794520547944</v>
      </c>
      <c r="I23" s="412">
        <f>[1]GRD!J48</f>
        <v>586</v>
      </c>
      <c r="J23" s="395">
        <f>[1]GRD!K48/[1]GRD!J48%</f>
        <v>95.563139931740608</v>
      </c>
      <c r="K23" s="412">
        <f>[1]MON!J48</f>
        <v>0</v>
      </c>
      <c r="L23" s="395" t="s">
        <v>58</v>
      </c>
      <c r="M23" s="412">
        <f>[1]SKN!J48</f>
        <v>232</v>
      </c>
      <c r="N23" s="395">
        <f>[1]SKN!K48/[1]SKN!J48%</f>
        <v>92.24137931034484</v>
      </c>
      <c r="O23" s="412">
        <f>[1]SLU!J48</f>
        <v>870</v>
      </c>
      <c r="P23" s="395">
        <f>[1]SLU!K48/[1]SLU!J48%</f>
        <v>76.206896551724142</v>
      </c>
      <c r="Q23" s="412">
        <f>[1]SVG!J48</f>
        <v>636</v>
      </c>
      <c r="R23" s="395">
        <f>[1]SVG!K48/[1]SVG!J48%</f>
        <v>96.540880503144649</v>
      </c>
      <c r="S23" s="412">
        <f>[1]VI!J48</f>
        <v>74</v>
      </c>
      <c r="T23" s="395">
        <f>[1]VI!K48/[1]VI!J48%</f>
        <v>85.13513513513513</v>
      </c>
      <c r="U23" s="413">
        <f t="shared" si="0"/>
        <v>2763</v>
      </c>
      <c r="V23" s="406">
        <f>([1]DOM!K48+[1]GRD!K48+[1]MON!K48+[1]SKN!K48+[1]SLU!K48+[1]SVG!K48+[1]VI!K48)/U23%</f>
        <v>88.671733622873688</v>
      </c>
    </row>
    <row r="24" spans="2:25">
      <c r="B24" s="422"/>
    </row>
    <row r="25" spans="2:25" s="385" customFormat="1">
      <c r="E25" s="420"/>
      <c r="F25" s="423"/>
      <c r="G25" s="420"/>
      <c r="H25" s="423"/>
      <c r="I25" s="420"/>
      <c r="J25" s="423"/>
      <c r="K25" s="420"/>
      <c r="L25" s="423"/>
      <c r="M25" s="420"/>
      <c r="N25" s="423"/>
      <c r="O25" s="420"/>
      <c r="P25" s="423"/>
      <c r="Q25" s="420"/>
      <c r="R25" s="423"/>
      <c r="S25" s="420"/>
      <c r="T25" s="423"/>
      <c r="U25" s="420"/>
      <c r="V25" s="423"/>
    </row>
    <row r="26" spans="2:25" s="385" customFormat="1">
      <c r="E26" s="420"/>
      <c r="F26" s="423"/>
      <c r="G26" s="420"/>
      <c r="H26" s="423"/>
      <c r="I26" s="420"/>
      <c r="J26" s="423"/>
      <c r="K26" s="420"/>
      <c r="L26" s="423"/>
      <c r="M26" s="420"/>
      <c r="N26" s="423"/>
      <c r="O26" s="420"/>
      <c r="P26" s="423"/>
      <c r="Q26" s="420"/>
      <c r="R26" s="423"/>
      <c r="S26" s="420"/>
      <c r="T26" s="423"/>
      <c r="U26" s="420"/>
      <c r="V26" s="423"/>
    </row>
    <row r="27" spans="2:25" s="385" customFormat="1">
      <c r="E27" s="420"/>
      <c r="F27" s="423"/>
      <c r="G27" s="420"/>
      <c r="H27" s="423"/>
      <c r="I27" s="420"/>
      <c r="J27" s="423"/>
      <c r="K27" s="420"/>
      <c r="L27" s="423"/>
      <c r="M27" s="420"/>
      <c r="N27" s="423"/>
      <c r="O27" s="420"/>
      <c r="P27" s="423"/>
      <c r="Q27" s="420"/>
      <c r="R27" s="423"/>
      <c r="S27" s="420"/>
      <c r="T27" s="423"/>
      <c r="U27" s="420"/>
      <c r="V27" s="423"/>
    </row>
    <row r="28" spans="2:25" s="385" customFormat="1">
      <c r="E28" s="420"/>
      <c r="F28" s="423"/>
      <c r="G28" s="420"/>
      <c r="H28" s="423"/>
      <c r="I28" s="420"/>
      <c r="J28" s="423"/>
      <c r="K28" s="420"/>
      <c r="L28" s="423"/>
      <c r="M28" s="420"/>
      <c r="N28" s="423"/>
      <c r="O28" s="420"/>
      <c r="P28" s="423"/>
      <c r="Q28" s="420"/>
      <c r="R28" s="423"/>
      <c r="S28" s="420"/>
      <c r="T28" s="423"/>
      <c r="U28" s="420"/>
      <c r="V28" s="423"/>
    </row>
  </sheetData>
  <mergeCells count="37">
    <mergeCell ref="C9:C11"/>
    <mergeCell ref="C12:C14"/>
    <mergeCell ref="C15:C17"/>
    <mergeCell ref="C18:C20"/>
    <mergeCell ref="C21:C23"/>
    <mergeCell ref="R4:R5"/>
    <mergeCell ref="S4:S5"/>
    <mergeCell ref="T4:T5"/>
    <mergeCell ref="U4:U5"/>
    <mergeCell ref="V4:V5"/>
    <mergeCell ref="L4:L5"/>
    <mergeCell ref="M4:M5"/>
    <mergeCell ref="N4:N5"/>
    <mergeCell ref="O4:O5"/>
    <mergeCell ref="E4:E5"/>
    <mergeCell ref="F4:F5"/>
    <mergeCell ref="G4:G5"/>
    <mergeCell ref="H4:H5"/>
    <mergeCell ref="I4:I5"/>
    <mergeCell ref="J4:J5"/>
    <mergeCell ref="K4:K5"/>
    <mergeCell ref="B2:V2"/>
    <mergeCell ref="B3:B23"/>
    <mergeCell ref="C3:C5"/>
    <mergeCell ref="D3:D5"/>
    <mergeCell ref="E3:F3"/>
    <mergeCell ref="G3:H3"/>
    <mergeCell ref="I3:J3"/>
    <mergeCell ref="K3:L3"/>
    <mergeCell ref="M3:N3"/>
    <mergeCell ref="O3:P3"/>
    <mergeCell ref="P4:P5"/>
    <mergeCell ref="Q4:Q5"/>
    <mergeCell ref="Q3:R3"/>
    <mergeCell ref="S3:T3"/>
    <mergeCell ref="U3:V3"/>
    <mergeCell ref="C6:C8"/>
  </mergeCells>
  <printOptions horizontalCentered="1"/>
  <pageMargins left="0.23622047244094491" right="0.23622047244094491" top="0.74803149606299213" bottom="0.74803149606299213" header="0.31496062992125984" footer="0.31496062992125984"/>
  <pageSetup paperSize="5" scale="85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1"/>
  <sheetViews>
    <sheetView topLeftCell="A23" workbookViewId="0">
      <selection activeCell="D7" sqref="D7"/>
    </sheetView>
  </sheetViews>
  <sheetFormatPr defaultColWidth="9.07421875" defaultRowHeight="14.6"/>
  <cols>
    <col min="1" max="1" width="9.07421875" style="402"/>
    <col min="2" max="2" width="13" style="402" customWidth="1"/>
    <col min="3" max="4" width="9.07421875" style="402"/>
    <col min="5" max="5" width="9.07421875" style="414"/>
    <col min="6" max="6" width="9.07421875" style="402"/>
    <col min="7" max="7" width="9.07421875" style="414"/>
    <col min="8" max="8" width="9.07421875" style="402"/>
    <col min="9" max="9" width="9.53515625" style="414" bestFit="1" customWidth="1"/>
    <col min="10" max="16384" width="9.07421875" style="402"/>
  </cols>
  <sheetData>
    <row r="2" spans="2:9">
      <c r="B2" s="682" t="s">
        <v>393</v>
      </c>
      <c r="C2" s="682"/>
      <c r="D2" s="682"/>
      <c r="E2" s="682"/>
      <c r="F2" s="682"/>
      <c r="G2" s="682"/>
      <c r="H2" s="682"/>
      <c r="I2" s="682"/>
    </row>
    <row r="3" spans="2:9">
      <c r="B3" s="700" t="s">
        <v>362</v>
      </c>
      <c r="C3" s="686" t="s">
        <v>111</v>
      </c>
      <c r="D3" s="686" t="s">
        <v>6</v>
      </c>
      <c r="E3" s="686"/>
      <c r="F3" s="686" t="s">
        <v>7</v>
      </c>
      <c r="G3" s="686"/>
      <c r="H3" s="686" t="s">
        <v>24</v>
      </c>
      <c r="I3" s="686"/>
    </row>
    <row r="4" spans="2:9" ht="29.15">
      <c r="B4" s="700"/>
      <c r="C4" s="686"/>
      <c r="D4" s="416" t="s">
        <v>364</v>
      </c>
      <c r="E4" s="409" t="s">
        <v>365</v>
      </c>
      <c r="F4" s="416" t="s">
        <v>364</v>
      </c>
      <c r="G4" s="409" t="s">
        <v>365</v>
      </c>
      <c r="H4" s="416" t="s">
        <v>364</v>
      </c>
      <c r="I4" s="409" t="s">
        <v>365</v>
      </c>
    </row>
    <row r="5" spans="2:9">
      <c r="B5" s="699" t="s">
        <v>394</v>
      </c>
      <c r="C5" s="393" t="s">
        <v>36</v>
      </c>
      <c r="D5" s="424" t="s">
        <v>264</v>
      </c>
      <c r="E5" s="395" t="s">
        <v>264</v>
      </c>
      <c r="F5" s="424">
        <f>[1]DOM!J49</f>
        <v>0</v>
      </c>
      <c r="G5" s="395" t="s">
        <v>58</v>
      </c>
      <c r="H5" s="424">
        <f>[1]GRD!J49</f>
        <v>248</v>
      </c>
      <c r="I5" s="395">
        <f>[1]GRD!K49/[1]GRD!J49%</f>
        <v>89.516129032258064</v>
      </c>
    </row>
    <row r="6" spans="2:9">
      <c r="B6" s="699"/>
      <c r="C6" s="393" t="s">
        <v>37</v>
      </c>
      <c r="D6" s="424" t="s">
        <v>264</v>
      </c>
      <c r="E6" s="395" t="s">
        <v>264</v>
      </c>
      <c r="F6" s="424">
        <f>[1]DOM!J50</f>
        <v>0</v>
      </c>
      <c r="G6" s="395" t="s">
        <v>58</v>
      </c>
      <c r="H6" s="424">
        <f>[1]GRD!J50</f>
        <v>21</v>
      </c>
      <c r="I6" s="395">
        <f>[1]GRD!K50/[1]GRD!J50%</f>
        <v>95.238095238095241</v>
      </c>
    </row>
    <row r="7" spans="2:9">
      <c r="B7" s="699"/>
      <c r="C7" s="393" t="s">
        <v>38</v>
      </c>
      <c r="D7" s="424" t="s">
        <v>264</v>
      </c>
      <c r="E7" s="395" t="s">
        <v>264</v>
      </c>
      <c r="F7" s="424">
        <f>[1]DOM!J51</f>
        <v>0</v>
      </c>
      <c r="G7" s="395" t="s">
        <v>58</v>
      </c>
      <c r="H7" s="424">
        <f>[1]GRD!J51</f>
        <v>269</v>
      </c>
      <c r="I7" s="395">
        <f>[1]GRD!K51/[1]GRD!J51%</f>
        <v>89.962825278810413</v>
      </c>
    </row>
    <row r="8" spans="2:9">
      <c r="B8" s="699" t="s">
        <v>395</v>
      </c>
      <c r="C8" s="393" t="s">
        <v>36</v>
      </c>
      <c r="D8" s="424" t="s">
        <v>264</v>
      </c>
      <c r="E8" s="395" t="s">
        <v>264</v>
      </c>
      <c r="F8" s="424">
        <f>[1]DOM!J52</f>
        <v>65</v>
      </c>
      <c r="G8" s="395">
        <f>[1]DOM!K52/[1]DOM!J52%</f>
        <v>80</v>
      </c>
      <c r="H8" s="424">
        <f>[1]GRD!J52</f>
        <v>0</v>
      </c>
      <c r="I8" s="395" t="s">
        <v>58</v>
      </c>
    </row>
    <row r="9" spans="2:9">
      <c r="B9" s="699"/>
      <c r="C9" s="393" t="s">
        <v>37</v>
      </c>
      <c r="D9" s="424" t="s">
        <v>264</v>
      </c>
      <c r="E9" s="395" t="s">
        <v>264</v>
      </c>
      <c r="F9" s="424">
        <f>[1]DOM!J53</f>
        <v>4</v>
      </c>
      <c r="G9" s="395">
        <f>[1]DOM!K53/[1]DOM!J53%</f>
        <v>75</v>
      </c>
      <c r="H9" s="424">
        <f>[1]GRD!J53</f>
        <v>0</v>
      </c>
      <c r="I9" s="395" t="s">
        <v>58</v>
      </c>
    </row>
    <row r="10" spans="2:9">
      <c r="B10" s="699"/>
      <c r="C10" s="393" t="s">
        <v>38</v>
      </c>
      <c r="D10" s="424" t="s">
        <v>264</v>
      </c>
      <c r="E10" s="395" t="s">
        <v>264</v>
      </c>
      <c r="F10" s="424">
        <f>[1]DOM!J54</f>
        <v>69</v>
      </c>
      <c r="G10" s="395">
        <f>[1]DOM!K54/[1]DOM!J54%</f>
        <v>79.710144927536234</v>
      </c>
      <c r="H10" s="424">
        <f>[1]GRD!J54</f>
        <v>0</v>
      </c>
      <c r="I10" s="395" t="s">
        <v>58</v>
      </c>
    </row>
    <row r="11" spans="2:9" ht="19.5" customHeight="1">
      <c r="B11" s="699" t="s">
        <v>396</v>
      </c>
      <c r="C11" s="393" t="s">
        <v>36</v>
      </c>
      <c r="D11" s="424" t="s">
        <v>264</v>
      </c>
      <c r="E11" s="395" t="s">
        <v>264</v>
      </c>
      <c r="F11" s="424">
        <f>[1]DOM!J55</f>
        <v>50</v>
      </c>
      <c r="G11" s="395">
        <f>[1]DOM!K55/[1]DOM!J55%</f>
        <v>78</v>
      </c>
      <c r="H11" s="424">
        <f>[1]GRD!J55</f>
        <v>167</v>
      </c>
      <c r="I11" s="395">
        <f>[1]GRD!K55/[1]GRD!J55%</f>
        <v>92.215568862275447</v>
      </c>
    </row>
    <row r="12" spans="2:9">
      <c r="B12" s="699"/>
      <c r="C12" s="393" t="s">
        <v>37</v>
      </c>
      <c r="D12" s="424" t="s">
        <v>264</v>
      </c>
      <c r="E12" s="395" t="s">
        <v>264</v>
      </c>
      <c r="F12" s="424">
        <f>[1]DOM!J56</f>
        <v>6</v>
      </c>
      <c r="G12" s="395">
        <f>[1]DOM!K56/[1]DOM!J56%</f>
        <v>83.333333333333343</v>
      </c>
      <c r="H12" s="424">
        <f>[1]GRD!J56</f>
        <v>21</v>
      </c>
      <c r="I12" s="395">
        <f>[1]GRD!K56/[1]GRD!J56%</f>
        <v>100</v>
      </c>
    </row>
    <row r="13" spans="2:9">
      <c r="B13" s="699"/>
      <c r="C13" s="393" t="s">
        <v>38</v>
      </c>
      <c r="D13" s="424" t="s">
        <v>264</v>
      </c>
      <c r="E13" s="395" t="s">
        <v>264</v>
      </c>
      <c r="F13" s="424">
        <f>[1]DOM!J57</f>
        <v>56</v>
      </c>
      <c r="G13" s="395">
        <f>[1]DOM!K57/[1]DOM!J57%</f>
        <v>78.571428571428569</v>
      </c>
      <c r="H13" s="424">
        <f>[1]GRD!J57</f>
        <v>188</v>
      </c>
      <c r="I13" s="395">
        <f>[1]GRD!K57/[1]GRD!J57%</f>
        <v>93.085106382978722</v>
      </c>
    </row>
    <row r="14" spans="2:9" ht="20.25" customHeight="1">
      <c r="B14" s="699" t="s">
        <v>397</v>
      </c>
      <c r="C14" s="393" t="s">
        <v>36</v>
      </c>
      <c r="D14" s="424" t="s">
        <v>264</v>
      </c>
      <c r="E14" s="395" t="s">
        <v>264</v>
      </c>
      <c r="F14" s="424">
        <f>[1]DOM!J58</f>
        <v>0</v>
      </c>
      <c r="G14" s="395" t="s">
        <v>58</v>
      </c>
      <c r="H14" s="424">
        <f>[1]GRD!J58</f>
        <v>10</v>
      </c>
      <c r="I14" s="395">
        <f>[1]GRD!K58/[1]GRD!J58%</f>
        <v>100</v>
      </c>
    </row>
    <row r="15" spans="2:9">
      <c r="B15" s="699"/>
      <c r="C15" s="393" t="s">
        <v>37</v>
      </c>
      <c r="D15" s="424" t="s">
        <v>264</v>
      </c>
      <c r="E15" s="395" t="s">
        <v>264</v>
      </c>
      <c r="F15" s="424">
        <f>[1]DOM!J59</f>
        <v>0</v>
      </c>
      <c r="G15" s="395" t="s">
        <v>58</v>
      </c>
      <c r="H15" s="424">
        <f>[1]GRD!J59</f>
        <v>0</v>
      </c>
      <c r="I15" s="395" t="s">
        <v>58</v>
      </c>
    </row>
    <row r="16" spans="2:9">
      <c r="B16" s="699"/>
      <c r="C16" s="393" t="s">
        <v>38</v>
      </c>
      <c r="D16" s="424" t="s">
        <v>264</v>
      </c>
      <c r="E16" s="395" t="s">
        <v>264</v>
      </c>
      <c r="F16" s="424">
        <f>[1]DOM!J60</f>
        <v>0</v>
      </c>
      <c r="G16" s="395" t="s">
        <v>58</v>
      </c>
      <c r="H16" s="424">
        <f>[1]GRD!J60</f>
        <v>10</v>
      </c>
      <c r="I16" s="395">
        <f>[1]GRD!K60/[1]GRD!J60%</f>
        <v>100</v>
      </c>
    </row>
    <row r="17" spans="2:9">
      <c r="B17" s="699" t="s">
        <v>398</v>
      </c>
      <c r="C17" s="393" t="s">
        <v>36</v>
      </c>
      <c r="D17" s="424" t="s">
        <v>264</v>
      </c>
      <c r="E17" s="395" t="s">
        <v>264</v>
      </c>
      <c r="F17" s="424">
        <f>[1]DOM!J61</f>
        <v>96</v>
      </c>
      <c r="G17" s="395">
        <f>[1]DOM!K61/[1]DOM!J61%</f>
        <v>88.541666666666671</v>
      </c>
      <c r="H17" s="424">
        <f>[1]GRD!J61</f>
        <v>206</v>
      </c>
      <c r="I17" s="395">
        <f>[1]GRD!K61/[1]GRD!J61%</f>
        <v>96.116504854368927</v>
      </c>
    </row>
    <row r="18" spans="2:9">
      <c r="B18" s="699"/>
      <c r="C18" s="393" t="s">
        <v>37</v>
      </c>
      <c r="D18" s="424" t="s">
        <v>264</v>
      </c>
      <c r="E18" s="395" t="s">
        <v>264</v>
      </c>
      <c r="F18" s="424">
        <f>[1]DOM!J62</f>
        <v>16</v>
      </c>
      <c r="G18" s="395">
        <f>[1]DOM!K62/[1]DOM!J62%</f>
        <v>93.75</v>
      </c>
      <c r="H18" s="424">
        <f>[1]GRD!J62</f>
        <v>75</v>
      </c>
      <c r="I18" s="395">
        <f>[1]GRD!K62/[1]GRD!J62%</f>
        <v>97.333333333333329</v>
      </c>
    </row>
    <row r="19" spans="2:9">
      <c r="B19" s="699"/>
      <c r="C19" s="393" t="s">
        <v>38</v>
      </c>
      <c r="D19" s="424" t="s">
        <v>264</v>
      </c>
      <c r="E19" s="395" t="s">
        <v>264</v>
      </c>
      <c r="F19" s="424">
        <f>[1]DOM!J63</f>
        <v>112</v>
      </c>
      <c r="G19" s="395">
        <f>[1]DOM!K63/[1]DOM!J63%</f>
        <v>89.285714285714278</v>
      </c>
      <c r="H19" s="424">
        <f>[1]GRD!J63</f>
        <v>281</v>
      </c>
      <c r="I19" s="395">
        <f>[1]GRD!K63/[1]GRD!J63%</f>
        <v>96.441281138790032</v>
      </c>
    </row>
    <row r="20" spans="2:9">
      <c r="B20" s="699" t="s">
        <v>399</v>
      </c>
      <c r="C20" s="393" t="s">
        <v>36</v>
      </c>
      <c r="D20" s="424" t="s">
        <v>264</v>
      </c>
      <c r="E20" s="395" t="s">
        <v>264</v>
      </c>
      <c r="F20" s="424">
        <f>[1]DOM!J64</f>
        <v>0</v>
      </c>
      <c r="G20" s="395" t="s">
        <v>58</v>
      </c>
      <c r="H20" s="424">
        <f>[1]GRD!J64</f>
        <v>17</v>
      </c>
      <c r="I20" s="395">
        <f>[1]GRD!K64/[1]GRD!J64%</f>
        <v>64.705882352941174</v>
      </c>
    </row>
    <row r="21" spans="2:9">
      <c r="B21" s="699"/>
      <c r="C21" s="393" t="s">
        <v>37</v>
      </c>
      <c r="D21" s="424" t="s">
        <v>264</v>
      </c>
      <c r="E21" s="395" t="s">
        <v>264</v>
      </c>
      <c r="F21" s="424">
        <f>[1]DOM!J65</f>
        <v>23</v>
      </c>
      <c r="G21" s="395">
        <f>[1]DOM!K65/[1]DOM!J65%</f>
        <v>91.304347826086953</v>
      </c>
      <c r="H21" s="424">
        <f>[1]GRD!J65</f>
        <v>138</v>
      </c>
      <c r="I21" s="395">
        <f>[1]GRD!K65/[1]GRD!J65%</f>
        <v>86.231884057971016</v>
      </c>
    </row>
    <row r="22" spans="2:9">
      <c r="B22" s="699"/>
      <c r="C22" s="393" t="s">
        <v>38</v>
      </c>
      <c r="D22" s="424" t="s">
        <v>264</v>
      </c>
      <c r="E22" s="395" t="s">
        <v>264</v>
      </c>
      <c r="F22" s="424">
        <f>[1]DOM!J66</f>
        <v>23</v>
      </c>
      <c r="G22" s="395">
        <f>[1]DOM!K66/[1]DOM!J66%</f>
        <v>91.304347826086953</v>
      </c>
      <c r="H22" s="424">
        <f>[1]GRD!J66</f>
        <v>155</v>
      </c>
      <c r="I22" s="395">
        <f>[1]GRD!K66/[1]GRD!J66%</f>
        <v>83.870967741935488</v>
      </c>
    </row>
    <row r="23" spans="2:9">
      <c r="B23" s="699" t="s">
        <v>400</v>
      </c>
      <c r="C23" s="393" t="s">
        <v>36</v>
      </c>
      <c r="D23" s="424" t="s">
        <v>264</v>
      </c>
      <c r="E23" s="395" t="s">
        <v>264</v>
      </c>
      <c r="F23" s="424">
        <f>[1]DOM!J67</f>
        <v>42</v>
      </c>
      <c r="G23" s="395">
        <f>[1]DOM!K67/[1]DOM!J67%</f>
        <v>90.476190476190482</v>
      </c>
      <c r="H23" s="424">
        <f>[1]GRD!J67</f>
        <v>77</v>
      </c>
      <c r="I23" s="395">
        <f>[1]GRD!K67/[1]GRD!J67%</f>
        <v>87.012987012987011</v>
      </c>
    </row>
    <row r="24" spans="2:9">
      <c r="B24" s="699"/>
      <c r="C24" s="393" t="s">
        <v>37</v>
      </c>
      <c r="D24" s="424" t="s">
        <v>264</v>
      </c>
      <c r="E24" s="395" t="s">
        <v>264</v>
      </c>
      <c r="F24" s="424">
        <f>[1]DOM!J68</f>
        <v>123</v>
      </c>
      <c r="G24" s="395">
        <f>[1]DOM!K68/[1]DOM!J68%</f>
        <v>96.747967479674799</v>
      </c>
      <c r="H24" s="424">
        <f>[1]GRD!J68</f>
        <v>284</v>
      </c>
      <c r="I24" s="395">
        <f>[1]GRD!K68/[1]GRD!J68%</f>
        <v>94.718309859154928</v>
      </c>
    </row>
    <row r="25" spans="2:9">
      <c r="B25" s="699"/>
      <c r="C25" s="393" t="s">
        <v>38</v>
      </c>
      <c r="D25" s="424" t="s">
        <v>264</v>
      </c>
      <c r="E25" s="395" t="s">
        <v>264</v>
      </c>
      <c r="F25" s="424">
        <f>[1]DOM!J69</f>
        <v>165</v>
      </c>
      <c r="G25" s="395">
        <f>[1]DOM!K69/[1]DOM!J69%</f>
        <v>95.151515151515156</v>
      </c>
      <c r="H25" s="424">
        <f>[1]GRD!J69</f>
        <v>361</v>
      </c>
      <c r="I25" s="395">
        <f>[1]GRD!K69/[1]GRD!J69%</f>
        <v>93.07479224376732</v>
      </c>
    </row>
    <row r="26" spans="2:9" ht="20.25" customHeight="1">
      <c r="B26" s="699" t="s">
        <v>401</v>
      </c>
      <c r="C26" s="393" t="s">
        <v>36</v>
      </c>
      <c r="D26" s="424" t="s">
        <v>264</v>
      </c>
      <c r="E26" s="395" t="s">
        <v>264</v>
      </c>
      <c r="F26" s="424">
        <f>[1]DOM!J70</f>
        <v>16</v>
      </c>
      <c r="G26" s="395">
        <f>[1]DOM!K70/[1]DOM!J70%</f>
        <v>87.5</v>
      </c>
      <c r="H26" s="424">
        <f>[1]GRD!J70</f>
        <v>37</v>
      </c>
      <c r="I26" s="395">
        <f>[1]GRD!K70/[1]GRD!J70%</f>
        <v>83.78378378378379</v>
      </c>
    </row>
    <row r="27" spans="2:9">
      <c r="B27" s="699"/>
      <c r="C27" s="393" t="s">
        <v>37</v>
      </c>
      <c r="D27" s="424" t="s">
        <v>264</v>
      </c>
      <c r="E27" s="395" t="s">
        <v>264</v>
      </c>
      <c r="F27" s="424">
        <f>[1]DOM!J71</f>
        <v>48</v>
      </c>
      <c r="G27" s="395">
        <f>[1]DOM!K71/[1]DOM!J71%</f>
        <v>91.666666666666671</v>
      </c>
      <c r="H27" s="424">
        <f>[1]GRD!J71</f>
        <v>236</v>
      </c>
      <c r="I27" s="395">
        <f>[1]GRD!K71/[1]GRD!J71%</f>
        <v>91.525423728813564</v>
      </c>
    </row>
    <row r="28" spans="2:9">
      <c r="B28" s="699"/>
      <c r="C28" s="393" t="s">
        <v>38</v>
      </c>
      <c r="D28" s="424" t="s">
        <v>264</v>
      </c>
      <c r="E28" s="395" t="s">
        <v>264</v>
      </c>
      <c r="F28" s="424">
        <f>[1]DOM!J72</f>
        <v>64</v>
      </c>
      <c r="G28" s="395">
        <f>[1]DOM!K72/[1]DOM!J72%</f>
        <v>90.625</v>
      </c>
      <c r="H28" s="424">
        <f>[1]GRD!J72</f>
        <v>273</v>
      </c>
      <c r="I28" s="395">
        <f>[1]GRD!K72/[1]GRD!J72%</f>
        <v>90.476190476190482</v>
      </c>
    </row>
    <row r="29" spans="2:9">
      <c r="B29" s="699" t="s">
        <v>402</v>
      </c>
      <c r="C29" s="393" t="s">
        <v>36</v>
      </c>
      <c r="D29" s="424" t="s">
        <v>264</v>
      </c>
      <c r="E29" s="395" t="s">
        <v>264</v>
      </c>
      <c r="F29" s="424">
        <f>[1]DOM!J73</f>
        <v>3</v>
      </c>
      <c r="G29" s="395">
        <f>[1]DOM!K73/[1]DOM!J73%</f>
        <v>100</v>
      </c>
      <c r="H29" s="424">
        <f>[1]GRD!J73</f>
        <v>63</v>
      </c>
      <c r="I29" s="395">
        <f>[1]GRD!K73/[1]GRD!J73%</f>
        <v>79.365079365079367</v>
      </c>
    </row>
    <row r="30" spans="2:9">
      <c r="B30" s="699"/>
      <c r="C30" s="393" t="s">
        <v>37</v>
      </c>
      <c r="D30" s="424" t="s">
        <v>264</v>
      </c>
      <c r="E30" s="395" t="s">
        <v>264</v>
      </c>
      <c r="F30" s="424">
        <f>[1]DOM!J74</f>
        <v>6</v>
      </c>
      <c r="G30" s="395">
        <f>[1]DOM!K74/[1]DOM!J74%</f>
        <v>66.666666666666671</v>
      </c>
      <c r="H30" s="424">
        <f>[1]GRD!J74</f>
        <v>66</v>
      </c>
      <c r="I30" s="395">
        <f>[1]GRD!K74/[1]GRD!J74%</f>
        <v>86.36363636363636</v>
      </c>
    </row>
    <row r="31" spans="2:9">
      <c r="B31" s="699"/>
      <c r="C31" s="393" t="s">
        <v>38</v>
      </c>
      <c r="D31" s="424" t="s">
        <v>264</v>
      </c>
      <c r="E31" s="395" t="s">
        <v>264</v>
      </c>
      <c r="F31" s="424">
        <f>[1]DOM!J75</f>
        <v>9</v>
      </c>
      <c r="G31" s="395">
        <f>[1]DOM!K75/[1]DOM!J75%</f>
        <v>77.777777777777786</v>
      </c>
      <c r="H31" s="424">
        <f>[1]GRD!J75</f>
        <v>129</v>
      </c>
      <c r="I31" s="395">
        <f>[1]GRD!K75/[1]GRD!J75%</f>
        <v>82.945736434108525</v>
      </c>
    </row>
    <row r="32" spans="2:9">
      <c r="B32" s="699" t="s">
        <v>403</v>
      </c>
      <c r="C32" s="393" t="s">
        <v>36</v>
      </c>
      <c r="D32" s="424" t="s">
        <v>264</v>
      </c>
      <c r="E32" s="395" t="s">
        <v>264</v>
      </c>
      <c r="F32" s="424">
        <f>[1]DOM!J76</f>
        <v>3</v>
      </c>
      <c r="G32" s="395">
        <f>[1]DOM!K76/[1]DOM!J76%</f>
        <v>100</v>
      </c>
      <c r="H32" s="424">
        <f>[1]GRD!J76</f>
        <v>0</v>
      </c>
      <c r="I32" s="395" t="s">
        <v>58</v>
      </c>
    </row>
    <row r="33" spans="2:9">
      <c r="B33" s="699"/>
      <c r="C33" s="393" t="s">
        <v>37</v>
      </c>
      <c r="D33" s="424" t="s">
        <v>264</v>
      </c>
      <c r="E33" s="395" t="s">
        <v>264</v>
      </c>
      <c r="F33" s="424">
        <f>[1]DOM!J77</f>
        <v>2</v>
      </c>
      <c r="G33" s="395">
        <f>[1]DOM!K77/[1]DOM!J77%</f>
        <v>100</v>
      </c>
      <c r="H33" s="424">
        <f>[1]GRD!J77</f>
        <v>0</v>
      </c>
      <c r="I33" s="395" t="s">
        <v>58</v>
      </c>
    </row>
    <row r="34" spans="2:9">
      <c r="B34" s="699"/>
      <c r="C34" s="393" t="s">
        <v>38</v>
      </c>
      <c r="D34" s="424" t="s">
        <v>264</v>
      </c>
      <c r="E34" s="395" t="s">
        <v>264</v>
      </c>
      <c r="F34" s="424">
        <f>[1]DOM!J78</f>
        <v>5</v>
      </c>
      <c r="G34" s="395">
        <f>[1]DOM!K78/[1]DOM!J78%</f>
        <v>100</v>
      </c>
      <c r="H34" s="424">
        <f>[1]GRD!J78</f>
        <v>0</v>
      </c>
      <c r="I34" s="395" t="s">
        <v>58</v>
      </c>
    </row>
    <row r="35" spans="2:9">
      <c r="B35" s="699" t="s">
        <v>404</v>
      </c>
      <c r="C35" s="393" t="s">
        <v>36</v>
      </c>
      <c r="D35" s="424" t="s">
        <v>264</v>
      </c>
      <c r="E35" s="395" t="s">
        <v>264</v>
      </c>
      <c r="F35" s="424">
        <f>[1]DOM!J79</f>
        <v>0</v>
      </c>
      <c r="G35" s="395" t="s">
        <v>58</v>
      </c>
      <c r="H35" s="424">
        <f>[1]GRD!J79</f>
        <v>3</v>
      </c>
      <c r="I35" s="395">
        <f>[1]GRD!K79/[1]GRD!J79%</f>
        <v>100</v>
      </c>
    </row>
    <row r="36" spans="2:9">
      <c r="B36" s="699"/>
      <c r="C36" s="393" t="s">
        <v>37</v>
      </c>
      <c r="D36" s="424" t="s">
        <v>264</v>
      </c>
      <c r="E36" s="395" t="s">
        <v>264</v>
      </c>
      <c r="F36" s="424">
        <f>[1]DOM!J80</f>
        <v>20</v>
      </c>
      <c r="G36" s="395">
        <f>[1]DOM!K80/[1]DOM!J80%</f>
        <v>100</v>
      </c>
      <c r="H36" s="424">
        <f>[1]GRD!J80</f>
        <v>24</v>
      </c>
      <c r="I36" s="395">
        <f>[1]GRD!K80/[1]GRD!J80%</f>
        <v>100</v>
      </c>
    </row>
    <row r="37" spans="2:9">
      <c r="B37" s="699"/>
      <c r="C37" s="393" t="s">
        <v>38</v>
      </c>
      <c r="D37" s="424" t="s">
        <v>264</v>
      </c>
      <c r="E37" s="395" t="s">
        <v>264</v>
      </c>
      <c r="F37" s="424">
        <f>[1]DOM!J81</f>
        <v>20</v>
      </c>
      <c r="G37" s="395">
        <f>[1]DOM!K81/[1]DOM!J81%</f>
        <v>100</v>
      </c>
      <c r="H37" s="424">
        <f>[1]GRD!J81</f>
        <v>27</v>
      </c>
      <c r="I37" s="395">
        <f>[1]GRD!K81/[1]GRD!J81%</f>
        <v>100</v>
      </c>
    </row>
    <row r="39" spans="2:9">
      <c r="B39" s="682" t="s">
        <v>405</v>
      </c>
      <c r="C39" s="682"/>
      <c r="D39" s="682"/>
      <c r="E39" s="682"/>
      <c r="F39" s="682"/>
      <c r="G39" s="682"/>
      <c r="H39" s="682"/>
      <c r="I39" s="682"/>
    </row>
    <row r="40" spans="2:9">
      <c r="B40" s="700" t="s">
        <v>362</v>
      </c>
      <c r="C40" s="686" t="s">
        <v>111</v>
      </c>
      <c r="D40" s="686" t="s">
        <v>9</v>
      </c>
      <c r="E40" s="686"/>
      <c r="F40" s="686" t="s">
        <v>10</v>
      </c>
      <c r="G40" s="686"/>
      <c r="H40" s="686" t="s">
        <v>11</v>
      </c>
      <c r="I40" s="686"/>
    </row>
    <row r="41" spans="2:9" ht="29.15">
      <c r="B41" s="700"/>
      <c r="C41" s="686"/>
      <c r="D41" s="416" t="s">
        <v>364</v>
      </c>
      <c r="E41" s="409" t="s">
        <v>365</v>
      </c>
      <c r="F41" s="416" t="s">
        <v>364</v>
      </c>
      <c r="G41" s="409" t="s">
        <v>365</v>
      </c>
      <c r="H41" s="416" t="s">
        <v>364</v>
      </c>
      <c r="I41" s="409" t="s">
        <v>365</v>
      </c>
    </row>
    <row r="42" spans="2:9">
      <c r="B42" s="699" t="s">
        <v>394</v>
      </c>
      <c r="C42" s="393" t="s">
        <v>36</v>
      </c>
      <c r="D42" s="424">
        <f>[1]MON!J49</f>
        <v>0</v>
      </c>
      <c r="E42" s="395" t="s">
        <v>58</v>
      </c>
      <c r="F42" s="424">
        <f>[1]SKN!J49</f>
        <v>125</v>
      </c>
      <c r="G42" s="395">
        <f>[1]SKN!K49/[1]SKN!J49%</f>
        <v>92.8</v>
      </c>
      <c r="H42" s="424">
        <f>[1]SLU!J49</f>
        <v>169</v>
      </c>
      <c r="I42" s="395">
        <f>[1]SLU!K49/[1]SLU!J49%</f>
        <v>64.49704142011835</v>
      </c>
    </row>
    <row r="43" spans="2:9">
      <c r="B43" s="699"/>
      <c r="C43" s="393" t="s">
        <v>37</v>
      </c>
      <c r="D43" s="424">
        <f>[1]MON!J50</f>
        <v>0</v>
      </c>
      <c r="E43" s="395" t="s">
        <v>58</v>
      </c>
      <c r="F43" s="424">
        <f>[1]SKN!J50</f>
        <v>10</v>
      </c>
      <c r="G43" s="395">
        <f>[1]SKN!K50/[1]SKN!J50%</f>
        <v>100</v>
      </c>
      <c r="H43" s="424">
        <f>[1]SLU!J50</f>
        <v>35</v>
      </c>
      <c r="I43" s="395">
        <f>[1]SLU!K50/[1]SLU!J50%</f>
        <v>91.428571428571431</v>
      </c>
    </row>
    <row r="44" spans="2:9">
      <c r="B44" s="699"/>
      <c r="C44" s="393" t="s">
        <v>38</v>
      </c>
      <c r="D44" s="424">
        <f>[1]MON!J51</f>
        <v>0</v>
      </c>
      <c r="E44" s="395" t="s">
        <v>58</v>
      </c>
      <c r="F44" s="424">
        <f>[1]SKN!J51</f>
        <v>135</v>
      </c>
      <c r="G44" s="395">
        <f>[1]SKN!K51/[1]SKN!J51%</f>
        <v>93.333333333333329</v>
      </c>
      <c r="H44" s="424">
        <f>[1]SLU!J51</f>
        <v>204</v>
      </c>
      <c r="I44" s="395">
        <f>[1]SLU!K51/[1]SLU!J51%</f>
        <v>69.117647058823522</v>
      </c>
    </row>
    <row r="45" spans="2:9">
      <c r="B45" s="699" t="s">
        <v>395</v>
      </c>
      <c r="C45" s="393" t="s">
        <v>36</v>
      </c>
      <c r="D45" s="424">
        <f>[1]MON!J52</f>
        <v>2</v>
      </c>
      <c r="E45" s="395">
        <f>[1]MON!K52/[1]MON!J52%</f>
        <v>100</v>
      </c>
      <c r="F45" s="424">
        <f>[1]SKN!J52</f>
        <v>0</v>
      </c>
      <c r="G45" s="395" t="s">
        <v>58</v>
      </c>
      <c r="H45" s="424">
        <f>[1]SLU!J52</f>
        <v>0</v>
      </c>
      <c r="I45" s="395" t="s">
        <v>58</v>
      </c>
    </row>
    <row r="46" spans="2:9">
      <c r="B46" s="699"/>
      <c r="C46" s="393" t="s">
        <v>37</v>
      </c>
      <c r="D46" s="424">
        <f>[1]MON!J53</f>
        <v>2</v>
      </c>
      <c r="E46" s="395">
        <f>[1]MON!K53/[1]MON!J53%</f>
        <v>100</v>
      </c>
      <c r="F46" s="424">
        <f>[1]SKN!J53</f>
        <v>0</v>
      </c>
      <c r="G46" s="395" t="s">
        <v>58</v>
      </c>
      <c r="H46" s="424">
        <f>[1]SLU!J53</f>
        <v>0</v>
      </c>
      <c r="I46" s="395" t="s">
        <v>58</v>
      </c>
    </row>
    <row r="47" spans="2:9">
      <c r="B47" s="699"/>
      <c r="C47" s="393" t="s">
        <v>38</v>
      </c>
      <c r="D47" s="424">
        <f>[1]MON!J54</f>
        <v>4</v>
      </c>
      <c r="E47" s="395">
        <f>[1]MON!K54/[1]MON!J54%</f>
        <v>100</v>
      </c>
      <c r="F47" s="424">
        <f>[1]SKN!J54</f>
        <v>0</v>
      </c>
      <c r="G47" s="395" t="s">
        <v>58</v>
      </c>
      <c r="H47" s="424">
        <f>[1]SLU!J54</f>
        <v>0</v>
      </c>
      <c r="I47" s="395" t="s">
        <v>58</v>
      </c>
    </row>
    <row r="48" spans="2:9" ht="21.75" customHeight="1">
      <c r="B48" s="699" t="s">
        <v>396</v>
      </c>
      <c r="C48" s="393" t="s">
        <v>36</v>
      </c>
      <c r="D48" s="424">
        <f>[1]MON!J55</f>
        <v>0</v>
      </c>
      <c r="E48" s="395" t="s">
        <v>58</v>
      </c>
      <c r="F48" s="424">
        <f>[1]SKN!J55</f>
        <v>50</v>
      </c>
      <c r="G48" s="395">
        <f>[1]SKN!K55/[1]SKN!J55%</f>
        <v>88</v>
      </c>
      <c r="H48" s="424">
        <f>[1]SLU!J55</f>
        <v>81</v>
      </c>
      <c r="I48" s="395">
        <f>[1]SLU!K55/[1]SLU!J55%</f>
        <v>77.777777777777771</v>
      </c>
    </row>
    <row r="49" spans="2:9">
      <c r="B49" s="699"/>
      <c r="C49" s="393" t="s">
        <v>37</v>
      </c>
      <c r="D49" s="424">
        <f>[1]MON!J56</f>
        <v>0</v>
      </c>
      <c r="E49" s="395" t="s">
        <v>58</v>
      </c>
      <c r="F49" s="424">
        <f>[1]SKN!J56</f>
        <v>1</v>
      </c>
      <c r="G49" s="395">
        <f>[1]SKN!K56/[1]SKN!J56%</f>
        <v>100</v>
      </c>
      <c r="H49" s="424">
        <f>[1]SLU!J56</f>
        <v>15</v>
      </c>
      <c r="I49" s="395">
        <f>[1]SLU!K56/[1]SLU!J56%</f>
        <v>86.666666666666671</v>
      </c>
    </row>
    <row r="50" spans="2:9">
      <c r="B50" s="699"/>
      <c r="C50" s="393" t="s">
        <v>38</v>
      </c>
      <c r="D50" s="424">
        <f>[1]MON!J57</f>
        <v>0</v>
      </c>
      <c r="E50" s="395" t="s">
        <v>58</v>
      </c>
      <c r="F50" s="424">
        <f>[1]SKN!J57</f>
        <v>51</v>
      </c>
      <c r="G50" s="395">
        <f>[1]SKN!K57/[1]SKN!J57%</f>
        <v>88.235294117647058</v>
      </c>
      <c r="H50" s="424">
        <f>[1]SLU!J57</f>
        <v>96</v>
      </c>
      <c r="I50" s="395">
        <f>[1]SLU!K57/[1]SLU!J57%</f>
        <v>79.166666666666671</v>
      </c>
    </row>
    <row r="51" spans="2:9" ht="20.25" customHeight="1">
      <c r="B51" s="699" t="s">
        <v>406</v>
      </c>
      <c r="C51" s="393" t="s">
        <v>36</v>
      </c>
      <c r="D51" s="424">
        <f>[1]MON!J58</f>
        <v>0</v>
      </c>
      <c r="E51" s="395" t="s">
        <v>58</v>
      </c>
      <c r="F51" s="424">
        <f>[1]SKN!J58</f>
        <v>13</v>
      </c>
      <c r="G51" s="395">
        <f>[1]SKN!K58/[1]SKN!J58%</f>
        <v>92.307692307692307</v>
      </c>
      <c r="H51" s="424">
        <f>[1]SLU!J58</f>
        <v>26</v>
      </c>
      <c r="I51" s="395">
        <f>[1]SLU!K58/[1]SLU!J58%</f>
        <v>84.615384615384613</v>
      </c>
    </row>
    <row r="52" spans="2:9">
      <c r="B52" s="699"/>
      <c r="C52" s="393" t="s">
        <v>37</v>
      </c>
      <c r="D52" s="424">
        <f>[1]MON!J59</f>
        <v>0</v>
      </c>
      <c r="E52" s="395" t="s">
        <v>58</v>
      </c>
      <c r="F52" s="424">
        <f>[1]SKN!J59</f>
        <v>3</v>
      </c>
      <c r="G52" s="395">
        <f>[1]SKN!K59/[1]SKN!J59%</f>
        <v>0</v>
      </c>
      <c r="H52" s="424">
        <f>[1]SLU!J59</f>
        <v>5</v>
      </c>
      <c r="I52" s="395">
        <f>[1]SLU!K59/[1]SLU!J59%</f>
        <v>100</v>
      </c>
    </row>
    <row r="53" spans="2:9">
      <c r="B53" s="699"/>
      <c r="C53" s="393" t="s">
        <v>38</v>
      </c>
      <c r="D53" s="424">
        <f>[1]MON!J60</f>
        <v>0</v>
      </c>
      <c r="E53" s="395" t="s">
        <v>58</v>
      </c>
      <c r="F53" s="424">
        <f>[1]SKN!J60</f>
        <v>16</v>
      </c>
      <c r="G53" s="395">
        <f>[1]SKN!K60/[1]SKN!J60%</f>
        <v>75</v>
      </c>
      <c r="H53" s="424">
        <f>[1]SLU!J60</f>
        <v>31</v>
      </c>
      <c r="I53" s="395">
        <f>[1]SLU!K60/[1]SLU!J60%</f>
        <v>87.096774193548384</v>
      </c>
    </row>
    <row r="54" spans="2:9">
      <c r="B54" s="699" t="s">
        <v>398</v>
      </c>
      <c r="C54" s="393" t="s">
        <v>36</v>
      </c>
      <c r="D54" s="424">
        <f>[1]MON!J61</f>
        <v>3</v>
      </c>
      <c r="E54" s="395">
        <f>[1]MON!K61/[1]MON!J61%</f>
        <v>100</v>
      </c>
      <c r="F54" s="424">
        <f>[1]SKN!J61</f>
        <v>94</v>
      </c>
      <c r="G54" s="395">
        <f>[1]SKN!K61/[1]SKN!J61%</f>
        <v>88.297872340425542</v>
      </c>
      <c r="H54" s="424">
        <f>[1]SLU!J61</f>
        <v>230</v>
      </c>
      <c r="I54" s="395">
        <f>[1]SLU!K61/[1]SLU!J61%</f>
        <v>60.000000000000007</v>
      </c>
    </row>
    <row r="55" spans="2:9">
      <c r="B55" s="699"/>
      <c r="C55" s="393" t="s">
        <v>37</v>
      </c>
      <c r="D55" s="424">
        <f>[1]MON!J62</f>
        <v>7</v>
      </c>
      <c r="E55" s="395">
        <f>[1]MON!K62/[1]MON!J62%</f>
        <v>99.999999999999986</v>
      </c>
      <c r="F55" s="424">
        <f>[1]SKN!J62</f>
        <v>19</v>
      </c>
      <c r="G55" s="395">
        <f>[1]SKN!K62/[1]SKN!J62%</f>
        <v>94.73684210526315</v>
      </c>
      <c r="H55" s="424">
        <f>[1]SLU!J62</f>
        <v>84</v>
      </c>
      <c r="I55" s="395">
        <f>[1]SLU!K62/[1]SLU!J62%</f>
        <v>86.904761904761912</v>
      </c>
    </row>
    <row r="56" spans="2:9">
      <c r="B56" s="699"/>
      <c r="C56" s="393" t="s">
        <v>38</v>
      </c>
      <c r="D56" s="424">
        <f>[1]MON!J63</f>
        <v>10</v>
      </c>
      <c r="E56" s="395">
        <f>[1]MON!K63/[1]MON!J63%</f>
        <v>100</v>
      </c>
      <c r="F56" s="424">
        <f>[1]SKN!J63</f>
        <v>113</v>
      </c>
      <c r="G56" s="395">
        <f>[1]SKN!K63/[1]SKN!J63%</f>
        <v>89.380530973451343</v>
      </c>
      <c r="H56" s="424">
        <f>[1]SLU!J63</f>
        <v>314</v>
      </c>
      <c r="I56" s="395">
        <f>[1]SLU!K63/[1]SLU!J63%</f>
        <v>67.197452229299358</v>
      </c>
    </row>
    <row r="57" spans="2:9">
      <c r="B57" s="699" t="s">
        <v>399</v>
      </c>
      <c r="C57" s="393" t="s">
        <v>36</v>
      </c>
      <c r="D57" s="424">
        <f>[1]MON!J64</f>
        <v>0</v>
      </c>
      <c r="E57" s="395" t="s">
        <v>58</v>
      </c>
      <c r="F57" s="424">
        <f>[1]SKN!J64</f>
        <v>2</v>
      </c>
      <c r="G57" s="395">
        <f>[1]SKN!K64/[1]SKN!J64%</f>
        <v>100</v>
      </c>
      <c r="H57" s="424">
        <f>[1]SLU!J64</f>
        <v>19</v>
      </c>
      <c r="I57" s="395">
        <f>[1]SLU!K64/[1]SLU!J64%</f>
        <v>84.21052631578948</v>
      </c>
    </row>
    <row r="58" spans="2:9">
      <c r="B58" s="699"/>
      <c r="C58" s="393" t="s">
        <v>37</v>
      </c>
      <c r="D58" s="424">
        <f>[1]MON!J65</f>
        <v>0</v>
      </c>
      <c r="E58" s="395" t="s">
        <v>58</v>
      </c>
      <c r="F58" s="424">
        <f>[1]SKN!J65</f>
        <v>51</v>
      </c>
      <c r="G58" s="395">
        <f>[1]SKN!K65/[1]SKN!J65%</f>
        <v>84.313725490196077</v>
      </c>
      <c r="H58" s="424">
        <f>[1]SLU!J65</f>
        <v>70</v>
      </c>
      <c r="I58" s="395">
        <f>[1]SLU!K65/[1]SLU!J65%</f>
        <v>90</v>
      </c>
    </row>
    <row r="59" spans="2:9">
      <c r="B59" s="699"/>
      <c r="C59" s="393" t="s">
        <v>38</v>
      </c>
      <c r="D59" s="424">
        <f>[1]MON!J66</f>
        <v>0</v>
      </c>
      <c r="E59" s="395" t="s">
        <v>58</v>
      </c>
      <c r="F59" s="424">
        <f>[1]SKN!J66</f>
        <v>53</v>
      </c>
      <c r="G59" s="395">
        <f>[1]SKN!K66/[1]SKN!J66%</f>
        <v>84.905660377358487</v>
      </c>
      <c r="H59" s="424">
        <f>[1]SLU!J66</f>
        <v>89</v>
      </c>
      <c r="I59" s="395">
        <f>[1]SLU!K66/[1]SLU!J66%</f>
        <v>88.764044943820224</v>
      </c>
    </row>
    <row r="60" spans="2:9">
      <c r="B60" s="699" t="s">
        <v>400</v>
      </c>
      <c r="C60" s="393" t="s">
        <v>36</v>
      </c>
      <c r="D60" s="424">
        <f>[1]MON!J67</f>
        <v>0</v>
      </c>
      <c r="E60" s="395" t="s">
        <v>58</v>
      </c>
      <c r="F60" s="424">
        <f>[1]SKN!J67</f>
        <v>28</v>
      </c>
      <c r="G60" s="395">
        <f>[1]SKN!K67/[1]SKN!J67%</f>
        <v>89.285714285714278</v>
      </c>
      <c r="H60" s="424">
        <f>[1]SLU!J67</f>
        <v>105</v>
      </c>
      <c r="I60" s="395">
        <f>[1]SLU!K67/[1]SLU!J67%</f>
        <v>84.761904761904759</v>
      </c>
    </row>
    <row r="61" spans="2:9">
      <c r="B61" s="699"/>
      <c r="C61" s="393" t="s">
        <v>37</v>
      </c>
      <c r="D61" s="424">
        <f>[1]MON!J68</f>
        <v>5</v>
      </c>
      <c r="E61" s="395">
        <f>[1]MON!K68/[1]MON!J68%</f>
        <v>100</v>
      </c>
      <c r="F61" s="424">
        <f>[1]SKN!J68</f>
        <v>80</v>
      </c>
      <c r="G61" s="395">
        <f>[1]SKN!K68/[1]SKN!J68%</f>
        <v>95</v>
      </c>
      <c r="H61" s="424">
        <f>[1]SLU!J68</f>
        <v>281</v>
      </c>
      <c r="I61" s="395">
        <f>[1]SLU!K68/[1]SLU!J68%</f>
        <v>90.747330960854086</v>
      </c>
    </row>
    <row r="62" spans="2:9">
      <c r="B62" s="699"/>
      <c r="C62" s="393" t="s">
        <v>38</v>
      </c>
      <c r="D62" s="424">
        <f>[1]MON!J69</f>
        <v>5</v>
      </c>
      <c r="E62" s="395">
        <f>[1]MON!K69/[1]MON!J69%</f>
        <v>100</v>
      </c>
      <c r="F62" s="424">
        <f>[1]SKN!J69</f>
        <v>108</v>
      </c>
      <c r="G62" s="395">
        <f>[1]SKN!K69/[1]SKN!J69%</f>
        <v>93.518518518518519</v>
      </c>
      <c r="H62" s="424">
        <f>[1]SLU!J69</f>
        <v>386</v>
      </c>
      <c r="I62" s="395">
        <f>[1]SLU!K69/[1]SLU!J69%</f>
        <v>89.119170984455963</v>
      </c>
    </row>
    <row r="63" spans="2:9" ht="20.25" customHeight="1">
      <c r="B63" s="699" t="s">
        <v>401</v>
      </c>
      <c r="C63" s="393" t="s">
        <v>36</v>
      </c>
      <c r="D63" s="424">
        <f>[1]MON!J70</f>
        <v>0</v>
      </c>
      <c r="E63" s="395" t="s">
        <v>58</v>
      </c>
      <c r="F63" s="424">
        <f>[1]SKN!J70</f>
        <v>11</v>
      </c>
      <c r="G63" s="395">
        <f>[1]SKN!K70/[1]SKN!J70%</f>
        <v>54.545454545454547</v>
      </c>
      <c r="H63" s="424">
        <f>[1]SLU!J70</f>
        <v>0</v>
      </c>
      <c r="I63" s="395" t="s">
        <v>58</v>
      </c>
    </row>
    <row r="64" spans="2:9">
      <c r="B64" s="699"/>
      <c r="C64" s="393" t="s">
        <v>37</v>
      </c>
      <c r="D64" s="424">
        <f>[1]MON!J71</f>
        <v>0</v>
      </c>
      <c r="E64" s="395" t="s">
        <v>58</v>
      </c>
      <c r="F64" s="424">
        <f>[1]SKN!J71</f>
        <v>86</v>
      </c>
      <c r="G64" s="395">
        <f>[1]SKN!K71/[1]SKN!J71%</f>
        <v>68.604651162790702</v>
      </c>
      <c r="H64" s="424">
        <f>[1]SLU!J71</f>
        <v>0</v>
      </c>
      <c r="I64" s="395" t="s">
        <v>58</v>
      </c>
    </row>
    <row r="65" spans="2:9">
      <c r="B65" s="699"/>
      <c r="C65" s="393" t="s">
        <v>38</v>
      </c>
      <c r="D65" s="424">
        <f>[1]MON!J72</f>
        <v>0</v>
      </c>
      <c r="E65" s="395" t="s">
        <v>58</v>
      </c>
      <c r="F65" s="424">
        <f>[1]SKN!J72</f>
        <v>97</v>
      </c>
      <c r="G65" s="395">
        <f>[1]SKN!K72/[1]SKN!J72%</f>
        <v>67.010309278350519</v>
      </c>
      <c r="H65" s="424">
        <f>[1]SLU!J72</f>
        <v>0</v>
      </c>
      <c r="I65" s="395" t="s">
        <v>58</v>
      </c>
    </row>
    <row r="66" spans="2:9">
      <c r="B66" s="699" t="s">
        <v>402</v>
      </c>
      <c r="C66" s="393" t="s">
        <v>36</v>
      </c>
      <c r="D66" s="424">
        <f>[1]MON!J73</f>
        <v>0</v>
      </c>
      <c r="E66" s="395" t="s">
        <v>58</v>
      </c>
      <c r="F66" s="424">
        <f>[1]SKN!J73</f>
        <v>29</v>
      </c>
      <c r="G66" s="395">
        <f>[1]SKN!K73/[1]SKN!J73%</f>
        <v>65.517241379310349</v>
      </c>
      <c r="H66" s="424">
        <f>[1]SLU!J73</f>
        <v>42</v>
      </c>
      <c r="I66" s="395">
        <f>[1]SLU!K73/[1]SLU!J73%</f>
        <v>47.61904761904762</v>
      </c>
    </row>
    <row r="67" spans="2:9">
      <c r="B67" s="699"/>
      <c r="C67" s="393" t="s">
        <v>37</v>
      </c>
      <c r="D67" s="424">
        <f>[1]MON!J74</f>
        <v>0</v>
      </c>
      <c r="E67" s="395" t="s">
        <v>58</v>
      </c>
      <c r="F67" s="424">
        <f>[1]SKN!J74</f>
        <v>37</v>
      </c>
      <c r="G67" s="395">
        <f>[1]SKN!K74/[1]SKN!J74%</f>
        <v>86.486486486486484</v>
      </c>
      <c r="H67" s="424">
        <f>[1]SLU!J74</f>
        <v>67</v>
      </c>
      <c r="I67" s="395">
        <f>[1]SLU!K74/[1]SLU!J74%</f>
        <v>59.701492537313428</v>
      </c>
    </row>
    <row r="68" spans="2:9">
      <c r="B68" s="699"/>
      <c r="C68" s="393" t="s">
        <v>38</v>
      </c>
      <c r="D68" s="424">
        <f>[1]MON!J75</f>
        <v>0</v>
      </c>
      <c r="E68" s="395" t="s">
        <v>58</v>
      </c>
      <c r="F68" s="424">
        <f>[1]SKN!J75</f>
        <v>66</v>
      </c>
      <c r="G68" s="395">
        <f>[1]SKN!K75/[1]SKN!J75%</f>
        <v>77.272727272727266</v>
      </c>
      <c r="H68" s="424">
        <f>[1]SLU!J75</f>
        <v>109</v>
      </c>
      <c r="I68" s="395">
        <f>[1]SLU!K75/[1]SLU!J75%</f>
        <v>55.045871559633021</v>
      </c>
    </row>
    <row r="69" spans="2:9">
      <c r="B69" s="699" t="s">
        <v>403</v>
      </c>
      <c r="C69" s="393" t="s">
        <v>36</v>
      </c>
      <c r="D69" s="424">
        <f>[1]MON!J76</f>
        <v>0</v>
      </c>
      <c r="E69" s="395" t="s">
        <v>58</v>
      </c>
      <c r="F69" s="424">
        <f>[1]SKN!J76</f>
        <v>6</v>
      </c>
      <c r="G69" s="395">
        <f>[1]SKN!K76/[1]SKN!J76%</f>
        <v>100</v>
      </c>
      <c r="H69" s="424">
        <f>[1]SLU!J76</f>
        <v>21</v>
      </c>
      <c r="I69" s="395">
        <f>[1]SLU!K76/[1]SLU!J76%</f>
        <v>66.666666666666671</v>
      </c>
    </row>
    <row r="70" spans="2:9">
      <c r="B70" s="699"/>
      <c r="C70" s="393" t="s">
        <v>37</v>
      </c>
      <c r="D70" s="424">
        <f>[1]MON!J77</f>
        <v>0</v>
      </c>
      <c r="E70" s="395" t="s">
        <v>58</v>
      </c>
      <c r="F70" s="424">
        <f>[1]SKN!J77</f>
        <v>8</v>
      </c>
      <c r="G70" s="395">
        <f>[1]SKN!K77/[1]SKN!J77%</f>
        <v>75</v>
      </c>
      <c r="H70" s="424">
        <f>[1]SLU!J77</f>
        <v>30</v>
      </c>
      <c r="I70" s="395">
        <f>[1]SLU!K77/[1]SLU!J77%</f>
        <v>70</v>
      </c>
    </row>
    <row r="71" spans="2:9">
      <c r="B71" s="699"/>
      <c r="C71" s="393" t="s">
        <v>38</v>
      </c>
      <c r="D71" s="424">
        <f>[1]MON!J78</f>
        <v>0</v>
      </c>
      <c r="E71" s="395" t="s">
        <v>58</v>
      </c>
      <c r="F71" s="424">
        <f>[1]SKN!J78</f>
        <v>14</v>
      </c>
      <c r="G71" s="395">
        <f>[1]SKN!K78/[1]SKN!J78%</f>
        <v>85.714285714285708</v>
      </c>
      <c r="H71" s="424">
        <f>[1]SLU!J78</f>
        <v>51</v>
      </c>
      <c r="I71" s="395">
        <f>[1]SLU!K78/[1]SLU!J78%</f>
        <v>68.627450980392155</v>
      </c>
    </row>
    <row r="72" spans="2:9">
      <c r="B72" s="699" t="s">
        <v>404</v>
      </c>
      <c r="C72" s="393" t="s">
        <v>36</v>
      </c>
      <c r="D72" s="424">
        <f>[1]MON!J79</f>
        <v>0</v>
      </c>
      <c r="E72" s="395" t="s">
        <v>58</v>
      </c>
      <c r="F72" s="424">
        <f>[1]SKN!J79</f>
        <v>10</v>
      </c>
      <c r="G72" s="395">
        <f>[1]SKN!K79/[1]SKN!J79%</f>
        <v>80</v>
      </c>
      <c r="H72" s="424">
        <f>[1]SLU!J79</f>
        <v>39</v>
      </c>
      <c r="I72" s="395">
        <f>[1]SLU!K79/[1]SLU!J79%</f>
        <v>64.102564102564102</v>
      </c>
    </row>
    <row r="73" spans="2:9">
      <c r="B73" s="699"/>
      <c r="C73" s="393" t="s">
        <v>37</v>
      </c>
      <c r="D73" s="424">
        <f>[1]MON!J80</f>
        <v>2</v>
      </c>
      <c r="E73" s="395">
        <f>[1]MON!K80/[1]MON!J80%</f>
        <v>100</v>
      </c>
      <c r="F73" s="424">
        <f>[1]SKN!J80</f>
        <v>58</v>
      </c>
      <c r="G73" s="395">
        <f>[1]SKN!K80/[1]SKN!J80%</f>
        <v>87.931034482758633</v>
      </c>
      <c r="H73" s="424">
        <f>[1]SLU!J80</f>
        <v>91</v>
      </c>
      <c r="I73" s="395">
        <f>[1]SLU!K80/[1]SLU!J80%</f>
        <v>80.219780219780219</v>
      </c>
    </row>
    <row r="74" spans="2:9">
      <c r="B74" s="699"/>
      <c r="C74" s="393" t="s">
        <v>38</v>
      </c>
      <c r="D74" s="424">
        <f>[1]MON!J81</f>
        <v>2</v>
      </c>
      <c r="E74" s="395">
        <f>[1]MON!K81/[1]MON!J81%</f>
        <v>100</v>
      </c>
      <c r="F74" s="424">
        <f>[1]SKN!J81</f>
        <v>68</v>
      </c>
      <c r="G74" s="395">
        <f>[1]SKN!K81/[1]SKN!J81%</f>
        <v>86.764705882352942</v>
      </c>
      <c r="H74" s="424">
        <f>[1]SLU!J81</f>
        <v>130</v>
      </c>
      <c r="I74" s="395">
        <f>[1]SLU!K81/[1]SLU!J81%</f>
        <v>75.384615384615387</v>
      </c>
    </row>
    <row r="76" spans="2:9">
      <c r="B76" s="682" t="s">
        <v>407</v>
      </c>
      <c r="C76" s="682"/>
      <c r="D76" s="682"/>
      <c r="E76" s="682"/>
      <c r="F76" s="682"/>
      <c r="G76" s="682"/>
      <c r="H76" s="682"/>
      <c r="I76" s="682"/>
    </row>
    <row r="77" spans="2:9">
      <c r="B77" s="700" t="s">
        <v>362</v>
      </c>
      <c r="C77" s="686" t="s">
        <v>111</v>
      </c>
      <c r="D77" s="686" t="s">
        <v>12</v>
      </c>
      <c r="E77" s="686"/>
      <c r="F77" s="686" t="s">
        <v>25</v>
      </c>
      <c r="G77" s="686"/>
      <c r="H77" s="678" t="s">
        <v>13</v>
      </c>
      <c r="I77" s="678"/>
    </row>
    <row r="78" spans="2:9" ht="29.15">
      <c r="B78" s="700"/>
      <c r="C78" s="686"/>
      <c r="D78" s="416" t="s">
        <v>350</v>
      </c>
      <c r="E78" s="409" t="s">
        <v>408</v>
      </c>
      <c r="F78" s="416" t="s">
        <v>350</v>
      </c>
      <c r="G78" s="409" t="s">
        <v>408</v>
      </c>
      <c r="H78" s="392" t="s">
        <v>350</v>
      </c>
      <c r="I78" s="425" t="s">
        <v>408</v>
      </c>
    </row>
    <row r="79" spans="2:9">
      <c r="B79" s="699" t="s">
        <v>394</v>
      </c>
      <c r="C79" s="393" t="s">
        <v>36</v>
      </c>
      <c r="D79" s="424">
        <v>0</v>
      </c>
      <c r="E79" s="424">
        <f>[1]SVG!K49</f>
        <v>0</v>
      </c>
      <c r="F79" s="424">
        <f>[1]VI!J49</f>
        <v>3</v>
      </c>
      <c r="G79" s="395">
        <f>[1]VI!K49/[1]VI!J49%</f>
        <v>100</v>
      </c>
      <c r="H79" s="426">
        <f>F5+H5+D42+F42+H42+D79+F79</f>
        <v>545</v>
      </c>
      <c r="I79" s="406">
        <f>([1]DOM!K49+[1]GRD!K49+[1]MON!K49+[1]SKN!K49+[1]SLU!K49+[1]SVG!K49+[1]VI!K49)/H79%</f>
        <v>82.568807339449535</v>
      </c>
    </row>
    <row r="80" spans="2:9">
      <c r="B80" s="699"/>
      <c r="C80" s="393" t="s">
        <v>37</v>
      </c>
      <c r="D80" s="424">
        <v>0</v>
      </c>
      <c r="E80" s="424">
        <f>[1]SVG!K50</f>
        <v>0</v>
      </c>
      <c r="F80" s="424">
        <f>[1]VI!J50</f>
        <v>0</v>
      </c>
      <c r="G80" s="395" t="s">
        <v>58</v>
      </c>
      <c r="H80" s="426">
        <f t="shared" ref="H80:H111" si="0">F6+H6+D43+F43+H43+D80+F80</f>
        <v>66</v>
      </c>
      <c r="I80" s="406">
        <f>([1]DOM!K50+[1]GRD!K50+[1]MON!K50+[1]SKN!K50+[1]SLU!K50+[1]SVG!K50+[1]VI!K50)/H80%</f>
        <v>93.939393939393938</v>
      </c>
    </row>
    <row r="81" spans="2:9">
      <c r="B81" s="699"/>
      <c r="C81" s="393" t="s">
        <v>38</v>
      </c>
      <c r="D81" s="424">
        <v>0</v>
      </c>
      <c r="E81" s="424">
        <f>[1]SVG!K51</f>
        <v>0</v>
      </c>
      <c r="F81" s="424">
        <f>[1]VI!J51</f>
        <v>3</v>
      </c>
      <c r="G81" s="395">
        <f>[1]VI!K51/[1]VI!J51%</f>
        <v>100</v>
      </c>
      <c r="H81" s="426">
        <f t="shared" si="0"/>
        <v>611</v>
      </c>
      <c r="I81" s="406">
        <f>([1]DOM!K51+[1]GRD!K51+[1]MON!K51+[1]SKN!K51+[1]SLU!K51+[1]SVG!K51+[1]VI!K51)/H81%</f>
        <v>83.797054009819959</v>
      </c>
    </row>
    <row r="82" spans="2:9">
      <c r="B82" s="699" t="s">
        <v>395</v>
      </c>
      <c r="C82" s="393" t="s">
        <v>36</v>
      </c>
      <c r="D82" s="424">
        <v>0</v>
      </c>
      <c r="E82" s="424">
        <f>[1]SVG!K52</f>
        <v>0</v>
      </c>
      <c r="F82" s="424">
        <f>[1]VI!J52</f>
        <v>0</v>
      </c>
      <c r="G82" s="395" t="s">
        <v>58</v>
      </c>
      <c r="H82" s="426">
        <f t="shared" si="0"/>
        <v>67</v>
      </c>
      <c r="I82" s="406">
        <f>([1]DOM!K52+[1]GRD!K52+[1]MON!K52+[1]SKN!K52+[1]SLU!K52+[1]SVG!K52+[1]VI!K52)/H82%</f>
        <v>80.597014925373131</v>
      </c>
    </row>
    <row r="83" spans="2:9">
      <c r="B83" s="699"/>
      <c r="C83" s="393" t="s">
        <v>37</v>
      </c>
      <c r="D83" s="424">
        <v>0</v>
      </c>
      <c r="E83" s="424">
        <f>[1]SVG!K53</f>
        <v>0</v>
      </c>
      <c r="F83" s="424">
        <f>[1]VI!J53</f>
        <v>0</v>
      </c>
      <c r="G83" s="395" t="s">
        <v>58</v>
      </c>
      <c r="H83" s="426">
        <f t="shared" si="0"/>
        <v>6</v>
      </c>
      <c r="I83" s="406">
        <f>([1]DOM!K53+[1]GRD!K53+[1]MON!K53+[1]SKN!K53+[1]SLU!K53+[1]SVG!K53+[1]VI!K53)/H83%</f>
        <v>83.333333333333343</v>
      </c>
    </row>
    <row r="84" spans="2:9">
      <c r="B84" s="699"/>
      <c r="C84" s="393" t="s">
        <v>38</v>
      </c>
      <c r="D84" s="424">
        <v>0</v>
      </c>
      <c r="E84" s="424">
        <f>[1]SVG!K54</f>
        <v>0</v>
      </c>
      <c r="F84" s="424">
        <f>[1]VI!J54</f>
        <v>0</v>
      </c>
      <c r="G84" s="395" t="s">
        <v>58</v>
      </c>
      <c r="H84" s="426">
        <f t="shared" si="0"/>
        <v>73</v>
      </c>
      <c r="I84" s="406">
        <f>([1]DOM!K54+[1]GRD!K54+[1]MON!K54+[1]SKN!K54+[1]SLU!K54+[1]SVG!K54+[1]VI!K54)/H84%</f>
        <v>80.821917808219183</v>
      </c>
    </row>
    <row r="85" spans="2:9" ht="33" customHeight="1">
      <c r="B85" s="699" t="s">
        <v>396</v>
      </c>
      <c r="C85" s="393" t="s">
        <v>36</v>
      </c>
      <c r="D85" s="424">
        <v>0</v>
      </c>
      <c r="E85" s="424">
        <f>[1]SVG!K55</f>
        <v>0</v>
      </c>
      <c r="F85" s="424">
        <f>[1]VI!J55</f>
        <v>10</v>
      </c>
      <c r="G85" s="395">
        <f>[1]VI!K55/[1]VI!J55%</f>
        <v>100</v>
      </c>
      <c r="H85" s="426">
        <f t="shared" si="0"/>
        <v>358</v>
      </c>
      <c r="I85" s="406">
        <f>([1]DOM!K55+[1]GRD!K55+[1]MON!K55+[1]SKN!K55+[1]SLU!K55+[1]SVG!K55+[1]VI!K55)/H85%</f>
        <v>86.592178770949715</v>
      </c>
    </row>
    <row r="86" spans="2:9">
      <c r="B86" s="699"/>
      <c r="C86" s="393" t="s">
        <v>37</v>
      </c>
      <c r="D86" s="424">
        <v>0</v>
      </c>
      <c r="E86" s="424">
        <f>[1]SVG!K56</f>
        <v>0</v>
      </c>
      <c r="F86" s="424">
        <f>[1]VI!J56</f>
        <v>1</v>
      </c>
      <c r="G86" s="395">
        <f>[1]VI!K56/[1]VI!J56%</f>
        <v>100</v>
      </c>
      <c r="H86" s="426">
        <f t="shared" si="0"/>
        <v>44</v>
      </c>
      <c r="I86" s="406">
        <f>([1]DOM!K56+[1]GRD!K56+[1]MON!K56+[1]SKN!K56+[1]SLU!K56+[1]SVG!K56+[1]VI!K56)/H86%</f>
        <v>93.181818181818187</v>
      </c>
    </row>
    <row r="87" spans="2:9">
      <c r="B87" s="699"/>
      <c r="C87" s="393" t="s">
        <v>38</v>
      </c>
      <c r="D87" s="424">
        <v>0</v>
      </c>
      <c r="E87" s="424">
        <f>[1]SVG!K57</f>
        <v>0</v>
      </c>
      <c r="F87" s="424">
        <f>[1]VI!J57</f>
        <v>11</v>
      </c>
      <c r="G87" s="395">
        <f>[1]VI!K57/[1]VI!J57%</f>
        <v>100</v>
      </c>
      <c r="H87" s="426">
        <f t="shared" si="0"/>
        <v>402</v>
      </c>
      <c r="I87" s="406">
        <f>([1]DOM!K57+[1]GRD!K57+[1]MON!K57+[1]SKN!K57+[1]SLU!K57+[1]SVG!K57+[1]VI!K57)/H87%</f>
        <v>87.313432835820905</v>
      </c>
    </row>
    <row r="88" spans="2:9" ht="20.25" customHeight="1">
      <c r="B88" s="699" t="s">
        <v>397</v>
      </c>
      <c r="C88" s="393" t="s">
        <v>36</v>
      </c>
      <c r="D88" s="424">
        <v>0</v>
      </c>
      <c r="E88" s="424">
        <f>[1]SVG!K58</f>
        <v>0</v>
      </c>
      <c r="F88" s="424">
        <f>[1]VI!J58</f>
        <v>2</v>
      </c>
      <c r="G88" s="395">
        <f>[1]VI!K58/[1]VI!J58%</f>
        <v>100</v>
      </c>
      <c r="H88" s="426">
        <f t="shared" si="0"/>
        <v>51</v>
      </c>
      <c r="I88" s="406">
        <f>([1]DOM!K58+[1]GRD!K58+[1]MON!K58+[1]SKN!K58+[1]SLU!K58+[1]SVG!K58+[1]VI!K58)/H88%</f>
        <v>90.196078431372541</v>
      </c>
    </row>
    <row r="89" spans="2:9">
      <c r="B89" s="699"/>
      <c r="C89" s="393" t="s">
        <v>37</v>
      </c>
      <c r="D89" s="424">
        <v>0</v>
      </c>
      <c r="E89" s="424">
        <f>[1]SVG!K59</f>
        <v>0</v>
      </c>
      <c r="F89" s="424">
        <f>[1]VI!J59</f>
        <v>0</v>
      </c>
      <c r="G89" s="395" t="s">
        <v>58</v>
      </c>
      <c r="H89" s="426">
        <f t="shared" si="0"/>
        <v>8</v>
      </c>
      <c r="I89" s="406">
        <f>([1]DOM!K59+[1]GRD!K59+[1]MON!K59+[1]SKN!K59+[1]SLU!K59+[1]SVG!K59+[1]VI!K59)/H89%</f>
        <v>62.5</v>
      </c>
    </row>
    <row r="90" spans="2:9">
      <c r="B90" s="699"/>
      <c r="C90" s="393" t="s">
        <v>38</v>
      </c>
      <c r="D90" s="424">
        <v>0</v>
      </c>
      <c r="E90" s="424">
        <f>[1]SVG!K60</f>
        <v>0</v>
      </c>
      <c r="F90" s="424">
        <f>[1]VI!J60</f>
        <v>2</v>
      </c>
      <c r="G90" s="395">
        <f>[1]VI!K60/[1]VI!J60%</f>
        <v>100</v>
      </c>
      <c r="H90" s="426">
        <f t="shared" si="0"/>
        <v>59</v>
      </c>
      <c r="I90" s="406">
        <f>([1]DOM!K60+[1]GRD!K60+[1]MON!K60+[1]SKN!K60+[1]SLU!K60+[1]SVG!K60+[1]VI!K60)/H90%</f>
        <v>86.440677966101703</v>
      </c>
    </row>
    <row r="91" spans="2:9">
      <c r="B91" s="699" t="s">
        <v>398</v>
      </c>
      <c r="C91" s="393" t="s">
        <v>36</v>
      </c>
      <c r="D91" s="424">
        <f>[1]SVG!J61</f>
        <v>173</v>
      </c>
      <c r="E91" s="395">
        <f>[1]SVG!K61/[1]SVG!J61%</f>
        <v>79.76878612716763</v>
      </c>
      <c r="F91" s="424">
        <f>[1]VI!J61</f>
        <v>9</v>
      </c>
      <c r="G91" s="395">
        <f>[1]VI!K61/[1]VI!J61%</f>
        <v>66.666666666666671</v>
      </c>
      <c r="H91" s="426">
        <f t="shared" si="0"/>
        <v>811</v>
      </c>
      <c r="I91" s="406">
        <f>([1]DOM!K61+[1]GRD!K61+[1]MON!K61+[1]SKN!K61+[1]SLU!K61+[1]SVG!K61+[1]VI!K61)/H91%</f>
        <v>80.271270036991368</v>
      </c>
    </row>
    <row r="92" spans="2:9">
      <c r="B92" s="699"/>
      <c r="C92" s="393" t="s">
        <v>37</v>
      </c>
      <c r="D92" s="424">
        <f>[1]SVG!J62</f>
        <v>12</v>
      </c>
      <c r="E92" s="395">
        <f>[1]SVG!K62/[1]SVG!J62%</f>
        <v>100</v>
      </c>
      <c r="F92" s="424">
        <f>[1]VI!J62</f>
        <v>1</v>
      </c>
      <c r="G92" s="395">
        <f>[1]VI!K62/[1]VI!J62%</f>
        <v>100</v>
      </c>
      <c r="H92" s="426">
        <f t="shared" si="0"/>
        <v>214</v>
      </c>
      <c r="I92" s="406">
        <f>([1]DOM!K62+[1]GRD!K62+[1]MON!K62+[1]SKN!K62+[1]SLU!K62+[1]SVG!K62+[1]VI!K62)/H92%</f>
        <v>92.99065420560747</v>
      </c>
    </row>
    <row r="93" spans="2:9">
      <c r="B93" s="699"/>
      <c r="C93" s="393" t="s">
        <v>38</v>
      </c>
      <c r="D93" s="424">
        <f>[1]SVG!J63</f>
        <v>185</v>
      </c>
      <c r="E93" s="395">
        <f>[1]SVG!K63/[1]SVG!J63%</f>
        <v>81.081081081081081</v>
      </c>
      <c r="F93" s="424">
        <f>[1]VI!J63</f>
        <v>10</v>
      </c>
      <c r="G93" s="395">
        <f>[1]VI!K63/[1]VI!J63%</f>
        <v>70</v>
      </c>
      <c r="H93" s="426">
        <f t="shared" si="0"/>
        <v>1025</v>
      </c>
      <c r="I93" s="406">
        <f>([1]DOM!K63+[1]GRD!K63+[1]MON!K63+[1]SKN!K63+[1]SLU!K63+[1]SVG!K63+[1]VI!K63)/H93%</f>
        <v>82.926829268292678</v>
      </c>
    </row>
    <row r="94" spans="2:9">
      <c r="B94" s="699" t="s">
        <v>399</v>
      </c>
      <c r="C94" s="393" t="s">
        <v>36</v>
      </c>
      <c r="D94" s="424">
        <f>[1]SVG!J64</f>
        <v>9</v>
      </c>
      <c r="E94" s="395">
        <f>[1]SVG!K64/[1]SVG!J64%</f>
        <v>77.777777777777786</v>
      </c>
      <c r="F94" s="424">
        <f>[1]VI!J64</f>
        <v>0</v>
      </c>
      <c r="G94" s="395" t="s">
        <v>58</v>
      </c>
      <c r="H94" s="426">
        <f t="shared" si="0"/>
        <v>47</v>
      </c>
      <c r="I94" s="406">
        <f>([1]DOM!K64+[1]GRD!K64+[1]MON!K64+[1]SKN!K64+[1]SLU!K64+[1]SVG!K64+[1]VI!K64)/H94%</f>
        <v>76.59574468085107</v>
      </c>
    </row>
    <row r="95" spans="2:9">
      <c r="B95" s="699"/>
      <c r="C95" s="393" t="s">
        <v>37</v>
      </c>
      <c r="D95" s="424">
        <f>[1]SVG!J65</f>
        <v>32</v>
      </c>
      <c r="E95" s="395">
        <f>[1]SVG!K65/[1]SVG!J65%</f>
        <v>96.875</v>
      </c>
      <c r="F95" s="424">
        <f>[1]VI!J65</f>
        <v>0</v>
      </c>
      <c r="G95" s="395" t="s">
        <v>58</v>
      </c>
      <c r="H95" s="426">
        <f t="shared" si="0"/>
        <v>314</v>
      </c>
      <c r="I95" s="406">
        <f>([1]DOM!K65+[1]GRD!K65+[1]MON!K65+[1]SKN!K65+[1]SLU!K65+[1]SVG!K65+[1]VI!K65)/H95%</f>
        <v>88.216560509554142</v>
      </c>
    </row>
    <row r="96" spans="2:9">
      <c r="B96" s="699"/>
      <c r="C96" s="393" t="s">
        <v>38</v>
      </c>
      <c r="D96" s="424">
        <f>[1]SVG!J66</f>
        <v>41</v>
      </c>
      <c r="E96" s="395">
        <f>[1]SVG!K66/[1]SVG!J66%</f>
        <v>92.682926829268297</v>
      </c>
      <c r="F96" s="424">
        <f>[1]VI!J66</f>
        <v>0</v>
      </c>
      <c r="G96" s="395" t="s">
        <v>58</v>
      </c>
      <c r="H96" s="426">
        <f t="shared" si="0"/>
        <v>361</v>
      </c>
      <c r="I96" s="406">
        <f>([1]DOM!K66+[1]GRD!K66+[1]MON!K66+[1]SKN!K66+[1]SLU!K66+[1]SVG!K66+[1]VI!K66)/H96%</f>
        <v>86.70360110803324</v>
      </c>
    </row>
    <row r="97" spans="2:11">
      <c r="B97" s="699" t="s">
        <v>400</v>
      </c>
      <c r="C97" s="393" t="s">
        <v>36</v>
      </c>
      <c r="D97" s="424">
        <f>[1]SVG!J67</f>
        <v>65</v>
      </c>
      <c r="E97" s="395">
        <f>[1]SVG!K67/[1]SVG!J67%</f>
        <v>76.92307692307692</v>
      </c>
      <c r="F97" s="424">
        <f>[1]VI!J67</f>
        <v>6</v>
      </c>
      <c r="G97" s="395">
        <f>[1]VI!K67/[1]VI!J67%</f>
        <v>100</v>
      </c>
      <c r="H97" s="426">
        <f t="shared" si="0"/>
        <v>323</v>
      </c>
      <c r="I97" s="406">
        <f>([1]DOM!K67+[1]GRD!K67+[1]MON!K67+[1]SKN!K67+[1]SLU!K67+[1]SVG!K67+[1]VI!K67)/H97%</f>
        <v>85.139318885448915</v>
      </c>
    </row>
    <row r="98" spans="2:11">
      <c r="B98" s="699"/>
      <c r="C98" s="393" t="s">
        <v>37</v>
      </c>
      <c r="D98" s="424">
        <f>[1]SVG!J68</f>
        <v>221</v>
      </c>
      <c r="E98" s="395">
        <f>[1]SVG!K68/[1]SVG!J68%</f>
        <v>90.950226244343895</v>
      </c>
      <c r="F98" s="424">
        <f>[1]VI!J68</f>
        <v>2</v>
      </c>
      <c r="G98" s="395">
        <f>[1]VI!K68/[1]VI!J68%</f>
        <v>100</v>
      </c>
      <c r="H98" s="426">
        <f t="shared" si="0"/>
        <v>996</v>
      </c>
      <c r="I98" s="406">
        <f>([1]DOM!K68+[1]GRD!K68+[1]MON!K68+[1]SKN!K68+[1]SLU!K68+[1]SVG!K68+[1]VI!K68)/H98%</f>
        <v>93.072289156626496</v>
      </c>
    </row>
    <row r="99" spans="2:11">
      <c r="B99" s="699"/>
      <c r="C99" s="393" t="s">
        <v>38</v>
      </c>
      <c r="D99" s="424">
        <f>[1]SVG!J69</f>
        <v>286</v>
      </c>
      <c r="E99" s="395">
        <f>[1]SVG!K69/[1]SVG!J69%</f>
        <v>87.76223776223776</v>
      </c>
      <c r="F99" s="424">
        <f>[1]VI!J69</f>
        <v>8</v>
      </c>
      <c r="G99" s="395">
        <f>[1]VI!K69/[1]VI!J69%</f>
        <v>100</v>
      </c>
      <c r="H99" s="426">
        <f t="shared" si="0"/>
        <v>1319</v>
      </c>
      <c r="I99" s="406">
        <f>([1]DOM!K69+[1]GRD!K69+[1]MON!K69+[1]SKN!K69+[1]SLU!K69+[1]SVG!K69+[1]VI!K69)/H99%</f>
        <v>91.129643669446551</v>
      </c>
    </row>
    <row r="100" spans="2:11" ht="20.25" customHeight="1">
      <c r="B100" s="699" t="s">
        <v>401</v>
      </c>
      <c r="C100" s="393" t="s">
        <v>36</v>
      </c>
      <c r="D100" s="424">
        <f>[1]SVG!J70</f>
        <v>75</v>
      </c>
      <c r="E100" s="395">
        <f>[1]SVG!K70/[1]SVG!J70%</f>
        <v>62.666666666666664</v>
      </c>
      <c r="F100" s="424">
        <f>[1]VI!J70</f>
        <v>11</v>
      </c>
      <c r="G100" s="395">
        <f>[1]VI!K70/[1]VI!J70%</f>
        <v>100</v>
      </c>
      <c r="H100" s="426">
        <f t="shared" si="0"/>
        <v>150</v>
      </c>
      <c r="I100" s="406">
        <f>([1]DOM!K70+[1]GRD!K70+[1]MON!K70+[1]SKN!K70+[1]SLU!K70+[1]SVG!K70+[1]VI!K70)/H100%</f>
        <v>72.666666666666671</v>
      </c>
    </row>
    <row r="101" spans="2:11">
      <c r="B101" s="699"/>
      <c r="C101" s="393" t="s">
        <v>37</v>
      </c>
      <c r="D101" s="424">
        <f>[1]SVG!J71</f>
        <v>127</v>
      </c>
      <c r="E101" s="395">
        <f>[1]SVG!K71/[1]SVG!J71%</f>
        <v>70.866141732283467</v>
      </c>
      <c r="F101" s="424">
        <f>[1]VI!J71</f>
        <v>9</v>
      </c>
      <c r="G101" s="395">
        <f>[1]VI!K71/[1]VI!J71%</f>
        <v>100</v>
      </c>
      <c r="H101" s="426">
        <f t="shared" si="0"/>
        <v>506</v>
      </c>
      <c r="I101" s="406">
        <f>([1]DOM!K71+[1]GRD!K71+[1]MON!K71+[1]SKN!K71+[1]SLU!K71+[1]SVG!K71+[1]VI!K71)/H101%</f>
        <v>82.608695652173921</v>
      </c>
    </row>
    <row r="102" spans="2:11" ht="26.25" customHeight="1">
      <c r="B102" s="699"/>
      <c r="C102" s="393" t="s">
        <v>38</v>
      </c>
      <c r="D102" s="424">
        <f>[1]SVG!J72</f>
        <v>202</v>
      </c>
      <c r="E102" s="395">
        <f>[1]SVG!K72/[1]SVG!J72%</f>
        <v>67.821782178217816</v>
      </c>
      <c r="F102" s="424">
        <f>[1]VI!J72</f>
        <v>20</v>
      </c>
      <c r="G102" s="395">
        <f>[1]VI!K72/[1]VI!J72%</f>
        <v>100</v>
      </c>
      <c r="H102" s="426">
        <f t="shared" si="0"/>
        <v>656</v>
      </c>
      <c r="I102" s="406">
        <f>([1]DOM!K72+[1]GRD!K72+[1]MON!K72+[1]SKN!K72+[1]SLU!K72+[1]SVG!K72+[1]VI!K72)/H102%</f>
        <v>80.335365853658544</v>
      </c>
    </row>
    <row r="103" spans="2:11">
      <c r="B103" s="699" t="s">
        <v>402</v>
      </c>
      <c r="C103" s="393" t="s">
        <v>36</v>
      </c>
      <c r="D103" s="424">
        <f>[1]SVG!J73</f>
        <v>41</v>
      </c>
      <c r="E103" s="395">
        <f>[1]SVG!K73/[1]SVG!J73%</f>
        <v>82.926829268292693</v>
      </c>
      <c r="F103" s="424">
        <f>[1]VI!J73</f>
        <v>4</v>
      </c>
      <c r="G103" s="395">
        <f>[1]VI!K73/[1]VI!J73%</f>
        <v>75</v>
      </c>
      <c r="H103" s="426">
        <f t="shared" si="0"/>
        <v>182</v>
      </c>
      <c r="I103" s="406">
        <f>([1]DOM!K73+[1]GRD!K73+[1]MON!K73+[1]SKN!K73+[1]SLU!K73+[1]SVG!K73+[1]VI!K73)/H103%</f>
        <v>70.879120879120876</v>
      </c>
    </row>
    <row r="104" spans="2:11">
      <c r="B104" s="699"/>
      <c r="C104" s="393" t="s">
        <v>37</v>
      </c>
      <c r="D104" s="424">
        <f>[1]SVG!J74</f>
        <v>18</v>
      </c>
      <c r="E104" s="395">
        <f>[1]SVG!K74/[1]SVG!J74%</f>
        <v>94.444444444444443</v>
      </c>
      <c r="F104" s="424">
        <f>[1]VI!J74</f>
        <v>2</v>
      </c>
      <c r="G104" s="395">
        <f>[1]VI!K74/[1]VI!J74%</f>
        <v>100</v>
      </c>
      <c r="H104" s="426">
        <f t="shared" si="0"/>
        <v>196</v>
      </c>
      <c r="I104" s="406">
        <f>([1]DOM!K74+[1]GRD!K74+[1]MON!K74+[1]SKN!K74+[1]SLU!K74+[1]SVG!K74+[1]VI!K74)/H104%</f>
        <v>77.551020408163268</v>
      </c>
    </row>
    <row r="105" spans="2:11">
      <c r="B105" s="699"/>
      <c r="C105" s="393" t="s">
        <v>38</v>
      </c>
      <c r="D105" s="424">
        <f>[1]SVG!J75</f>
        <v>59</v>
      </c>
      <c r="E105" s="395">
        <f>[1]SVG!K75/[1]SVG!J75%</f>
        <v>86.440677966101703</v>
      </c>
      <c r="F105" s="424">
        <f>[1]VI!J75</f>
        <v>6</v>
      </c>
      <c r="G105" s="395">
        <f>[1]VI!K75/[1]VI!J75%</f>
        <v>83.333333333333343</v>
      </c>
      <c r="H105" s="426">
        <f t="shared" si="0"/>
        <v>378</v>
      </c>
      <c r="I105" s="406">
        <f>([1]DOM!K75+[1]GRD!K75+[1]MON!K75+[1]SKN!K75+[1]SLU!K75+[1]SVG!K75+[1]VI!K75)/H105%</f>
        <v>74.338624338624342</v>
      </c>
    </row>
    <row r="106" spans="2:11">
      <c r="B106" s="699" t="s">
        <v>403</v>
      </c>
      <c r="C106" s="393" t="s">
        <v>36</v>
      </c>
      <c r="D106" s="424">
        <f>[1]SVG!J76</f>
        <v>20</v>
      </c>
      <c r="E106" s="395">
        <f>[1]SVG!K76/[1]SVG!J76%</f>
        <v>60</v>
      </c>
      <c r="F106" s="424">
        <f>[1]VI!J76</f>
        <v>0</v>
      </c>
      <c r="G106" s="395" t="s">
        <v>58</v>
      </c>
      <c r="H106" s="426">
        <f t="shared" si="0"/>
        <v>50</v>
      </c>
      <c r="I106" s="406">
        <f>([1]DOM!K76+[1]GRD!K76+[1]MON!K76+[1]SKN!K76+[1]SLU!K76+[1]SVG!K76+[1]VI!K76)/H106%</f>
        <v>70</v>
      </c>
    </row>
    <row r="107" spans="2:11">
      <c r="B107" s="699"/>
      <c r="C107" s="393" t="s">
        <v>37</v>
      </c>
      <c r="D107" s="424">
        <f>[1]SVG!J77</f>
        <v>7</v>
      </c>
      <c r="E107" s="395">
        <f>[1]SVG!K77/[1]SVG!J77%</f>
        <v>71.428571428571416</v>
      </c>
      <c r="F107" s="424">
        <f>[1]VI!J77</f>
        <v>0</v>
      </c>
      <c r="G107" s="395" t="s">
        <v>58</v>
      </c>
      <c r="H107" s="426">
        <f t="shared" si="0"/>
        <v>47</v>
      </c>
      <c r="I107" s="406">
        <f>([1]DOM!K77+[1]GRD!K77+[1]MON!K77+[1]SKN!K77+[1]SLU!K77+[1]SVG!K77+[1]VI!K77)/H107%</f>
        <v>72.340425531914903</v>
      </c>
    </row>
    <row r="108" spans="2:11">
      <c r="B108" s="699"/>
      <c r="C108" s="393" t="s">
        <v>38</v>
      </c>
      <c r="D108" s="424">
        <f>[1]SVG!J78</f>
        <v>27</v>
      </c>
      <c r="E108" s="395">
        <f>[1]SVG!K78/[1]SVG!J78%</f>
        <v>62.962962962962962</v>
      </c>
      <c r="F108" s="424">
        <f>[1]VI!J78</f>
        <v>0</v>
      </c>
      <c r="G108" s="395" t="s">
        <v>58</v>
      </c>
      <c r="H108" s="426">
        <f t="shared" si="0"/>
        <v>97</v>
      </c>
      <c r="I108" s="406">
        <f>([1]DOM!K78+[1]GRD!K78+[1]MON!K78+[1]SKN!K78+[1]SLU!K78+[1]SVG!K78+[1]VI!K78)/H108%</f>
        <v>71.134020618556704</v>
      </c>
    </row>
    <row r="109" spans="2:11">
      <c r="B109" s="699" t="s">
        <v>404</v>
      </c>
      <c r="C109" s="393" t="s">
        <v>36</v>
      </c>
      <c r="D109" s="424">
        <f>[1]SVG!J79</f>
        <v>13</v>
      </c>
      <c r="E109" s="395">
        <f>[1]SVG!K79/[1]SVG!J79%</f>
        <v>100</v>
      </c>
      <c r="F109" s="424">
        <f>[1]VI!J79</f>
        <v>0</v>
      </c>
      <c r="G109" s="395" t="s">
        <v>58</v>
      </c>
      <c r="H109" s="426">
        <f t="shared" si="0"/>
        <v>65</v>
      </c>
      <c r="I109" s="406">
        <f>([1]DOM!K79+[1]GRD!K79+[1]MON!K79+[1]SKN!K79+[1]SLU!K79+[1]SVG!K79+[1]VI!K79)/H109%</f>
        <v>75.384615384615387</v>
      </c>
      <c r="K109" s="414"/>
    </row>
    <row r="110" spans="2:11">
      <c r="B110" s="699"/>
      <c r="C110" s="393" t="s">
        <v>37</v>
      </c>
      <c r="D110" s="424">
        <f>[1]SVG!J80</f>
        <v>48</v>
      </c>
      <c r="E110" s="395">
        <f>[1]SVG!K80/[1]SVG!J80%</f>
        <v>97.916666666666671</v>
      </c>
      <c r="F110" s="424">
        <f>[1]VI!J80</f>
        <v>2</v>
      </c>
      <c r="G110" s="395">
        <f>[1]VI!K80/[1]VI!J80%</f>
        <v>100</v>
      </c>
      <c r="H110" s="426">
        <f t="shared" si="0"/>
        <v>245</v>
      </c>
      <c r="I110" s="406">
        <f>([1]DOM!K80+[1]GRD!K80+[1]MON!K80+[1]SKN!K80+[1]SLU!K80+[1]SVG!K80+[1]VI!K80)/H110%</f>
        <v>89.387755102040813</v>
      </c>
    </row>
    <row r="111" spans="2:11">
      <c r="B111" s="699"/>
      <c r="C111" s="393" t="s">
        <v>38</v>
      </c>
      <c r="D111" s="424">
        <f>[1]SVG!J81</f>
        <v>61</v>
      </c>
      <c r="E111" s="395">
        <f>[1]SVG!K81/[1]SVG!J81%</f>
        <v>98.360655737704917</v>
      </c>
      <c r="F111" s="424">
        <f>[1]VI!J81</f>
        <v>2</v>
      </c>
      <c r="G111" s="395">
        <f>[1]VI!K81/[1]VI!J81%</f>
        <v>100</v>
      </c>
      <c r="H111" s="426">
        <f t="shared" si="0"/>
        <v>310</v>
      </c>
      <c r="I111" s="406">
        <f>([1]DOM!K81+[1]GRD!K81+[1]MON!K81+[1]SKN!K81+[1]SLU!K81+[1]SVG!K81+[1]VI!K81)/H111%</f>
        <v>86.451612903225808</v>
      </c>
    </row>
  </sheetData>
  <mergeCells count="51">
    <mergeCell ref="B97:B99"/>
    <mergeCell ref="B100:B102"/>
    <mergeCell ref="B103:B105"/>
    <mergeCell ref="B106:B108"/>
    <mergeCell ref="B109:B111"/>
    <mergeCell ref="B94:B96"/>
    <mergeCell ref="B63:B65"/>
    <mergeCell ref="B66:B68"/>
    <mergeCell ref="B69:B71"/>
    <mergeCell ref="B72:B74"/>
    <mergeCell ref="B76:I76"/>
    <mergeCell ref="B77:B78"/>
    <mergeCell ref="C77:C78"/>
    <mergeCell ref="D77:E77"/>
    <mergeCell ref="F77:G77"/>
    <mergeCell ref="H77:I77"/>
    <mergeCell ref="B79:B81"/>
    <mergeCell ref="B82:B84"/>
    <mergeCell ref="B85:B87"/>
    <mergeCell ref="B88:B90"/>
    <mergeCell ref="B91:B93"/>
    <mergeCell ref="B60:B62"/>
    <mergeCell ref="B40:B41"/>
    <mergeCell ref="C40:C41"/>
    <mergeCell ref="D40:E40"/>
    <mergeCell ref="F40:G40"/>
    <mergeCell ref="B45:B47"/>
    <mergeCell ref="B48:B50"/>
    <mergeCell ref="B51:B53"/>
    <mergeCell ref="B54:B56"/>
    <mergeCell ref="B57:B59"/>
    <mergeCell ref="H40:I40"/>
    <mergeCell ref="B42:B44"/>
    <mergeCell ref="B23:B25"/>
    <mergeCell ref="B26:B28"/>
    <mergeCell ref="B29:B31"/>
    <mergeCell ref="B32:B34"/>
    <mergeCell ref="B35:B37"/>
    <mergeCell ref="B39:I39"/>
    <mergeCell ref="B20:B22"/>
    <mergeCell ref="B2:I2"/>
    <mergeCell ref="B3:B4"/>
    <mergeCell ref="C3:C4"/>
    <mergeCell ref="D3:E3"/>
    <mergeCell ref="F3:G3"/>
    <mergeCell ref="H3:I3"/>
    <mergeCell ref="B5:B7"/>
    <mergeCell ref="B8:B10"/>
    <mergeCell ref="B11:B13"/>
    <mergeCell ref="B14:B16"/>
    <mergeCell ref="B17:B19"/>
  </mergeCells>
  <printOptions horizontalCentered="1"/>
  <pageMargins left="0.7" right="0.7" top="0.75" bottom="0.75" header="0.3" footer="0.3"/>
  <pageSetup orientation="portrait" r:id="rId1"/>
  <rowBreaks count="2" manualBreakCount="2">
    <brk id="37" max="16383" man="1"/>
    <brk id="74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I152"/>
  <sheetViews>
    <sheetView view="pageBreakPreview" topLeftCell="A100" zoomScale="60" zoomScaleNormal="100" workbookViewId="0">
      <selection activeCell="D7" sqref="D7"/>
    </sheetView>
  </sheetViews>
  <sheetFormatPr defaultColWidth="9.07421875" defaultRowHeight="14.6"/>
  <cols>
    <col min="1" max="3" width="9.07421875" style="402"/>
    <col min="4" max="6" width="9.69140625" style="402" bestFit="1" customWidth="1"/>
    <col min="7" max="9" width="9.3046875" style="402" bestFit="1" customWidth="1"/>
    <col min="10" max="16384" width="9.07421875" style="402"/>
  </cols>
  <sheetData>
    <row r="2" spans="2:9">
      <c r="B2" s="688" t="s">
        <v>409</v>
      </c>
      <c r="C2" s="688"/>
      <c r="D2" s="688"/>
      <c r="E2" s="688"/>
      <c r="F2" s="688"/>
      <c r="G2" s="688"/>
      <c r="H2" s="688"/>
      <c r="I2" s="688"/>
    </row>
    <row r="3" spans="2:9" ht="15" customHeight="1">
      <c r="B3" s="686" t="s">
        <v>0</v>
      </c>
      <c r="C3" s="686" t="s">
        <v>259</v>
      </c>
      <c r="D3" s="686" t="s">
        <v>367</v>
      </c>
      <c r="E3" s="686"/>
      <c r="F3" s="686"/>
      <c r="G3" s="686"/>
      <c r="H3" s="686"/>
      <c r="I3" s="686"/>
    </row>
    <row r="4" spans="2:9" ht="15" customHeight="1">
      <c r="B4" s="686"/>
      <c r="C4" s="686"/>
      <c r="D4" s="686" t="s">
        <v>410</v>
      </c>
      <c r="E4" s="686"/>
      <c r="F4" s="686"/>
      <c r="G4" s="686" t="s">
        <v>411</v>
      </c>
      <c r="H4" s="686"/>
      <c r="I4" s="686"/>
    </row>
    <row r="5" spans="2:9">
      <c r="B5" s="686"/>
      <c r="C5" s="686"/>
      <c r="D5" s="403" t="s">
        <v>36</v>
      </c>
      <c r="E5" s="403" t="s">
        <v>37</v>
      </c>
      <c r="F5" s="403" t="s">
        <v>38</v>
      </c>
      <c r="G5" s="403" t="s">
        <v>36</v>
      </c>
      <c r="H5" s="403" t="s">
        <v>37</v>
      </c>
      <c r="I5" s="403" t="s">
        <v>38</v>
      </c>
    </row>
    <row r="6" spans="2:9">
      <c r="B6" s="701" t="s">
        <v>6</v>
      </c>
      <c r="C6" s="427">
        <v>2021</v>
      </c>
      <c r="D6" s="428" t="s">
        <v>264</v>
      </c>
      <c r="E6" s="428" t="s">
        <v>264</v>
      </c>
      <c r="F6" s="428" t="s">
        <v>264</v>
      </c>
      <c r="G6" s="418" t="s">
        <v>264</v>
      </c>
      <c r="H6" s="418" t="s">
        <v>264</v>
      </c>
      <c r="I6" s="418" t="s">
        <v>264</v>
      </c>
    </row>
    <row r="7" spans="2:9">
      <c r="B7" s="701"/>
      <c r="C7" s="427">
        <v>2020</v>
      </c>
      <c r="D7" s="428" t="s">
        <v>264</v>
      </c>
      <c r="E7" s="428" t="s">
        <v>264</v>
      </c>
      <c r="F7" s="428" t="s">
        <v>264</v>
      </c>
      <c r="G7" s="418" t="s">
        <v>264</v>
      </c>
      <c r="H7" s="418" t="s">
        <v>264</v>
      </c>
      <c r="I7" s="418" t="s">
        <v>264</v>
      </c>
    </row>
    <row r="8" spans="2:9">
      <c r="B8" s="701"/>
      <c r="C8" s="427">
        <v>2019</v>
      </c>
      <c r="D8" s="428">
        <v>521</v>
      </c>
      <c r="E8" s="428">
        <v>639</v>
      </c>
      <c r="F8" s="428">
        <v>1160</v>
      </c>
      <c r="G8" s="418">
        <v>79.654510556621887</v>
      </c>
      <c r="H8" s="418">
        <v>81.846635367762133</v>
      </c>
      <c r="I8" s="418">
        <v>80.862068965517238</v>
      </c>
    </row>
    <row r="9" spans="2:9">
      <c r="B9" s="701"/>
      <c r="C9" s="427">
        <v>2018</v>
      </c>
      <c r="D9" s="428">
        <v>575</v>
      </c>
      <c r="E9" s="428">
        <v>724</v>
      </c>
      <c r="F9" s="428">
        <v>1299</v>
      </c>
      <c r="G9" s="418">
        <v>67.478260869565219</v>
      </c>
      <c r="H9" s="418">
        <v>78.729281767955797</v>
      </c>
      <c r="I9" s="418">
        <v>73.7490377213241</v>
      </c>
    </row>
    <row r="10" spans="2:9">
      <c r="B10" s="701"/>
      <c r="C10" s="427">
        <v>2017</v>
      </c>
      <c r="D10" s="428">
        <v>556</v>
      </c>
      <c r="E10" s="428">
        <v>812</v>
      </c>
      <c r="F10" s="428">
        <v>1368</v>
      </c>
      <c r="G10" s="418">
        <v>69</v>
      </c>
      <c r="H10" s="418">
        <v>75</v>
      </c>
      <c r="I10" s="418">
        <v>73</v>
      </c>
    </row>
    <row r="11" spans="2:9">
      <c r="B11" s="701" t="s">
        <v>7</v>
      </c>
      <c r="C11" s="427">
        <v>2021</v>
      </c>
      <c r="D11" s="428">
        <f>[1]DOM!B92</f>
        <v>351</v>
      </c>
      <c r="E11" s="428">
        <f>[1]DOM!C92</f>
        <v>437</v>
      </c>
      <c r="F11" s="428">
        <f>[1]DOM!D92</f>
        <v>788</v>
      </c>
      <c r="G11" s="418">
        <f>[1]DOM!E92/[1]DOM!B92%</f>
        <v>73.219373219373225</v>
      </c>
      <c r="H11" s="418">
        <f>[1]DOM!F92/[1]DOM!C92%</f>
        <v>83.295194508009146</v>
      </c>
      <c r="I11" s="418">
        <f>[1]DOM!G92/[1]DOM!D92%</f>
        <v>78.807106598984774</v>
      </c>
    </row>
    <row r="12" spans="2:9">
      <c r="B12" s="701"/>
      <c r="C12" s="427">
        <v>2020</v>
      </c>
      <c r="D12" s="428">
        <f>[1]DOM!B93</f>
        <v>338</v>
      </c>
      <c r="E12" s="428">
        <f>[1]DOM!C93</f>
        <v>378</v>
      </c>
      <c r="F12" s="428">
        <f>[1]DOM!D93</f>
        <v>716</v>
      </c>
      <c r="G12" s="418">
        <f>[1]DOM!E93/[1]DOM!B93%</f>
        <v>78.994082840236686</v>
      </c>
      <c r="H12" s="418">
        <f>[1]DOM!F93/[1]DOM!C93%</f>
        <v>94.444444444444443</v>
      </c>
      <c r="I12" s="418">
        <f>[1]DOM!G93/[1]DOM!D93%</f>
        <v>87.150837988826808</v>
      </c>
    </row>
    <row r="13" spans="2:9">
      <c r="B13" s="701"/>
      <c r="C13" s="427">
        <v>2019</v>
      </c>
      <c r="D13" s="428">
        <v>327</v>
      </c>
      <c r="E13" s="428">
        <v>419</v>
      </c>
      <c r="F13" s="428">
        <v>746</v>
      </c>
      <c r="G13" s="418">
        <v>75.840978593272169</v>
      </c>
      <c r="H13" s="418">
        <v>94.988066825775647</v>
      </c>
      <c r="I13" s="418">
        <v>86.595174262734588</v>
      </c>
    </row>
    <row r="14" spans="2:9">
      <c r="B14" s="701"/>
      <c r="C14" s="427">
        <v>2018</v>
      </c>
      <c r="D14" s="428">
        <v>329</v>
      </c>
      <c r="E14" s="428">
        <v>390</v>
      </c>
      <c r="F14" s="428">
        <v>719</v>
      </c>
      <c r="G14" s="418">
        <v>75.379939209726444</v>
      </c>
      <c r="H14" s="418">
        <v>99.487179487179489</v>
      </c>
      <c r="I14" s="418">
        <v>88.456189151599432</v>
      </c>
    </row>
    <row r="15" spans="2:9">
      <c r="B15" s="701"/>
      <c r="C15" s="427">
        <v>2017</v>
      </c>
      <c r="D15" s="428">
        <v>360</v>
      </c>
      <c r="E15" s="428">
        <v>489</v>
      </c>
      <c r="F15" s="428">
        <v>849</v>
      </c>
      <c r="G15" s="418">
        <v>75.277777777777771</v>
      </c>
      <c r="H15" s="418">
        <v>82.617586912065448</v>
      </c>
      <c r="I15" s="418">
        <v>79.505300353356887</v>
      </c>
    </row>
    <row r="16" spans="2:9">
      <c r="B16" s="701" t="s">
        <v>24</v>
      </c>
      <c r="C16" s="427">
        <v>2021</v>
      </c>
      <c r="D16" s="428">
        <f>[1]GRD!B92</f>
        <v>561</v>
      </c>
      <c r="E16" s="428">
        <f>[1]GRD!C92</f>
        <v>718</v>
      </c>
      <c r="F16" s="428">
        <f>[1]GRD!D92</f>
        <v>1279</v>
      </c>
      <c r="G16" s="418">
        <f>[1]GRD!E92/[1]GRD!B92%</f>
        <v>81.818181818181813</v>
      </c>
      <c r="H16" s="418">
        <f>[1]GRD!F92/[1]GRD!C92%</f>
        <v>88.718662952646241</v>
      </c>
      <c r="I16" s="418">
        <f>[1]GRD!G92/[1]GRD!D92%</f>
        <v>85.691946833463646</v>
      </c>
    </row>
    <row r="17" spans="2:9">
      <c r="B17" s="701"/>
      <c r="C17" s="427">
        <v>2020</v>
      </c>
      <c r="D17" s="428">
        <f>[1]GRD!B93</f>
        <v>327</v>
      </c>
      <c r="E17" s="428">
        <f>[1]GRD!C93</f>
        <v>419</v>
      </c>
      <c r="F17" s="428">
        <f>[1]GRD!D93</f>
        <v>746</v>
      </c>
      <c r="G17" s="418">
        <f>[1]GRD!E93/[1]GRD!B93%</f>
        <v>75.840978593272169</v>
      </c>
      <c r="H17" s="418">
        <f>[1]GRD!F93/[1]GRD!C93%</f>
        <v>94.988066825775647</v>
      </c>
      <c r="I17" s="418">
        <f>[1]GRD!G93/[1]GRD!D93%</f>
        <v>86.595174262734588</v>
      </c>
    </row>
    <row r="18" spans="2:9">
      <c r="B18" s="701"/>
      <c r="C18" s="427">
        <v>2019</v>
      </c>
      <c r="D18" s="428" t="s">
        <v>264</v>
      </c>
      <c r="E18" s="428" t="s">
        <v>264</v>
      </c>
      <c r="F18" s="428" t="s">
        <v>264</v>
      </c>
      <c r="G18" s="418" t="s">
        <v>264</v>
      </c>
      <c r="H18" s="418" t="s">
        <v>264</v>
      </c>
      <c r="I18" s="418" t="s">
        <v>264</v>
      </c>
    </row>
    <row r="19" spans="2:9">
      <c r="B19" s="701"/>
      <c r="C19" s="427">
        <v>2018</v>
      </c>
      <c r="D19" s="428" t="s">
        <v>264</v>
      </c>
      <c r="E19" s="428" t="s">
        <v>264</v>
      </c>
      <c r="F19" s="428" t="s">
        <v>264</v>
      </c>
      <c r="G19" s="418" t="s">
        <v>264</v>
      </c>
      <c r="H19" s="418" t="s">
        <v>264</v>
      </c>
      <c r="I19" s="418" t="s">
        <v>264</v>
      </c>
    </row>
    <row r="20" spans="2:9">
      <c r="B20" s="701"/>
      <c r="C20" s="427">
        <v>2017</v>
      </c>
      <c r="D20" s="428">
        <v>587</v>
      </c>
      <c r="E20" s="428">
        <v>746</v>
      </c>
      <c r="F20" s="428">
        <v>1333</v>
      </c>
      <c r="G20" s="418">
        <v>52.129471890971033</v>
      </c>
      <c r="H20" s="418">
        <v>63.002680965147448</v>
      </c>
      <c r="I20" s="418">
        <v>58.214553638409605</v>
      </c>
    </row>
    <row r="21" spans="2:9">
      <c r="B21" s="701" t="s">
        <v>9</v>
      </c>
      <c r="C21" s="427">
        <v>2021</v>
      </c>
      <c r="D21" s="428">
        <f>[1]MON!B92</f>
        <v>22</v>
      </c>
      <c r="E21" s="428">
        <f>[1]MON!C92</f>
        <v>33</v>
      </c>
      <c r="F21" s="428">
        <f>[1]MON!D92</f>
        <v>55</v>
      </c>
      <c r="G21" s="418">
        <f>[1]MON!E92/[1]MON!B92%</f>
        <v>63.636363636363633</v>
      </c>
      <c r="H21" s="418">
        <f>[1]MON!F92/[1]MON!C92%</f>
        <v>90.909090909090907</v>
      </c>
      <c r="I21" s="418">
        <f>[1]MON!G92/[1]MON!D92%</f>
        <v>80</v>
      </c>
    </row>
    <row r="22" spans="2:9">
      <c r="B22" s="701"/>
      <c r="C22" s="427">
        <v>2020</v>
      </c>
      <c r="D22" s="428">
        <f>[1]MON!B93</f>
        <v>24</v>
      </c>
      <c r="E22" s="428">
        <f>[1]MON!C93</f>
        <v>23</v>
      </c>
      <c r="F22" s="428">
        <f>[1]MON!D93</f>
        <v>47</v>
      </c>
      <c r="G22" s="418">
        <f>[1]MON!E93/[1]MON!B93%</f>
        <v>91.666666666666671</v>
      </c>
      <c r="H22" s="418">
        <f>[1]MON!F93/[1]MON!C93%</f>
        <v>95.65217391304347</v>
      </c>
      <c r="I22" s="418">
        <f>[1]MON!G93/[1]MON!D93%</f>
        <v>93.61702127659575</v>
      </c>
    </row>
    <row r="23" spans="2:9">
      <c r="B23" s="701"/>
      <c r="C23" s="427">
        <v>2019</v>
      </c>
      <c r="D23" s="428">
        <v>27</v>
      </c>
      <c r="E23" s="428">
        <v>28</v>
      </c>
      <c r="F23" s="428">
        <v>55</v>
      </c>
      <c r="G23" s="418">
        <v>92.592592592592581</v>
      </c>
      <c r="H23" s="418">
        <v>96.428571428571416</v>
      </c>
      <c r="I23" s="418">
        <v>94.545454545454533</v>
      </c>
    </row>
    <row r="24" spans="2:9">
      <c r="B24" s="701"/>
      <c r="C24" s="427">
        <v>2018</v>
      </c>
      <c r="D24" s="428">
        <v>19</v>
      </c>
      <c r="E24" s="428">
        <v>32</v>
      </c>
      <c r="F24" s="428">
        <v>51</v>
      </c>
      <c r="G24" s="418">
        <v>100</v>
      </c>
      <c r="H24" s="418">
        <v>96.875</v>
      </c>
      <c r="I24" s="418">
        <v>98.039215686274503</v>
      </c>
    </row>
    <row r="25" spans="2:9">
      <c r="B25" s="701"/>
      <c r="C25" s="427">
        <v>2017</v>
      </c>
      <c r="D25" s="428">
        <v>34</v>
      </c>
      <c r="E25" s="428">
        <v>40</v>
      </c>
      <c r="F25" s="428">
        <v>74</v>
      </c>
      <c r="G25" s="418">
        <v>64.705882352941174</v>
      </c>
      <c r="H25" s="418">
        <v>67.5</v>
      </c>
      <c r="I25" s="418">
        <v>66.21621621621621</v>
      </c>
    </row>
    <row r="26" spans="2:9">
      <c r="B26" s="701" t="s">
        <v>10</v>
      </c>
      <c r="C26" s="427">
        <v>2021</v>
      </c>
      <c r="D26" s="428">
        <f>[1]SKN!B92</f>
        <v>264</v>
      </c>
      <c r="E26" s="428">
        <f>[1]SKN!C92</f>
        <v>293</v>
      </c>
      <c r="F26" s="428">
        <f>[1]SKN!D92</f>
        <v>557</v>
      </c>
      <c r="G26" s="418">
        <f>[1]SKN!E92/[1]SKN!B92%</f>
        <v>70.454545454545453</v>
      </c>
      <c r="H26" s="418">
        <f>[1]SKN!F92/[1]SKN!C92%</f>
        <v>81.911262798634809</v>
      </c>
      <c r="I26" s="418">
        <f>[1]SKN!G92/[1]SKN!D92%</f>
        <v>76.481149012567315</v>
      </c>
    </row>
    <row r="27" spans="2:9">
      <c r="B27" s="701"/>
      <c r="C27" s="427">
        <v>2020</v>
      </c>
      <c r="D27" s="428">
        <f>[1]SKN!B93</f>
        <v>268</v>
      </c>
      <c r="E27" s="428">
        <f>[1]SKN!C93</f>
        <v>314</v>
      </c>
      <c r="F27" s="428">
        <f>[1]SKN!D93</f>
        <v>582</v>
      </c>
      <c r="G27" s="418">
        <f>[1]SKN!E93/[1]SKN!B93%</f>
        <v>84.701492537313428</v>
      </c>
      <c r="H27" s="418">
        <f>[1]SKN!F93/[1]SKN!C93%</f>
        <v>94.904458598726109</v>
      </c>
      <c r="I27" s="418">
        <f>[1]SKN!G93/[1]SKN!D93%</f>
        <v>90.206185567010309</v>
      </c>
    </row>
    <row r="28" spans="2:9">
      <c r="B28" s="701"/>
      <c r="C28" s="427">
        <v>2019</v>
      </c>
      <c r="D28" s="428">
        <v>238</v>
      </c>
      <c r="E28" s="428">
        <v>325</v>
      </c>
      <c r="F28" s="428">
        <v>563</v>
      </c>
      <c r="G28" s="418">
        <v>38.172920065252853</v>
      </c>
      <c r="H28" s="418">
        <v>30.98188751191611</v>
      </c>
      <c r="I28" s="418">
        <v>27.196149217809864</v>
      </c>
    </row>
    <row r="29" spans="2:9">
      <c r="B29" s="701"/>
      <c r="C29" s="427">
        <v>2018</v>
      </c>
      <c r="D29" s="428">
        <v>284</v>
      </c>
      <c r="E29" s="428">
        <v>420</v>
      </c>
      <c r="F29" s="428">
        <v>704</v>
      </c>
      <c r="G29" s="418">
        <v>45.981308411214954</v>
      </c>
      <c r="H29" s="418">
        <v>37.780149413020283</v>
      </c>
      <c r="I29" s="418">
        <v>40.760869565217391</v>
      </c>
    </row>
    <row r="30" spans="2:9">
      <c r="B30" s="701"/>
      <c r="C30" s="427">
        <v>2017</v>
      </c>
      <c r="D30" s="428">
        <v>267</v>
      </c>
      <c r="E30" s="428">
        <v>363</v>
      </c>
      <c r="F30" s="428">
        <v>630</v>
      </c>
      <c r="G30" s="418">
        <v>56.554307116104873</v>
      </c>
      <c r="H30" s="418">
        <v>69.146005509641867</v>
      </c>
      <c r="I30" s="418">
        <v>63.809523809523803</v>
      </c>
    </row>
    <row r="31" spans="2:9">
      <c r="B31" s="701" t="s">
        <v>11</v>
      </c>
      <c r="C31" s="427">
        <v>2021</v>
      </c>
      <c r="D31" s="428">
        <f>[1]SLU!B92</f>
        <v>746</v>
      </c>
      <c r="E31" s="428">
        <f>[1]SLU!C92</f>
        <v>864</v>
      </c>
      <c r="F31" s="428">
        <f>[1]SLU!D92</f>
        <v>1610</v>
      </c>
      <c r="G31" s="418">
        <f>[1]SLU!E92/[1]SLU!B92%</f>
        <v>62.064343163538872</v>
      </c>
      <c r="H31" s="418">
        <f>[1]SLU!F92/[1]SLU!C92%</f>
        <v>77.662037037037038</v>
      </c>
      <c r="I31" s="418">
        <f>[1]SLU!G92/[1]SLU!D92%</f>
        <v>70.434782608695642</v>
      </c>
    </row>
    <row r="32" spans="2:9">
      <c r="B32" s="701"/>
      <c r="C32" s="427">
        <v>2020</v>
      </c>
      <c r="D32" s="428" t="s">
        <v>264</v>
      </c>
      <c r="E32" s="428" t="s">
        <v>264</v>
      </c>
      <c r="F32" s="428" t="s">
        <v>264</v>
      </c>
      <c r="G32" s="428" t="s">
        <v>264</v>
      </c>
      <c r="H32" s="428" t="s">
        <v>264</v>
      </c>
      <c r="I32" s="428" t="s">
        <v>264</v>
      </c>
    </row>
    <row r="33" spans="2:9">
      <c r="B33" s="701"/>
      <c r="C33" s="427">
        <v>2019</v>
      </c>
      <c r="D33" s="428">
        <v>885</v>
      </c>
      <c r="E33" s="428">
        <v>1065</v>
      </c>
      <c r="F33" s="428">
        <v>1950</v>
      </c>
      <c r="G33" s="418">
        <v>69.943502824858754</v>
      </c>
      <c r="H33" s="418">
        <v>86.854460093896705</v>
      </c>
      <c r="I33" s="418">
        <v>79.179487179487182</v>
      </c>
    </row>
    <row r="34" spans="2:9">
      <c r="B34" s="701"/>
      <c r="C34" s="427">
        <v>2018</v>
      </c>
      <c r="D34" s="428">
        <v>836</v>
      </c>
      <c r="E34" s="428">
        <v>1095</v>
      </c>
      <c r="F34" s="428">
        <v>1931</v>
      </c>
      <c r="G34" s="418">
        <v>62.320574162679428</v>
      </c>
      <c r="H34" s="418">
        <v>77.899543378995432</v>
      </c>
      <c r="I34" s="418">
        <v>71.154842050750915</v>
      </c>
    </row>
    <row r="35" spans="2:9">
      <c r="B35" s="701"/>
      <c r="C35" s="427">
        <v>2017</v>
      </c>
      <c r="D35" s="428">
        <v>843</v>
      </c>
      <c r="E35" s="428">
        <v>1126</v>
      </c>
      <c r="F35" s="428">
        <v>1969</v>
      </c>
      <c r="G35" s="418">
        <v>62.870699881376034</v>
      </c>
      <c r="H35" s="418">
        <v>78.063943161634114</v>
      </c>
      <c r="I35" s="418">
        <v>71.55916708989335</v>
      </c>
    </row>
    <row r="36" spans="2:9">
      <c r="B36" s="701" t="s">
        <v>12</v>
      </c>
      <c r="C36" s="427">
        <v>2021</v>
      </c>
      <c r="D36" s="428">
        <f>[1]SVG!B92</f>
        <v>693</v>
      </c>
      <c r="E36" s="428">
        <f>[1]SVG!C92</f>
        <v>727</v>
      </c>
      <c r="F36" s="428">
        <f>[1]SVG!D92</f>
        <v>1420</v>
      </c>
      <c r="G36" s="418">
        <f>[1]SVG!E92/[1]SVG!B92%</f>
        <v>79.65367965367966</v>
      </c>
      <c r="H36" s="418">
        <f>[1]SVG!F92/[1]SVG!C92%</f>
        <v>88.720770288858333</v>
      </c>
      <c r="I36" s="418">
        <f>[1]SVG!G92/[1]SVG!D92%</f>
        <v>84.295774647887328</v>
      </c>
    </row>
    <row r="37" spans="2:9">
      <c r="B37" s="701" t="s">
        <v>12</v>
      </c>
      <c r="C37" s="427">
        <v>2020</v>
      </c>
      <c r="D37" s="428">
        <f>[1]SVG!B93</f>
        <v>637</v>
      </c>
      <c r="E37" s="428">
        <f>[1]SVG!C93</f>
        <v>712</v>
      </c>
      <c r="F37" s="428">
        <f>[1]SVG!D93</f>
        <v>1349</v>
      </c>
      <c r="G37" s="418">
        <f>[1]SVG!E93/[1]SVG!B93%</f>
        <v>82.731554160125583</v>
      </c>
      <c r="H37" s="418">
        <f>[1]SVG!F93/[1]SVG!C93%</f>
        <v>90.30898876404494</v>
      </c>
      <c r="I37" s="418">
        <f>[1]SVG!G93/[1]SVG!D93%</f>
        <v>86.730911786508528</v>
      </c>
    </row>
    <row r="38" spans="2:9">
      <c r="B38" s="701"/>
      <c r="C38" s="427">
        <v>2019</v>
      </c>
      <c r="D38" s="428">
        <v>632</v>
      </c>
      <c r="E38" s="428">
        <v>777</v>
      </c>
      <c r="F38" s="428">
        <v>1409</v>
      </c>
      <c r="G38" s="418">
        <v>67.563291139240505</v>
      </c>
      <c r="H38" s="418">
        <v>83.011583011583014</v>
      </c>
      <c r="I38" s="418">
        <v>76.082327892122066</v>
      </c>
    </row>
    <row r="39" spans="2:9">
      <c r="B39" s="701"/>
      <c r="C39" s="427">
        <v>2018</v>
      </c>
      <c r="D39" s="428">
        <v>642</v>
      </c>
      <c r="E39" s="428">
        <v>819</v>
      </c>
      <c r="F39" s="428">
        <v>1461</v>
      </c>
      <c r="G39" s="418">
        <v>58.878504672897193</v>
      </c>
      <c r="H39" s="418">
        <v>74.969474969474973</v>
      </c>
      <c r="I39" s="418">
        <v>67.898699520876121</v>
      </c>
    </row>
    <row r="40" spans="2:9">
      <c r="B40" s="701"/>
      <c r="C40" s="427">
        <v>2017</v>
      </c>
      <c r="D40" s="428">
        <v>593</v>
      </c>
      <c r="E40" s="428">
        <v>756</v>
      </c>
      <c r="F40" s="428">
        <v>1349</v>
      </c>
      <c r="G40" s="418">
        <v>60.708263069139967</v>
      </c>
      <c r="H40" s="418">
        <v>72.75132275132276</v>
      </c>
      <c r="I40" s="418">
        <v>67.457375833951076</v>
      </c>
    </row>
    <row r="41" spans="2:9">
      <c r="B41" s="701" t="s">
        <v>25</v>
      </c>
      <c r="C41" s="427">
        <v>2021</v>
      </c>
      <c r="D41" s="428">
        <f>[1]VI!B92</f>
        <v>86</v>
      </c>
      <c r="E41" s="428">
        <f>[1]VI!C92</f>
        <v>154</v>
      </c>
      <c r="F41" s="428">
        <f>[1]VI!D92</f>
        <v>240</v>
      </c>
      <c r="G41" s="418">
        <f>[1]VI!E92/[1]VI!B92%</f>
        <v>69.767441860465112</v>
      </c>
      <c r="H41" s="418">
        <f>[1]VI!F92/[1]VI!C92%</f>
        <v>84.415584415584419</v>
      </c>
      <c r="I41" s="418">
        <f>[1]VI!G92/[1]VI!D92%</f>
        <v>79.166666666666671</v>
      </c>
    </row>
    <row r="42" spans="2:9">
      <c r="B42" s="701"/>
      <c r="C42" s="427">
        <v>2020</v>
      </c>
      <c r="D42" s="428">
        <f>[1]VI!B93</f>
        <v>93</v>
      </c>
      <c r="E42" s="428">
        <f>[1]VI!C93</f>
        <v>149</v>
      </c>
      <c r="F42" s="428">
        <f>[1]VI!D93</f>
        <v>242</v>
      </c>
      <c r="G42" s="418">
        <f>[1]VI!E93/[1]VI!B93%</f>
        <v>78.494623655913969</v>
      </c>
      <c r="H42" s="418">
        <f>[1]VI!F93/[1]VI!C93%</f>
        <v>82.550335570469798</v>
      </c>
      <c r="I42" s="418">
        <f>[1]VI!G93/[1]VI!D93%</f>
        <v>80.991735537190081</v>
      </c>
    </row>
    <row r="43" spans="2:9">
      <c r="B43" s="701"/>
      <c r="C43" s="427">
        <v>2019</v>
      </c>
      <c r="D43" s="428">
        <v>93</v>
      </c>
      <c r="E43" s="428">
        <v>149</v>
      </c>
      <c r="F43" s="428">
        <v>242</v>
      </c>
      <c r="G43" s="418">
        <v>78.494623655913969</v>
      </c>
      <c r="H43" s="418">
        <v>82.550335570469798</v>
      </c>
      <c r="I43" s="418">
        <v>80.991735537190081</v>
      </c>
    </row>
    <row r="44" spans="2:9">
      <c r="B44" s="701"/>
      <c r="C44" s="427">
        <v>2018</v>
      </c>
      <c r="D44" s="428">
        <v>59</v>
      </c>
      <c r="E44" s="428">
        <v>95</v>
      </c>
      <c r="F44" s="428">
        <v>154</v>
      </c>
      <c r="G44" s="418">
        <v>89.830508474576277</v>
      </c>
      <c r="H44" s="418">
        <v>83.15789473684211</v>
      </c>
      <c r="I44" s="418">
        <v>85.714285714285708</v>
      </c>
    </row>
    <row r="45" spans="2:9">
      <c r="B45" s="701"/>
      <c r="C45" s="427">
        <v>2017</v>
      </c>
      <c r="D45" s="428" t="s">
        <v>264</v>
      </c>
      <c r="E45" s="428" t="s">
        <v>264</v>
      </c>
      <c r="F45" s="428" t="s">
        <v>264</v>
      </c>
      <c r="G45" s="418" t="s">
        <v>264</v>
      </c>
      <c r="H45" s="418" t="s">
        <v>264</v>
      </c>
      <c r="I45" s="418" t="s">
        <v>264</v>
      </c>
    </row>
    <row r="46" spans="2:9">
      <c r="B46" s="702" t="s">
        <v>412</v>
      </c>
      <c r="C46" s="427">
        <v>2021</v>
      </c>
      <c r="D46" s="397">
        <f>D11+D16+D21+D26+D31+D36+D41</f>
        <v>2723</v>
      </c>
      <c r="E46" s="397">
        <f t="shared" ref="E46:F46" si="0">E11+E16+E21+E26+E31+E36+E41</f>
        <v>3226</v>
      </c>
      <c r="F46" s="397">
        <f t="shared" si="0"/>
        <v>5949</v>
      </c>
      <c r="G46" s="429">
        <f>([1]DOM!E92+[1]GRD!E92+[1]MON!E92+[1]SKN!E92+[1]SLU!E92+[1]SVG!E92+[1]VI!E92)/D46%</f>
        <v>73.117884686008082</v>
      </c>
      <c r="H46" s="429">
        <f>([1]DOM!F92+[1]GRD!F92+[1]MON!F92+[1]SKN!F92+[1]SLU!F92+[1]SVG!F92+[1]VI!F92)/E46%</f>
        <v>84.221946683199008</v>
      </c>
      <c r="I46" s="429">
        <f>([1]DOM!G92+[1]GRD!G92+[1]MON!G92+[1]SKN!G92+[1]SLU!G92+[1]SVG!G92+[1]VI!G92)/F46%</f>
        <v>79.139351151454022</v>
      </c>
    </row>
    <row r="47" spans="2:9">
      <c r="B47" s="702"/>
      <c r="C47" s="427">
        <v>2020</v>
      </c>
      <c r="D47" s="397">
        <f>D12+D17+D22+D27+D37+D42</f>
        <v>1687</v>
      </c>
      <c r="E47" s="397">
        <f t="shared" ref="E47:F47" si="1">E12+E17+E22+E27+E37+E42</f>
        <v>1995</v>
      </c>
      <c r="F47" s="397">
        <f t="shared" si="1"/>
        <v>3682</v>
      </c>
      <c r="G47" s="429">
        <f>([1]DOM!E93+[1]GRD!E93+[1]MON!E93+[1]SKN!E93+[1]SLU!E93+[1]SVG!E93+[1]VI!E93)/D47%</f>
        <v>80.853586247777116</v>
      </c>
      <c r="H47" s="429">
        <f>([1]DOM!F93+[1]GRD!F93+[1]MON!F93+[1]SKN!F93+[1]SLU!F93+[1]SVG!F93+[1]VI!F93)/E47%</f>
        <v>92.280701754385973</v>
      </c>
      <c r="I47" s="429">
        <f>([1]DOM!G93+[1]GRD!G93+[1]MON!G93+[1]SKN!G93+[1]SLU!G93+[1]SVG!G93+[1]VI!G93)/F47%</f>
        <v>87.045084193373171</v>
      </c>
    </row>
    <row r="48" spans="2:9">
      <c r="B48" s="702"/>
      <c r="C48" s="427">
        <v>2019</v>
      </c>
      <c r="D48" s="397">
        <f>D8+D13+D23+D28+D33+D38+D43</f>
        <v>2723</v>
      </c>
      <c r="E48" s="397">
        <f t="shared" ref="E48:F49" si="2">E8+E13+E23+E28+E33+E38+E43</f>
        <v>3402</v>
      </c>
      <c r="F48" s="397">
        <f t="shared" si="2"/>
        <v>6125</v>
      </c>
      <c r="G48" s="429">
        <v>72.346676459787005</v>
      </c>
      <c r="H48" s="429">
        <v>85.949441504997054</v>
      </c>
      <c r="I48" s="429">
        <v>79.902040816326533</v>
      </c>
    </row>
    <row r="49" spans="2:9">
      <c r="B49" s="702"/>
      <c r="C49" s="427">
        <v>2018</v>
      </c>
      <c r="D49" s="397">
        <f>D9+D14+D24+D29+D34+D39+D44</f>
        <v>2744</v>
      </c>
      <c r="E49" s="397">
        <f t="shared" si="2"/>
        <v>3575</v>
      </c>
      <c r="F49" s="397">
        <f t="shared" si="2"/>
        <v>6319</v>
      </c>
      <c r="G49" s="429">
        <v>65.306122448979593</v>
      </c>
      <c r="H49" s="429">
        <v>79.860139860139867</v>
      </c>
      <c r="I49" s="429">
        <v>73.540117107137206</v>
      </c>
    </row>
    <row r="50" spans="2:9">
      <c r="B50" s="702"/>
      <c r="C50" s="427">
        <v>2017</v>
      </c>
      <c r="D50" s="397">
        <f>D10+D15+D20+D25+D30+D35+D40</f>
        <v>3240</v>
      </c>
      <c r="E50" s="397">
        <f t="shared" ref="E50:F50" si="3">E10+E15+E20+E25+E30+E35+E40</f>
        <v>4332</v>
      </c>
      <c r="F50" s="397">
        <f t="shared" si="3"/>
        <v>7572</v>
      </c>
      <c r="G50" s="429">
        <v>62.5</v>
      </c>
      <c r="H50" s="429">
        <v>73.599999999999994</v>
      </c>
      <c r="I50" s="429">
        <v>68.900000000000006</v>
      </c>
    </row>
    <row r="52" spans="2:9">
      <c r="B52" s="688" t="s">
        <v>413</v>
      </c>
      <c r="C52" s="688"/>
      <c r="D52" s="688"/>
      <c r="E52" s="688"/>
      <c r="F52" s="688"/>
      <c r="G52" s="688"/>
      <c r="H52" s="688"/>
      <c r="I52" s="688"/>
    </row>
    <row r="53" spans="2:9" ht="15.75" customHeight="1">
      <c r="B53" s="700" t="s">
        <v>0</v>
      </c>
      <c r="C53" s="686" t="s">
        <v>259</v>
      </c>
      <c r="D53" s="686" t="s">
        <v>333</v>
      </c>
      <c r="E53" s="686"/>
      <c r="F53" s="686"/>
      <c r="G53" s="686"/>
      <c r="H53" s="686"/>
      <c r="I53" s="686"/>
    </row>
    <row r="54" spans="2:9" ht="15.75" customHeight="1">
      <c r="B54" s="700"/>
      <c r="C54" s="686"/>
      <c r="D54" s="686" t="s">
        <v>410</v>
      </c>
      <c r="E54" s="686"/>
      <c r="F54" s="686"/>
      <c r="G54" s="686" t="s">
        <v>414</v>
      </c>
      <c r="H54" s="686"/>
      <c r="I54" s="686"/>
    </row>
    <row r="55" spans="2:9">
      <c r="B55" s="700"/>
      <c r="C55" s="686"/>
      <c r="D55" s="403" t="s">
        <v>36</v>
      </c>
      <c r="E55" s="403" t="s">
        <v>37</v>
      </c>
      <c r="F55" s="403" t="s">
        <v>38</v>
      </c>
      <c r="G55" s="403" t="s">
        <v>36</v>
      </c>
      <c r="H55" s="403" t="s">
        <v>37</v>
      </c>
      <c r="I55" s="403" t="s">
        <v>38</v>
      </c>
    </row>
    <row r="56" spans="2:9">
      <c r="B56" s="701" t="s">
        <v>6</v>
      </c>
      <c r="C56" s="427">
        <v>2021</v>
      </c>
      <c r="D56" s="428" t="s">
        <v>264</v>
      </c>
      <c r="E56" s="428" t="s">
        <v>264</v>
      </c>
      <c r="F56" s="428" t="s">
        <v>264</v>
      </c>
      <c r="G56" s="428" t="s">
        <v>264</v>
      </c>
      <c r="H56" s="428" t="s">
        <v>264</v>
      </c>
      <c r="I56" s="428" t="s">
        <v>264</v>
      </c>
    </row>
    <row r="57" spans="2:9">
      <c r="B57" s="701"/>
      <c r="C57" s="427">
        <v>2020</v>
      </c>
      <c r="D57" s="428" t="s">
        <v>264</v>
      </c>
      <c r="E57" s="428" t="s">
        <v>264</v>
      </c>
      <c r="F57" s="428" t="s">
        <v>264</v>
      </c>
      <c r="G57" s="428" t="s">
        <v>264</v>
      </c>
      <c r="H57" s="428" t="s">
        <v>264</v>
      </c>
      <c r="I57" s="428" t="s">
        <v>264</v>
      </c>
    </row>
    <row r="58" spans="2:9">
      <c r="B58" s="701"/>
      <c r="C58" s="427">
        <v>2019</v>
      </c>
      <c r="D58" s="428">
        <v>517</v>
      </c>
      <c r="E58" s="428">
        <v>640</v>
      </c>
      <c r="F58" s="428">
        <v>1157</v>
      </c>
      <c r="G58" s="418">
        <v>39.458413926499034</v>
      </c>
      <c r="H58" s="418">
        <v>40.3125</v>
      </c>
      <c r="I58" s="418">
        <v>39.930855661192737</v>
      </c>
    </row>
    <row r="59" spans="2:9">
      <c r="B59" s="701"/>
      <c r="C59" s="427">
        <v>2018</v>
      </c>
      <c r="D59" s="428">
        <v>663</v>
      </c>
      <c r="E59" s="428">
        <v>1015</v>
      </c>
      <c r="F59" s="428">
        <v>1678</v>
      </c>
      <c r="G59" s="418">
        <v>35.294117647058826</v>
      </c>
      <c r="H59" s="418">
        <v>32.906403940886698</v>
      </c>
      <c r="I59" s="418">
        <v>33.849821215733016</v>
      </c>
    </row>
    <row r="60" spans="2:9">
      <c r="B60" s="701"/>
      <c r="C60" s="427">
        <v>2017</v>
      </c>
      <c r="D60" s="428">
        <v>609</v>
      </c>
      <c r="E60" s="428">
        <v>948</v>
      </c>
      <c r="F60" s="428">
        <v>1557</v>
      </c>
      <c r="G60" s="418">
        <v>38</v>
      </c>
      <c r="H60" s="418">
        <v>39</v>
      </c>
      <c r="I60" s="418">
        <v>39</v>
      </c>
    </row>
    <row r="61" spans="2:9">
      <c r="B61" s="701" t="s">
        <v>7</v>
      </c>
      <c r="C61" s="427">
        <v>2021</v>
      </c>
      <c r="D61" s="428">
        <f>[1]DOM!H92</f>
        <v>352</v>
      </c>
      <c r="E61" s="428">
        <f>[1]DOM!I92</f>
        <v>426</v>
      </c>
      <c r="F61" s="428">
        <f>[1]DOM!J92</f>
        <v>778</v>
      </c>
      <c r="G61" s="418">
        <f>[1]DOM!K92/[1]DOM!H92%</f>
        <v>44.034090909090907</v>
      </c>
      <c r="H61" s="418">
        <f>[1]DOM!L92/[1]DOM!I92%</f>
        <v>43.42723004694836</v>
      </c>
      <c r="I61" s="418">
        <f>[1]DOM!M92/[1]DOM!J92%</f>
        <v>43.70179948586118</v>
      </c>
    </row>
    <row r="62" spans="2:9">
      <c r="B62" s="701"/>
      <c r="C62" s="427">
        <v>2020</v>
      </c>
      <c r="D62" s="428">
        <f>[1]DOM!H93</f>
        <v>326</v>
      </c>
      <c r="E62" s="428">
        <f>[1]DOM!I93</f>
        <v>392</v>
      </c>
      <c r="F62" s="428">
        <f>[1]DOM!J93</f>
        <v>718</v>
      </c>
      <c r="G62" s="418">
        <f>[1]DOM!K93/[1]DOM!H93%</f>
        <v>43.558282208588963</v>
      </c>
      <c r="H62" s="418">
        <f>[1]DOM!L93/[1]DOM!I93%</f>
        <v>53.826530612244902</v>
      </c>
      <c r="I62" s="418">
        <f>[1]DOM!M93/[1]DOM!J93%</f>
        <v>49.164345403899723</v>
      </c>
    </row>
    <row r="63" spans="2:9">
      <c r="B63" s="701"/>
      <c r="C63" s="427">
        <v>2019</v>
      </c>
      <c r="D63" s="428">
        <v>305</v>
      </c>
      <c r="E63" s="428">
        <v>425</v>
      </c>
      <c r="F63" s="428">
        <v>730</v>
      </c>
      <c r="G63" s="418">
        <v>42.950819672131153</v>
      </c>
      <c r="H63" s="418">
        <v>49.411764705882355</v>
      </c>
      <c r="I63" s="418">
        <v>46.712328767123289</v>
      </c>
    </row>
    <row r="64" spans="2:9">
      <c r="B64" s="701"/>
      <c r="C64" s="427">
        <v>2018</v>
      </c>
      <c r="D64" s="428">
        <v>336</v>
      </c>
      <c r="E64" s="428">
        <v>384</v>
      </c>
      <c r="F64" s="428">
        <v>720</v>
      </c>
      <c r="G64" s="418">
        <v>50.595238095238095</v>
      </c>
      <c r="H64" s="418">
        <v>62.760416666666671</v>
      </c>
      <c r="I64" s="418">
        <v>57.083333333333329</v>
      </c>
    </row>
    <row r="65" spans="2:9">
      <c r="B65" s="701"/>
      <c r="C65" s="427">
        <v>2017</v>
      </c>
      <c r="D65" s="428">
        <v>332</v>
      </c>
      <c r="E65" s="428">
        <v>492</v>
      </c>
      <c r="F65" s="428">
        <v>824</v>
      </c>
      <c r="G65" s="418">
        <v>52.710843373493979</v>
      </c>
      <c r="H65" s="418">
        <v>46.341463414634148</v>
      </c>
      <c r="I65" s="418">
        <v>48.907766990291265</v>
      </c>
    </row>
    <row r="66" spans="2:9">
      <c r="B66" s="701" t="s">
        <v>24</v>
      </c>
      <c r="C66" s="427">
        <v>2021</v>
      </c>
      <c r="D66" s="428">
        <f>[1]GRD!H92</f>
        <v>454</v>
      </c>
      <c r="E66" s="428">
        <f>[1]GRD!I92</f>
        <v>624</v>
      </c>
      <c r="F66" s="428">
        <f>[1]GRD!J92</f>
        <v>1078</v>
      </c>
      <c r="G66" s="418">
        <f>[1]GRD!K92/[1]GRD!H92%</f>
        <v>45.594713656387668</v>
      </c>
      <c r="H66" s="418">
        <f>[1]GRD!L92/[1]GRD!I92%</f>
        <v>48.878205128205124</v>
      </c>
      <c r="I66" s="418">
        <f>[1]GRD!M92/[1]GRD!J92%</f>
        <v>47.49536178107607</v>
      </c>
    </row>
    <row r="67" spans="2:9">
      <c r="B67" s="701"/>
      <c r="C67" s="427">
        <v>2020</v>
      </c>
      <c r="D67" s="428">
        <f>[1]GRD!H93</f>
        <v>305</v>
      </c>
      <c r="E67" s="428">
        <f>[1]GRD!I93</f>
        <v>425</v>
      </c>
      <c r="F67" s="428">
        <f>[1]GRD!J93</f>
        <v>730</v>
      </c>
      <c r="G67" s="418">
        <f>[1]GRD!K93/[1]GRD!H93%</f>
        <v>42.950819672131153</v>
      </c>
      <c r="H67" s="418">
        <f>[1]GRD!L93/[1]GRD!I93%</f>
        <v>49.411764705882355</v>
      </c>
      <c r="I67" s="418">
        <f>[1]GRD!M93/[1]GRD!J93%</f>
        <v>46.712328767123289</v>
      </c>
    </row>
    <row r="68" spans="2:9">
      <c r="B68" s="701"/>
      <c r="C68" s="427">
        <v>2019</v>
      </c>
      <c r="D68" s="428" t="s">
        <v>264</v>
      </c>
      <c r="E68" s="428" t="s">
        <v>264</v>
      </c>
      <c r="F68" s="428" t="s">
        <v>264</v>
      </c>
      <c r="G68" s="418" t="s">
        <v>264</v>
      </c>
      <c r="H68" s="418" t="s">
        <v>264</v>
      </c>
      <c r="I68" s="418" t="s">
        <v>264</v>
      </c>
    </row>
    <row r="69" spans="2:9">
      <c r="B69" s="701"/>
      <c r="C69" s="427">
        <v>2018</v>
      </c>
      <c r="D69" s="428" t="s">
        <v>264</v>
      </c>
      <c r="E69" s="428" t="s">
        <v>264</v>
      </c>
      <c r="F69" s="428" t="s">
        <v>264</v>
      </c>
      <c r="G69" s="418" t="s">
        <v>264</v>
      </c>
      <c r="H69" s="418" t="s">
        <v>264</v>
      </c>
      <c r="I69" s="418" t="s">
        <v>264</v>
      </c>
    </row>
    <row r="70" spans="2:9">
      <c r="B70" s="701"/>
      <c r="C70" s="427">
        <v>2017</v>
      </c>
      <c r="D70" s="428">
        <v>425</v>
      </c>
      <c r="E70" s="428">
        <v>539</v>
      </c>
      <c r="F70" s="428">
        <v>964</v>
      </c>
      <c r="G70" s="418">
        <v>39.058823529411761</v>
      </c>
      <c r="H70" s="418">
        <v>38.218923933209645</v>
      </c>
      <c r="I70" s="418">
        <v>38.589211618257266</v>
      </c>
    </row>
    <row r="71" spans="2:9">
      <c r="B71" s="701" t="s">
        <v>9</v>
      </c>
      <c r="C71" s="427">
        <v>2021</v>
      </c>
      <c r="D71" s="428">
        <f>[1]MON!H92</f>
        <v>22</v>
      </c>
      <c r="E71" s="428">
        <f>[1]MON!I92</f>
        <v>33</v>
      </c>
      <c r="F71" s="428">
        <f>[1]MON!J92</f>
        <v>55</v>
      </c>
      <c r="G71" s="418">
        <f>[1]MON!K92/[1]MON!H92%</f>
        <v>50</v>
      </c>
      <c r="H71" s="418">
        <f>[1]MON!L92/[1]MON!I92%</f>
        <v>60.606060606060602</v>
      </c>
      <c r="I71" s="418">
        <f>[1]MON!M92/[1]MON!J92%</f>
        <v>56.36363636363636</v>
      </c>
    </row>
    <row r="72" spans="2:9">
      <c r="B72" s="701"/>
      <c r="C72" s="427">
        <v>2020</v>
      </c>
      <c r="D72" s="428">
        <f>[1]MON!H93</f>
        <v>24</v>
      </c>
      <c r="E72" s="428">
        <f>[1]MON!I93</f>
        <v>23</v>
      </c>
      <c r="F72" s="428">
        <f>[1]MON!J93</f>
        <v>47</v>
      </c>
      <c r="G72" s="418">
        <f>[1]MON!K93/[1]MON!H93%</f>
        <v>50</v>
      </c>
      <c r="H72" s="418">
        <f>[1]MON!L93/[1]MON!I93%</f>
        <v>82.608695652173907</v>
      </c>
      <c r="I72" s="418">
        <f>[1]MON!M93/[1]MON!J93%</f>
        <v>65.957446808510639</v>
      </c>
    </row>
    <row r="73" spans="2:9">
      <c r="B73" s="701"/>
      <c r="C73" s="427">
        <v>2019</v>
      </c>
      <c r="D73" s="428">
        <v>23</v>
      </c>
      <c r="E73" s="428">
        <v>27</v>
      </c>
      <c r="F73" s="428">
        <v>50</v>
      </c>
      <c r="G73" s="418">
        <v>34.782608695652172</v>
      </c>
      <c r="H73" s="418">
        <v>51.851851851851848</v>
      </c>
      <c r="I73" s="418">
        <v>44</v>
      </c>
    </row>
    <row r="74" spans="2:9">
      <c r="B74" s="701"/>
      <c r="C74" s="427">
        <v>2018</v>
      </c>
      <c r="D74" s="428">
        <v>19</v>
      </c>
      <c r="E74" s="428">
        <v>32</v>
      </c>
      <c r="F74" s="428">
        <v>51</v>
      </c>
      <c r="G74" s="418">
        <v>36.842105263157897</v>
      </c>
      <c r="H74" s="418">
        <v>53.125</v>
      </c>
      <c r="I74" s="418">
        <v>47.058823529411761</v>
      </c>
    </row>
    <row r="75" spans="2:9">
      <c r="B75" s="701"/>
      <c r="C75" s="427">
        <v>2017</v>
      </c>
      <c r="D75" s="428">
        <v>29</v>
      </c>
      <c r="E75" s="428">
        <v>36</v>
      </c>
      <c r="F75" s="428">
        <v>65</v>
      </c>
      <c r="G75" s="418">
        <v>55.172413793103445</v>
      </c>
      <c r="H75" s="418">
        <v>58.333333333333336</v>
      </c>
      <c r="I75" s="418">
        <v>56.92307692307692</v>
      </c>
    </row>
    <row r="76" spans="2:9">
      <c r="B76" s="701" t="s">
        <v>10</v>
      </c>
      <c r="C76" s="427">
        <v>2021</v>
      </c>
      <c r="D76" s="428">
        <f>[1]SKN!H92</f>
        <v>223</v>
      </c>
      <c r="E76" s="428">
        <f>[1]SKN!I92</f>
        <v>276</v>
      </c>
      <c r="F76" s="428">
        <f>[1]SKN!J92</f>
        <v>499</v>
      </c>
      <c r="G76" s="418">
        <f>[1]SKN!K92/[1]SKN!H92%</f>
        <v>39.461883408071749</v>
      </c>
      <c r="H76" s="418">
        <f>[1]SKN!L92/[1]SKN!I92%</f>
        <v>38.768115942028992</v>
      </c>
      <c r="I76" s="418">
        <f>[1]SKN!M92/[1]SKN!J92%</f>
        <v>39.078156312625246</v>
      </c>
    </row>
    <row r="77" spans="2:9">
      <c r="B77" s="701"/>
      <c r="C77" s="427">
        <v>2020</v>
      </c>
      <c r="D77" s="428">
        <f>[1]SKN!H93</f>
        <v>213</v>
      </c>
      <c r="E77" s="428">
        <f>[1]SKN!I93</f>
        <v>236</v>
      </c>
      <c r="F77" s="428">
        <f>[1]SKN!J93</f>
        <v>449</v>
      </c>
      <c r="G77" s="418">
        <f>[1]SKN!K93/[1]SKN!H93%</f>
        <v>51.643192488262912</v>
      </c>
      <c r="H77" s="418">
        <f>[1]SKN!L93/[1]SKN!I93%</f>
        <v>59.322033898305087</v>
      </c>
      <c r="I77" s="418">
        <f>[1]SKN!M93/[1]SKN!J93%</f>
        <v>55.679287305122493</v>
      </c>
    </row>
    <row r="78" spans="2:9">
      <c r="B78" s="701"/>
      <c r="C78" s="427">
        <v>2019</v>
      </c>
      <c r="D78" s="428">
        <v>183</v>
      </c>
      <c r="E78" s="428">
        <v>259</v>
      </c>
      <c r="F78" s="428">
        <v>442</v>
      </c>
      <c r="G78" s="418">
        <v>46.448087431693985</v>
      </c>
      <c r="H78" s="418">
        <v>50.579150579150578</v>
      </c>
      <c r="I78" s="418">
        <v>48.86877828054299</v>
      </c>
    </row>
    <row r="79" spans="2:9">
      <c r="B79" s="701"/>
      <c r="C79" s="427">
        <v>2018</v>
      </c>
      <c r="D79" s="428">
        <v>273</v>
      </c>
      <c r="E79" s="428">
        <v>488</v>
      </c>
      <c r="F79" s="428">
        <v>761</v>
      </c>
      <c r="G79" s="418">
        <v>53.479853479853482</v>
      </c>
      <c r="H79" s="418">
        <v>52.049180327868854</v>
      </c>
      <c r="I79" s="418">
        <v>52.562417871222074</v>
      </c>
    </row>
    <row r="80" spans="2:9">
      <c r="B80" s="701"/>
      <c r="C80" s="427">
        <v>2017</v>
      </c>
      <c r="D80" s="428">
        <v>177</v>
      </c>
      <c r="E80" s="428">
        <v>270</v>
      </c>
      <c r="F80" s="428">
        <v>447</v>
      </c>
      <c r="G80" s="418">
        <v>63.276836158192097</v>
      </c>
      <c r="H80" s="418">
        <v>52.592592592592588</v>
      </c>
      <c r="I80" s="418">
        <v>56.823266219239379</v>
      </c>
    </row>
    <row r="81" spans="2:9">
      <c r="B81" s="701" t="s">
        <v>11</v>
      </c>
      <c r="C81" s="427">
        <v>2021</v>
      </c>
      <c r="D81" s="428">
        <f>[1]SLU!H92</f>
        <v>805</v>
      </c>
      <c r="E81" s="428">
        <f>[1]SLU!I92</f>
        <v>962</v>
      </c>
      <c r="F81" s="428">
        <f>[1]SLU!J92</f>
        <v>1767</v>
      </c>
      <c r="G81" s="418">
        <f>[1]SLU!K92/[1]SLU!H92%</f>
        <v>39.254658385093165</v>
      </c>
      <c r="H81" s="418">
        <f>[1]SLU!L92/[1]SLU!I92%</f>
        <v>44.698544698544701</v>
      </c>
      <c r="I81" s="418">
        <f>[1]SLU!M92/[1]SLU!J92%</f>
        <v>42.218449349179394</v>
      </c>
    </row>
    <row r="82" spans="2:9">
      <c r="B82" s="701"/>
      <c r="C82" s="427">
        <v>2020</v>
      </c>
      <c r="D82" s="428" t="s">
        <v>264</v>
      </c>
      <c r="E82" s="428" t="s">
        <v>264</v>
      </c>
      <c r="F82" s="428" t="s">
        <v>264</v>
      </c>
      <c r="G82" s="428" t="s">
        <v>264</v>
      </c>
      <c r="H82" s="428" t="s">
        <v>264</v>
      </c>
      <c r="I82" s="428" t="s">
        <v>264</v>
      </c>
    </row>
    <row r="83" spans="2:9">
      <c r="B83" s="701"/>
      <c r="C83" s="427">
        <v>2019</v>
      </c>
      <c r="D83" s="428">
        <v>887</v>
      </c>
      <c r="E83" s="428">
        <v>1089</v>
      </c>
      <c r="F83" s="428">
        <v>1976</v>
      </c>
      <c r="G83" s="418">
        <v>43.630214205186022</v>
      </c>
      <c r="H83" s="418">
        <v>49.954086317722677</v>
      </c>
      <c r="I83" s="418">
        <v>27.530364372469634</v>
      </c>
    </row>
    <row r="84" spans="2:9">
      <c r="B84" s="701"/>
      <c r="C84" s="427">
        <v>2018</v>
      </c>
      <c r="D84" s="428">
        <v>855</v>
      </c>
      <c r="E84" s="428">
        <v>1168</v>
      </c>
      <c r="F84" s="428">
        <v>2023</v>
      </c>
      <c r="G84" s="418">
        <v>48.421052631578945</v>
      </c>
      <c r="H84" s="418">
        <v>50.428082191780824</v>
      </c>
      <c r="I84" s="418">
        <v>29.11517548195749</v>
      </c>
    </row>
    <row r="85" spans="2:9">
      <c r="B85" s="701"/>
      <c r="C85" s="427">
        <v>2017</v>
      </c>
      <c r="D85" s="428">
        <v>835</v>
      </c>
      <c r="E85" s="428">
        <v>1144</v>
      </c>
      <c r="F85" s="428">
        <v>1979</v>
      </c>
      <c r="G85" s="418">
        <v>40.359281437125752</v>
      </c>
      <c r="H85" s="418">
        <v>50.17482517482518</v>
      </c>
      <c r="I85" s="418">
        <v>46.033350176856999</v>
      </c>
    </row>
    <row r="86" spans="2:9">
      <c r="B86" s="701" t="s">
        <v>12</v>
      </c>
      <c r="C86" s="427">
        <v>2021</v>
      </c>
      <c r="D86" s="428">
        <f>[1]SVG!H92</f>
        <v>650</v>
      </c>
      <c r="E86" s="428">
        <f>[1]SVG!I92</f>
        <v>685</v>
      </c>
      <c r="F86" s="428">
        <f>[1]SVG!J92</f>
        <v>1335</v>
      </c>
      <c r="G86" s="418">
        <f>[1]SVG!K92/[1]SVG!H92%</f>
        <v>51.07692307692308</v>
      </c>
      <c r="H86" s="418">
        <f>[1]SVG!L92/[1]SVG!I92%</f>
        <v>63.941605839416063</v>
      </c>
      <c r="I86" s="418">
        <f>[1]SVG!M92/[1]SVG!J92%</f>
        <v>57.677902621722851</v>
      </c>
    </row>
    <row r="87" spans="2:9">
      <c r="B87" s="701"/>
      <c r="C87" s="427">
        <v>2020</v>
      </c>
      <c r="D87" s="428">
        <f>[1]SVG!H93</f>
        <v>561</v>
      </c>
      <c r="E87" s="428">
        <f>[1]SVG!I93</f>
        <v>669</v>
      </c>
      <c r="F87" s="428">
        <f>[1]SVG!J93</f>
        <v>1230</v>
      </c>
      <c r="G87" s="418">
        <f>[1]SVG!K93/[1]SVG!H93%</f>
        <v>52.762923351158641</v>
      </c>
      <c r="H87" s="418">
        <f>[1]SVG!L93/[1]SVG!I93%</f>
        <v>53.961136023916289</v>
      </c>
      <c r="I87" s="418">
        <f>[1]SVG!M93/[1]SVG!J93%</f>
        <v>53.414634146341463</v>
      </c>
    </row>
    <row r="88" spans="2:9">
      <c r="B88" s="701"/>
      <c r="C88" s="427">
        <v>2019</v>
      </c>
      <c r="D88" s="428">
        <v>541</v>
      </c>
      <c r="E88" s="428">
        <v>722</v>
      </c>
      <c r="F88" s="428">
        <v>1263</v>
      </c>
      <c r="G88" s="418">
        <v>28.835489833641404</v>
      </c>
      <c r="H88" s="418">
        <v>36.288088642659282</v>
      </c>
      <c r="I88" s="418">
        <v>33.095803642121929</v>
      </c>
    </row>
    <row r="89" spans="2:9">
      <c r="B89" s="701"/>
      <c r="C89" s="427">
        <v>2018</v>
      </c>
      <c r="D89" s="428">
        <v>575</v>
      </c>
      <c r="E89" s="428">
        <v>730</v>
      </c>
      <c r="F89" s="428">
        <v>1305</v>
      </c>
      <c r="G89" s="418">
        <v>41.217391304347828</v>
      </c>
      <c r="H89" s="418">
        <v>51.095890410958908</v>
      </c>
      <c r="I89" s="418">
        <v>46.743295019157088</v>
      </c>
    </row>
    <row r="90" spans="2:9">
      <c r="B90" s="701"/>
      <c r="C90" s="427">
        <v>2017</v>
      </c>
      <c r="D90" s="428">
        <v>534</v>
      </c>
      <c r="E90" s="428">
        <v>707</v>
      </c>
      <c r="F90" s="428">
        <v>1241</v>
      </c>
      <c r="G90" s="418">
        <v>38.576779026217231</v>
      </c>
      <c r="H90" s="418">
        <v>41.301272984441297</v>
      </c>
      <c r="I90" s="418">
        <v>40.128928283642225</v>
      </c>
    </row>
    <row r="91" spans="2:9">
      <c r="B91" s="701" t="s">
        <v>25</v>
      </c>
      <c r="C91" s="427">
        <v>2021</v>
      </c>
      <c r="D91" s="428">
        <f>[1]VI!H92</f>
        <v>82</v>
      </c>
      <c r="E91" s="428">
        <f>[1]VI!I92</f>
        <v>142</v>
      </c>
      <c r="F91" s="428">
        <f>[1]VI!J92</f>
        <v>224</v>
      </c>
      <c r="G91" s="418">
        <f>[1]VI!K92/[1]VI!H92%</f>
        <v>52.439024390243908</v>
      </c>
      <c r="H91" s="418">
        <f>[1]VI!L92/[1]VI!I92%</f>
        <v>49.295774647887328</v>
      </c>
      <c r="I91" s="418">
        <f>[1]VI!M92/[1]VI!J92%</f>
        <v>50.446428571428569</v>
      </c>
    </row>
    <row r="92" spans="2:9">
      <c r="B92" s="701"/>
      <c r="C92" s="427">
        <v>2020</v>
      </c>
      <c r="D92" s="428">
        <f>[1]VI!H93</f>
        <v>87</v>
      </c>
      <c r="E92" s="428">
        <f>[1]VI!I93</f>
        <v>129</v>
      </c>
      <c r="F92" s="428">
        <f>[1]VI!J93</f>
        <v>216</v>
      </c>
      <c r="G92" s="418">
        <f>[1]VI!K93/[1]VI!H93%</f>
        <v>67.816091954022994</v>
      </c>
      <c r="H92" s="418">
        <f>[1]VI!L93/[1]VI!I93%</f>
        <v>58.914728682170541</v>
      </c>
      <c r="I92" s="418">
        <f>[1]VI!M93/[1]VI!J93%</f>
        <v>62.499999999999993</v>
      </c>
    </row>
    <row r="93" spans="2:9">
      <c r="B93" s="701"/>
      <c r="C93" s="427">
        <v>2019</v>
      </c>
      <c r="D93" s="428">
        <v>87</v>
      </c>
      <c r="E93" s="428">
        <v>129</v>
      </c>
      <c r="F93" s="428">
        <v>216</v>
      </c>
      <c r="G93" s="418">
        <v>67.816091954022994</v>
      </c>
      <c r="H93" s="418">
        <v>58.914728682170541</v>
      </c>
      <c r="I93" s="418">
        <v>62.499999999999993</v>
      </c>
    </row>
    <row r="94" spans="2:9">
      <c r="B94" s="701"/>
      <c r="C94" s="427">
        <v>2018</v>
      </c>
      <c r="D94" s="428">
        <v>81</v>
      </c>
      <c r="E94" s="428">
        <v>132</v>
      </c>
      <c r="F94" s="428">
        <v>213</v>
      </c>
      <c r="G94" s="418">
        <v>81.481481481481481</v>
      </c>
      <c r="H94" s="418">
        <v>78.030303030303031</v>
      </c>
      <c r="I94" s="418">
        <v>79.342723004694847</v>
      </c>
    </row>
    <row r="95" spans="2:9">
      <c r="B95" s="701"/>
      <c r="C95" s="427">
        <v>2017</v>
      </c>
      <c r="D95" s="428" t="s">
        <v>264</v>
      </c>
      <c r="E95" s="428" t="s">
        <v>264</v>
      </c>
      <c r="F95" s="428" t="s">
        <v>264</v>
      </c>
      <c r="G95" s="418" t="s">
        <v>264</v>
      </c>
      <c r="H95" s="418" t="s">
        <v>264</v>
      </c>
      <c r="I95" s="418" t="s">
        <v>264</v>
      </c>
    </row>
    <row r="96" spans="2:9">
      <c r="B96" s="702" t="s">
        <v>412</v>
      </c>
      <c r="C96" s="427">
        <v>2021</v>
      </c>
      <c r="D96" s="397">
        <f>D91+D86+D81+D76+D71+D66+D61</f>
        <v>2588</v>
      </c>
      <c r="E96" s="397">
        <f t="shared" ref="E96:F96" si="4">E91+E86+E81+E76+E71+E66+E61</f>
        <v>3148</v>
      </c>
      <c r="F96" s="397">
        <f t="shared" si="4"/>
        <v>5736</v>
      </c>
      <c r="G96" s="429">
        <f>([1]DOM!K92+[1]GRD!K92+[1]MON!K92+[1]SKN!K92+[1]SLU!K92+[1]SVG!K92+[1]VI!K92)/D96%</f>
        <v>44.513137557959816</v>
      </c>
      <c r="H96" s="429">
        <f>([1]DOM!L92+[1]GRD!L92+[1]MON!L92+[1]SKN!L92+[1]SLU!L92+[1]SVG!L92+[1]VI!L92)/E96%</f>
        <v>49.396442185514609</v>
      </c>
      <c r="I96" s="429">
        <f>([1]DOM!M92+[1]GRD!M92+[1]MON!M92+[1]SKN!M92+[1]SLU!M92+[1]SVG!M92+[1]VI!M92)/F96%</f>
        <v>47.193165969316595</v>
      </c>
    </row>
    <row r="97" spans="2:9">
      <c r="B97" s="702"/>
      <c r="C97" s="427">
        <v>2020</v>
      </c>
      <c r="D97" s="397">
        <f>D92+D87+D77+D72+D67+D62</f>
        <v>1516</v>
      </c>
      <c r="E97" s="397">
        <f t="shared" ref="E97:F97" si="5">E92+E87+E77+E72+E67+E62</f>
        <v>1874</v>
      </c>
      <c r="F97" s="397">
        <f t="shared" si="5"/>
        <v>3390</v>
      </c>
      <c r="G97" s="429">
        <f>([1]DOM!K93+[1]GRD!K93+[1]MON!K93+[1]SKN!K93+[1]SLU!K93+[1]SVG!K93+[1]VI!K93)/D97%</f>
        <v>49.47229551451187</v>
      </c>
      <c r="H97" s="429">
        <f>([1]DOM!L93+[1]GRD!L93+[1]MON!L93+[1]SKN!L93+[1]SLU!L93+[1]SVG!L93+[1]VI!L93)/E97%</f>
        <v>54.26894343649947</v>
      </c>
      <c r="I97" s="429">
        <f>([1]DOM!M93+[1]GRD!M93+[1]MON!M93+[1]SKN!M93+[1]SLU!M93+[1]SVG!M93+[1]VI!M93)/F97%</f>
        <v>52.123893805309734</v>
      </c>
    </row>
    <row r="98" spans="2:9">
      <c r="B98" s="702"/>
      <c r="C98" s="427">
        <v>2019</v>
      </c>
      <c r="D98" s="397">
        <f>D93+D88+D83+D78+D73+D63+D58</f>
        <v>2543</v>
      </c>
      <c r="E98" s="397">
        <f t="shared" ref="E98:F99" si="6">E93+E88+E83+E78+E73+E63+E58</f>
        <v>3291</v>
      </c>
      <c r="F98" s="397">
        <f t="shared" si="6"/>
        <v>5834</v>
      </c>
      <c r="G98" s="429">
        <v>40.503342508847815</v>
      </c>
      <c r="H98" s="429">
        <v>45.426921908234583</v>
      </c>
      <c r="I98" s="429">
        <v>36.647240315392523</v>
      </c>
    </row>
    <row r="99" spans="2:9">
      <c r="B99" s="702"/>
      <c r="C99" s="427">
        <v>2018</v>
      </c>
      <c r="D99" s="397">
        <f>D94+D89+D84+D79+D74+D64+D59</f>
        <v>2802</v>
      </c>
      <c r="E99" s="397">
        <f t="shared" si="6"/>
        <v>3949</v>
      </c>
      <c r="F99" s="397">
        <f t="shared" si="6"/>
        <v>6751</v>
      </c>
      <c r="G99" s="429">
        <v>45.46752319771592</v>
      </c>
      <c r="H99" s="429">
        <v>48.391997974170671</v>
      </c>
      <c r="I99" s="429">
        <v>41.045770996889345</v>
      </c>
    </row>
    <row r="100" spans="2:9">
      <c r="B100" s="702"/>
      <c r="C100" s="427">
        <v>2017</v>
      </c>
      <c r="D100" s="397">
        <f>D90+D85+D80+D75+D70+D65+D60</f>
        <v>2941</v>
      </c>
      <c r="E100" s="397">
        <f t="shared" ref="E100:F100" si="7">E90+E85+E80+E75+E70+E65+E60</f>
        <v>4136</v>
      </c>
      <c r="F100" s="397">
        <f t="shared" si="7"/>
        <v>7077</v>
      </c>
      <c r="G100" s="429">
        <v>42.3</v>
      </c>
      <c r="H100" s="429">
        <v>44.3</v>
      </c>
      <c r="I100" s="429">
        <v>43.5</v>
      </c>
    </row>
    <row r="102" spans="2:9">
      <c r="B102" s="430"/>
    </row>
    <row r="103" spans="2:9">
      <c r="B103" s="703" t="s">
        <v>415</v>
      </c>
      <c r="C103" s="704"/>
      <c r="D103" s="704"/>
      <c r="E103" s="704"/>
      <c r="F103" s="704"/>
      <c r="G103" s="704"/>
      <c r="H103" s="704"/>
      <c r="I103" s="705"/>
    </row>
    <row r="104" spans="2:9" ht="15.75" customHeight="1">
      <c r="B104" s="700" t="s">
        <v>258</v>
      </c>
      <c r="C104" s="686" t="s">
        <v>259</v>
      </c>
      <c r="D104" s="686" t="s">
        <v>389</v>
      </c>
      <c r="E104" s="686"/>
      <c r="F104" s="686"/>
      <c r="G104" s="686"/>
      <c r="H104" s="686"/>
      <c r="I104" s="686"/>
    </row>
    <row r="105" spans="2:9" ht="30" customHeight="1">
      <c r="B105" s="700"/>
      <c r="C105" s="686"/>
      <c r="D105" s="686" t="s">
        <v>410</v>
      </c>
      <c r="E105" s="686"/>
      <c r="F105" s="686"/>
      <c r="G105" s="686" t="s">
        <v>416</v>
      </c>
      <c r="H105" s="686"/>
      <c r="I105" s="686"/>
    </row>
    <row r="106" spans="2:9">
      <c r="B106" s="700"/>
      <c r="C106" s="686"/>
      <c r="D106" s="403" t="s">
        <v>36</v>
      </c>
      <c r="E106" s="403" t="s">
        <v>37</v>
      </c>
      <c r="F106" s="403" t="s">
        <v>38</v>
      </c>
      <c r="G106" s="403" t="s">
        <v>36</v>
      </c>
      <c r="H106" s="403" t="s">
        <v>37</v>
      </c>
      <c r="I106" s="403" t="s">
        <v>38</v>
      </c>
    </row>
    <row r="107" spans="2:9">
      <c r="B107" s="701" t="s">
        <v>6</v>
      </c>
      <c r="C107" s="427">
        <v>2021</v>
      </c>
      <c r="D107" s="428" t="s">
        <v>264</v>
      </c>
      <c r="E107" s="428" t="s">
        <v>264</v>
      </c>
      <c r="F107" s="428" t="s">
        <v>264</v>
      </c>
      <c r="G107" s="428" t="s">
        <v>264</v>
      </c>
      <c r="H107" s="428" t="s">
        <v>264</v>
      </c>
      <c r="I107" s="428" t="s">
        <v>264</v>
      </c>
    </row>
    <row r="108" spans="2:9">
      <c r="B108" s="701"/>
      <c r="C108" s="427">
        <v>2020</v>
      </c>
      <c r="D108" s="428" t="s">
        <v>264</v>
      </c>
      <c r="E108" s="428" t="s">
        <v>264</v>
      </c>
      <c r="F108" s="428" t="s">
        <v>264</v>
      </c>
      <c r="G108" s="428" t="s">
        <v>264</v>
      </c>
      <c r="H108" s="428" t="s">
        <v>264</v>
      </c>
      <c r="I108" s="428" t="s">
        <v>264</v>
      </c>
    </row>
    <row r="109" spans="2:9">
      <c r="B109" s="701"/>
      <c r="C109" s="427">
        <v>2019</v>
      </c>
      <c r="D109" s="428">
        <v>149</v>
      </c>
      <c r="E109" s="428">
        <v>158</v>
      </c>
      <c r="F109" s="428">
        <v>307</v>
      </c>
      <c r="G109" s="418">
        <v>93.288590604026851</v>
      </c>
      <c r="H109" s="418">
        <v>96.202531645569621</v>
      </c>
      <c r="I109" s="418">
        <v>94.788273615635191</v>
      </c>
    </row>
    <row r="110" spans="2:9">
      <c r="B110" s="701"/>
      <c r="C110" s="427">
        <v>2018</v>
      </c>
      <c r="D110" s="428">
        <v>169</v>
      </c>
      <c r="E110" s="428">
        <v>209</v>
      </c>
      <c r="F110" s="428">
        <v>378</v>
      </c>
      <c r="G110" s="418">
        <v>94.082840236686394</v>
      </c>
      <c r="H110" s="418">
        <v>96.172248803827756</v>
      </c>
      <c r="I110" s="418">
        <v>95.238095238095241</v>
      </c>
    </row>
    <row r="111" spans="2:9">
      <c r="B111" s="701"/>
      <c r="C111" s="427">
        <v>2017</v>
      </c>
      <c r="D111" s="428">
        <v>191</v>
      </c>
      <c r="E111" s="428">
        <v>221</v>
      </c>
      <c r="F111" s="428">
        <v>412</v>
      </c>
      <c r="G111" s="418">
        <v>86</v>
      </c>
      <c r="H111" s="418">
        <v>89</v>
      </c>
      <c r="I111" s="418">
        <v>88</v>
      </c>
    </row>
    <row r="112" spans="2:9">
      <c r="B112" s="701" t="s">
        <v>7</v>
      </c>
      <c r="C112" s="427">
        <v>2021</v>
      </c>
      <c r="D112" s="428">
        <f>[1]DOM!N92</f>
        <v>89</v>
      </c>
      <c r="E112" s="428">
        <f>[1]DOM!O92</f>
        <v>91</v>
      </c>
      <c r="F112" s="428">
        <f>[1]DOM!P92</f>
        <v>180</v>
      </c>
      <c r="G112" s="418">
        <f>[1]DOM!Q92/[1]DOM!N92%</f>
        <v>84.269662921348313</v>
      </c>
      <c r="H112" s="418">
        <f>[1]DOM!R92/[1]DOM!O92%</f>
        <v>92.307692307692307</v>
      </c>
      <c r="I112" s="418">
        <f>[1]DOM!S92/[1]DOM!P92%</f>
        <v>88.333333333333329</v>
      </c>
    </row>
    <row r="113" spans="2:9">
      <c r="B113" s="701"/>
      <c r="C113" s="427">
        <v>2020</v>
      </c>
      <c r="D113" s="428">
        <f>[1]DOM!N93</f>
        <v>55</v>
      </c>
      <c r="E113" s="428">
        <f>[1]DOM!O93</f>
        <v>89</v>
      </c>
      <c r="F113" s="428">
        <f>[1]DOM!P93</f>
        <v>144</v>
      </c>
      <c r="G113" s="418">
        <f>[1]DOM!Q93/[1]DOM!N93%</f>
        <v>96.36363636363636</v>
      </c>
      <c r="H113" s="418">
        <f>[1]DOM!R93/[1]DOM!O93%</f>
        <v>95.50561797752809</v>
      </c>
      <c r="I113" s="418">
        <f>[1]DOM!S93/[1]DOM!P93%</f>
        <v>95.833333333333343</v>
      </c>
    </row>
    <row r="114" spans="2:9">
      <c r="B114" s="701"/>
      <c r="C114" s="427">
        <v>2019</v>
      </c>
      <c r="D114" s="428">
        <v>70</v>
      </c>
      <c r="E114" s="428">
        <v>58</v>
      </c>
      <c r="F114" s="428">
        <v>128</v>
      </c>
      <c r="G114" s="418">
        <v>97.142857142857153</v>
      </c>
      <c r="H114" s="418">
        <v>96.551724137931046</v>
      </c>
      <c r="I114" s="418">
        <v>96.875</v>
      </c>
    </row>
    <row r="115" spans="2:9">
      <c r="B115" s="701"/>
      <c r="C115" s="427">
        <v>2018</v>
      </c>
      <c r="D115" s="428">
        <v>64</v>
      </c>
      <c r="E115" s="428">
        <v>43</v>
      </c>
      <c r="F115" s="428">
        <v>107</v>
      </c>
      <c r="G115" s="418">
        <v>92.1875</v>
      </c>
      <c r="H115" s="418">
        <v>100</v>
      </c>
      <c r="I115" s="418">
        <v>95.327102803738313</v>
      </c>
    </row>
    <row r="116" spans="2:9">
      <c r="B116" s="701"/>
      <c r="C116" s="427">
        <v>2017</v>
      </c>
      <c r="D116" s="428">
        <v>84</v>
      </c>
      <c r="E116" s="428">
        <v>74</v>
      </c>
      <c r="F116" s="428">
        <v>158</v>
      </c>
      <c r="G116" s="418">
        <v>90.476190476190482</v>
      </c>
      <c r="H116" s="418">
        <v>82.432432432432435</v>
      </c>
      <c r="I116" s="418">
        <v>86.70886075949366</v>
      </c>
    </row>
    <row r="117" spans="2:9">
      <c r="B117" s="701" t="s">
        <v>24</v>
      </c>
      <c r="C117" s="427">
        <v>2021</v>
      </c>
      <c r="D117" s="428">
        <f>[1]GRD!N92</f>
        <v>241</v>
      </c>
      <c r="E117" s="428">
        <f>[1]GRD!O92</f>
        <v>249</v>
      </c>
      <c r="F117" s="428">
        <f>[1]GRD!P92</f>
        <v>490</v>
      </c>
      <c r="G117" s="418">
        <f>[1]GRD!Q92/[1]GRD!N92%</f>
        <v>82.572614107883808</v>
      </c>
      <c r="H117" s="418">
        <f>[1]GRD!R92/[1]GRD!O92%</f>
        <v>93.172690763052202</v>
      </c>
      <c r="I117" s="418">
        <f>[1]GRD!S92/[1]GRD!P92%</f>
        <v>87.959183673469383</v>
      </c>
    </row>
    <row r="118" spans="2:9">
      <c r="B118" s="701"/>
      <c r="C118" s="427">
        <v>2020</v>
      </c>
      <c r="D118" s="428">
        <f>[1]GRD!N93</f>
        <v>70</v>
      </c>
      <c r="E118" s="428">
        <f>[1]GRD!O93</f>
        <v>58</v>
      </c>
      <c r="F118" s="428">
        <f>[1]GRD!P93</f>
        <v>128</v>
      </c>
      <c r="G118" s="418">
        <f>[1]GRD!Q93/[1]GRD!N93%</f>
        <v>97.142857142857153</v>
      </c>
      <c r="H118" s="418">
        <f>[1]GRD!R93/[1]GRD!O93%</f>
        <v>96.551724137931046</v>
      </c>
      <c r="I118" s="418">
        <f>[1]GRD!S93/[1]GRD!P93%</f>
        <v>96.875</v>
      </c>
    </row>
    <row r="119" spans="2:9">
      <c r="B119" s="701"/>
      <c r="C119" s="427">
        <v>2019</v>
      </c>
      <c r="D119" s="428" t="s">
        <v>264</v>
      </c>
      <c r="E119" s="428" t="s">
        <v>264</v>
      </c>
      <c r="F119" s="428" t="s">
        <v>264</v>
      </c>
      <c r="G119" s="418" t="s">
        <v>264</v>
      </c>
      <c r="H119" s="418" t="s">
        <v>264</v>
      </c>
      <c r="I119" s="418" t="s">
        <v>264</v>
      </c>
    </row>
    <row r="120" spans="2:9">
      <c r="B120" s="701"/>
      <c r="C120" s="427">
        <v>2018</v>
      </c>
      <c r="D120" s="428" t="s">
        <v>264</v>
      </c>
      <c r="E120" s="428" t="s">
        <v>264</v>
      </c>
      <c r="F120" s="428" t="s">
        <v>264</v>
      </c>
      <c r="G120" s="418" t="s">
        <v>264</v>
      </c>
      <c r="H120" s="418" t="s">
        <v>264</v>
      </c>
      <c r="I120" s="418" t="s">
        <v>264</v>
      </c>
    </row>
    <row r="121" spans="2:9">
      <c r="B121" s="701"/>
      <c r="C121" s="427">
        <v>2017</v>
      </c>
      <c r="D121" s="428">
        <v>220</v>
      </c>
      <c r="E121" s="428">
        <v>215</v>
      </c>
      <c r="F121" s="428">
        <v>435</v>
      </c>
      <c r="G121" s="418">
        <v>84.090909090909093</v>
      </c>
      <c r="H121" s="418">
        <v>91.627906976744185</v>
      </c>
      <c r="I121" s="418">
        <v>87.816091954022994</v>
      </c>
    </row>
    <row r="122" spans="2:9">
      <c r="B122" s="701" t="s">
        <v>9</v>
      </c>
      <c r="C122" s="427">
        <v>2021</v>
      </c>
      <c r="D122" s="428">
        <f>[1]MON!N92</f>
        <v>7</v>
      </c>
      <c r="E122" s="428">
        <f>[1]MON!O92</f>
        <v>10</v>
      </c>
      <c r="F122" s="428">
        <f>[1]MON!P92</f>
        <v>17</v>
      </c>
      <c r="G122" s="418">
        <f>[1]MON!Q92/[1]MON!N92%</f>
        <v>99.999999999999986</v>
      </c>
      <c r="H122" s="418">
        <f>[1]MON!R92/[1]MON!O92%</f>
        <v>100</v>
      </c>
      <c r="I122" s="418">
        <f>[1]MON!S92/[1]MON!P92%</f>
        <v>99.999999999999986</v>
      </c>
    </row>
    <row r="123" spans="2:9">
      <c r="B123" s="701"/>
      <c r="C123" s="427">
        <v>2020</v>
      </c>
      <c r="D123" s="428">
        <f>[1]MON!N93</f>
        <v>6</v>
      </c>
      <c r="E123" s="428">
        <f>[1]MON!O93</f>
        <v>7</v>
      </c>
      <c r="F123" s="428">
        <f>[1]MON!P93</f>
        <v>13</v>
      </c>
      <c r="G123" s="418">
        <f>[1]MON!Q93/[1]MON!N93%</f>
        <v>100</v>
      </c>
      <c r="H123" s="418">
        <f>[1]MON!R93/[1]MON!O93%</f>
        <v>99.999999999999986</v>
      </c>
      <c r="I123" s="418">
        <f>[1]MON!S93/[1]MON!P93%</f>
        <v>100</v>
      </c>
    </row>
    <row r="124" spans="2:9">
      <c r="B124" s="701"/>
      <c r="C124" s="427">
        <v>2019</v>
      </c>
      <c r="D124" s="428">
        <v>13</v>
      </c>
      <c r="E124" s="428">
        <v>7</v>
      </c>
      <c r="F124" s="428">
        <v>20</v>
      </c>
      <c r="G124" s="418">
        <v>76.92307692307692</v>
      </c>
      <c r="H124" s="418">
        <v>71.428571428571416</v>
      </c>
      <c r="I124" s="418">
        <v>75</v>
      </c>
    </row>
    <row r="125" spans="2:9">
      <c r="B125" s="701"/>
      <c r="C125" s="427">
        <v>2018</v>
      </c>
      <c r="D125" s="428">
        <v>1</v>
      </c>
      <c r="E125" s="428">
        <v>15</v>
      </c>
      <c r="F125" s="428">
        <v>16</v>
      </c>
      <c r="G125" s="418">
        <v>100</v>
      </c>
      <c r="H125" s="418">
        <v>100</v>
      </c>
      <c r="I125" s="418">
        <v>100</v>
      </c>
    </row>
    <row r="126" spans="2:9">
      <c r="B126" s="701"/>
      <c r="C126" s="427">
        <v>2017</v>
      </c>
      <c r="D126" s="428">
        <v>16</v>
      </c>
      <c r="E126" s="428">
        <v>15</v>
      </c>
      <c r="F126" s="428">
        <v>31</v>
      </c>
      <c r="G126" s="418">
        <v>100</v>
      </c>
      <c r="H126" s="418">
        <v>100</v>
      </c>
      <c r="I126" s="418">
        <v>100</v>
      </c>
    </row>
    <row r="127" spans="2:9">
      <c r="B127" s="701" t="s">
        <v>10</v>
      </c>
      <c r="C127" s="427">
        <v>2021</v>
      </c>
      <c r="D127" s="428">
        <f>[1]SKN!N92</f>
        <v>105</v>
      </c>
      <c r="E127" s="428">
        <f>[1]SKN!O92</f>
        <v>106</v>
      </c>
      <c r="F127" s="428">
        <f>[1]SKN!P92</f>
        <v>211</v>
      </c>
      <c r="G127" s="418">
        <f>[1]SKN!Q92/[1]SKN!N92%</f>
        <v>96.19047619047619</v>
      </c>
      <c r="H127" s="418">
        <f>[1]SKN!R92/[1]SKN!O92%</f>
        <v>98.113207547169807</v>
      </c>
      <c r="I127" s="418">
        <f>[1]SKN!S92/[1]SKN!P92%</f>
        <v>97.156398104265406</v>
      </c>
    </row>
    <row r="128" spans="2:9">
      <c r="B128" s="701"/>
      <c r="C128" s="427">
        <v>2020</v>
      </c>
      <c r="D128" s="428">
        <f>[1]SKN!N93</f>
        <v>66</v>
      </c>
      <c r="E128" s="428">
        <f>[1]SKN!O93</f>
        <v>76</v>
      </c>
      <c r="F128" s="428">
        <f>[1]SKN!P93</f>
        <v>142</v>
      </c>
      <c r="G128" s="418">
        <f>[1]SKN!Q93/[1]SKN!N93%</f>
        <v>90.909090909090907</v>
      </c>
      <c r="H128" s="418">
        <f>[1]SKN!R93/[1]SKN!O93%</f>
        <v>93.421052631578945</v>
      </c>
      <c r="I128" s="418">
        <f>[1]SKN!S93/[1]SKN!P93%</f>
        <v>92.253521126760575</v>
      </c>
    </row>
    <row r="129" spans="2:9">
      <c r="B129" s="701"/>
      <c r="C129" s="427">
        <v>2019</v>
      </c>
      <c r="D129" s="428">
        <v>88</v>
      </c>
      <c r="E129" s="428">
        <v>84</v>
      </c>
      <c r="F129" s="428">
        <v>172</v>
      </c>
      <c r="G129" s="418">
        <v>94.117647058823536</v>
      </c>
      <c r="H129" s="418">
        <v>64.122137404580144</v>
      </c>
      <c r="I129" s="418">
        <v>75.925925925925924</v>
      </c>
    </row>
    <row r="130" spans="2:9">
      <c r="B130" s="701"/>
      <c r="C130" s="427">
        <v>2018</v>
      </c>
      <c r="D130" s="428">
        <v>113</v>
      </c>
      <c r="E130" s="428">
        <v>117</v>
      </c>
      <c r="F130" s="428">
        <v>230</v>
      </c>
      <c r="G130" s="418">
        <v>71.232876712328775</v>
      </c>
      <c r="H130" s="418">
        <v>42.125984251968504</v>
      </c>
      <c r="I130" s="418">
        <v>52.75</v>
      </c>
    </row>
    <row r="131" spans="2:9">
      <c r="B131" s="701"/>
      <c r="C131" s="427">
        <v>2017</v>
      </c>
      <c r="D131" s="428">
        <v>100</v>
      </c>
      <c r="E131" s="428">
        <v>104</v>
      </c>
      <c r="F131" s="428">
        <v>204</v>
      </c>
      <c r="G131" s="418">
        <v>82</v>
      </c>
      <c r="H131" s="418">
        <v>84.615384615384613</v>
      </c>
      <c r="I131" s="418">
        <v>83.333333333333343</v>
      </c>
    </row>
    <row r="132" spans="2:9">
      <c r="B132" s="701" t="s">
        <v>11</v>
      </c>
      <c r="C132" s="427">
        <v>2021</v>
      </c>
      <c r="D132" s="428">
        <f>[1]SLU!N92</f>
        <v>248</v>
      </c>
      <c r="E132" s="428">
        <f>[1]SLU!O92</f>
        <v>154</v>
      </c>
      <c r="F132" s="428">
        <f>[1]SLU!P92</f>
        <v>402</v>
      </c>
      <c r="G132" s="418">
        <f>[1]SLU!Q92/[1]SLU!N92%</f>
        <v>78.629032258064512</v>
      </c>
      <c r="H132" s="418">
        <f>[1]SLU!R92/[1]SLU!O92%</f>
        <v>81.818181818181813</v>
      </c>
      <c r="I132" s="418">
        <f>[1]SLU!S92/[1]SLU!P92%</f>
        <v>79.850746268656721</v>
      </c>
    </row>
    <row r="133" spans="2:9">
      <c r="B133" s="701"/>
      <c r="C133" s="427">
        <v>2020</v>
      </c>
      <c r="D133" s="428" t="s">
        <v>264</v>
      </c>
      <c r="E133" s="428" t="s">
        <v>264</v>
      </c>
      <c r="F133" s="428" t="s">
        <v>264</v>
      </c>
      <c r="G133" s="428" t="s">
        <v>264</v>
      </c>
      <c r="H133" s="428" t="s">
        <v>264</v>
      </c>
      <c r="I133" s="428" t="s">
        <v>264</v>
      </c>
    </row>
    <row r="134" spans="2:9">
      <c r="B134" s="701"/>
      <c r="C134" s="427">
        <v>2019</v>
      </c>
      <c r="D134" s="428">
        <v>279</v>
      </c>
      <c r="E134" s="428">
        <v>186</v>
      </c>
      <c r="F134" s="428">
        <v>465</v>
      </c>
      <c r="G134" s="418">
        <v>89.605734767025083</v>
      </c>
      <c r="H134" s="418">
        <v>94.623655913978496</v>
      </c>
      <c r="I134" s="418">
        <v>91.612903225806448</v>
      </c>
    </row>
    <row r="135" spans="2:9">
      <c r="B135" s="701"/>
      <c r="C135" s="427">
        <v>2018</v>
      </c>
      <c r="D135" s="428">
        <v>276</v>
      </c>
      <c r="E135" s="428">
        <v>226</v>
      </c>
      <c r="F135" s="428">
        <v>502</v>
      </c>
      <c r="G135" s="418">
        <v>85.14492753623189</v>
      </c>
      <c r="H135" s="418">
        <v>94.247787610619483</v>
      </c>
      <c r="I135" s="418">
        <v>89.243027888446221</v>
      </c>
    </row>
    <row r="136" spans="2:9">
      <c r="B136" s="701"/>
      <c r="C136" s="427">
        <v>2017</v>
      </c>
      <c r="D136" s="428">
        <v>243</v>
      </c>
      <c r="E136" s="428">
        <v>200</v>
      </c>
      <c r="F136" s="428">
        <v>443</v>
      </c>
      <c r="G136" s="418">
        <v>83.539094650205755</v>
      </c>
      <c r="H136" s="418">
        <v>96.5</v>
      </c>
      <c r="I136" s="418">
        <v>89.390519187358919</v>
      </c>
    </row>
    <row r="137" spans="2:9">
      <c r="B137" s="701" t="s">
        <v>12</v>
      </c>
      <c r="C137" s="427">
        <v>2021</v>
      </c>
      <c r="D137" s="428">
        <f>[1]SVG!N92</f>
        <v>237</v>
      </c>
      <c r="E137" s="428">
        <f>[1]SVG!O92</f>
        <v>298</v>
      </c>
      <c r="F137" s="428">
        <f>[1]SVG!P92</f>
        <v>535</v>
      </c>
      <c r="G137" s="418">
        <f>[1]SVG!Q92/[1]SVG!N92%</f>
        <v>98.734177215189874</v>
      </c>
      <c r="H137" s="418">
        <f>[1]SVG!R92/[1]SVG!O92%</f>
        <v>97.651006711409394</v>
      </c>
      <c r="I137" s="418">
        <f>[1]SVG!S92/[1]SVG!P92%</f>
        <v>98.130841121495337</v>
      </c>
    </row>
    <row r="138" spans="2:9">
      <c r="B138" s="701"/>
      <c r="C138" s="427">
        <v>2020</v>
      </c>
      <c r="D138" s="428">
        <f>[1]SVG!N93</f>
        <v>225</v>
      </c>
      <c r="E138" s="428">
        <f>[1]SVG!O93</f>
        <v>304</v>
      </c>
      <c r="F138" s="428">
        <f>[1]SVG!P93</f>
        <v>529</v>
      </c>
      <c r="G138" s="418">
        <f>[1]SVG!Q93/[1]SVG!N93%</f>
        <v>93.777777777777771</v>
      </c>
      <c r="H138" s="418">
        <f>[1]SVG!R93/[1]SVG!O93%</f>
        <v>93.75</v>
      </c>
      <c r="I138" s="418">
        <f>[1]SVG!S93/[1]SVG!P93%</f>
        <v>93.761814744801512</v>
      </c>
    </row>
    <row r="139" spans="2:9">
      <c r="B139" s="701"/>
      <c r="C139" s="427">
        <v>2019</v>
      </c>
      <c r="D139" s="428">
        <v>237</v>
      </c>
      <c r="E139" s="428">
        <v>313</v>
      </c>
      <c r="F139" s="428">
        <v>550</v>
      </c>
      <c r="G139" s="418">
        <v>97.046413502109701</v>
      </c>
      <c r="H139" s="418">
        <v>98.08306709265176</v>
      </c>
      <c r="I139" s="418">
        <v>97.63636363636364</v>
      </c>
    </row>
    <row r="140" spans="2:9">
      <c r="B140" s="701"/>
      <c r="C140" s="427">
        <v>2018</v>
      </c>
      <c r="D140" s="428">
        <v>237</v>
      </c>
      <c r="E140" s="428">
        <v>346</v>
      </c>
      <c r="F140" s="428">
        <v>583</v>
      </c>
      <c r="G140" s="418">
        <v>95.358649789029528</v>
      </c>
      <c r="H140" s="418">
        <v>95.664739884393072</v>
      </c>
      <c r="I140" s="418">
        <v>95.540308747855917</v>
      </c>
    </row>
    <row r="141" spans="2:9">
      <c r="B141" s="701"/>
      <c r="C141" s="427">
        <v>2017</v>
      </c>
      <c r="D141" s="428">
        <v>265</v>
      </c>
      <c r="E141" s="428">
        <v>310</v>
      </c>
      <c r="F141" s="428">
        <v>566</v>
      </c>
      <c r="G141" s="418">
        <v>91.320754716981128</v>
      </c>
      <c r="H141" s="418">
        <v>95.483870967741936</v>
      </c>
      <c r="I141" s="418">
        <v>95.053003533568898</v>
      </c>
    </row>
    <row r="142" spans="2:9">
      <c r="B142" s="701" t="s">
        <v>25</v>
      </c>
      <c r="C142" s="427">
        <v>2021</v>
      </c>
      <c r="D142" s="428">
        <f>[1]VI!N92</f>
        <v>19</v>
      </c>
      <c r="E142" s="428">
        <f>[1]VI!O92</f>
        <v>21</v>
      </c>
      <c r="F142" s="428">
        <f>[1]VI!P92</f>
        <v>40</v>
      </c>
      <c r="G142" s="418">
        <f>[1]VI!Q92/[1]VI!N92%</f>
        <v>94.73684210526315</v>
      </c>
      <c r="H142" s="418">
        <f>[1]VI!R92/[1]VI!O92%</f>
        <v>90.476190476190482</v>
      </c>
      <c r="I142" s="418">
        <f>[1]VI!S92/[1]VI!P92%</f>
        <v>92.5</v>
      </c>
    </row>
    <row r="143" spans="2:9">
      <c r="B143" s="701"/>
      <c r="C143" s="427">
        <v>2020</v>
      </c>
      <c r="D143" s="428">
        <f>[1]VI!N93</f>
        <v>8</v>
      </c>
      <c r="E143" s="428">
        <f>[1]VI!O93</f>
        <v>21</v>
      </c>
      <c r="F143" s="428">
        <f>[1]VI!P93</f>
        <v>29</v>
      </c>
      <c r="G143" s="418">
        <f>[1]VI!Q93/[1]VI!N93%</f>
        <v>100</v>
      </c>
      <c r="H143" s="418">
        <f>[1]VI!R93/[1]VI!O93%</f>
        <v>100</v>
      </c>
      <c r="I143" s="418">
        <f>[1]VI!S93/[1]VI!P93%</f>
        <v>100</v>
      </c>
    </row>
    <row r="144" spans="2:9">
      <c r="B144" s="701"/>
      <c r="C144" s="427">
        <v>2019</v>
      </c>
      <c r="D144" s="428">
        <v>8</v>
      </c>
      <c r="E144" s="428">
        <v>21</v>
      </c>
      <c r="F144" s="428">
        <v>29</v>
      </c>
      <c r="G144" s="418">
        <v>100</v>
      </c>
      <c r="H144" s="418">
        <v>100</v>
      </c>
      <c r="I144" s="418">
        <v>100</v>
      </c>
    </row>
    <row r="145" spans="2:9">
      <c r="B145" s="701"/>
      <c r="C145" s="427">
        <v>2018</v>
      </c>
      <c r="D145" s="428">
        <v>13</v>
      </c>
      <c r="E145" s="428">
        <v>17</v>
      </c>
      <c r="F145" s="428">
        <v>30</v>
      </c>
      <c r="G145" s="418">
        <v>100</v>
      </c>
      <c r="H145" s="418">
        <v>99.999999999999986</v>
      </c>
      <c r="I145" s="418">
        <v>100</v>
      </c>
    </row>
    <row r="146" spans="2:9">
      <c r="B146" s="701"/>
      <c r="C146" s="427">
        <v>2017</v>
      </c>
      <c r="D146" s="428" t="s">
        <v>264</v>
      </c>
      <c r="E146" s="428" t="s">
        <v>264</v>
      </c>
      <c r="F146" s="428" t="s">
        <v>264</v>
      </c>
      <c r="G146" s="418" t="s">
        <v>264</v>
      </c>
      <c r="H146" s="418" t="s">
        <v>264</v>
      </c>
      <c r="I146" s="418" t="s">
        <v>264</v>
      </c>
    </row>
    <row r="147" spans="2:9">
      <c r="B147" s="702" t="s">
        <v>412</v>
      </c>
      <c r="C147" s="427">
        <v>2021</v>
      </c>
      <c r="D147" s="397">
        <f>D112+D117+D122+D127+D132+D137+D142</f>
        <v>946</v>
      </c>
      <c r="E147" s="397">
        <f t="shared" ref="E147:F147" si="8">E112+E117+E122+E127+E132+E137+E142</f>
        <v>929</v>
      </c>
      <c r="F147" s="397">
        <f t="shared" si="8"/>
        <v>1875</v>
      </c>
      <c r="G147" s="429">
        <f>([1]DOM!Q92+[1]GRD!Q92+[1]MON!Q92+[1]SKN!Q92+[1]SLU!Q92+[1]SVG!Q92+[1]VI!Q92)/D147%</f>
        <v>87.632135306553906</v>
      </c>
      <c r="H147" s="429">
        <f>([1]DOM!R92+[1]GRD!R92+[1]MON!R92+[1]SKN!R92+[1]SLU!R92+[1]SVG!R92+[1]VI!R92)/E147%</f>
        <v>93.218514531754579</v>
      </c>
      <c r="I147" s="429">
        <f>([1]DOM!S92+[1]GRD!S92+[1]MON!S92+[1]SKN!S92+[1]SLU!S92+[1]SVG!S92+[1]VI!S92)/F147%</f>
        <v>90.4</v>
      </c>
    </row>
    <row r="148" spans="2:9">
      <c r="B148" s="702"/>
      <c r="C148" s="427">
        <v>2020</v>
      </c>
      <c r="D148" s="397">
        <f>D113+D118+D123+D128+D138+D143</f>
        <v>430</v>
      </c>
      <c r="E148" s="397">
        <f t="shared" ref="E148:F148" si="9">E113+E118+E123+E128+E138+E143</f>
        <v>555</v>
      </c>
      <c r="F148" s="397">
        <f t="shared" si="9"/>
        <v>985</v>
      </c>
      <c r="G148" s="429">
        <f>([1]DOM!Q93+[1]GRD!Q93+[1]MON!Q93+[1]SKN!Q93+[1]SLU!Q93+[1]SVG!Q93+[1]VI!Q93)/D148%</f>
        <v>94.418604651162795</v>
      </c>
      <c r="H148" s="429">
        <f>([1]DOM!R93+[1]GRD!R93+[1]MON!R93+[1]SKN!R93+[1]SLU!R93+[1]SVG!R93+[1]VI!R93)/E148%</f>
        <v>94.594594594594597</v>
      </c>
      <c r="I148" s="429">
        <f>([1]DOM!S93+[1]GRD!S93+[1]MON!S93+[1]SKN!S93+[1]SLU!S93+[1]SVG!S93+[1]VI!S93)/F148%</f>
        <v>94.517766497461935</v>
      </c>
    </row>
    <row r="149" spans="2:9">
      <c r="B149" s="702"/>
      <c r="C149" s="427">
        <v>2019</v>
      </c>
      <c r="D149" s="397">
        <f>D109+D114+D124+D129+D134+D139+D144</f>
        <v>844</v>
      </c>
      <c r="E149" s="397">
        <f t="shared" ref="E149:F150" si="10">E109+E114+E124+E129+E134+E139+E144</f>
        <v>827</v>
      </c>
      <c r="F149" s="397">
        <f t="shared" si="10"/>
        <v>1671</v>
      </c>
      <c r="G149" s="429">
        <v>93.009478672985793</v>
      </c>
      <c r="H149" s="429">
        <v>96.856106408706168</v>
      </c>
      <c r="I149" s="429">
        <v>94.913225613405146</v>
      </c>
    </row>
    <row r="150" spans="2:9">
      <c r="B150" s="702"/>
      <c r="C150" s="427">
        <v>2018</v>
      </c>
      <c r="D150" s="397">
        <f>D110+D115+D125+D130+D135+D140+D145</f>
        <v>873</v>
      </c>
      <c r="E150" s="397">
        <f t="shared" si="10"/>
        <v>973</v>
      </c>
      <c r="F150" s="397">
        <f t="shared" si="10"/>
        <v>1846</v>
      </c>
      <c r="G150" s="429">
        <v>91.294387170675833</v>
      </c>
      <c r="H150" s="429">
        <v>95.272353545734831</v>
      </c>
      <c r="I150" s="429">
        <v>93.391115926327188</v>
      </c>
    </row>
    <row r="151" spans="2:9">
      <c r="B151" s="702"/>
      <c r="C151" s="427">
        <v>2017</v>
      </c>
      <c r="D151" s="397">
        <f>D111+D116+D121+D126+D131+D136+D141</f>
        <v>1119</v>
      </c>
      <c r="E151" s="397">
        <f t="shared" ref="E151:F151" si="11">E111+E116+E121+E126+E131+E136+E141</f>
        <v>1139</v>
      </c>
      <c r="F151" s="397">
        <f t="shared" si="11"/>
        <v>2249</v>
      </c>
      <c r="G151" s="429">
        <v>86.51</v>
      </c>
      <c r="H151" s="429">
        <v>91.92</v>
      </c>
      <c r="I151" s="429">
        <v>89.6</v>
      </c>
    </row>
    <row r="152" spans="2:9">
      <c r="D152" s="431"/>
      <c r="E152" s="431"/>
      <c r="F152" s="431"/>
      <c r="G152" s="431"/>
      <c r="H152" s="431"/>
      <c r="I152" s="431"/>
    </row>
  </sheetData>
  <mergeCells count="45">
    <mergeCell ref="B137:B141"/>
    <mergeCell ref="B142:B146"/>
    <mergeCell ref="B147:B151"/>
    <mergeCell ref="B107:B111"/>
    <mergeCell ref="B112:B116"/>
    <mergeCell ref="B117:B121"/>
    <mergeCell ref="B122:B126"/>
    <mergeCell ref="B127:B131"/>
    <mergeCell ref="B132:B136"/>
    <mergeCell ref="B86:B90"/>
    <mergeCell ref="B91:B95"/>
    <mergeCell ref="B96:B100"/>
    <mergeCell ref="B103:I103"/>
    <mergeCell ref="B104:B106"/>
    <mergeCell ref="C104:C106"/>
    <mergeCell ref="D104:I104"/>
    <mergeCell ref="D105:F105"/>
    <mergeCell ref="G105:I105"/>
    <mergeCell ref="B81:B85"/>
    <mergeCell ref="B36:B40"/>
    <mergeCell ref="B41:B45"/>
    <mergeCell ref="B46:B50"/>
    <mergeCell ref="B52:I52"/>
    <mergeCell ref="B53:B55"/>
    <mergeCell ref="C53:C55"/>
    <mergeCell ref="D53:I53"/>
    <mergeCell ref="D54:F54"/>
    <mergeCell ref="G54:I54"/>
    <mergeCell ref="B56:B60"/>
    <mergeCell ref="B61:B65"/>
    <mergeCell ref="B66:B70"/>
    <mergeCell ref="B71:B75"/>
    <mergeCell ref="B76:B80"/>
    <mergeCell ref="B31:B35"/>
    <mergeCell ref="B2:I2"/>
    <mergeCell ref="B3:B5"/>
    <mergeCell ref="C3:C5"/>
    <mergeCell ref="D3:I3"/>
    <mergeCell ref="D4:F4"/>
    <mergeCell ref="G4:I4"/>
    <mergeCell ref="B6:B10"/>
    <mergeCell ref="B11:B15"/>
    <mergeCell ref="B16:B20"/>
    <mergeCell ref="B21:B25"/>
    <mergeCell ref="B26:B30"/>
  </mergeCells>
  <pageMargins left="0.7" right="0.7" top="0.75" bottom="0.75" header="0.3" footer="0.3"/>
  <pageSetup scale="91" orientation="portrait" r:id="rId1"/>
  <rowBreaks count="2" manualBreakCount="2">
    <brk id="50" max="16383" man="1"/>
    <brk id="101" max="16383" man="1"/>
  </rowBreaks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R49"/>
  <sheetViews>
    <sheetView view="pageBreakPreview" topLeftCell="B1" zoomScale="90" zoomScaleNormal="100" zoomScaleSheetLayoutView="90" workbookViewId="0">
      <selection activeCell="Z23" sqref="Z23"/>
    </sheetView>
  </sheetViews>
  <sheetFormatPr defaultColWidth="9.07421875" defaultRowHeight="14.6"/>
  <cols>
    <col min="1" max="3" width="9.07421875" style="402"/>
    <col min="4" max="5" width="7.69140625" style="402" customWidth="1"/>
    <col min="6" max="6" width="9.53515625" style="402" customWidth="1"/>
    <col min="7" max="18" width="7.69140625" style="402" customWidth="1"/>
    <col min="19" max="16384" width="9.07421875" style="402"/>
  </cols>
  <sheetData>
    <row r="2" spans="2:18">
      <c r="B2" s="682" t="s">
        <v>417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</row>
    <row r="3" spans="2:18" ht="51" customHeight="1">
      <c r="B3" s="706" t="s">
        <v>258</v>
      </c>
      <c r="C3" s="706" t="s">
        <v>259</v>
      </c>
      <c r="D3" s="707" t="s">
        <v>350</v>
      </c>
      <c r="E3" s="707"/>
      <c r="F3" s="707"/>
      <c r="G3" s="707" t="s">
        <v>418</v>
      </c>
      <c r="H3" s="707"/>
      <c r="I3" s="707"/>
      <c r="J3" s="707" t="s">
        <v>419</v>
      </c>
      <c r="K3" s="707"/>
      <c r="L3" s="707"/>
      <c r="M3" s="707" t="s">
        <v>420</v>
      </c>
      <c r="N3" s="707"/>
      <c r="O3" s="707"/>
      <c r="P3" s="707" t="s">
        <v>421</v>
      </c>
      <c r="Q3" s="707"/>
      <c r="R3" s="707"/>
    </row>
    <row r="4" spans="2:18">
      <c r="B4" s="706"/>
      <c r="C4" s="706"/>
      <c r="D4" s="432" t="s">
        <v>36</v>
      </c>
      <c r="E4" s="432" t="s">
        <v>37</v>
      </c>
      <c r="F4" s="432" t="s">
        <v>38</v>
      </c>
      <c r="G4" s="432" t="s">
        <v>36</v>
      </c>
      <c r="H4" s="432" t="s">
        <v>37</v>
      </c>
      <c r="I4" s="432" t="s">
        <v>38</v>
      </c>
      <c r="J4" s="432" t="s">
        <v>36</v>
      </c>
      <c r="K4" s="432" t="s">
        <v>37</v>
      </c>
      <c r="L4" s="432" t="s">
        <v>38</v>
      </c>
      <c r="M4" s="432" t="s">
        <v>36</v>
      </c>
      <c r="N4" s="432" t="s">
        <v>37</v>
      </c>
      <c r="O4" s="432" t="s">
        <v>38</v>
      </c>
      <c r="P4" s="433" t="s">
        <v>36</v>
      </c>
      <c r="Q4" s="433" t="s">
        <v>37</v>
      </c>
      <c r="R4" s="433" t="s">
        <v>38</v>
      </c>
    </row>
    <row r="5" spans="2:18">
      <c r="B5" s="708" t="s">
        <v>6</v>
      </c>
      <c r="C5" s="427">
        <v>2021</v>
      </c>
      <c r="D5" s="434" t="s">
        <v>264</v>
      </c>
      <c r="E5" s="434" t="s">
        <v>264</v>
      </c>
      <c r="F5" s="434" t="s">
        <v>264</v>
      </c>
      <c r="G5" s="434" t="s">
        <v>264</v>
      </c>
      <c r="H5" s="434" t="s">
        <v>264</v>
      </c>
      <c r="I5" s="434" t="s">
        <v>264</v>
      </c>
      <c r="J5" s="434" t="s">
        <v>264</v>
      </c>
      <c r="K5" s="434" t="s">
        <v>264</v>
      </c>
      <c r="L5" s="434" t="s">
        <v>264</v>
      </c>
      <c r="M5" s="434" t="s">
        <v>264</v>
      </c>
      <c r="N5" s="434" t="s">
        <v>264</v>
      </c>
      <c r="O5" s="434" t="s">
        <v>264</v>
      </c>
      <c r="P5" s="434" t="s">
        <v>264</v>
      </c>
      <c r="Q5" s="434" t="s">
        <v>264</v>
      </c>
      <c r="R5" s="434" t="s">
        <v>264</v>
      </c>
    </row>
    <row r="6" spans="2:18">
      <c r="B6" s="708"/>
      <c r="C6" s="427">
        <v>2020</v>
      </c>
      <c r="D6" s="428" t="s">
        <v>264</v>
      </c>
      <c r="E6" s="428" t="s">
        <v>264</v>
      </c>
      <c r="F6" s="428" t="s">
        <v>264</v>
      </c>
      <c r="G6" s="428" t="s">
        <v>264</v>
      </c>
      <c r="H6" s="428" t="s">
        <v>264</v>
      </c>
      <c r="I6" s="428" t="s">
        <v>264</v>
      </c>
      <c r="J6" s="428" t="s">
        <v>264</v>
      </c>
      <c r="K6" s="428" t="s">
        <v>264</v>
      </c>
      <c r="L6" s="428" t="s">
        <v>264</v>
      </c>
      <c r="M6" s="428" t="s">
        <v>264</v>
      </c>
      <c r="N6" s="428" t="s">
        <v>264</v>
      </c>
      <c r="O6" s="428" t="s">
        <v>264</v>
      </c>
      <c r="P6" s="428" t="s">
        <v>264</v>
      </c>
      <c r="Q6" s="428" t="s">
        <v>264</v>
      </c>
      <c r="R6" s="428" t="s">
        <v>264</v>
      </c>
    </row>
    <row r="7" spans="2:18">
      <c r="B7" s="708"/>
      <c r="C7" s="427">
        <v>2019</v>
      </c>
      <c r="D7" s="435">
        <v>636</v>
      </c>
      <c r="E7" s="435">
        <v>744</v>
      </c>
      <c r="F7" s="435">
        <v>1380</v>
      </c>
      <c r="G7" s="435">
        <v>492</v>
      </c>
      <c r="H7" s="435">
        <v>618</v>
      </c>
      <c r="I7" s="435">
        <v>1110</v>
      </c>
      <c r="J7" s="435">
        <v>323</v>
      </c>
      <c r="K7" s="435">
        <v>431</v>
      </c>
      <c r="L7" s="435">
        <v>754</v>
      </c>
      <c r="M7" s="435">
        <v>162</v>
      </c>
      <c r="N7" s="435">
        <v>215</v>
      </c>
      <c r="O7" s="435">
        <v>377</v>
      </c>
      <c r="P7" s="436">
        <f>M7/D7%</f>
        <v>25.471698113207545</v>
      </c>
      <c r="Q7" s="436">
        <f>N7/E7%</f>
        <v>28.897849462365588</v>
      </c>
      <c r="R7" s="436">
        <f t="shared" ref="R7:R15" si="0">O7/F7%</f>
        <v>27.318840579710145</v>
      </c>
    </row>
    <row r="8" spans="2:18">
      <c r="B8" s="708"/>
      <c r="C8" s="427">
        <v>2018</v>
      </c>
      <c r="D8" s="434">
        <v>666</v>
      </c>
      <c r="E8" s="434">
        <v>848</v>
      </c>
      <c r="F8" s="434">
        <v>1514</v>
      </c>
      <c r="G8" s="434">
        <v>534</v>
      </c>
      <c r="H8" s="434">
        <v>738</v>
      </c>
      <c r="I8" s="434">
        <v>1272</v>
      </c>
      <c r="J8" s="434">
        <v>299</v>
      </c>
      <c r="K8" s="434">
        <v>478</v>
      </c>
      <c r="L8" s="434">
        <v>777</v>
      </c>
      <c r="M8" s="434">
        <v>165</v>
      </c>
      <c r="N8" s="434">
        <v>265</v>
      </c>
      <c r="O8" s="434">
        <v>430</v>
      </c>
      <c r="P8" s="436">
        <f t="shared" ref="P8:Q15" si="1">M8/D8%</f>
        <v>24.774774774774773</v>
      </c>
      <c r="Q8" s="436">
        <f t="shared" si="1"/>
        <v>31.25</v>
      </c>
      <c r="R8" s="436">
        <f t="shared" si="0"/>
        <v>28.401585204755612</v>
      </c>
    </row>
    <row r="9" spans="2:18">
      <c r="B9" s="708"/>
      <c r="C9" s="427">
        <v>2017</v>
      </c>
      <c r="D9" s="434">
        <v>538</v>
      </c>
      <c r="E9" s="434">
        <v>712</v>
      </c>
      <c r="F9" s="434">
        <f>SUM(D9:E9)</f>
        <v>1250</v>
      </c>
      <c r="G9" s="434">
        <v>472</v>
      </c>
      <c r="H9" s="434">
        <v>637</v>
      </c>
      <c r="I9" s="434">
        <f>SUM(G9:H9)</f>
        <v>1109</v>
      </c>
      <c r="J9" s="434">
        <v>299</v>
      </c>
      <c r="K9" s="434">
        <v>459</v>
      </c>
      <c r="L9" s="434">
        <f>SUM(J9:K9)</f>
        <v>758</v>
      </c>
      <c r="M9" s="434">
        <v>197</v>
      </c>
      <c r="N9" s="434">
        <v>245</v>
      </c>
      <c r="O9" s="434">
        <f>SUM(M9:N9)</f>
        <v>442</v>
      </c>
      <c r="P9" s="436">
        <f t="shared" si="1"/>
        <v>36.617100371747213</v>
      </c>
      <c r="Q9" s="436">
        <f t="shared" si="1"/>
        <v>34.41011235955056</v>
      </c>
      <c r="R9" s="436">
        <f t="shared" si="0"/>
        <v>35.36</v>
      </c>
    </row>
    <row r="10" spans="2:18">
      <c r="B10" s="708" t="s">
        <v>7</v>
      </c>
      <c r="C10" s="427">
        <v>2021</v>
      </c>
      <c r="D10" s="434">
        <f>[1]DOM!B101</f>
        <v>375</v>
      </c>
      <c r="E10" s="434">
        <f>[1]DOM!C101</f>
        <v>451</v>
      </c>
      <c r="F10" s="434">
        <f>[1]DOM!D101</f>
        <v>826</v>
      </c>
      <c r="G10" s="434">
        <f>[1]DOM!E101</f>
        <v>325</v>
      </c>
      <c r="H10" s="434">
        <f>[1]DOM!F101</f>
        <v>423</v>
      </c>
      <c r="I10" s="434">
        <f>[1]DOM!G101</f>
        <v>748</v>
      </c>
      <c r="J10" s="434">
        <f>[1]DOM!H101</f>
        <v>221</v>
      </c>
      <c r="K10" s="434">
        <f>[1]DOM!I101</f>
        <v>312</v>
      </c>
      <c r="L10" s="434">
        <f>[1]DOM!J101</f>
        <v>533</v>
      </c>
      <c r="M10" s="434">
        <f>[1]DOM!K101</f>
        <v>139</v>
      </c>
      <c r="N10" s="434">
        <f>[1]DOM!L101</f>
        <v>181</v>
      </c>
      <c r="O10" s="434">
        <f>[1]DOM!M101</f>
        <v>320</v>
      </c>
      <c r="P10" s="436">
        <f t="shared" si="1"/>
        <v>37.06666666666667</v>
      </c>
      <c r="Q10" s="436">
        <f t="shared" si="1"/>
        <v>40.133037694013304</v>
      </c>
      <c r="R10" s="436">
        <f t="shared" si="0"/>
        <v>38.7409200968523</v>
      </c>
    </row>
    <row r="11" spans="2:18">
      <c r="B11" s="708"/>
      <c r="C11" s="427">
        <v>2020</v>
      </c>
      <c r="D11" s="434">
        <f>[1]DOM!B102</f>
        <v>345</v>
      </c>
      <c r="E11" s="434">
        <f>[1]DOM!C102</f>
        <v>403</v>
      </c>
      <c r="F11" s="434">
        <f>[1]DOM!D102</f>
        <v>748</v>
      </c>
      <c r="G11" s="434">
        <f>[1]DOM!E102</f>
        <v>213</v>
      </c>
      <c r="H11" s="434">
        <f>[1]DOM!F102</f>
        <v>388</v>
      </c>
      <c r="I11" s="434">
        <f>[1]DOM!G102</f>
        <v>601</v>
      </c>
      <c r="J11" s="434">
        <f>[1]DOM!H102</f>
        <v>199</v>
      </c>
      <c r="K11" s="434">
        <f>[1]DOM!I102</f>
        <v>345</v>
      </c>
      <c r="L11" s="434">
        <f>[1]DOM!J102</f>
        <v>544</v>
      </c>
      <c r="M11" s="434">
        <f>[1]DOM!K102</f>
        <v>121</v>
      </c>
      <c r="N11" s="434">
        <f>[1]DOM!L102</f>
        <v>205</v>
      </c>
      <c r="O11" s="434">
        <f>[1]DOM!M102</f>
        <v>326</v>
      </c>
      <c r="P11" s="436">
        <f t="shared" si="1"/>
        <v>35.072463768115938</v>
      </c>
      <c r="Q11" s="436">
        <f t="shared" si="1"/>
        <v>50.868486352357316</v>
      </c>
      <c r="R11" s="436">
        <f t="shared" si="0"/>
        <v>43.582887700534755</v>
      </c>
    </row>
    <row r="12" spans="2:18">
      <c r="B12" s="708"/>
      <c r="C12" s="427">
        <v>2019</v>
      </c>
      <c r="D12" s="435">
        <v>337</v>
      </c>
      <c r="E12" s="435">
        <v>448</v>
      </c>
      <c r="F12" s="435">
        <v>785</v>
      </c>
      <c r="G12" s="435">
        <v>190</v>
      </c>
      <c r="H12" s="435">
        <v>325</v>
      </c>
      <c r="I12" s="435">
        <v>515</v>
      </c>
      <c r="J12" s="435">
        <v>190</v>
      </c>
      <c r="K12" s="435">
        <v>325</v>
      </c>
      <c r="L12" s="435">
        <v>515</v>
      </c>
      <c r="M12" s="435">
        <v>111</v>
      </c>
      <c r="N12" s="435">
        <v>198</v>
      </c>
      <c r="O12" s="435">
        <v>309</v>
      </c>
      <c r="P12" s="436">
        <f t="shared" si="1"/>
        <v>32.937685459940653</v>
      </c>
      <c r="Q12" s="436">
        <f t="shared" si="1"/>
        <v>44.196428571428569</v>
      </c>
      <c r="R12" s="436">
        <f t="shared" si="0"/>
        <v>39.363057324840767</v>
      </c>
    </row>
    <row r="13" spans="2:18">
      <c r="B13" s="708"/>
      <c r="C13" s="427">
        <v>2018</v>
      </c>
      <c r="D13" s="434">
        <v>337</v>
      </c>
      <c r="E13" s="434">
        <v>422</v>
      </c>
      <c r="F13" s="434">
        <v>759</v>
      </c>
      <c r="G13" s="434">
        <v>301</v>
      </c>
      <c r="H13" s="434">
        <v>399</v>
      </c>
      <c r="I13" s="434">
        <v>700</v>
      </c>
      <c r="J13" s="434">
        <v>218</v>
      </c>
      <c r="K13" s="434">
        <v>304</v>
      </c>
      <c r="L13" s="434">
        <v>522</v>
      </c>
      <c r="M13" s="434">
        <v>149</v>
      </c>
      <c r="N13" s="434">
        <v>215</v>
      </c>
      <c r="O13" s="434">
        <v>364</v>
      </c>
      <c r="P13" s="436">
        <f t="shared" si="1"/>
        <v>44.213649851632049</v>
      </c>
      <c r="Q13" s="436">
        <f t="shared" si="1"/>
        <v>50.947867298578203</v>
      </c>
      <c r="R13" s="436">
        <f t="shared" si="0"/>
        <v>47.957839262187086</v>
      </c>
    </row>
    <row r="14" spans="2:18">
      <c r="B14" s="708"/>
      <c r="C14" s="427">
        <v>2017</v>
      </c>
      <c r="D14" s="434">
        <v>368</v>
      </c>
      <c r="E14" s="434">
        <v>501</v>
      </c>
      <c r="F14" s="434">
        <f>SUM(D14:E14)</f>
        <v>869</v>
      </c>
      <c r="G14" s="434">
        <v>347</v>
      </c>
      <c r="H14" s="434">
        <v>491</v>
      </c>
      <c r="I14" s="434">
        <f>SUM(G14:H14)</f>
        <v>838</v>
      </c>
      <c r="J14" s="434">
        <v>224</v>
      </c>
      <c r="K14" s="434">
        <v>356</v>
      </c>
      <c r="L14" s="434">
        <f>SUM(J14:K14)</f>
        <v>580</v>
      </c>
      <c r="M14" s="434">
        <v>148</v>
      </c>
      <c r="N14" s="434">
        <v>218</v>
      </c>
      <c r="O14" s="434">
        <f>SUM(M14:N14)</f>
        <v>366</v>
      </c>
      <c r="P14" s="436">
        <f t="shared" si="1"/>
        <v>40.217391304347821</v>
      </c>
      <c r="Q14" s="436">
        <f t="shared" si="1"/>
        <v>43.512974051896208</v>
      </c>
      <c r="R14" s="436">
        <f t="shared" si="0"/>
        <v>42.117376294591487</v>
      </c>
    </row>
    <row r="15" spans="2:18">
      <c r="B15" s="708" t="s">
        <v>24</v>
      </c>
      <c r="C15" s="427">
        <v>2021</v>
      </c>
      <c r="D15" s="434">
        <f>[1]GRD!B101</f>
        <v>634</v>
      </c>
      <c r="E15" s="434">
        <f>[1]GRD!C101</f>
        <v>802</v>
      </c>
      <c r="F15" s="434">
        <f>[1]GRD!D101</f>
        <v>1436</v>
      </c>
      <c r="G15" s="434">
        <f>[1]GRD!E101</f>
        <v>445</v>
      </c>
      <c r="H15" s="434">
        <f>[1]GRD!F101</f>
        <v>630</v>
      </c>
      <c r="I15" s="434">
        <f>[1]GRD!G101</f>
        <v>1075</v>
      </c>
      <c r="J15" s="434">
        <f>[1]GRD!H101</f>
        <v>303</v>
      </c>
      <c r="K15" s="434">
        <f>[1]GRD!I101</f>
        <v>482</v>
      </c>
      <c r="L15" s="434">
        <f>[1]GRD!J101</f>
        <v>785</v>
      </c>
      <c r="M15" s="434">
        <f>[1]GRD!K101</f>
        <v>178</v>
      </c>
      <c r="N15" s="434">
        <f>[1]GRD!L101</f>
        <v>282</v>
      </c>
      <c r="O15" s="434">
        <f>[1]GRD!M101</f>
        <v>460</v>
      </c>
      <c r="P15" s="436">
        <f t="shared" si="1"/>
        <v>28.07570977917981</v>
      </c>
      <c r="Q15" s="436">
        <f t="shared" si="1"/>
        <v>35.16209476309227</v>
      </c>
      <c r="R15" s="436">
        <f t="shared" si="0"/>
        <v>32.033426183844014</v>
      </c>
    </row>
    <row r="16" spans="2:18">
      <c r="B16" s="708"/>
      <c r="C16" s="427">
        <v>2020</v>
      </c>
      <c r="D16" s="434">
        <f>[1]GRD!B102</f>
        <v>337</v>
      </c>
      <c r="E16" s="434">
        <f>[1]GRD!C102</f>
        <v>448</v>
      </c>
      <c r="F16" s="434">
        <f>[1]GRD!D102</f>
        <v>785</v>
      </c>
      <c r="G16" s="434">
        <f>[1]GRD!E102</f>
        <v>308</v>
      </c>
      <c r="H16" s="434">
        <f>[1]GRD!F102</f>
        <v>427</v>
      </c>
      <c r="I16" s="434">
        <f>[1]GRD!G102</f>
        <v>735</v>
      </c>
      <c r="J16" s="434">
        <f>[1]GRD!H102</f>
        <v>190</v>
      </c>
      <c r="K16" s="434">
        <f>[1]GRD!I102</f>
        <v>325</v>
      </c>
      <c r="L16" s="434">
        <f>[1]GRD!J102</f>
        <v>515</v>
      </c>
      <c r="M16" s="434">
        <f>[1]GRD!K102</f>
        <v>111</v>
      </c>
      <c r="N16" s="434">
        <f>[1]GRD!L102</f>
        <v>198</v>
      </c>
      <c r="O16" s="434">
        <f>[1]GRD!M102</f>
        <v>309</v>
      </c>
      <c r="P16" s="418">
        <v>28</v>
      </c>
      <c r="Q16" s="418">
        <v>35</v>
      </c>
      <c r="R16" s="418">
        <v>32</v>
      </c>
    </row>
    <row r="17" spans="2:18">
      <c r="B17" s="708"/>
      <c r="C17" s="427">
        <v>2019</v>
      </c>
      <c r="D17" s="435" t="s">
        <v>264</v>
      </c>
      <c r="E17" s="435" t="s">
        <v>264</v>
      </c>
      <c r="F17" s="435" t="s">
        <v>264</v>
      </c>
      <c r="G17" s="435" t="s">
        <v>264</v>
      </c>
      <c r="H17" s="435" t="s">
        <v>264</v>
      </c>
      <c r="I17" s="435" t="s">
        <v>264</v>
      </c>
      <c r="J17" s="435" t="s">
        <v>264</v>
      </c>
      <c r="K17" s="435" t="s">
        <v>264</v>
      </c>
      <c r="L17" s="435" t="s">
        <v>264</v>
      </c>
      <c r="M17" s="435" t="s">
        <v>264</v>
      </c>
      <c r="N17" s="435" t="s">
        <v>264</v>
      </c>
      <c r="O17" s="435" t="s">
        <v>264</v>
      </c>
      <c r="P17" s="437">
        <v>25</v>
      </c>
      <c r="Q17" s="437">
        <v>23</v>
      </c>
      <c r="R17" s="437">
        <v>24</v>
      </c>
    </row>
    <row r="18" spans="2:18">
      <c r="B18" s="708"/>
      <c r="C18" s="427">
        <v>2018</v>
      </c>
      <c r="D18" s="434" t="s">
        <v>264</v>
      </c>
      <c r="E18" s="434" t="s">
        <v>264</v>
      </c>
      <c r="F18" s="434" t="s">
        <v>264</v>
      </c>
      <c r="G18" s="434" t="s">
        <v>264</v>
      </c>
      <c r="H18" s="434" t="s">
        <v>264</v>
      </c>
      <c r="I18" s="434" t="s">
        <v>264</v>
      </c>
      <c r="J18" s="434" t="s">
        <v>264</v>
      </c>
      <c r="K18" s="434" t="s">
        <v>264</v>
      </c>
      <c r="L18" s="434" t="s">
        <v>264</v>
      </c>
      <c r="M18" s="434" t="s">
        <v>264</v>
      </c>
      <c r="N18" s="434" t="s">
        <v>264</v>
      </c>
      <c r="O18" s="434" t="s">
        <v>264</v>
      </c>
      <c r="P18" s="438">
        <v>24.2</v>
      </c>
      <c r="Q18" s="438">
        <v>31</v>
      </c>
      <c r="R18" s="438">
        <v>27.9</v>
      </c>
    </row>
    <row r="19" spans="2:18">
      <c r="B19" s="708"/>
      <c r="C19" s="427">
        <v>2017</v>
      </c>
      <c r="D19" s="434">
        <v>734</v>
      </c>
      <c r="E19" s="434">
        <v>871</v>
      </c>
      <c r="F19" s="434">
        <f>SUM(D19:E19)</f>
        <v>1605</v>
      </c>
      <c r="G19" s="434">
        <v>672</v>
      </c>
      <c r="H19" s="434">
        <v>500</v>
      </c>
      <c r="I19" s="434">
        <f>SUM(G19:H19)</f>
        <v>1172</v>
      </c>
      <c r="J19" s="434">
        <v>292</v>
      </c>
      <c r="K19" s="434">
        <v>436</v>
      </c>
      <c r="L19" s="434">
        <f>SUM(J19:K19)</f>
        <v>728</v>
      </c>
      <c r="M19" s="434">
        <v>142</v>
      </c>
      <c r="N19" s="434">
        <v>196</v>
      </c>
      <c r="O19" s="434">
        <f>SUM(M19:N19)</f>
        <v>338</v>
      </c>
      <c r="P19" s="438">
        <v>19</v>
      </c>
      <c r="Q19" s="438">
        <v>21</v>
      </c>
      <c r="R19" s="438">
        <v>20</v>
      </c>
    </row>
    <row r="20" spans="2:18">
      <c r="B20" s="708" t="s">
        <v>9</v>
      </c>
      <c r="C20" s="427">
        <v>2021</v>
      </c>
      <c r="D20" s="434" t="s">
        <v>264</v>
      </c>
      <c r="E20" s="434" t="s">
        <v>264</v>
      </c>
      <c r="F20" s="434" t="s">
        <v>264</v>
      </c>
      <c r="G20" s="434" t="s">
        <v>264</v>
      </c>
      <c r="H20" s="434" t="s">
        <v>264</v>
      </c>
      <c r="I20" s="434" t="s">
        <v>264</v>
      </c>
      <c r="J20" s="434" t="s">
        <v>264</v>
      </c>
      <c r="K20" s="434" t="s">
        <v>264</v>
      </c>
      <c r="L20" s="434" t="s">
        <v>264</v>
      </c>
      <c r="M20" s="434" t="s">
        <v>264</v>
      </c>
      <c r="N20" s="434" t="s">
        <v>264</v>
      </c>
      <c r="O20" s="434" t="s">
        <v>264</v>
      </c>
      <c r="P20" s="438" t="s">
        <v>264</v>
      </c>
      <c r="Q20" s="438" t="s">
        <v>264</v>
      </c>
      <c r="R20" s="438" t="s">
        <v>264</v>
      </c>
    </row>
    <row r="21" spans="2:18">
      <c r="B21" s="708"/>
      <c r="C21" s="427">
        <v>2020</v>
      </c>
      <c r="D21" s="434">
        <f>[1]MON!B102</f>
        <v>25</v>
      </c>
      <c r="E21" s="434">
        <f>[1]MON!C102</f>
        <v>23</v>
      </c>
      <c r="F21" s="434">
        <f>[1]MON!D102</f>
        <v>48</v>
      </c>
      <c r="G21" s="434">
        <f>[1]MON!E102</f>
        <v>24</v>
      </c>
      <c r="H21" s="434">
        <f>[1]MON!F102</f>
        <v>23</v>
      </c>
      <c r="I21" s="434">
        <f>[1]MON!G102</f>
        <v>47</v>
      </c>
      <c r="J21" s="434">
        <f>[1]MON!H102</f>
        <v>15</v>
      </c>
      <c r="K21" s="434">
        <f>[1]MON!I102</f>
        <v>21</v>
      </c>
      <c r="L21" s="434">
        <f>[1]MON!J102</f>
        <v>36</v>
      </c>
      <c r="M21" s="434">
        <f>[1]MON!K102</f>
        <v>12</v>
      </c>
      <c r="N21" s="434">
        <f>[1]MON!L102</f>
        <v>0</v>
      </c>
      <c r="O21" s="434">
        <f>[1]MON!M102</f>
        <v>12</v>
      </c>
      <c r="P21" s="418">
        <v>48</v>
      </c>
      <c r="Q21" s="418">
        <v>83</v>
      </c>
      <c r="R21" s="418">
        <v>65</v>
      </c>
    </row>
    <row r="22" spans="2:18">
      <c r="B22" s="708"/>
      <c r="C22" s="427">
        <v>2019</v>
      </c>
      <c r="D22" s="435">
        <v>27</v>
      </c>
      <c r="E22" s="435">
        <v>28</v>
      </c>
      <c r="F22" s="435">
        <v>55</v>
      </c>
      <c r="G22" s="435">
        <v>25</v>
      </c>
      <c r="H22" s="435">
        <v>27</v>
      </c>
      <c r="I22" s="435">
        <v>52</v>
      </c>
      <c r="J22" s="435">
        <v>9</v>
      </c>
      <c r="K22" s="435">
        <v>12</v>
      </c>
      <c r="L22" s="435">
        <v>21</v>
      </c>
      <c r="M22" s="435">
        <v>6</v>
      </c>
      <c r="N22" s="435">
        <v>9</v>
      </c>
      <c r="O22" s="435">
        <v>15</v>
      </c>
      <c r="P22" s="437">
        <v>22</v>
      </c>
      <c r="Q22" s="437">
        <v>32</v>
      </c>
      <c r="R22" s="437">
        <v>27</v>
      </c>
    </row>
    <row r="23" spans="2:18">
      <c r="B23" s="708"/>
      <c r="C23" s="427">
        <v>2018</v>
      </c>
      <c r="D23" s="434">
        <v>19</v>
      </c>
      <c r="E23" s="434">
        <v>32</v>
      </c>
      <c r="F23" s="434">
        <v>51</v>
      </c>
      <c r="G23" s="434">
        <v>19</v>
      </c>
      <c r="H23" s="434">
        <v>31</v>
      </c>
      <c r="I23" s="434">
        <v>50</v>
      </c>
      <c r="J23" s="434">
        <v>7</v>
      </c>
      <c r="K23" s="434">
        <v>21</v>
      </c>
      <c r="L23" s="434">
        <v>28</v>
      </c>
      <c r="M23" s="434">
        <v>7</v>
      </c>
      <c r="N23" s="434">
        <v>17</v>
      </c>
      <c r="O23" s="434">
        <v>24</v>
      </c>
      <c r="P23" s="438">
        <v>37</v>
      </c>
      <c r="Q23" s="438">
        <v>53</v>
      </c>
      <c r="R23" s="438">
        <v>47</v>
      </c>
    </row>
    <row r="24" spans="2:18">
      <c r="B24" s="708"/>
      <c r="C24" s="427">
        <v>2017</v>
      </c>
      <c r="D24" s="434">
        <v>35</v>
      </c>
      <c r="E24" s="434">
        <v>39</v>
      </c>
      <c r="F24" s="434">
        <f>SUM(D24:E24)</f>
        <v>74</v>
      </c>
      <c r="G24" s="434">
        <v>30</v>
      </c>
      <c r="H24" s="434">
        <v>35</v>
      </c>
      <c r="I24" s="434">
        <f>SUM(G24:H24)</f>
        <v>65</v>
      </c>
      <c r="J24" s="434">
        <v>17</v>
      </c>
      <c r="K24" s="434">
        <v>25</v>
      </c>
      <c r="L24" s="434">
        <f>SUM(J24:K24)</f>
        <v>42</v>
      </c>
      <c r="M24" s="434">
        <v>14</v>
      </c>
      <c r="N24" s="434">
        <v>17</v>
      </c>
      <c r="O24" s="434">
        <f>SUM(M24:N24)</f>
        <v>31</v>
      </c>
      <c r="P24" s="438">
        <v>40</v>
      </c>
      <c r="Q24" s="438">
        <v>44</v>
      </c>
      <c r="R24" s="438">
        <v>42</v>
      </c>
    </row>
    <row r="25" spans="2:18">
      <c r="B25" s="708" t="s">
        <v>10</v>
      </c>
      <c r="C25" s="427">
        <v>2021</v>
      </c>
      <c r="D25" s="434">
        <f>[1]SKN!B101</f>
        <v>394</v>
      </c>
      <c r="E25" s="434">
        <f>[1]SKN!C101</f>
        <v>415</v>
      </c>
      <c r="F25" s="434">
        <f>[1]SKN!D101</f>
        <v>809</v>
      </c>
      <c r="G25" s="434">
        <f>[1]SKN!E101</f>
        <v>255</v>
      </c>
      <c r="H25" s="434">
        <f>[1]SKN!F101</f>
        <v>322</v>
      </c>
      <c r="I25" s="434">
        <f>[1]SKN!G101</f>
        <v>577</v>
      </c>
      <c r="J25" s="434">
        <f>[1]SKN!H101</f>
        <v>195</v>
      </c>
      <c r="K25" s="434">
        <f>[1]SKN!I101</f>
        <v>244</v>
      </c>
      <c r="L25" s="434">
        <f>[1]SKN!J101</f>
        <v>439</v>
      </c>
      <c r="M25" s="434">
        <f>[1]SKN!K101</f>
        <v>76</v>
      </c>
      <c r="N25" s="434">
        <f>[1]SKN!L101</f>
        <v>91</v>
      </c>
      <c r="O25" s="434">
        <f>[1]SKN!M101</f>
        <v>167</v>
      </c>
      <c r="P25" s="438">
        <f>M25/D25%</f>
        <v>19.289340101522843</v>
      </c>
      <c r="Q25" s="438">
        <f t="shared" ref="Q25:R30" si="2">N25/E25%</f>
        <v>21.927710843373493</v>
      </c>
      <c r="R25" s="438">
        <f t="shared" si="2"/>
        <v>20.642768850432635</v>
      </c>
    </row>
    <row r="26" spans="2:18">
      <c r="B26" s="708"/>
      <c r="C26" s="427">
        <v>2020</v>
      </c>
      <c r="D26" s="434">
        <f>[1]SKN!B102</f>
        <v>360</v>
      </c>
      <c r="E26" s="434">
        <f>[1]SKN!C102</f>
        <v>409</v>
      </c>
      <c r="F26" s="434">
        <f>[1]SKN!D102</f>
        <v>769</v>
      </c>
      <c r="G26" s="434">
        <f>[1]SKN!E102</f>
        <v>266</v>
      </c>
      <c r="H26" s="434">
        <f>[1]SKN!F102</f>
        <v>314</v>
      </c>
      <c r="I26" s="434">
        <f>[1]SKN!G102</f>
        <v>580</v>
      </c>
      <c r="J26" s="434">
        <f>[1]SKN!H102</f>
        <v>219</v>
      </c>
      <c r="K26" s="434">
        <f>[1]SKN!I102</f>
        <v>286</v>
      </c>
      <c r="L26" s="434">
        <f>[1]SKN!J102</f>
        <v>505</v>
      </c>
      <c r="M26" s="434">
        <f>[1]SKN!K102</f>
        <v>101</v>
      </c>
      <c r="N26" s="434">
        <f>[1]SKN!L102</f>
        <v>126</v>
      </c>
      <c r="O26" s="434">
        <f>[1]SKN!M102</f>
        <v>227</v>
      </c>
      <c r="P26" s="438">
        <f t="shared" ref="P26:P30" si="3">M26/D26%</f>
        <v>28.055555555555554</v>
      </c>
      <c r="Q26" s="438">
        <f t="shared" si="2"/>
        <v>30.806845965770172</v>
      </c>
      <c r="R26" s="438">
        <f t="shared" si="2"/>
        <v>29.518855656697006</v>
      </c>
    </row>
    <row r="27" spans="2:18">
      <c r="B27" s="708"/>
      <c r="C27" s="427">
        <v>2019</v>
      </c>
      <c r="D27" s="435">
        <v>613</v>
      </c>
      <c r="E27" s="435">
        <v>1049</v>
      </c>
      <c r="F27" s="435">
        <v>1662</v>
      </c>
      <c r="G27" s="435">
        <v>234</v>
      </c>
      <c r="H27" s="435">
        <v>325</v>
      </c>
      <c r="I27" s="435">
        <v>559</v>
      </c>
      <c r="J27" s="435">
        <v>174</v>
      </c>
      <c r="K27" s="435">
        <v>278</v>
      </c>
      <c r="L27" s="435">
        <v>452</v>
      </c>
      <c r="M27" s="435">
        <v>78</v>
      </c>
      <c r="N27" s="435">
        <v>116</v>
      </c>
      <c r="O27" s="435">
        <v>194</v>
      </c>
      <c r="P27" s="438">
        <f t="shared" si="3"/>
        <v>12.724306688417618</v>
      </c>
      <c r="Q27" s="438">
        <f t="shared" si="2"/>
        <v>11.05815061963775</v>
      </c>
      <c r="R27" s="438">
        <f t="shared" si="2"/>
        <v>11.672683513838749</v>
      </c>
    </row>
    <row r="28" spans="2:18">
      <c r="B28" s="708"/>
      <c r="C28" s="427">
        <v>2018</v>
      </c>
      <c r="D28" s="434">
        <v>535</v>
      </c>
      <c r="E28" s="434">
        <v>937</v>
      </c>
      <c r="F28" s="434">
        <v>1472</v>
      </c>
      <c r="G28" s="434">
        <v>246</v>
      </c>
      <c r="H28" s="434">
        <v>354</v>
      </c>
      <c r="I28" s="434">
        <v>600</v>
      </c>
      <c r="J28" s="434">
        <v>160</v>
      </c>
      <c r="K28" s="434">
        <v>263</v>
      </c>
      <c r="L28" s="434">
        <v>423</v>
      </c>
      <c r="M28" s="434">
        <v>139</v>
      </c>
      <c r="N28" s="434">
        <v>222</v>
      </c>
      <c r="O28" s="434">
        <v>361</v>
      </c>
      <c r="P28" s="438">
        <f t="shared" si="3"/>
        <v>25.981308411214954</v>
      </c>
      <c r="Q28" s="438">
        <f t="shared" si="2"/>
        <v>23.692636072572039</v>
      </c>
      <c r="R28" s="438">
        <f t="shared" si="2"/>
        <v>24.524456521739129</v>
      </c>
    </row>
    <row r="29" spans="2:18">
      <c r="B29" s="708"/>
      <c r="C29" s="427">
        <v>2017</v>
      </c>
      <c r="D29" s="434">
        <v>353</v>
      </c>
      <c r="E29" s="434">
        <v>477</v>
      </c>
      <c r="F29" s="434">
        <v>830</v>
      </c>
      <c r="G29" s="434">
        <v>238</v>
      </c>
      <c r="H29" s="434">
        <v>363</v>
      </c>
      <c r="I29" s="402">
        <v>601</v>
      </c>
      <c r="J29" s="434">
        <v>162</v>
      </c>
      <c r="K29" s="434">
        <v>262</v>
      </c>
      <c r="L29" s="434">
        <v>424</v>
      </c>
      <c r="M29" s="434">
        <v>80</v>
      </c>
      <c r="N29" s="434">
        <v>103</v>
      </c>
      <c r="O29" s="434">
        <v>183</v>
      </c>
      <c r="P29" s="438">
        <f t="shared" si="3"/>
        <v>22.6628895184136</v>
      </c>
      <c r="Q29" s="438">
        <f t="shared" si="2"/>
        <v>21.59329140461216</v>
      </c>
      <c r="R29" s="438">
        <f t="shared" si="2"/>
        <v>22.048192771084334</v>
      </c>
    </row>
    <row r="30" spans="2:18">
      <c r="B30" s="708" t="s">
        <v>11</v>
      </c>
      <c r="C30" s="427">
        <v>2021</v>
      </c>
      <c r="D30" s="434">
        <f>[1]SLU!B101</f>
        <v>940</v>
      </c>
      <c r="E30" s="434">
        <f>[1]SLU!C101</f>
        <v>1193</v>
      </c>
      <c r="F30" s="434">
        <f>[1]SLU!D101</f>
        <v>2133</v>
      </c>
      <c r="G30" s="434">
        <f>[1]SLU!E101</f>
        <v>683</v>
      </c>
      <c r="H30" s="434">
        <f>[1]SLU!F101</f>
        <v>802</v>
      </c>
      <c r="I30" s="434">
        <f>[1]SLU!G101</f>
        <v>1485</v>
      </c>
      <c r="J30" s="434">
        <f>[1]SLU!H101</f>
        <v>469</v>
      </c>
      <c r="K30" s="434">
        <f>[1]SLU!I101</f>
        <v>470</v>
      </c>
      <c r="L30" s="434">
        <f>[1]SLU!J101</f>
        <v>939</v>
      </c>
      <c r="M30" s="434">
        <f>[1]SLU!K101</f>
        <v>243</v>
      </c>
      <c r="N30" s="434">
        <f>[1]SLU!L101</f>
        <v>304</v>
      </c>
      <c r="O30" s="434">
        <f>[1]SLU!M101</f>
        <v>547</v>
      </c>
      <c r="P30" s="438">
        <f t="shared" si="3"/>
        <v>25.851063829787233</v>
      </c>
      <c r="Q30" s="438">
        <f t="shared" si="2"/>
        <v>25.48197820620285</v>
      </c>
      <c r="R30" s="438">
        <f t="shared" si="2"/>
        <v>25.644631973745899</v>
      </c>
    </row>
    <row r="31" spans="2:18">
      <c r="B31" s="708"/>
      <c r="C31" s="427">
        <v>2020</v>
      </c>
      <c r="D31" s="428" t="s">
        <v>264</v>
      </c>
      <c r="E31" s="428" t="s">
        <v>264</v>
      </c>
      <c r="F31" s="428" t="s">
        <v>264</v>
      </c>
      <c r="G31" s="428" t="s">
        <v>264</v>
      </c>
      <c r="H31" s="428" t="s">
        <v>264</v>
      </c>
      <c r="I31" s="428" t="s">
        <v>264</v>
      </c>
      <c r="J31" s="428" t="s">
        <v>264</v>
      </c>
      <c r="K31" s="428" t="s">
        <v>264</v>
      </c>
      <c r="L31" s="428" t="s">
        <v>264</v>
      </c>
      <c r="M31" s="428" t="s">
        <v>264</v>
      </c>
      <c r="N31" s="428" t="s">
        <v>264</v>
      </c>
      <c r="O31" s="428" t="s">
        <v>264</v>
      </c>
      <c r="P31" s="438" t="s">
        <v>264</v>
      </c>
      <c r="Q31" s="438" t="s">
        <v>264</v>
      </c>
      <c r="R31" s="438" t="s">
        <v>264</v>
      </c>
    </row>
    <row r="32" spans="2:18">
      <c r="B32" s="708"/>
      <c r="C32" s="427">
        <v>2019</v>
      </c>
      <c r="D32" s="435">
        <v>1049</v>
      </c>
      <c r="E32" s="435">
        <v>1343</v>
      </c>
      <c r="F32" s="435">
        <v>2392</v>
      </c>
      <c r="G32" s="435">
        <v>809</v>
      </c>
      <c r="H32" s="435">
        <v>995</v>
      </c>
      <c r="I32" s="435">
        <v>1804</v>
      </c>
      <c r="J32" s="435">
        <v>458</v>
      </c>
      <c r="K32" s="435">
        <v>670</v>
      </c>
      <c r="L32" s="435">
        <v>1128</v>
      </c>
      <c r="M32" s="435">
        <v>340</v>
      </c>
      <c r="N32" s="435">
        <v>447</v>
      </c>
      <c r="O32" s="435">
        <v>787</v>
      </c>
      <c r="P32" s="438">
        <f>M32/D32%</f>
        <v>32.411820781696854</v>
      </c>
      <c r="Q32" s="438">
        <f t="shared" ref="Q32:R34" si="4">N32/E32%</f>
        <v>33.283693224125095</v>
      </c>
      <c r="R32" s="438">
        <f t="shared" si="4"/>
        <v>32.901337792642138</v>
      </c>
    </row>
    <row r="33" spans="2:18">
      <c r="B33" s="708"/>
      <c r="C33" s="427">
        <v>2018</v>
      </c>
      <c r="D33" s="434">
        <v>1008</v>
      </c>
      <c r="E33" s="434">
        <v>1355</v>
      </c>
      <c r="F33" s="434">
        <v>2363</v>
      </c>
      <c r="G33" s="434">
        <v>759</v>
      </c>
      <c r="H33" s="434">
        <v>1073</v>
      </c>
      <c r="I33" s="434">
        <v>1832</v>
      </c>
      <c r="J33" s="434">
        <v>441</v>
      </c>
      <c r="K33" s="434">
        <v>715</v>
      </c>
      <c r="L33" s="434">
        <v>1156</v>
      </c>
      <c r="M33" s="434">
        <v>329</v>
      </c>
      <c r="N33" s="434">
        <v>451</v>
      </c>
      <c r="O33" s="434">
        <v>780</v>
      </c>
      <c r="P33" s="438">
        <f t="shared" ref="P33:P34" si="5">M33/D33%</f>
        <v>32.638888888888886</v>
      </c>
      <c r="Q33" s="438">
        <f t="shared" si="4"/>
        <v>33.284132841328415</v>
      </c>
      <c r="R33" s="438">
        <f t="shared" si="4"/>
        <v>33.008887008040631</v>
      </c>
    </row>
    <row r="34" spans="2:18">
      <c r="B34" s="708"/>
      <c r="C34" s="427">
        <v>2017</v>
      </c>
      <c r="D34" s="434">
        <v>940</v>
      </c>
      <c r="E34" s="434">
        <v>1278</v>
      </c>
      <c r="F34" s="434">
        <v>2218</v>
      </c>
      <c r="G34" s="434">
        <v>754</v>
      </c>
      <c r="H34" s="434">
        <v>1021</v>
      </c>
      <c r="I34" s="434">
        <v>1775</v>
      </c>
      <c r="J34" s="434">
        <v>402</v>
      </c>
      <c r="K34" s="434">
        <v>675</v>
      </c>
      <c r="L34" s="434">
        <v>1077</v>
      </c>
      <c r="M34" s="434">
        <v>269</v>
      </c>
      <c r="N34" s="434">
        <v>424</v>
      </c>
      <c r="O34" s="434">
        <v>693</v>
      </c>
      <c r="P34" s="438">
        <f t="shared" si="5"/>
        <v>28.617021276595743</v>
      </c>
      <c r="Q34" s="438">
        <f t="shared" si="4"/>
        <v>33.176838810641627</v>
      </c>
      <c r="R34" s="438">
        <f t="shared" si="4"/>
        <v>31.244364292155094</v>
      </c>
    </row>
    <row r="35" spans="2:18">
      <c r="B35" s="708" t="s">
        <v>12</v>
      </c>
      <c r="C35" s="427">
        <v>2021</v>
      </c>
      <c r="D35" s="434">
        <f>[1]SVG!B101</f>
        <v>818</v>
      </c>
      <c r="E35" s="434">
        <f>[1]SVG!C101</f>
        <v>772</v>
      </c>
      <c r="F35" s="434">
        <f>[1]SVG!D101</f>
        <v>1590</v>
      </c>
      <c r="G35" s="434">
        <f>[1]SVG!E101</f>
        <v>689</v>
      </c>
      <c r="H35" s="434">
        <f>[1]SVG!F101</f>
        <v>719</v>
      </c>
      <c r="I35" s="434">
        <f>[1]SVG!G101</f>
        <v>1408</v>
      </c>
      <c r="J35" s="434">
        <f>[1]SVG!H101</f>
        <v>516</v>
      </c>
      <c r="K35" s="434">
        <f>[1]SVG!I101</f>
        <v>598</v>
      </c>
      <c r="L35" s="434">
        <f>[1]SVG!J101</f>
        <v>1114</v>
      </c>
      <c r="M35" s="434">
        <f>[1]SVG!K101</f>
        <v>279</v>
      </c>
      <c r="N35" s="434">
        <f>[1]SVG!L101</f>
        <v>395</v>
      </c>
      <c r="O35" s="434">
        <f>[1]SVG!M101</f>
        <v>674</v>
      </c>
      <c r="P35" s="438">
        <v>45.365853658536579</v>
      </c>
      <c r="Q35" s="438">
        <v>61.240310077519375</v>
      </c>
      <c r="R35" s="438">
        <v>53.492063492063494</v>
      </c>
    </row>
    <row r="36" spans="2:18">
      <c r="B36" s="708"/>
      <c r="C36" s="427">
        <v>2020</v>
      </c>
      <c r="D36" s="434">
        <f>[1]SVG!B102</f>
        <v>711</v>
      </c>
      <c r="E36" s="434">
        <f>[1]SVG!C102</f>
        <v>841</v>
      </c>
      <c r="F36" s="434">
        <f>[1]SVG!D102</f>
        <v>1552</v>
      </c>
      <c r="G36" s="434">
        <f>[1]SVG!E102</f>
        <v>623</v>
      </c>
      <c r="H36" s="434">
        <f>[1]SVG!F102</f>
        <v>703</v>
      </c>
      <c r="I36" s="434">
        <f>[1]SVG!G102</f>
        <v>1326</v>
      </c>
      <c r="J36" s="434">
        <f>[1]SVG!H102</f>
        <v>454</v>
      </c>
      <c r="K36" s="434">
        <f>[1]SVG!I102</f>
        <v>552</v>
      </c>
      <c r="L36" s="434">
        <f>[1]SVG!J102</f>
        <v>1006</v>
      </c>
      <c r="M36" s="434">
        <f>[1]SVG!K102</f>
        <v>267</v>
      </c>
      <c r="N36" s="434">
        <f>[1]SVG!L102</f>
        <v>327</v>
      </c>
      <c r="O36" s="434">
        <f>[1]SVG!M102</f>
        <v>594</v>
      </c>
      <c r="P36" s="418">
        <v>50.282485875706222</v>
      </c>
      <c r="Q36" s="418">
        <v>53.084415584415581</v>
      </c>
      <c r="R36" s="418">
        <v>51.787271142109851</v>
      </c>
    </row>
    <row r="37" spans="2:18">
      <c r="B37" s="708"/>
      <c r="C37" s="427">
        <v>2019</v>
      </c>
      <c r="D37" s="435">
        <v>922</v>
      </c>
      <c r="E37" s="435">
        <v>719</v>
      </c>
      <c r="F37" s="435">
        <v>1641</v>
      </c>
      <c r="G37" s="435">
        <v>596</v>
      </c>
      <c r="H37" s="435">
        <v>764</v>
      </c>
      <c r="I37" s="435">
        <v>1360</v>
      </c>
      <c r="J37" s="435">
        <v>370</v>
      </c>
      <c r="K37" s="435">
        <v>527</v>
      </c>
      <c r="L37" s="435">
        <v>897</v>
      </c>
      <c r="M37" s="435">
        <v>134</v>
      </c>
      <c r="N37" s="435">
        <v>211</v>
      </c>
      <c r="O37" s="435">
        <v>345</v>
      </c>
      <c r="P37" s="437">
        <v>27.346938775510203</v>
      </c>
      <c r="Q37" s="437">
        <v>32.713178294573645</v>
      </c>
      <c r="R37" s="437">
        <v>30.396475770925107</v>
      </c>
    </row>
    <row r="38" spans="2:18">
      <c r="B38" s="708"/>
      <c r="C38" s="427">
        <v>2018</v>
      </c>
      <c r="D38" s="434">
        <v>724</v>
      </c>
      <c r="E38" s="434">
        <v>923</v>
      </c>
      <c r="F38" s="434">
        <v>1647</v>
      </c>
      <c r="G38" s="434">
        <v>637</v>
      </c>
      <c r="H38" s="434">
        <v>808</v>
      </c>
      <c r="I38" s="434">
        <v>1445</v>
      </c>
      <c r="J38" s="434">
        <v>383</v>
      </c>
      <c r="K38" s="434">
        <v>570</v>
      </c>
      <c r="L38" s="434">
        <v>953</v>
      </c>
      <c r="M38" s="434">
        <v>190</v>
      </c>
      <c r="N38" s="434">
        <v>330</v>
      </c>
      <c r="O38" s="434">
        <v>520</v>
      </c>
      <c r="P38" s="438">
        <v>35.514018691588788</v>
      </c>
      <c r="Q38" s="438">
        <v>47.687861271676304</v>
      </c>
      <c r="R38" s="438">
        <v>42.379788101059496</v>
      </c>
    </row>
    <row r="39" spans="2:18">
      <c r="B39" s="708"/>
      <c r="C39" s="427">
        <v>2017</v>
      </c>
      <c r="D39" s="434">
        <v>699</v>
      </c>
      <c r="E39" s="434">
        <v>864</v>
      </c>
      <c r="F39" s="434">
        <v>1563</v>
      </c>
      <c r="G39" s="434">
        <v>591</v>
      </c>
      <c r="H39" s="434">
        <v>749</v>
      </c>
      <c r="I39" s="434">
        <v>1340</v>
      </c>
      <c r="J39" s="434">
        <v>374</v>
      </c>
      <c r="K39" s="434">
        <v>524</v>
      </c>
      <c r="L39" s="434">
        <v>898</v>
      </c>
      <c r="M39" s="434">
        <v>154</v>
      </c>
      <c r="N39" s="434">
        <v>234</v>
      </c>
      <c r="O39" s="434">
        <v>388</v>
      </c>
      <c r="P39" s="438">
        <v>33.659999999999997</v>
      </c>
      <c r="Q39" s="438">
        <v>37.94</v>
      </c>
      <c r="R39" s="438">
        <v>36.08</v>
      </c>
    </row>
    <row r="40" spans="2:18">
      <c r="B40" s="708" t="s">
        <v>25</v>
      </c>
      <c r="C40" s="427">
        <v>2021</v>
      </c>
      <c r="D40" s="434">
        <f>[1]VI!B101</f>
        <v>132</v>
      </c>
      <c r="E40" s="434">
        <f>[1]VI!C101</f>
        <v>223</v>
      </c>
      <c r="F40" s="434">
        <f>[1]VI!D101</f>
        <v>355</v>
      </c>
      <c r="G40" s="434">
        <f>[1]VI!E101</f>
        <v>48</v>
      </c>
      <c r="H40" s="434">
        <f>[1]VI!F101</f>
        <v>53</v>
      </c>
      <c r="I40" s="434">
        <f>[1]VI!G101</f>
        <v>101</v>
      </c>
      <c r="J40" s="434">
        <f>[1]VI!H101</f>
        <v>28</v>
      </c>
      <c r="K40" s="434">
        <f>[1]VI!I101</f>
        <v>35</v>
      </c>
      <c r="L40" s="434">
        <f>[1]VI!J101</f>
        <v>63</v>
      </c>
      <c r="M40" s="434">
        <f>[1]VI!K101</f>
        <v>24</v>
      </c>
      <c r="N40" s="434">
        <f>[1]VI!L101</f>
        <v>25</v>
      </c>
      <c r="O40" s="434">
        <f>[1]VI!M101</f>
        <v>49</v>
      </c>
      <c r="P40" s="438">
        <v>52.5</v>
      </c>
      <c r="Q40" s="438">
        <v>60.42</v>
      </c>
      <c r="R40" s="438">
        <v>56.82</v>
      </c>
    </row>
    <row r="41" spans="2:18">
      <c r="B41" s="708"/>
      <c r="C41" s="427">
        <v>2020</v>
      </c>
      <c r="D41" s="434">
        <f>[1]VI!B102</f>
        <v>128</v>
      </c>
      <c r="E41" s="434">
        <f>[1]VI!C102</f>
        <v>201</v>
      </c>
      <c r="F41" s="434">
        <f>[1]VI!D102</f>
        <v>329</v>
      </c>
      <c r="G41" s="434">
        <f>[1]VI!E102</f>
        <v>49</v>
      </c>
      <c r="H41" s="434">
        <f>[1]VI!F102</f>
        <v>83</v>
      </c>
      <c r="I41" s="434">
        <f>[1]VI!G102</f>
        <v>132</v>
      </c>
      <c r="J41" s="434">
        <f>[1]VI!H102</f>
        <v>29</v>
      </c>
      <c r="K41" s="434">
        <f>[1]VI!I102</f>
        <v>56</v>
      </c>
      <c r="L41" s="434">
        <f>[1]VI!J102</f>
        <v>85</v>
      </c>
      <c r="M41" s="434">
        <f>[1]VI!K102</f>
        <v>23</v>
      </c>
      <c r="N41" s="434">
        <f>[1]VI!L102</f>
        <v>38</v>
      </c>
      <c r="O41" s="434">
        <f>[1]VI!M102</f>
        <v>61</v>
      </c>
      <c r="P41" s="418">
        <v>50</v>
      </c>
      <c r="Q41" s="418">
        <v>47.17</v>
      </c>
      <c r="R41" s="418">
        <v>48.51</v>
      </c>
    </row>
    <row r="42" spans="2:18">
      <c r="B42" s="708"/>
      <c r="C42" s="427">
        <v>2019</v>
      </c>
      <c r="D42" s="435">
        <v>128</v>
      </c>
      <c r="E42" s="435">
        <v>201</v>
      </c>
      <c r="F42" s="435">
        <v>329</v>
      </c>
      <c r="G42" s="435">
        <v>49</v>
      </c>
      <c r="H42" s="435">
        <v>83</v>
      </c>
      <c r="I42" s="435">
        <v>132</v>
      </c>
      <c r="J42" s="435">
        <v>29</v>
      </c>
      <c r="K42" s="435">
        <v>56</v>
      </c>
      <c r="L42" s="435">
        <v>85</v>
      </c>
      <c r="M42" s="435">
        <v>23</v>
      </c>
      <c r="N42" s="435">
        <v>38</v>
      </c>
      <c r="O42" s="435">
        <v>61</v>
      </c>
      <c r="P42" s="437">
        <v>46.94</v>
      </c>
      <c r="Q42" s="437">
        <v>45.78</v>
      </c>
      <c r="R42" s="437">
        <v>46.21</v>
      </c>
    </row>
    <row r="43" spans="2:18">
      <c r="B43" s="708"/>
      <c r="C43" s="427">
        <v>2018</v>
      </c>
      <c r="D43" s="434">
        <v>131</v>
      </c>
      <c r="E43" s="434">
        <v>196</v>
      </c>
      <c r="F43" s="434">
        <v>327</v>
      </c>
      <c r="G43" s="434">
        <v>41</v>
      </c>
      <c r="H43" s="434">
        <v>72</v>
      </c>
      <c r="I43" s="434">
        <v>113</v>
      </c>
      <c r="J43" s="434">
        <v>37</v>
      </c>
      <c r="K43" s="434">
        <v>64</v>
      </c>
      <c r="L43" s="434">
        <v>101</v>
      </c>
      <c r="M43" s="434">
        <v>24</v>
      </c>
      <c r="N43" s="434">
        <v>47</v>
      </c>
      <c r="O43" s="434">
        <v>71</v>
      </c>
      <c r="P43" s="438">
        <v>58.54</v>
      </c>
      <c r="Q43" s="438">
        <v>65.28</v>
      </c>
      <c r="R43" s="438">
        <v>63.39</v>
      </c>
    </row>
    <row r="44" spans="2:18">
      <c r="B44" s="708"/>
      <c r="C44" s="427">
        <v>2017</v>
      </c>
      <c r="D44" s="434">
        <v>177</v>
      </c>
      <c r="E44" s="434">
        <v>293</v>
      </c>
      <c r="F44" s="434">
        <v>470</v>
      </c>
      <c r="G44" s="434">
        <v>63</v>
      </c>
      <c r="H44" s="434">
        <v>118</v>
      </c>
      <c r="I44" s="434">
        <v>181</v>
      </c>
      <c r="J44" s="434">
        <v>50</v>
      </c>
      <c r="K44" s="434">
        <v>94</v>
      </c>
      <c r="L44" s="434">
        <v>144</v>
      </c>
      <c r="M44" s="434">
        <v>31</v>
      </c>
      <c r="N44" s="434">
        <v>71</v>
      </c>
      <c r="O44" s="434">
        <v>102</v>
      </c>
      <c r="P44" s="438">
        <v>49.21</v>
      </c>
      <c r="Q44" s="438">
        <v>60.17</v>
      </c>
      <c r="R44" s="438">
        <v>56.35</v>
      </c>
    </row>
    <row r="45" spans="2:18">
      <c r="B45" s="708" t="s">
        <v>412</v>
      </c>
      <c r="C45" s="427">
        <v>2021</v>
      </c>
      <c r="D45" s="439">
        <f>D10+D15+D25+D30+D35+D40</f>
        <v>3293</v>
      </c>
      <c r="E45" s="439">
        <f t="shared" ref="E45:O45" si="6">E10+E15+E25+E30+E35+E40</f>
        <v>3856</v>
      </c>
      <c r="F45" s="439">
        <f t="shared" si="6"/>
        <v>7149</v>
      </c>
      <c r="G45" s="439">
        <f t="shared" si="6"/>
        <v>2445</v>
      </c>
      <c r="H45" s="439">
        <f t="shared" si="6"/>
        <v>2949</v>
      </c>
      <c r="I45" s="439">
        <f t="shared" si="6"/>
        <v>5394</v>
      </c>
      <c r="J45" s="439">
        <f t="shared" si="6"/>
        <v>1732</v>
      </c>
      <c r="K45" s="439">
        <f t="shared" si="6"/>
        <v>2141</v>
      </c>
      <c r="L45" s="439">
        <f t="shared" si="6"/>
        <v>3873</v>
      </c>
      <c r="M45" s="439">
        <f t="shared" si="6"/>
        <v>939</v>
      </c>
      <c r="N45" s="439">
        <f t="shared" si="6"/>
        <v>1278</v>
      </c>
      <c r="O45" s="439">
        <f t="shared" si="6"/>
        <v>2217</v>
      </c>
      <c r="P45" s="440">
        <f>M45/D45%</f>
        <v>28.515031885818402</v>
      </c>
      <c r="Q45" s="440">
        <f t="shared" ref="Q45:R49" si="7">N45/E45%</f>
        <v>33.143153526970956</v>
      </c>
      <c r="R45" s="440">
        <f t="shared" si="7"/>
        <v>31.01133025597986</v>
      </c>
    </row>
    <row r="46" spans="2:18">
      <c r="B46" s="708"/>
      <c r="C46" s="427">
        <v>2020</v>
      </c>
      <c r="D46" s="439">
        <f>D11+D16+D21+D26+D36+D41</f>
        <v>1906</v>
      </c>
      <c r="E46" s="439">
        <f t="shared" ref="E46:O46" si="8">E11+E16+E21+E26+E36+E41</f>
        <v>2325</v>
      </c>
      <c r="F46" s="439">
        <f t="shared" si="8"/>
        <v>4231</v>
      </c>
      <c r="G46" s="439">
        <f t="shared" si="8"/>
        <v>1483</v>
      </c>
      <c r="H46" s="439">
        <f t="shared" si="8"/>
        <v>1938</v>
      </c>
      <c r="I46" s="439">
        <f t="shared" si="8"/>
        <v>3421</v>
      </c>
      <c r="J46" s="439">
        <f t="shared" si="8"/>
        <v>1106</v>
      </c>
      <c r="K46" s="439">
        <f t="shared" si="8"/>
        <v>1585</v>
      </c>
      <c r="L46" s="439">
        <f t="shared" si="8"/>
        <v>2691</v>
      </c>
      <c r="M46" s="439">
        <f t="shared" si="8"/>
        <v>635</v>
      </c>
      <c r="N46" s="439">
        <f t="shared" si="8"/>
        <v>894</v>
      </c>
      <c r="O46" s="439">
        <f t="shared" si="8"/>
        <v>1529</v>
      </c>
      <c r="P46" s="440">
        <f t="shared" ref="P46:P49" si="9">M46/D46%</f>
        <v>33.315844700944389</v>
      </c>
      <c r="Q46" s="440">
        <f t="shared" si="7"/>
        <v>38.451612903225808</v>
      </c>
      <c r="R46" s="440">
        <f t="shared" si="7"/>
        <v>36.138028834790831</v>
      </c>
    </row>
    <row r="47" spans="2:18">
      <c r="B47" s="708"/>
      <c r="C47" s="427">
        <v>2019</v>
      </c>
      <c r="D47" s="439">
        <f>D7+D12+D22+D27+D32+D37+D42</f>
        <v>3712</v>
      </c>
      <c r="E47" s="439">
        <f t="shared" ref="E47:O48" si="10">E7+E12+E22+E27+E32+E37+E42</f>
        <v>4532</v>
      </c>
      <c r="F47" s="439">
        <f t="shared" si="10"/>
        <v>8244</v>
      </c>
      <c r="G47" s="439">
        <f t="shared" si="10"/>
        <v>2395</v>
      </c>
      <c r="H47" s="439">
        <f t="shared" si="10"/>
        <v>3137</v>
      </c>
      <c r="I47" s="439">
        <f t="shared" si="10"/>
        <v>5532</v>
      </c>
      <c r="J47" s="439">
        <f t="shared" si="10"/>
        <v>1553</v>
      </c>
      <c r="K47" s="439">
        <f t="shared" si="10"/>
        <v>2299</v>
      </c>
      <c r="L47" s="439">
        <f t="shared" si="10"/>
        <v>3852</v>
      </c>
      <c r="M47" s="439">
        <f t="shared" si="10"/>
        <v>854</v>
      </c>
      <c r="N47" s="439">
        <f t="shared" si="10"/>
        <v>1234</v>
      </c>
      <c r="O47" s="439">
        <f t="shared" si="10"/>
        <v>2088</v>
      </c>
      <c r="P47" s="440">
        <f t="shared" si="9"/>
        <v>23.006465517241381</v>
      </c>
      <c r="Q47" s="440">
        <f t="shared" si="7"/>
        <v>27.228596646072376</v>
      </c>
      <c r="R47" s="440">
        <f t="shared" si="7"/>
        <v>25.327510917030569</v>
      </c>
    </row>
    <row r="48" spans="2:18">
      <c r="B48" s="708"/>
      <c r="C48" s="427">
        <v>2018</v>
      </c>
      <c r="D48" s="439">
        <f>D8+D13+D23+D28+D33+D38+D43</f>
        <v>3420</v>
      </c>
      <c r="E48" s="439">
        <f t="shared" si="10"/>
        <v>4713</v>
      </c>
      <c r="F48" s="439">
        <f t="shared" si="10"/>
        <v>8133</v>
      </c>
      <c r="G48" s="439">
        <f t="shared" si="10"/>
        <v>2537</v>
      </c>
      <c r="H48" s="439">
        <f t="shared" si="10"/>
        <v>3475</v>
      </c>
      <c r="I48" s="439">
        <f t="shared" si="10"/>
        <v>6012</v>
      </c>
      <c r="J48" s="439">
        <f t="shared" si="10"/>
        <v>1545</v>
      </c>
      <c r="K48" s="439">
        <f t="shared" si="10"/>
        <v>2415</v>
      </c>
      <c r="L48" s="439">
        <f t="shared" si="10"/>
        <v>3960</v>
      </c>
      <c r="M48" s="439">
        <f t="shared" si="10"/>
        <v>1003</v>
      </c>
      <c r="N48" s="439">
        <f t="shared" si="10"/>
        <v>1547</v>
      </c>
      <c r="O48" s="439">
        <f t="shared" si="10"/>
        <v>2550</v>
      </c>
      <c r="P48" s="440">
        <f t="shared" si="9"/>
        <v>29.327485380116958</v>
      </c>
      <c r="Q48" s="440">
        <f t="shared" si="7"/>
        <v>32.824103543390621</v>
      </c>
      <c r="R48" s="440">
        <f t="shared" si="7"/>
        <v>31.353744005901881</v>
      </c>
    </row>
    <row r="49" spans="2:18">
      <c r="B49" s="708"/>
      <c r="C49" s="427">
        <v>2017</v>
      </c>
      <c r="D49" s="439">
        <f>D9+D14+D19+D24+D29+D34+D39</f>
        <v>3667</v>
      </c>
      <c r="E49" s="439">
        <f t="shared" ref="E49:O49" si="11">E9+E14+E19+E24+E29+E34+E39</f>
        <v>4742</v>
      </c>
      <c r="F49" s="439">
        <f t="shared" si="11"/>
        <v>8409</v>
      </c>
      <c r="G49" s="439">
        <f t="shared" si="11"/>
        <v>3104</v>
      </c>
      <c r="H49" s="439">
        <f t="shared" si="11"/>
        <v>3796</v>
      </c>
      <c r="I49" s="439">
        <f t="shared" si="11"/>
        <v>6900</v>
      </c>
      <c r="J49" s="439">
        <f t="shared" si="11"/>
        <v>1770</v>
      </c>
      <c r="K49" s="439">
        <f t="shared" si="11"/>
        <v>2737</v>
      </c>
      <c r="L49" s="439">
        <f t="shared" si="11"/>
        <v>4507</v>
      </c>
      <c r="M49" s="439">
        <f t="shared" si="11"/>
        <v>1004</v>
      </c>
      <c r="N49" s="439">
        <f t="shared" si="11"/>
        <v>1437</v>
      </c>
      <c r="O49" s="439">
        <f t="shared" si="11"/>
        <v>2441</v>
      </c>
      <c r="P49" s="440">
        <f t="shared" si="9"/>
        <v>27.379329151895281</v>
      </c>
      <c r="Q49" s="440">
        <f t="shared" si="7"/>
        <v>30.303669337832137</v>
      </c>
      <c r="R49" s="440">
        <f t="shared" si="7"/>
        <v>29.028421928885717</v>
      </c>
    </row>
  </sheetData>
  <mergeCells count="17">
    <mergeCell ref="B35:B39"/>
    <mergeCell ref="B40:B44"/>
    <mergeCell ref="B45:B49"/>
    <mergeCell ref="B5:B9"/>
    <mergeCell ref="B10:B14"/>
    <mergeCell ref="B15:B19"/>
    <mergeCell ref="B20:B24"/>
    <mergeCell ref="B25:B29"/>
    <mergeCell ref="B30:B34"/>
    <mergeCell ref="B2:R2"/>
    <mergeCell ref="B3:B4"/>
    <mergeCell ref="C3:C4"/>
    <mergeCell ref="D3:F3"/>
    <mergeCell ref="G3:I3"/>
    <mergeCell ref="J3:L3"/>
    <mergeCell ref="M3:O3"/>
    <mergeCell ref="P3:R3"/>
  </mergeCells>
  <printOptions horizontalCentered="1"/>
  <pageMargins left="0.25" right="0.25" top="0.75" bottom="0.75" header="0.3" footer="0.3"/>
  <pageSetup scale="70" orientation="portrait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04"/>
  <sheetViews>
    <sheetView zoomScaleNormal="100" workbookViewId="0">
      <selection activeCell="D7" sqref="D7"/>
    </sheetView>
  </sheetViews>
  <sheetFormatPr defaultColWidth="9.07421875" defaultRowHeight="14.6"/>
  <cols>
    <col min="1" max="1" width="9.07421875" style="402"/>
    <col min="2" max="2" width="16.07421875" style="402" customWidth="1"/>
    <col min="3" max="3" width="7.07421875" style="402" customWidth="1"/>
    <col min="4" max="4" width="9" style="402" customWidth="1"/>
    <col min="5" max="5" width="13.4609375" style="414" customWidth="1"/>
    <col min="6" max="6" width="9.07421875" style="402"/>
    <col min="7" max="7" width="12.4609375" style="414" customWidth="1"/>
    <col min="8" max="8" width="9.07421875" style="402"/>
    <col min="9" max="9" width="15" style="414" customWidth="1"/>
    <col min="10" max="16384" width="9.07421875" style="402"/>
  </cols>
  <sheetData>
    <row r="2" spans="2:9">
      <c r="B2" s="688" t="s">
        <v>422</v>
      </c>
      <c r="C2" s="688"/>
      <c r="D2" s="688"/>
      <c r="E2" s="688"/>
      <c r="F2" s="688"/>
      <c r="G2" s="688"/>
      <c r="H2" s="688"/>
      <c r="I2" s="688"/>
    </row>
    <row r="3" spans="2:9">
      <c r="B3" s="686" t="s">
        <v>362</v>
      </c>
      <c r="C3" s="686" t="s">
        <v>111</v>
      </c>
      <c r="D3" s="686" t="s">
        <v>6</v>
      </c>
      <c r="E3" s="686"/>
      <c r="F3" s="686" t="s">
        <v>7</v>
      </c>
      <c r="G3" s="686"/>
      <c r="H3" s="686" t="s">
        <v>24</v>
      </c>
      <c r="I3" s="686"/>
    </row>
    <row r="4" spans="2:9" ht="29.15">
      <c r="B4" s="686"/>
      <c r="C4" s="686"/>
      <c r="D4" s="416" t="s">
        <v>350</v>
      </c>
      <c r="E4" s="409" t="s">
        <v>423</v>
      </c>
      <c r="F4" s="416" t="s">
        <v>350</v>
      </c>
      <c r="G4" s="409" t="s">
        <v>423</v>
      </c>
      <c r="H4" s="416" t="s">
        <v>350</v>
      </c>
      <c r="I4" s="409" t="s">
        <v>423</v>
      </c>
    </row>
    <row r="5" spans="2:9">
      <c r="B5" s="699" t="s">
        <v>424</v>
      </c>
      <c r="C5" s="393" t="s">
        <v>36</v>
      </c>
      <c r="D5" s="394" t="s">
        <v>264</v>
      </c>
      <c r="E5" s="395" t="s">
        <v>264</v>
      </c>
      <c r="F5" s="394">
        <f>[1]DOM!C109</f>
        <v>3</v>
      </c>
      <c r="G5" s="395">
        <f>[1]DOM!D109/[1]DOM!C109%</f>
        <v>33.333333333333336</v>
      </c>
      <c r="H5" s="394">
        <f>[1]GRD!C109</f>
        <v>23</v>
      </c>
      <c r="I5" s="395">
        <f>[1]GRD!D109/[1]GRD!C109%</f>
        <v>56.521739130434781</v>
      </c>
    </row>
    <row r="6" spans="2:9">
      <c r="B6" s="699"/>
      <c r="C6" s="393" t="s">
        <v>37</v>
      </c>
      <c r="D6" s="394" t="s">
        <v>264</v>
      </c>
      <c r="E6" s="395" t="s">
        <v>264</v>
      </c>
      <c r="F6" s="394">
        <f>[1]DOM!C110</f>
        <v>13</v>
      </c>
      <c r="G6" s="395">
        <f>[1]DOM!D110/[1]DOM!C110%</f>
        <v>30.769230769230766</v>
      </c>
      <c r="H6" s="394">
        <f>[1]GRD!C110</f>
        <v>5</v>
      </c>
      <c r="I6" s="395">
        <f>[1]GRD!D110/[1]GRD!C110%</f>
        <v>100</v>
      </c>
    </row>
    <row r="7" spans="2:9">
      <c r="B7" s="699"/>
      <c r="C7" s="393" t="s">
        <v>38</v>
      </c>
      <c r="D7" s="394" t="s">
        <v>264</v>
      </c>
      <c r="E7" s="395" t="s">
        <v>264</v>
      </c>
      <c r="F7" s="394">
        <f>[1]DOM!C111</f>
        <v>16</v>
      </c>
      <c r="G7" s="395">
        <f>[1]DOM!D111/[1]DOM!C111%</f>
        <v>31.25</v>
      </c>
      <c r="H7" s="394">
        <f>[1]GRD!C111</f>
        <v>28</v>
      </c>
      <c r="I7" s="395">
        <f>[1]GRD!D111/[1]GRD!C111%</f>
        <v>64.285714285714278</v>
      </c>
    </row>
    <row r="8" spans="2:9" ht="15" customHeight="1">
      <c r="B8" s="699" t="s">
        <v>425</v>
      </c>
      <c r="C8" s="393" t="s">
        <v>36</v>
      </c>
      <c r="D8" s="394" t="s">
        <v>264</v>
      </c>
      <c r="E8" s="395" t="s">
        <v>264</v>
      </c>
      <c r="F8" s="394">
        <f>[1]DOM!C112</f>
        <v>18</v>
      </c>
      <c r="G8" s="395">
        <f>[1]DOM!D112/[1]DOM!C112%</f>
        <v>66.666666666666671</v>
      </c>
      <c r="H8" s="394">
        <f>[1]GRD!C112</f>
        <v>0</v>
      </c>
      <c r="I8" s="395" t="s">
        <v>58</v>
      </c>
    </row>
    <row r="9" spans="2:9">
      <c r="B9" s="699"/>
      <c r="C9" s="393" t="s">
        <v>37</v>
      </c>
      <c r="D9" s="394" t="s">
        <v>264</v>
      </c>
      <c r="E9" s="395" t="s">
        <v>264</v>
      </c>
      <c r="F9" s="394">
        <f>[1]DOM!C113</f>
        <v>30</v>
      </c>
      <c r="G9" s="395">
        <f>[1]DOM!D113/[1]DOM!C113%</f>
        <v>40</v>
      </c>
      <c r="H9" s="394">
        <f>[1]GRD!C113</f>
        <v>2</v>
      </c>
      <c r="I9" s="395">
        <f>[1]GRD!D113/[1]GRD!C113%</f>
        <v>100</v>
      </c>
    </row>
    <row r="10" spans="2:9">
      <c r="B10" s="699"/>
      <c r="C10" s="393" t="s">
        <v>38</v>
      </c>
      <c r="D10" s="394" t="s">
        <v>264</v>
      </c>
      <c r="E10" s="395" t="s">
        <v>264</v>
      </c>
      <c r="F10" s="394">
        <f>[1]DOM!C114</f>
        <v>48</v>
      </c>
      <c r="G10" s="395">
        <f>[1]DOM!D114/[1]DOM!C114%</f>
        <v>50</v>
      </c>
      <c r="H10" s="394">
        <f>[1]GRD!C114</f>
        <v>2</v>
      </c>
      <c r="I10" s="395">
        <f>[1]GRD!D114/[1]GRD!C114%</f>
        <v>100</v>
      </c>
    </row>
    <row r="11" spans="2:9">
      <c r="B11" s="699" t="s">
        <v>426</v>
      </c>
      <c r="C11" s="393" t="s">
        <v>36</v>
      </c>
      <c r="D11" s="394" t="s">
        <v>264</v>
      </c>
      <c r="E11" s="395" t="s">
        <v>264</v>
      </c>
      <c r="F11" s="394">
        <f>[1]DOM!C115</f>
        <v>0</v>
      </c>
      <c r="G11" s="395" t="s">
        <v>58</v>
      </c>
      <c r="H11" s="394">
        <f>[1]GRD!C115</f>
        <v>4</v>
      </c>
      <c r="I11" s="395">
        <f>[1]GRD!D115/[1]GRD!C115%</f>
        <v>100</v>
      </c>
    </row>
    <row r="12" spans="2:9">
      <c r="B12" s="699"/>
      <c r="C12" s="393" t="s">
        <v>37</v>
      </c>
      <c r="D12" s="394" t="s">
        <v>264</v>
      </c>
      <c r="E12" s="395" t="s">
        <v>264</v>
      </c>
      <c r="F12" s="394">
        <f>[1]DOM!C116</f>
        <v>0</v>
      </c>
      <c r="G12" s="395" t="s">
        <v>58</v>
      </c>
      <c r="H12" s="394">
        <f>[1]GRD!C116</f>
        <v>0</v>
      </c>
      <c r="I12" s="395" t="s">
        <v>58</v>
      </c>
    </row>
    <row r="13" spans="2:9">
      <c r="B13" s="699"/>
      <c r="C13" s="393" t="s">
        <v>38</v>
      </c>
      <c r="D13" s="394" t="s">
        <v>264</v>
      </c>
      <c r="E13" s="395" t="s">
        <v>264</v>
      </c>
      <c r="F13" s="394">
        <f>[1]DOM!C117</f>
        <v>0</v>
      </c>
      <c r="G13" s="395" t="s">
        <v>58</v>
      </c>
      <c r="H13" s="394">
        <f>[1]GRD!C117</f>
        <v>4</v>
      </c>
      <c r="I13" s="395">
        <f>[1]GRD!D117/[1]GRD!C117%</f>
        <v>100</v>
      </c>
    </row>
    <row r="14" spans="2:9">
      <c r="B14" s="699" t="s">
        <v>375</v>
      </c>
      <c r="C14" s="393" t="s">
        <v>36</v>
      </c>
      <c r="D14" s="394" t="s">
        <v>264</v>
      </c>
      <c r="E14" s="395" t="s">
        <v>264</v>
      </c>
      <c r="F14" s="394">
        <f>[1]DOM!C118</f>
        <v>0</v>
      </c>
      <c r="G14" s="395" t="s">
        <v>58</v>
      </c>
      <c r="H14" s="394">
        <f>[1]GRD!C118</f>
        <v>62</v>
      </c>
      <c r="I14" s="395">
        <f>[1]GRD!D118/[1]GRD!C118%</f>
        <v>83.870967741935488</v>
      </c>
    </row>
    <row r="15" spans="2:9">
      <c r="B15" s="699"/>
      <c r="C15" s="393" t="s">
        <v>37</v>
      </c>
      <c r="D15" s="394" t="s">
        <v>264</v>
      </c>
      <c r="E15" s="395" t="s">
        <v>264</v>
      </c>
      <c r="F15" s="394">
        <f>[1]DOM!C119</f>
        <v>0</v>
      </c>
      <c r="G15" s="395" t="s">
        <v>58</v>
      </c>
      <c r="H15" s="394">
        <f>[1]GRD!C119</f>
        <v>17</v>
      </c>
      <c r="I15" s="395">
        <f>[1]GRD!D119/[1]GRD!C119%</f>
        <v>70.588235294117638</v>
      </c>
    </row>
    <row r="16" spans="2:9">
      <c r="B16" s="699"/>
      <c r="C16" s="393" t="s">
        <v>38</v>
      </c>
      <c r="D16" s="394" t="s">
        <v>264</v>
      </c>
      <c r="E16" s="395" t="s">
        <v>264</v>
      </c>
      <c r="F16" s="394">
        <f>[1]DOM!C120</f>
        <v>0</v>
      </c>
      <c r="G16" s="395" t="s">
        <v>58</v>
      </c>
      <c r="H16" s="394">
        <f>[1]GRD!C120</f>
        <v>79</v>
      </c>
      <c r="I16" s="395">
        <f>[1]GRD!D120/[1]GRD!C120%</f>
        <v>81.012658227848092</v>
      </c>
    </row>
    <row r="17" spans="2:9" ht="15" customHeight="1">
      <c r="B17" s="699" t="s">
        <v>427</v>
      </c>
      <c r="C17" s="393" t="s">
        <v>36</v>
      </c>
      <c r="D17" s="394" t="s">
        <v>264</v>
      </c>
      <c r="E17" s="395" t="s">
        <v>264</v>
      </c>
      <c r="F17" s="394">
        <f>[1]DOM!C121</f>
        <v>15</v>
      </c>
      <c r="G17" s="395">
        <f>[1]DOM!D121/[1]DOM!C121%</f>
        <v>80</v>
      </c>
      <c r="H17" s="394">
        <f>[1]GRD!C121</f>
        <v>24</v>
      </c>
      <c r="I17" s="395">
        <f>[1]GRD!D121/[1]GRD!C121%</f>
        <v>95.833333333333343</v>
      </c>
    </row>
    <row r="18" spans="2:9">
      <c r="B18" s="699"/>
      <c r="C18" s="393" t="s">
        <v>37</v>
      </c>
      <c r="D18" s="394" t="s">
        <v>264</v>
      </c>
      <c r="E18" s="395" t="s">
        <v>264</v>
      </c>
      <c r="F18" s="394">
        <f>[1]DOM!C122</f>
        <v>37</v>
      </c>
      <c r="G18" s="395">
        <f>[1]DOM!D122/[1]DOM!C122%</f>
        <v>67.567567567567565</v>
      </c>
      <c r="H18" s="394">
        <f>[1]GRD!C122</f>
        <v>11</v>
      </c>
      <c r="I18" s="395">
        <f>[1]GRD!D122/[1]GRD!C122%</f>
        <v>100</v>
      </c>
    </row>
    <row r="19" spans="2:9">
      <c r="B19" s="699"/>
      <c r="C19" s="393" t="s">
        <v>38</v>
      </c>
      <c r="D19" s="394" t="s">
        <v>264</v>
      </c>
      <c r="E19" s="395" t="s">
        <v>264</v>
      </c>
      <c r="F19" s="394">
        <f>[1]DOM!C123</f>
        <v>52</v>
      </c>
      <c r="G19" s="395">
        <f>[1]DOM!D123/[1]DOM!C123%</f>
        <v>71.153846153846146</v>
      </c>
      <c r="H19" s="394">
        <f>[1]GRD!C123</f>
        <v>35</v>
      </c>
      <c r="I19" s="395">
        <f>[1]GRD!D123/[1]GRD!C123%</f>
        <v>97.142857142857153</v>
      </c>
    </row>
    <row r="20" spans="2:9">
      <c r="B20" s="699" t="s">
        <v>376</v>
      </c>
      <c r="C20" s="393" t="s">
        <v>36</v>
      </c>
      <c r="D20" s="394" t="s">
        <v>264</v>
      </c>
      <c r="E20" s="395" t="s">
        <v>264</v>
      </c>
      <c r="F20" s="394">
        <f>[1]DOM!C124</f>
        <v>1</v>
      </c>
      <c r="G20" s="395">
        <f>[1]DOM!D124/[1]DOM!C124%</f>
        <v>100</v>
      </c>
      <c r="H20" s="394">
        <f>[1]GRD!C124</f>
        <v>59</v>
      </c>
      <c r="I20" s="395">
        <f>[1]GRD!D124/[1]GRD!C124%</f>
        <v>62.711864406779661</v>
      </c>
    </row>
    <row r="21" spans="2:9">
      <c r="B21" s="699"/>
      <c r="C21" s="393" t="s">
        <v>37</v>
      </c>
      <c r="D21" s="394" t="s">
        <v>264</v>
      </c>
      <c r="E21" s="395" t="s">
        <v>264</v>
      </c>
      <c r="F21" s="394">
        <f>[1]DOM!C125</f>
        <v>2</v>
      </c>
      <c r="G21" s="395">
        <f>[1]DOM!D125/[1]DOM!C125%</f>
        <v>100</v>
      </c>
      <c r="H21" s="394">
        <f>[1]GRD!C125</f>
        <v>19</v>
      </c>
      <c r="I21" s="395">
        <f>[1]GRD!D125/[1]GRD!C125%</f>
        <v>63.157894736842103</v>
      </c>
    </row>
    <row r="22" spans="2:9">
      <c r="B22" s="699"/>
      <c r="C22" s="393" t="s">
        <v>38</v>
      </c>
      <c r="D22" s="394" t="s">
        <v>264</v>
      </c>
      <c r="E22" s="395" t="s">
        <v>264</v>
      </c>
      <c r="F22" s="394">
        <f>[1]DOM!C126</f>
        <v>3</v>
      </c>
      <c r="G22" s="395">
        <f>[1]DOM!D126/[1]DOM!C126%</f>
        <v>100</v>
      </c>
      <c r="H22" s="394">
        <f>[1]GRD!C126</f>
        <v>78</v>
      </c>
      <c r="I22" s="395">
        <f>[1]GRD!D126/[1]GRD!C126%</f>
        <v>62.820512820512818</v>
      </c>
    </row>
    <row r="23" spans="2:9" ht="15" customHeight="1">
      <c r="B23" s="699" t="s">
        <v>428</v>
      </c>
      <c r="C23" s="393" t="s">
        <v>36</v>
      </c>
      <c r="D23" s="394" t="s">
        <v>264</v>
      </c>
      <c r="E23" s="395" t="s">
        <v>264</v>
      </c>
      <c r="F23" s="394">
        <f>[1]DOM!C127</f>
        <v>17</v>
      </c>
      <c r="G23" s="395">
        <f>[1]DOM!D127/[1]DOM!C127%</f>
        <v>70.588235294117638</v>
      </c>
      <c r="H23" s="394">
        <f>[1]GRD!C127</f>
        <v>102</v>
      </c>
      <c r="I23" s="395">
        <f>[1]GRD!D127/[1]GRD!C127%</f>
        <v>98.039215686274503</v>
      </c>
    </row>
    <row r="24" spans="2:9">
      <c r="B24" s="699"/>
      <c r="C24" s="393" t="s">
        <v>37</v>
      </c>
      <c r="D24" s="394" t="s">
        <v>264</v>
      </c>
      <c r="E24" s="395" t="s">
        <v>264</v>
      </c>
      <c r="F24" s="394">
        <f>[1]DOM!C128</f>
        <v>23</v>
      </c>
      <c r="G24" s="395">
        <f>[1]DOM!D128/[1]DOM!C128%</f>
        <v>52.173913043478258</v>
      </c>
      <c r="H24" s="394">
        <f>[1]GRD!C128</f>
        <v>23</v>
      </c>
      <c r="I24" s="395">
        <f>[1]GRD!D128/[1]GRD!C128%</f>
        <v>100</v>
      </c>
    </row>
    <row r="25" spans="2:9">
      <c r="B25" s="699"/>
      <c r="C25" s="393" t="s">
        <v>38</v>
      </c>
      <c r="D25" s="394" t="s">
        <v>264</v>
      </c>
      <c r="E25" s="395" t="s">
        <v>264</v>
      </c>
      <c r="F25" s="394">
        <f>[1]DOM!C129</f>
        <v>40</v>
      </c>
      <c r="G25" s="395">
        <f>[1]DOM!D129/[1]DOM!C129%</f>
        <v>60</v>
      </c>
      <c r="H25" s="394">
        <f>[1]GRD!C129</f>
        <v>125</v>
      </c>
      <c r="I25" s="395">
        <f>[1]GRD!D129/[1]GRD!C129%</f>
        <v>98.4</v>
      </c>
    </row>
    <row r="26" spans="2:9" ht="15" customHeight="1">
      <c r="B26" s="699" t="s">
        <v>429</v>
      </c>
      <c r="C26" s="393" t="s">
        <v>36</v>
      </c>
      <c r="D26" s="394" t="s">
        <v>264</v>
      </c>
      <c r="E26" s="395" t="s">
        <v>264</v>
      </c>
      <c r="F26" s="394">
        <f>[1]DOM!C130</f>
        <v>9</v>
      </c>
      <c r="G26" s="395">
        <f>[1]DOM!D130/[1]DOM!C130%</f>
        <v>88.888888888888886</v>
      </c>
      <c r="H26" s="394">
        <f>[1]GRD!C130</f>
        <v>0</v>
      </c>
      <c r="I26" s="395" t="s">
        <v>58</v>
      </c>
    </row>
    <row r="27" spans="2:9">
      <c r="B27" s="699"/>
      <c r="C27" s="393" t="s">
        <v>37</v>
      </c>
      <c r="D27" s="394" t="s">
        <v>264</v>
      </c>
      <c r="E27" s="395" t="s">
        <v>264</v>
      </c>
      <c r="F27" s="394">
        <f>[1]DOM!C131</f>
        <v>5</v>
      </c>
      <c r="G27" s="395">
        <f>[1]DOM!D131/[1]DOM!C131%</f>
        <v>80</v>
      </c>
      <c r="H27" s="394">
        <f>[1]GRD!C131</f>
        <v>0</v>
      </c>
      <c r="I27" s="395" t="s">
        <v>58</v>
      </c>
    </row>
    <row r="28" spans="2:9">
      <c r="B28" s="699"/>
      <c r="C28" s="393" t="s">
        <v>38</v>
      </c>
      <c r="D28" s="394" t="s">
        <v>264</v>
      </c>
      <c r="E28" s="395" t="s">
        <v>264</v>
      </c>
      <c r="F28" s="394">
        <f>[1]DOM!C132</f>
        <v>14</v>
      </c>
      <c r="G28" s="395">
        <f>[1]DOM!D132/[1]DOM!C132%</f>
        <v>85.714285714285708</v>
      </c>
      <c r="H28" s="394">
        <f>[1]GRD!C132</f>
        <v>0</v>
      </c>
      <c r="I28" s="395" t="s">
        <v>58</v>
      </c>
    </row>
    <row r="29" spans="2:9">
      <c r="B29" s="699" t="s">
        <v>387</v>
      </c>
      <c r="C29" s="393" t="s">
        <v>36</v>
      </c>
      <c r="D29" s="394" t="s">
        <v>264</v>
      </c>
      <c r="E29" s="395" t="s">
        <v>264</v>
      </c>
      <c r="F29" s="394">
        <f>[1]DOM!C133</f>
        <v>7</v>
      </c>
      <c r="G29" s="395">
        <f>[1]DOM!D133/[1]DOM!C133%</f>
        <v>28.571428571428569</v>
      </c>
      <c r="H29" s="394">
        <f>[1]GRD!C133</f>
        <v>21</v>
      </c>
      <c r="I29" s="395">
        <f>[1]GRD!D133/[1]GRD!C133%</f>
        <v>80.952380952380949</v>
      </c>
    </row>
    <row r="30" spans="2:9">
      <c r="B30" s="699"/>
      <c r="C30" s="393" t="s">
        <v>37</v>
      </c>
      <c r="D30" s="394" t="s">
        <v>264</v>
      </c>
      <c r="E30" s="395" t="s">
        <v>264</v>
      </c>
      <c r="F30" s="394">
        <f>[1]DOM!C134</f>
        <v>16</v>
      </c>
      <c r="G30" s="395">
        <f>[1]DOM!D134/[1]DOM!C134%</f>
        <v>37.5</v>
      </c>
      <c r="H30" s="394">
        <f>[1]GRD!C134</f>
        <v>9</v>
      </c>
      <c r="I30" s="395">
        <f>[1]GRD!D134/[1]GRD!C134%</f>
        <v>66.666666666666671</v>
      </c>
    </row>
    <row r="31" spans="2:9">
      <c r="B31" s="699"/>
      <c r="C31" s="393" t="s">
        <v>38</v>
      </c>
      <c r="D31" s="394" t="s">
        <v>264</v>
      </c>
      <c r="E31" s="395" t="s">
        <v>264</v>
      </c>
      <c r="F31" s="394">
        <f>[1]DOM!C135</f>
        <v>23</v>
      </c>
      <c r="G31" s="395">
        <f>[1]DOM!D135/[1]DOM!C135%</f>
        <v>34.782608695652172</v>
      </c>
      <c r="H31" s="394">
        <f>[1]GRD!C135</f>
        <v>30</v>
      </c>
      <c r="I31" s="395">
        <f>[1]GRD!D135/[1]GRD!C135%</f>
        <v>76.666666666666671</v>
      </c>
    </row>
    <row r="32" spans="2:9" ht="17.25" customHeight="1">
      <c r="B32" s="699" t="s">
        <v>430</v>
      </c>
      <c r="C32" s="393" t="s">
        <v>36</v>
      </c>
      <c r="D32" s="394" t="s">
        <v>264</v>
      </c>
      <c r="E32" s="395" t="s">
        <v>264</v>
      </c>
      <c r="F32" s="394">
        <f>[1]DOM!C136</f>
        <v>1</v>
      </c>
      <c r="G32" s="395">
        <f>[1]DOM!D136/[1]DOM!C136%</f>
        <v>0</v>
      </c>
      <c r="H32" s="394">
        <f>[1]GRD!C136</f>
        <v>0</v>
      </c>
      <c r="I32" s="395" t="s">
        <v>58</v>
      </c>
    </row>
    <row r="33" spans="2:9">
      <c r="B33" s="699"/>
      <c r="C33" s="393" t="s">
        <v>37</v>
      </c>
      <c r="D33" s="394" t="s">
        <v>264</v>
      </c>
      <c r="E33" s="395" t="s">
        <v>264</v>
      </c>
      <c r="F33" s="394">
        <f>[1]DOM!C137</f>
        <v>1</v>
      </c>
      <c r="G33" s="395">
        <f>[1]DOM!D137/[1]DOM!C137%</f>
        <v>100</v>
      </c>
      <c r="H33" s="394">
        <f>[1]GRD!C137</f>
        <v>0</v>
      </c>
      <c r="I33" s="395" t="s">
        <v>58</v>
      </c>
    </row>
    <row r="34" spans="2:9">
      <c r="B34" s="699"/>
      <c r="C34" s="393" t="s">
        <v>38</v>
      </c>
      <c r="D34" s="394" t="s">
        <v>264</v>
      </c>
      <c r="E34" s="395" t="s">
        <v>264</v>
      </c>
      <c r="F34" s="394">
        <f>[1]DOM!C138</f>
        <v>2</v>
      </c>
      <c r="G34" s="395">
        <f>[1]DOM!D138/[1]DOM!C138%</f>
        <v>50</v>
      </c>
      <c r="H34" s="394">
        <f>[1]GRD!C138</f>
        <v>0</v>
      </c>
      <c r="I34" s="395" t="s">
        <v>58</v>
      </c>
    </row>
    <row r="35" spans="2:9" ht="15" customHeight="1">
      <c r="B35" s="699" t="s">
        <v>431</v>
      </c>
      <c r="C35" s="393" t="s">
        <v>36</v>
      </c>
      <c r="D35" s="394" t="s">
        <v>264</v>
      </c>
      <c r="E35" s="395" t="s">
        <v>264</v>
      </c>
      <c r="F35" s="394">
        <f>[1]DOM!C139</f>
        <v>0</v>
      </c>
      <c r="G35" s="395" t="s">
        <v>58</v>
      </c>
      <c r="H35" s="394">
        <f>[1]GRD!C139</f>
        <v>14</v>
      </c>
      <c r="I35" s="395">
        <f>[1]GRD!D139/[1]GRD!C139%</f>
        <v>92.857142857142847</v>
      </c>
    </row>
    <row r="36" spans="2:9">
      <c r="B36" s="699"/>
      <c r="C36" s="393" t="s">
        <v>37</v>
      </c>
      <c r="D36" s="394" t="s">
        <v>264</v>
      </c>
      <c r="E36" s="395" t="s">
        <v>264</v>
      </c>
      <c r="F36" s="394">
        <f>[1]DOM!C140</f>
        <v>0</v>
      </c>
      <c r="G36" s="395" t="s">
        <v>58</v>
      </c>
      <c r="H36" s="394">
        <f>[1]GRD!C140</f>
        <v>7</v>
      </c>
      <c r="I36" s="395">
        <f>[1]GRD!D140/[1]GRD!C140%</f>
        <v>71.428571428571416</v>
      </c>
    </row>
    <row r="37" spans="2:9">
      <c r="B37" s="699"/>
      <c r="C37" s="393" t="s">
        <v>38</v>
      </c>
      <c r="D37" s="394" t="s">
        <v>264</v>
      </c>
      <c r="E37" s="395" t="s">
        <v>264</v>
      </c>
      <c r="F37" s="394">
        <f>[1]DOM!C141</f>
        <v>0</v>
      </c>
      <c r="G37" s="395" t="s">
        <v>58</v>
      </c>
      <c r="H37" s="394">
        <f>[1]GRD!C141</f>
        <v>21</v>
      </c>
      <c r="I37" s="395">
        <f>[1]GRD!D141/[1]GRD!C141%</f>
        <v>85.714285714285722</v>
      </c>
    </row>
    <row r="38" spans="2:9" ht="15" customHeight="1">
      <c r="B38" s="699" t="s">
        <v>400</v>
      </c>
      <c r="C38" s="393" t="s">
        <v>36</v>
      </c>
      <c r="D38" s="394" t="s">
        <v>264</v>
      </c>
      <c r="E38" s="395" t="s">
        <v>264</v>
      </c>
      <c r="F38" s="394">
        <f>[1]DOM!C142</f>
        <v>0</v>
      </c>
      <c r="G38" s="395" t="s">
        <v>58</v>
      </c>
      <c r="H38" s="394">
        <f>[1]GRD!C142</f>
        <v>0</v>
      </c>
      <c r="I38" s="395" t="s">
        <v>58</v>
      </c>
    </row>
    <row r="39" spans="2:9">
      <c r="B39" s="699"/>
      <c r="C39" s="393" t="s">
        <v>37</v>
      </c>
      <c r="D39" s="394" t="s">
        <v>264</v>
      </c>
      <c r="E39" s="395" t="s">
        <v>264</v>
      </c>
      <c r="F39" s="394">
        <f>[1]DOM!C143</f>
        <v>0</v>
      </c>
      <c r="G39" s="395" t="s">
        <v>58</v>
      </c>
      <c r="H39" s="394">
        <f>[1]GRD!C143</f>
        <v>0</v>
      </c>
      <c r="I39" s="395" t="s">
        <v>58</v>
      </c>
    </row>
    <row r="40" spans="2:9">
      <c r="B40" s="699"/>
      <c r="C40" s="393" t="s">
        <v>38</v>
      </c>
      <c r="D40" s="394" t="s">
        <v>264</v>
      </c>
      <c r="E40" s="395" t="s">
        <v>264</v>
      </c>
      <c r="F40" s="394">
        <f>[1]DOM!C144</f>
        <v>0</v>
      </c>
      <c r="G40" s="395" t="s">
        <v>58</v>
      </c>
      <c r="H40" s="394">
        <f>[1]GRD!C144</f>
        <v>0</v>
      </c>
      <c r="I40" s="395" t="s">
        <v>58</v>
      </c>
    </row>
    <row r="41" spans="2:9">
      <c r="B41" s="699" t="s">
        <v>360</v>
      </c>
      <c r="C41" s="393" t="s">
        <v>36</v>
      </c>
      <c r="D41" s="394" t="s">
        <v>264</v>
      </c>
      <c r="E41" s="395" t="s">
        <v>264</v>
      </c>
      <c r="F41" s="394">
        <f>[1]DOM!C145</f>
        <v>0</v>
      </c>
      <c r="G41" s="395" t="s">
        <v>58</v>
      </c>
      <c r="H41" s="394">
        <f>[1]GRD!C145</f>
        <v>6</v>
      </c>
      <c r="I41" s="395">
        <f>[1]GRD!D145/[1]GRD!C145%</f>
        <v>83.333333333333343</v>
      </c>
    </row>
    <row r="42" spans="2:9">
      <c r="B42" s="699"/>
      <c r="C42" s="393" t="s">
        <v>37</v>
      </c>
      <c r="D42" s="394" t="s">
        <v>264</v>
      </c>
      <c r="E42" s="395" t="s">
        <v>264</v>
      </c>
      <c r="F42" s="394">
        <f>[1]DOM!C146</f>
        <v>0</v>
      </c>
      <c r="G42" s="395" t="s">
        <v>58</v>
      </c>
      <c r="H42" s="394">
        <f>[1]GRD!C146</f>
        <v>1</v>
      </c>
      <c r="I42" s="395">
        <f>[1]GRD!D146/[1]GRD!C146%</f>
        <v>100</v>
      </c>
    </row>
    <row r="43" spans="2:9">
      <c r="B43" s="699"/>
      <c r="C43" s="393" t="s">
        <v>38</v>
      </c>
      <c r="D43" s="394" t="s">
        <v>264</v>
      </c>
      <c r="E43" s="395" t="s">
        <v>264</v>
      </c>
      <c r="F43" s="394">
        <f>[1]DOM!C147</f>
        <v>0</v>
      </c>
      <c r="G43" s="395" t="s">
        <v>58</v>
      </c>
      <c r="H43" s="394">
        <f>[1]GRD!C147</f>
        <v>7</v>
      </c>
      <c r="I43" s="395">
        <f>[1]GRD!D147/[1]GRD!C147%</f>
        <v>85.714285714285708</v>
      </c>
    </row>
    <row r="44" spans="2:9">
      <c r="B44" s="699" t="s">
        <v>382</v>
      </c>
      <c r="C44" s="393" t="s">
        <v>36</v>
      </c>
      <c r="D44" s="394" t="s">
        <v>264</v>
      </c>
      <c r="E44" s="395" t="s">
        <v>264</v>
      </c>
      <c r="F44" s="394">
        <f>[1]DOM!C148</f>
        <v>0</v>
      </c>
      <c r="G44" s="395" t="s">
        <v>58</v>
      </c>
      <c r="H44" s="394">
        <f>[1]GRD!C148</f>
        <v>10</v>
      </c>
      <c r="I44" s="395">
        <f>[1]GRD!D148/[1]GRD!C148%</f>
        <v>100</v>
      </c>
    </row>
    <row r="45" spans="2:9">
      <c r="B45" s="699"/>
      <c r="C45" s="393" t="s">
        <v>37</v>
      </c>
      <c r="D45" s="394" t="s">
        <v>264</v>
      </c>
      <c r="E45" s="395" t="s">
        <v>264</v>
      </c>
      <c r="F45" s="394">
        <f>[1]DOM!C149</f>
        <v>0</v>
      </c>
      <c r="G45" s="395" t="s">
        <v>58</v>
      </c>
      <c r="H45" s="394">
        <f>[1]GRD!C149</f>
        <v>13</v>
      </c>
      <c r="I45" s="395">
        <f>[1]GRD!D149/[1]GRD!C149%</f>
        <v>100</v>
      </c>
    </row>
    <row r="46" spans="2:9">
      <c r="B46" s="699"/>
      <c r="C46" s="393" t="s">
        <v>38</v>
      </c>
      <c r="D46" s="394" t="s">
        <v>264</v>
      </c>
      <c r="E46" s="395" t="s">
        <v>264</v>
      </c>
      <c r="F46" s="394">
        <f>[1]DOM!C150</f>
        <v>0</v>
      </c>
      <c r="G46" s="395" t="s">
        <v>58</v>
      </c>
      <c r="H46" s="394">
        <f>[1]GRD!C150</f>
        <v>23</v>
      </c>
      <c r="I46" s="395">
        <f>[1]GRD!D150/[1]GRD!C150%</f>
        <v>100</v>
      </c>
    </row>
    <row r="47" spans="2:9" ht="23.25" customHeight="1">
      <c r="B47" s="699" t="s">
        <v>432</v>
      </c>
      <c r="C47" s="393" t="s">
        <v>36</v>
      </c>
      <c r="D47" s="394" t="s">
        <v>264</v>
      </c>
      <c r="E47" s="395" t="s">
        <v>264</v>
      </c>
      <c r="F47" s="394">
        <f>[1]DOM!C151</f>
        <v>0</v>
      </c>
      <c r="G47" s="395" t="s">
        <v>58</v>
      </c>
      <c r="H47" s="394">
        <f>[1]GRD!C151</f>
        <v>0</v>
      </c>
      <c r="I47" s="395" t="s">
        <v>58</v>
      </c>
    </row>
    <row r="48" spans="2:9">
      <c r="B48" s="699"/>
      <c r="C48" s="393" t="s">
        <v>37</v>
      </c>
      <c r="D48" s="394" t="s">
        <v>264</v>
      </c>
      <c r="E48" s="395" t="s">
        <v>264</v>
      </c>
      <c r="F48" s="394">
        <f>[1]DOM!C152</f>
        <v>0</v>
      </c>
      <c r="G48" s="395" t="s">
        <v>58</v>
      </c>
      <c r="H48" s="394">
        <f>[1]GRD!C152</f>
        <v>0</v>
      </c>
      <c r="I48" s="395" t="s">
        <v>58</v>
      </c>
    </row>
    <row r="49" spans="2:9" ht="20.25" customHeight="1">
      <c r="B49" s="699"/>
      <c r="C49" s="393" t="s">
        <v>38</v>
      </c>
      <c r="D49" s="394" t="s">
        <v>264</v>
      </c>
      <c r="E49" s="395" t="s">
        <v>264</v>
      </c>
      <c r="F49" s="394">
        <f>[1]DOM!C153</f>
        <v>0</v>
      </c>
      <c r="G49" s="395" t="s">
        <v>58</v>
      </c>
      <c r="H49" s="394">
        <f>[1]GRD!C153</f>
        <v>0</v>
      </c>
      <c r="I49" s="395" t="s">
        <v>58</v>
      </c>
    </row>
    <row r="50" spans="2:9">
      <c r="B50" s="699" t="s">
        <v>433</v>
      </c>
      <c r="C50" s="393" t="s">
        <v>36</v>
      </c>
      <c r="D50" s="394" t="s">
        <v>264</v>
      </c>
      <c r="E50" s="395" t="s">
        <v>264</v>
      </c>
      <c r="F50" s="394">
        <f>[1]DOM!C154</f>
        <v>2</v>
      </c>
      <c r="G50" s="395">
        <f>[1]DOM!D154/[1]DOM!C154%</f>
        <v>100</v>
      </c>
      <c r="H50" s="394">
        <f>[1]GRD!C154</f>
        <v>10</v>
      </c>
      <c r="I50" s="395">
        <f>[1]GRD!D154/[1]GRD!C154%</f>
        <v>80</v>
      </c>
    </row>
    <row r="51" spans="2:9">
      <c r="B51" s="699"/>
      <c r="C51" s="393" t="s">
        <v>37</v>
      </c>
      <c r="D51" s="394" t="s">
        <v>264</v>
      </c>
      <c r="E51" s="395" t="s">
        <v>264</v>
      </c>
      <c r="F51" s="394">
        <f>[1]DOM!C155</f>
        <v>4</v>
      </c>
      <c r="G51" s="395">
        <f>[1]DOM!D155/[1]DOM!C155%</f>
        <v>100</v>
      </c>
      <c r="H51" s="394">
        <f>[1]GRD!C155</f>
        <v>1</v>
      </c>
      <c r="I51" s="395">
        <f>[1]GRD!D155/[1]GRD!C155%</f>
        <v>0</v>
      </c>
    </row>
    <row r="52" spans="2:9">
      <c r="B52" s="699"/>
      <c r="C52" s="393" t="s">
        <v>38</v>
      </c>
      <c r="D52" s="394" t="s">
        <v>264</v>
      </c>
      <c r="E52" s="395" t="s">
        <v>264</v>
      </c>
      <c r="F52" s="394">
        <f>[1]DOM!C156</f>
        <v>6</v>
      </c>
      <c r="G52" s="395">
        <f>[1]DOM!D156/[1]DOM!C156%</f>
        <v>100</v>
      </c>
      <c r="H52" s="394">
        <f>[1]GRD!C156</f>
        <v>11</v>
      </c>
      <c r="I52" s="395">
        <f>[1]GRD!D156/[1]GRD!C156%</f>
        <v>72.727272727272734</v>
      </c>
    </row>
    <row r="53" spans="2:9" ht="19.5" customHeight="1">
      <c r="B53" s="699" t="s">
        <v>389</v>
      </c>
      <c r="C53" s="393" t="s">
        <v>36</v>
      </c>
      <c r="D53" s="394" t="s">
        <v>264</v>
      </c>
      <c r="E53" s="395" t="s">
        <v>264</v>
      </c>
      <c r="F53" s="394">
        <f>[1]DOM!C157</f>
        <v>13</v>
      </c>
      <c r="G53" s="395">
        <f>[1]DOM!D157/[1]DOM!C157%</f>
        <v>100</v>
      </c>
      <c r="H53" s="394">
        <f>[1]GRD!C157</f>
        <v>0</v>
      </c>
      <c r="I53" s="395" t="s">
        <v>58</v>
      </c>
    </row>
    <row r="54" spans="2:9">
      <c r="B54" s="699"/>
      <c r="C54" s="393" t="s">
        <v>37</v>
      </c>
      <c r="D54" s="394" t="s">
        <v>264</v>
      </c>
      <c r="E54" s="395" t="s">
        <v>264</v>
      </c>
      <c r="F54" s="394">
        <f>[1]DOM!C158</f>
        <v>8</v>
      </c>
      <c r="G54" s="395">
        <f>[1]DOM!D158/[1]DOM!C158%</f>
        <v>100</v>
      </c>
      <c r="H54" s="394">
        <f>[1]GRD!C158</f>
        <v>1</v>
      </c>
      <c r="I54" s="395">
        <f>[1]GRD!D158/[1]GRD!C158%</f>
        <v>100</v>
      </c>
    </row>
    <row r="55" spans="2:9">
      <c r="B55" s="699"/>
      <c r="C55" s="393" t="s">
        <v>38</v>
      </c>
      <c r="D55" s="394" t="s">
        <v>264</v>
      </c>
      <c r="E55" s="395" t="s">
        <v>264</v>
      </c>
      <c r="F55" s="394">
        <f>[1]DOM!C159</f>
        <v>21</v>
      </c>
      <c r="G55" s="395">
        <f>[1]DOM!D159/[1]DOM!C159%</f>
        <v>100</v>
      </c>
      <c r="H55" s="394">
        <f>[1]GRD!C159</f>
        <v>1</v>
      </c>
      <c r="I55" s="395">
        <f>[1]GRD!D159/[1]GRD!C159%</f>
        <v>100</v>
      </c>
    </row>
    <row r="56" spans="2:9">
      <c r="B56" s="699" t="s">
        <v>434</v>
      </c>
      <c r="C56" s="393" t="s">
        <v>36</v>
      </c>
      <c r="D56" s="394" t="s">
        <v>264</v>
      </c>
      <c r="E56" s="395" t="s">
        <v>264</v>
      </c>
      <c r="F56" s="394">
        <f>[1]DOM!C160</f>
        <v>4</v>
      </c>
      <c r="G56" s="395">
        <f>[1]DOM!D160/[1]DOM!C160%</f>
        <v>50</v>
      </c>
      <c r="H56" s="394">
        <f>[1]GRD!C160</f>
        <v>22</v>
      </c>
      <c r="I56" s="395">
        <f>[1]GRD!D160/[1]GRD!C160%</f>
        <v>95.454545454545453</v>
      </c>
    </row>
    <row r="57" spans="2:9">
      <c r="B57" s="699"/>
      <c r="C57" s="393" t="s">
        <v>37</v>
      </c>
      <c r="D57" s="394" t="s">
        <v>264</v>
      </c>
      <c r="E57" s="395" t="s">
        <v>264</v>
      </c>
      <c r="F57" s="394">
        <f>[1]DOM!C161</f>
        <v>22</v>
      </c>
      <c r="G57" s="395">
        <f>[1]DOM!D161/[1]DOM!C161%</f>
        <v>63.636363636363633</v>
      </c>
      <c r="H57" s="394">
        <f>[1]GRD!C161</f>
        <v>2</v>
      </c>
      <c r="I57" s="395">
        <f>[1]GRD!D161/[1]GRD!C161%</f>
        <v>100</v>
      </c>
    </row>
    <row r="58" spans="2:9">
      <c r="B58" s="699"/>
      <c r="C58" s="393" t="s">
        <v>38</v>
      </c>
      <c r="D58" s="394" t="s">
        <v>264</v>
      </c>
      <c r="E58" s="395" t="s">
        <v>264</v>
      </c>
      <c r="F58" s="394">
        <f>[1]DOM!C162</f>
        <v>26</v>
      </c>
      <c r="G58" s="395">
        <f>[1]DOM!D162/[1]DOM!C162%</f>
        <v>61.538461538461533</v>
      </c>
      <c r="H58" s="394">
        <f>[1]GRD!C162</f>
        <v>24</v>
      </c>
      <c r="I58" s="395">
        <f>[1]GRD!D162/[1]GRD!C162%</f>
        <v>95.833333333333343</v>
      </c>
    </row>
    <row r="59" spans="2:9">
      <c r="D59" s="431"/>
      <c r="E59" s="441"/>
      <c r="F59" s="431"/>
      <c r="G59" s="441"/>
      <c r="H59" s="431"/>
      <c r="I59" s="441"/>
    </row>
    <row r="60" spans="2:9">
      <c r="B60" s="688" t="s">
        <v>435</v>
      </c>
      <c r="C60" s="688"/>
      <c r="D60" s="688"/>
      <c r="E60" s="688"/>
      <c r="F60" s="688"/>
      <c r="G60" s="688"/>
      <c r="H60" s="688"/>
      <c r="I60" s="688"/>
    </row>
    <row r="61" spans="2:9">
      <c r="B61" s="686" t="s">
        <v>436</v>
      </c>
      <c r="C61" s="686" t="s">
        <v>111</v>
      </c>
      <c r="D61" s="686" t="s">
        <v>9</v>
      </c>
      <c r="E61" s="686"/>
      <c r="F61" s="686" t="s">
        <v>10</v>
      </c>
      <c r="G61" s="686"/>
      <c r="H61" s="686" t="s">
        <v>11</v>
      </c>
      <c r="I61" s="686"/>
    </row>
    <row r="62" spans="2:9" ht="29.15">
      <c r="B62" s="686"/>
      <c r="C62" s="686"/>
      <c r="D62" s="416" t="s">
        <v>350</v>
      </c>
      <c r="E62" s="409" t="s">
        <v>423</v>
      </c>
      <c r="F62" s="416" t="s">
        <v>350</v>
      </c>
      <c r="G62" s="409" t="s">
        <v>423</v>
      </c>
      <c r="H62" s="416" t="s">
        <v>350</v>
      </c>
      <c r="I62" s="409" t="s">
        <v>423</v>
      </c>
    </row>
    <row r="63" spans="2:9">
      <c r="B63" s="699" t="s">
        <v>424</v>
      </c>
      <c r="C63" s="393" t="s">
        <v>36</v>
      </c>
      <c r="D63" s="394" t="s">
        <v>264</v>
      </c>
      <c r="E63" s="394" t="s">
        <v>264</v>
      </c>
      <c r="F63" s="394">
        <f>[1]SKN!C109</f>
        <v>10</v>
      </c>
      <c r="G63" s="395">
        <f>[1]SKN!D109/[1]SKN!C109%</f>
        <v>80</v>
      </c>
      <c r="H63" s="394">
        <f>[1]SLU!C109</f>
        <v>1</v>
      </c>
      <c r="I63" s="395">
        <f>[1]SLU!D109/[1]SLU!C109%</f>
        <v>100</v>
      </c>
    </row>
    <row r="64" spans="2:9">
      <c r="B64" s="699"/>
      <c r="C64" s="393" t="s">
        <v>37</v>
      </c>
      <c r="D64" s="394" t="s">
        <v>264</v>
      </c>
      <c r="E64" s="394" t="s">
        <v>264</v>
      </c>
      <c r="F64" s="394">
        <f>[1]SKN!C110</f>
        <v>31</v>
      </c>
      <c r="G64" s="395">
        <f>[1]SKN!D110/[1]SKN!C110%</f>
        <v>74.193548387096769</v>
      </c>
      <c r="H64" s="394">
        <f>[1]SLU!C110</f>
        <v>3</v>
      </c>
      <c r="I64" s="395">
        <f>[1]SLU!D110/[1]SLU!C110%</f>
        <v>66.666666666666671</v>
      </c>
    </row>
    <row r="65" spans="2:9">
      <c r="B65" s="699"/>
      <c r="C65" s="393" t="s">
        <v>38</v>
      </c>
      <c r="D65" s="394" t="s">
        <v>264</v>
      </c>
      <c r="E65" s="394" t="s">
        <v>264</v>
      </c>
      <c r="F65" s="394">
        <f>[1]SKN!C111</f>
        <v>41</v>
      </c>
      <c r="G65" s="395">
        <f>[1]SKN!D111/[1]SKN!C111%</f>
        <v>75.609756097560975</v>
      </c>
      <c r="H65" s="394">
        <f>[1]SLU!C111</f>
        <v>4</v>
      </c>
      <c r="I65" s="395">
        <f>[1]SLU!D111/[1]SLU!C111%</f>
        <v>75</v>
      </c>
    </row>
    <row r="66" spans="2:9" ht="15" customHeight="1">
      <c r="B66" s="699" t="s">
        <v>425</v>
      </c>
      <c r="C66" s="393" t="s">
        <v>36</v>
      </c>
      <c r="D66" s="394" t="s">
        <v>264</v>
      </c>
      <c r="E66" s="394" t="s">
        <v>264</v>
      </c>
      <c r="F66" s="394">
        <f>[1]SKN!C112</f>
        <v>9</v>
      </c>
      <c r="G66" s="395">
        <f>[1]SKN!D112/[1]SKN!C112%</f>
        <v>44.444444444444443</v>
      </c>
      <c r="H66" s="394">
        <f>[1]SLU!C112</f>
        <v>5</v>
      </c>
      <c r="I66" s="395">
        <f>[1]SLU!D112/[1]SLU!C112%</f>
        <v>100</v>
      </c>
    </row>
    <row r="67" spans="2:9">
      <c r="B67" s="699"/>
      <c r="C67" s="393" t="s">
        <v>37</v>
      </c>
      <c r="D67" s="394" t="s">
        <v>264</v>
      </c>
      <c r="E67" s="394" t="s">
        <v>264</v>
      </c>
      <c r="F67" s="394">
        <f>[1]SKN!C113</f>
        <v>15</v>
      </c>
      <c r="G67" s="395">
        <f>[1]SKN!D113/[1]SKN!C113%</f>
        <v>80</v>
      </c>
      <c r="H67" s="394">
        <f>[1]SLU!C113</f>
        <v>15</v>
      </c>
      <c r="I67" s="395">
        <f>[1]SLU!D113/[1]SLU!C113%</f>
        <v>80</v>
      </c>
    </row>
    <row r="68" spans="2:9">
      <c r="B68" s="699"/>
      <c r="C68" s="393" t="s">
        <v>38</v>
      </c>
      <c r="D68" s="394" t="s">
        <v>264</v>
      </c>
      <c r="E68" s="394" t="s">
        <v>264</v>
      </c>
      <c r="F68" s="394">
        <f>[1]SKN!C114</f>
        <v>24</v>
      </c>
      <c r="G68" s="395">
        <f>[1]SKN!D114/[1]SKN!C114%</f>
        <v>66.666666666666671</v>
      </c>
      <c r="H68" s="394">
        <f>[1]SLU!C114</f>
        <v>20</v>
      </c>
      <c r="I68" s="395">
        <f>[1]SLU!D114/[1]SLU!C114%</f>
        <v>85</v>
      </c>
    </row>
    <row r="69" spans="2:9">
      <c r="B69" s="699" t="s">
        <v>426</v>
      </c>
      <c r="C69" s="393" t="s">
        <v>36</v>
      </c>
      <c r="D69" s="394" t="s">
        <v>264</v>
      </c>
      <c r="E69" s="394" t="s">
        <v>264</v>
      </c>
      <c r="F69" s="394">
        <f>[1]SKN!C115</f>
        <v>7</v>
      </c>
      <c r="G69" s="395">
        <f>[1]SKN!D115/[1]SKN!C115%</f>
        <v>42.857142857142854</v>
      </c>
      <c r="H69" s="394">
        <f>[1]SLU!C115</f>
        <v>0</v>
      </c>
      <c r="I69" s="395" t="s">
        <v>58</v>
      </c>
    </row>
    <row r="70" spans="2:9">
      <c r="B70" s="699"/>
      <c r="C70" s="393" t="s">
        <v>37</v>
      </c>
      <c r="D70" s="394" t="s">
        <v>264</v>
      </c>
      <c r="E70" s="394" t="s">
        <v>264</v>
      </c>
      <c r="F70" s="394">
        <f>[1]SKN!C116</f>
        <v>13</v>
      </c>
      <c r="G70" s="395">
        <f>[1]SKN!D116/[1]SKN!C116%</f>
        <v>69.230769230769226</v>
      </c>
      <c r="H70" s="394">
        <f>[1]SLU!C116</f>
        <v>0</v>
      </c>
      <c r="I70" s="395" t="s">
        <v>58</v>
      </c>
    </row>
    <row r="71" spans="2:9">
      <c r="B71" s="699"/>
      <c r="C71" s="393" t="s">
        <v>38</v>
      </c>
      <c r="D71" s="394" t="s">
        <v>264</v>
      </c>
      <c r="E71" s="394" t="s">
        <v>264</v>
      </c>
      <c r="F71" s="394">
        <f>[1]SKN!C117</f>
        <v>20</v>
      </c>
      <c r="G71" s="395">
        <f>[1]SKN!D117/[1]SKN!C117%</f>
        <v>60</v>
      </c>
      <c r="H71" s="394">
        <f>[1]SLU!C117</f>
        <v>0</v>
      </c>
      <c r="I71" s="395" t="s">
        <v>58</v>
      </c>
    </row>
    <row r="72" spans="2:9">
      <c r="B72" s="699" t="s">
        <v>375</v>
      </c>
      <c r="C72" s="393" t="s">
        <v>36</v>
      </c>
      <c r="D72" s="394" t="s">
        <v>264</v>
      </c>
      <c r="E72" s="394" t="s">
        <v>264</v>
      </c>
      <c r="F72" s="394">
        <f>[1]SKN!C118</f>
        <v>17</v>
      </c>
      <c r="G72" s="395">
        <f>[1]SKN!D118/[1]SKN!C118%</f>
        <v>64.705882352941174</v>
      </c>
      <c r="H72" s="394">
        <f>[1]SLU!C118</f>
        <v>13</v>
      </c>
      <c r="I72" s="395">
        <f>[1]SLU!D118/[1]SLU!C118%</f>
        <v>92.307692307692307</v>
      </c>
    </row>
    <row r="73" spans="2:9">
      <c r="B73" s="699"/>
      <c r="C73" s="393" t="s">
        <v>37</v>
      </c>
      <c r="D73" s="394" t="s">
        <v>264</v>
      </c>
      <c r="E73" s="394" t="s">
        <v>264</v>
      </c>
      <c r="F73" s="394">
        <f>[1]SKN!C119</f>
        <v>27</v>
      </c>
      <c r="G73" s="395">
        <f>[1]SKN!D119/[1]SKN!C119%</f>
        <v>81.481481481481481</v>
      </c>
      <c r="H73" s="394">
        <f>[1]SLU!C119</f>
        <v>49</v>
      </c>
      <c r="I73" s="395">
        <f>[1]SLU!D119/[1]SLU!C119%</f>
        <v>93.877551020408163</v>
      </c>
    </row>
    <row r="74" spans="2:9">
      <c r="B74" s="699"/>
      <c r="C74" s="393" t="s">
        <v>38</v>
      </c>
      <c r="D74" s="394" t="s">
        <v>264</v>
      </c>
      <c r="E74" s="394" t="s">
        <v>264</v>
      </c>
      <c r="F74" s="394">
        <f>[1]SKN!C120</f>
        <v>44</v>
      </c>
      <c r="G74" s="395">
        <f>[1]SKN!D120/[1]SKN!C120%</f>
        <v>75</v>
      </c>
      <c r="H74" s="394">
        <f>[1]SLU!C120</f>
        <v>62</v>
      </c>
      <c r="I74" s="395">
        <f>[1]SLU!D120/[1]SLU!C120%</f>
        <v>93.548387096774192</v>
      </c>
    </row>
    <row r="75" spans="2:9" ht="15" customHeight="1">
      <c r="B75" s="699" t="s">
        <v>427</v>
      </c>
      <c r="C75" s="393" t="s">
        <v>36</v>
      </c>
      <c r="D75" s="394" t="s">
        <v>264</v>
      </c>
      <c r="E75" s="394" t="s">
        <v>264</v>
      </c>
      <c r="F75" s="394">
        <f>[1]SKN!C121</f>
        <v>46</v>
      </c>
      <c r="G75" s="395">
        <f>[1]SKN!D121/[1]SKN!C121%</f>
        <v>84.782608695652172</v>
      </c>
      <c r="H75" s="394">
        <f>[1]SLU!C121</f>
        <v>68</v>
      </c>
      <c r="I75" s="395">
        <f>[1]SLU!D121/[1]SLU!C121%</f>
        <v>89.705882352941174</v>
      </c>
    </row>
    <row r="76" spans="2:9">
      <c r="B76" s="699"/>
      <c r="C76" s="393" t="s">
        <v>37</v>
      </c>
      <c r="D76" s="394" t="s">
        <v>264</v>
      </c>
      <c r="E76" s="394" t="s">
        <v>264</v>
      </c>
      <c r="F76" s="394">
        <f>[1]SKN!C122</f>
        <v>131</v>
      </c>
      <c r="G76" s="395">
        <f>[1]SKN!D122/[1]SKN!C122%</f>
        <v>96.946564885496173</v>
      </c>
      <c r="H76" s="394">
        <f>[1]SLU!C122</f>
        <v>147</v>
      </c>
      <c r="I76" s="395">
        <f>[1]SLU!D122/[1]SLU!C122%</f>
        <v>93.197278911564624</v>
      </c>
    </row>
    <row r="77" spans="2:9">
      <c r="B77" s="699"/>
      <c r="C77" s="393" t="s">
        <v>38</v>
      </c>
      <c r="D77" s="394" t="s">
        <v>264</v>
      </c>
      <c r="E77" s="394" t="s">
        <v>264</v>
      </c>
      <c r="F77" s="394">
        <f>[1]SKN!C123</f>
        <v>177</v>
      </c>
      <c r="G77" s="395">
        <f>[1]SKN!D123/[1]SKN!C123%</f>
        <v>93.78531073446328</v>
      </c>
      <c r="H77" s="394">
        <f>[1]SLU!C123</f>
        <v>215</v>
      </c>
      <c r="I77" s="395">
        <f>[1]SLU!D123/[1]SLU!C123%</f>
        <v>92.093023255813961</v>
      </c>
    </row>
    <row r="78" spans="2:9">
      <c r="B78" s="699" t="s">
        <v>376</v>
      </c>
      <c r="C78" s="393" t="s">
        <v>36</v>
      </c>
      <c r="D78" s="394" t="s">
        <v>264</v>
      </c>
      <c r="E78" s="394" t="s">
        <v>264</v>
      </c>
      <c r="F78" s="394">
        <f>[1]SKN!C124</f>
        <v>15</v>
      </c>
      <c r="G78" s="395">
        <f>[1]SKN!D124/[1]SKN!C124%</f>
        <v>60</v>
      </c>
      <c r="H78" s="394">
        <f>[1]SLU!C124</f>
        <v>9</v>
      </c>
      <c r="I78" s="395">
        <f>[1]SLU!D124/[1]SLU!C124%</f>
        <v>88.888888888888886</v>
      </c>
    </row>
    <row r="79" spans="2:9">
      <c r="B79" s="699"/>
      <c r="C79" s="393" t="s">
        <v>37</v>
      </c>
      <c r="D79" s="394" t="s">
        <v>264</v>
      </c>
      <c r="E79" s="394" t="s">
        <v>264</v>
      </c>
      <c r="F79" s="394">
        <f>[1]SKN!C125</f>
        <v>24</v>
      </c>
      <c r="G79" s="395">
        <f>[1]SKN!D125/[1]SKN!C125%</f>
        <v>75</v>
      </c>
      <c r="H79" s="394">
        <f>[1]SLU!C125</f>
        <v>50</v>
      </c>
      <c r="I79" s="395">
        <f>[1]SLU!D125/[1]SLU!C125%</f>
        <v>82</v>
      </c>
    </row>
    <row r="80" spans="2:9">
      <c r="B80" s="699"/>
      <c r="C80" s="393" t="s">
        <v>38</v>
      </c>
      <c r="D80" s="394" t="s">
        <v>264</v>
      </c>
      <c r="E80" s="394" t="s">
        <v>264</v>
      </c>
      <c r="F80" s="394">
        <f>[1]SKN!C126</f>
        <v>39</v>
      </c>
      <c r="G80" s="395">
        <f>[1]SKN!D126/[1]SKN!C126%</f>
        <v>69.230769230769226</v>
      </c>
      <c r="H80" s="394">
        <f>[1]SLU!C126</f>
        <v>59</v>
      </c>
      <c r="I80" s="395">
        <f>[1]SLU!D126/[1]SLU!C126%</f>
        <v>83.050847457627128</v>
      </c>
    </row>
    <row r="81" spans="2:9" ht="15" customHeight="1">
      <c r="B81" s="699" t="s">
        <v>428</v>
      </c>
      <c r="C81" s="393" t="s">
        <v>36</v>
      </c>
      <c r="D81" s="394" t="s">
        <v>264</v>
      </c>
      <c r="E81" s="394" t="s">
        <v>264</v>
      </c>
      <c r="F81" s="394">
        <f>[1]SKN!C127</f>
        <v>84</v>
      </c>
      <c r="G81" s="395">
        <f>[1]SKN!D127/[1]SKN!C127%</f>
        <v>58.333333333333336</v>
      </c>
      <c r="H81" s="394">
        <f>[1]SLU!C127</f>
        <v>33</v>
      </c>
      <c r="I81" s="395">
        <f>[1]SLU!D127/[1]SLU!C127%</f>
        <v>90.909090909090907</v>
      </c>
    </row>
    <row r="82" spans="2:9">
      <c r="B82" s="699"/>
      <c r="C82" s="393" t="s">
        <v>37</v>
      </c>
      <c r="D82" s="394" t="s">
        <v>264</v>
      </c>
      <c r="E82" s="394" t="s">
        <v>264</v>
      </c>
      <c r="F82" s="394">
        <f>[1]SKN!C128</f>
        <v>147</v>
      </c>
      <c r="G82" s="395">
        <f>[1]SKN!D128/[1]SKN!C128%</f>
        <v>77.551020408163268</v>
      </c>
      <c r="H82" s="394">
        <f>[1]SLU!C128</f>
        <v>94</v>
      </c>
      <c r="I82" s="395">
        <f>[1]SLU!D128/[1]SLU!C128%</f>
        <v>89.361702127659584</v>
      </c>
    </row>
    <row r="83" spans="2:9">
      <c r="B83" s="699"/>
      <c r="C83" s="393" t="s">
        <v>38</v>
      </c>
      <c r="D83" s="394" t="s">
        <v>264</v>
      </c>
      <c r="E83" s="394" t="s">
        <v>264</v>
      </c>
      <c r="F83" s="394">
        <f>[1]SKN!C129</f>
        <v>231</v>
      </c>
      <c r="G83" s="395">
        <f>[1]SKN!D129/[1]SKN!C129%</f>
        <v>70.562770562770567</v>
      </c>
      <c r="H83" s="394">
        <f>[1]SLU!C129</f>
        <v>127</v>
      </c>
      <c r="I83" s="395">
        <f>[1]SLU!D129/[1]SLU!C129%</f>
        <v>89.763779527559052</v>
      </c>
    </row>
    <row r="84" spans="2:9" ht="15" customHeight="1">
      <c r="B84" s="699" t="s">
        <v>429</v>
      </c>
      <c r="C84" s="393" t="s">
        <v>36</v>
      </c>
      <c r="D84" s="394" t="s">
        <v>264</v>
      </c>
      <c r="E84" s="394" t="s">
        <v>264</v>
      </c>
      <c r="F84" s="394">
        <f>[1]SKN!C130</f>
        <v>15</v>
      </c>
      <c r="G84" s="395">
        <f>[1]SKN!D130/[1]SKN!C130%</f>
        <v>60</v>
      </c>
      <c r="H84" s="394">
        <f>[1]SLU!C130</f>
        <v>0</v>
      </c>
      <c r="I84" s="395" t="s">
        <v>58</v>
      </c>
    </row>
    <row r="85" spans="2:9">
      <c r="B85" s="699"/>
      <c r="C85" s="393" t="s">
        <v>37</v>
      </c>
      <c r="D85" s="394" t="s">
        <v>264</v>
      </c>
      <c r="E85" s="394" t="s">
        <v>264</v>
      </c>
      <c r="F85" s="394">
        <f>[1]SKN!C131</f>
        <v>5</v>
      </c>
      <c r="G85" s="395">
        <f>[1]SKN!D131/[1]SKN!C131%</f>
        <v>60</v>
      </c>
      <c r="H85" s="394">
        <f>[1]SLU!C131</f>
        <v>0</v>
      </c>
      <c r="I85" s="395" t="s">
        <v>58</v>
      </c>
    </row>
    <row r="86" spans="2:9">
      <c r="B86" s="699"/>
      <c r="C86" s="393" t="s">
        <v>38</v>
      </c>
      <c r="D86" s="394" t="s">
        <v>264</v>
      </c>
      <c r="E86" s="394" t="s">
        <v>264</v>
      </c>
      <c r="F86" s="394">
        <f>[1]SKN!C132</f>
        <v>20</v>
      </c>
      <c r="G86" s="395">
        <f>[1]SKN!D132/[1]SKN!C132%</f>
        <v>60</v>
      </c>
      <c r="H86" s="394">
        <f>[1]SLU!C132</f>
        <v>0</v>
      </c>
      <c r="I86" s="395" t="s">
        <v>58</v>
      </c>
    </row>
    <row r="87" spans="2:9">
      <c r="B87" s="699" t="s">
        <v>387</v>
      </c>
      <c r="C87" s="393" t="s">
        <v>36</v>
      </c>
      <c r="D87" s="394" t="s">
        <v>264</v>
      </c>
      <c r="E87" s="394" t="s">
        <v>264</v>
      </c>
      <c r="F87" s="394">
        <f>[1]SKN!C133</f>
        <v>10</v>
      </c>
      <c r="G87" s="395">
        <f>[1]SKN!D133/[1]SKN!C133%</f>
        <v>80</v>
      </c>
      <c r="H87" s="394">
        <f>[1]SLU!C133</f>
        <v>5</v>
      </c>
      <c r="I87" s="395">
        <f>[1]SLU!D133/[1]SLU!C133%</f>
        <v>100</v>
      </c>
    </row>
    <row r="88" spans="2:9">
      <c r="B88" s="699"/>
      <c r="C88" s="393" t="s">
        <v>37</v>
      </c>
      <c r="D88" s="394" t="s">
        <v>264</v>
      </c>
      <c r="E88" s="394" t="s">
        <v>264</v>
      </c>
      <c r="F88" s="394">
        <f>[1]SKN!C134</f>
        <v>21</v>
      </c>
      <c r="G88" s="395">
        <f>[1]SKN!D134/[1]SKN!C134%</f>
        <v>71.428571428571431</v>
      </c>
      <c r="H88" s="394">
        <f>[1]SLU!C134</f>
        <v>8</v>
      </c>
      <c r="I88" s="395">
        <f>[1]SLU!D134/[1]SLU!C134%</f>
        <v>100</v>
      </c>
    </row>
    <row r="89" spans="2:9">
      <c r="B89" s="699"/>
      <c r="C89" s="393" t="s">
        <v>38</v>
      </c>
      <c r="D89" s="394" t="s">
        <v>264</v>
      </c>
      <c r="E89" s="394" t="s">
        <v>264</v>
      </c>
      <c r="F89" s="394">
        <f>[1]SKN!C135</f>
        <v>31</v>
      </c>
      <c r="G89" s="395">
        <f>[1]SKN!D135/[1]SKN!C135%</f>
        <v>74.193548387096769</v>
      </c>
      <c r="H89" s="394">
        <f>[1]SLU!C135</f>
        <v>13</v>
      </c>
      <c r="I89" s="395">
        <f>[1]SLU!D135/[1]SLU!C135%</f>
        <v>100</v>
      </c>
    </row>
    <row r="90" spans="2:9" ht="15" customHeight="1">
      <c r="B90" s="699" t="s">
        <v>430</v>
      </c>
      <c r="C90" s="393" t="s">
        <v>36</v>
      </c>
      <c r="D90" s="394" t="s">
        <v>264</v>
      </c>
      <c r="E90" s="394" t="s">
        <v>264</v>
      </c>
      <c r="F90" s="394">
        <f>[1]SKN!C136</f>
        <v>0</v>
      </c>
      <c r="G90" s="395" t="s">
        <v>58</v>
      </c>
      <c r="H90" s="394">
        <f>[1]SLU!C136</f>
        <v>0</v>
      </c>
      <c r="I90" s="395" t="s">
        <v>58</v>
      </c>
    </row>
    <row r="91" spans="2:9">
      <c r="B91" s="699"/>
      <c r="C91" s="393" t="s">
        <v>37</v>
      </c>
      <c r="D91" s="394" t="s">
        <v>264</v>
      </c>
      <c r="E91" s="394" t="s">
        <v>264</v>
      </c>
      <c r="F91" s="394">
        <f>[1]SKN!C137</f>
        <v>0</v>
      </c>
      <c r="G91" s="395" t="s">
        <v>58</v>
      </c>
      <c r="H91" s="394">
        <f>[1]SLU!C137</f>
        <v>0</v>
      </c>
      <c r="I91" s="395" t="s">
        <v>58</v>
      </c>
    </row>
    <row r="92" spans="2:9">
      <c r="B92" s="699"/>
      <c r="C92" s="393" t="s">
        <v>38</v>
      </c>
      <c r="D92" s="394" t="s">
        <v>264</v>
      </c>
      <c r="E92" s="394" t="s">
        <v>264</v>
      </c>
      <c r="F92" s="394">
        <f>[1]SKN!C138</f>
        <v>0</v>
      </c>
      <c r="G92" s="395" t="s">
        <v>58</v>
      </c>
      <c r="H92" s="394">
        <f>[1]SLU!C138</f>
        <v>0</v>
      </c>
      <c r="I92" s="395" t="s">
        <v>58</v>
      </c>
    </row>
    <row r="93" spans="2:9" ht="15" customHeight="1">
      <c r="B93" s="699" t="s">
        <v>431</v>
      </c>
      <c r="C93" s="393" t="s">
        <v>36</v>
      </c>
      <c r="D93" s="394" t="s">
        <v>264</v>
      </c>
      <c r="E93" s="394" t="s">
        <v>264</v>
      </c>
      <c r="F93" s="394">
        <f>[1]SKN!C139</f>
        <v>16</v>
      </c>
      <c r="G93" s="395">
        <f>[1]SKN!D139/[1]SKN!C139%</f>
        <v>68.75</v>
      </c>
      <c r="H93" s="394">
        <f>[1]SLU!C139</f>
        <v>3</v>
      </c>
      <c r="I93" s="395">
        <f>[1]SLU!D139/[1]SLU!C139%</f>
        <v>33.333333333333336</v>
      </c>
    </row>
    <row r="94" spans="2:9">
      <c r="B94" s="699"/>
      <c r="C94" s="393" t="s">
        <v>37</v>
      </c>
      <c r="D94" s="394" t="s">
        <v>264</v>
      </c>
      <c r="E94" s="394" t="s">
        <v>264</v>
      </c>
      <c r="F94" s="394">
        <f>[1]SKN!C140</f>
        <v>26</v>
      </c>
      <c r="G94" s="395">
        <f>[1]SKN!D140/[1]SKN!C140%</f>
        <v>84.615384615384613</v>
      </c>
      <c r="H94" s="394">
        <f>[1]SLU!C140</f>
        <v>2</v>
      </c>
      <c r="I94" s="395">
        <f>[1]SLU!D140/[1]SLU!C140%</f>
        <v>50</v>
      </c>
    </row>
    <row r="95" spans="2:9">
      <c r="B95" s="699"/>
      <c r="C95" s="393" t="s">
        <v>38</v>
      </c>
      <c r="D95" s="394" t="s">
        <v>264</v>
      </c>
      <c r="E95" s="394" t="s">
        <v>264</v>
      </c>
      <c r="F95" s="394">
        <f>[1]SKN!C141</f>
        <v>42</v>
      </c>
      <c r="G95" s="395">
        <f>[1]SKN!D141/[1]SKN!C141%</f>
        <v>78.571428571428569</v>
      </c>
      <c r="H95" s="394">
        <f>[1]SLU!C141</f>
        <v>5</v>
      </c>
      <c r="I95" s="395">
        <f>[1]SLU!D141/[1]SLU!C141%</f>
        <v>40</v>
      </c>
    </row>
    <row r="96" spans="2:9" ht="15" customHeight="1">
      <c r="B96" s="699" t="s">
        <v>400</v>
      </c>
      <c r="C96" s="393" t="s">
        <v>36</v>
      </c>
      <c r="D96" s="394" t="s">
        <v>264</v>
      </c>
      <c r="E96" s="394" t="s">
        <v>264</v>
      </c>
      <c r="F96" s="394">
        <f>[1]SKN!C142</f>
        <v>0</v>
      </c>
      <c r="G96" s="395" t="s">
        <v>58</v>
      </c>
      <c r="H96" s="394">
        <f>[1]SLU!C142</f>
        <v>0</v>
      </c>
      <c r="I96" s="395" t="s">
        <v>58</v>
      </c>
    </row>
    <row r="97" spans="2:9">
      <c r="B97" s="699"/>
      <c r="C97" s="393" t="s">
        <v>37</v>
      </c>
      <c r="D97" s="394" t="s">
        <v>264</v>
      </c>
      <c r="E97" s="394" t="s">
        <v>264</v>
      </c>
      <c r="F97" s="394">
        <f>[1]SKN!C143</f>
        <v>0</v>
      </c>
      <c r="G97" s="395" t="s">
        <v>58</v>
      </c>
      <c r="H97" s="394">
        <f>[1]SLU!C143</f>
        <v>0</v>
      </c>
      <c r="I97" s="395" t="s">
        <v>58</v>
      </c>
    </row>
    <row r="98" spans="2:9">
      <c r="B98" s="699"/>
      <c r="C98" s="393" t="s">
        <v>38</v>
      </c>
      <c r="D98" s="394" t="s">
        <v>264</v>
      </c>
      <c r="E98" s="394" t="s">
        <v>264</v>
      </c>
      <c r="F98" s="394">
        <f>[1]SKN!C144</f>
        <v>0</v>
      </c>
      <c r="G98" s="395" t="s">
        <v>58</v>
      </c>
      <c r="H98" s="394">
        <f>[1]SLU!C144</f>
        <v>0</v>
      </c>
      <c r="I98" s="395" t="s">
        <v>58</v>
      </c>
    </row>
    <row r="99" spans="2:9">
      <c r="B99" s="699" t="s">
        <v>360</v>
      </c>
      <c r="C99" s="393" t="s">
        <v>36</v>
      </c>
      <c r="D99" s="394" t="s">
        <v>264</v>
      </c>
      <c r="E99" s="394" t="s">
        <v>264</v>
      </c>
      <c r="F99" s="394">
        <f>[1]SKN!C145</f>
        <v>1</v>
      </c>
      <c r="G99" s="395">
        <f>[1]SKN!D145/[1]SKN!C145%</f>
        <v>100</v>
      </c>
      <c r="H99" s="394">
        <f>[1]SLU!C145</f>
        <v>3</v>
      </c>
      <c r="I99" s="395">
        <f>[1]SLU!D145/[1]SLU!C145%</f>
        <v>100</v>
      </c>
    </row>
    <row r="100" spans="2:9">
      <c r="B100" s="699"/>
      <c r="C100" s="393" t="s">
        <v>37</v>
      </c>
      <c r="D100" s="394" t="s">
        <v>264</v>
      </c>
      <c r="E100" s="394" t="s">
        <v>264</v>
      </c>
      <c r="F100" s="394">
        <f>[1]SKN!C146</f>
        <v>2</v>
      </c>
      <c r="G100" s="395">
        <f>[1]SKN!D146/[1]SKN!C146%</f>
        <v>100</v>
      </c>
      <c r="H100" s="394">
        <f>[1]SLU!C146</f>
        <v>8</v>
      </c>
      <c r="I100" s="395">
        <f>[1]SLU!D146/[1]SLU!C146%</f>
        <v>75</v>
      </c>
    </row>
    <row r="101" spans="2:9">
      <c r="B101" s="699"/>
      <c r="C101" s="393" t="s">
        <v>38</v>
      </c>
      <c r="D101" s="394" t="s">
        <v>264</v>
      </c>
      <c r="E101" s="394" t="s">
        <v>264</v>
      </c>
      <c r="F101" s="394">
        <f>[1]SKN!C147</f>
        <v>3</v>
      </c>
      <c r="G101" s="395">
        <f>[1]SKN!D147/[1]SKN!C147%</f>
        <v>100</v>
      </c>
      <c r="H101" s="394">
        <f>[1]SLU!C147</f>
        <v>11</v>
      </c>
      <c r="I101" s="395">
        <f>[1]SLU!D147/[1]SLU!C147%</f>
        <v>81.818181818181813</v>
      </c>
    </row>
    <row r="102" spans="2:9">
      <c r="B102" s="699" t="s">
        <v>382</v>
      </c>
      <c r="C102" s="393" t="s">
        <v>36</v>
      </c>
      <c r="D102" s="394" t="s">
        <v>264</v>
      </c>
      <c r="E102" s="394" t="s">
        <v>264</v>
      </c>
      <c r="F102" s="394">
        <f>[1]SKN!C148</f>
        <v>4</v>
      </c>
      <c r="G102" s="395">
        <f>[1]SKN!D148/[1]SKN!C148%</f>
        <v>100</v>
      </c>
      <c r="H102" s="394">
        <f>[1]SLU!C148</f>
        <v>5</v>
      </c>
      <c r="I102" s="395">
        <f>[1]SLU!D148/[1]SLU!C148%</f>
        <v>0</v>
      </c>
    </row>
    <row r="103" spans="2:9">
      <c r="B103" s="699"/>
      <c r="C103" s="393" t="s">
        <v>37</v>
      </c>
      <c r="D103" s="394" t="s">
        <v>264</v>
      </c>
      <c r="E103" s="394" t="s">
        <v>264</v>
      </c>
      <c r="F103" s="394">
        <f>[1]SKN!C149</f>
        <v>3</v>
      </c>
      <c r="G103" s="395">
        <f>[1]SKN!D149/[1]SKN!C149%</f>
        <v>66.666666666666671</v>
      </c>
      <c r="H103" s="394">
        <f>[1]SLU!C149</f>
        <v>2</v>
      </c>
      <c r="I103" s="395">
        <f>[1]SLU!D149/[1]SLU!C149%</f>
        <v>0</v>
      </c>
    </row>
    <row r="104" spans="2:9">
      <c r="B104" s="699"/>
      <c r="C104" s="393" t="s">
        <v>38</v>
      </c>
      <c r="D104" s="394" t="s">
        <v>264</v>
      </c>
      <c r="E104" s="394" t="s">
        <v>264</v>
      </c>
      <c r="F104" s="394">
        <f>[1]SKN!C150</f>
        <v>7</v>
      </c>
      <c r="G104" s="395">
        <f>[1]SKN!D150/[1]SKN!C150%</f>
        <v>85.714285714285708</v>
      </c>
      <c r="H104" s="394">
        <f>[1]SLU!C150</f>
        <v>7</v>
      </c>
      <c r="I104" s="395">
        <f>[1]SLU!D150/[1]SLU!C150%</f>
        <v>0</v>
      </c>
    </row>
    <row r="105" spans="2:9" ht="29.25" customHeight="1">
      <c r="B105" s="699" t="s">
        <v>432</v>
      </c>
      <c r="C105" s="393" t="s">
        <v>36</v>
      </c>
      <c r="D105" s="394" t="s">
        <v>264</v>
      </c>
      <c r="E105" s="394" t="s">
        <v>264</v>
      </c>
      <c r="F105" s="394">
        <f>[1]SKN!C151</f>
        <v>3</v>
      </c>
      <c r="G105" s="395">
        <f>[1]SKN!D151/[1]SKN!C151%</f>
        <v>66.666666666666671</v>
      </c>
      <c r="H105" s="394">
        <f>[1]SLU!C151</f>
        <v>0</v>
      </c>
      <c r="I105" s="395" t="s">
        <v>58</v>
      </c>
    </row>
    <row r="106" spans="2:9">
      <c r="B106" s="699"/>
      <c r="C106" s="393" t="s">
        <v>37</v>
      </c>
      <c r="D106" s="394" t="s">
        <v>264</v>
      </c>
      <c r="E106" s="394" t="s">
        <v>264</v>
      </c>
      <c r="F106" s="394">
        <f>[1]SKN!C152</f>
        <v>1</v>
      </c>
      <c r="G106" s="395">
        <f>[1]SKN!D152/[1]SKN!C152%</f>
        <v>100</v>
      </c>
      <c r="H106" s="394">
        <f>[1]SLU!C152</f>
        <v>0</v>
      </c>
      <c r="I106" s="395" t="s">
        <v>58</v>
      </c>
    </row>
    <row r="107" spans="2:9">
      <c r="B107" s="699"/>
      <c r="C107" s="393" t="s">
        <v>38</v>
      </c>
      <c r="D107" s="394" t="s">
        <v>264</v>
      </c>
      <c r="E107" s="394" t="s">
        <v>264</v>
      </c>
      <c r="F107" s="394">
        <f>[1]SKN!C153</f>
        <v>4</v>
      </c>
      <c r="G107" s="395">
        <f>[1]SKN!D153/[1]SKN!C153%</f>
        <v>75</v>
      </c>
      <c r="H107" s="394">
        <f>[1]SLU!C153</f>
        <v>0</v>
      </c>
      <c r="I107" s="395" t="s">
        <v>58</v>
      </c>
    </row>
    <row r="108" spans="2:9">
      <c r="B108" s="699" t="s">
        <v>433</v>
      </c>
      <c r="C108" s="393" t="s">
        <v>36</v>
      </c>
      <c r="D108" s="394" t="s">
        <v>264</v>
      </c>
      <c r="E108" s="394" t="s">
        <v>264</v>
      </c>
      <c r="F108" s="394">
        <f>[1]SKN!C154</f>
        <v>4</v>
      </c>
      <c r="G108" s="395">
        <f>[1]SKN!D154/[1]SKN!C154%</f>
        <v>75</v>
      </c>
      <c r="H108" s="394">
        <f>[1]SLU!C154</f>
        <v>2</v>
      </c>
      <c r="I108" s="395">
        <f>[1]SLU!D154/[1]SLU!C154%</f>
        <v>100</v>
      </c>
    </row>
    <row r="109" spans="2:9">
      <c r="B109" s="699"/>
      <c r="C109" s="393" t="s">
        <v>37</v>
      </c>
      <c r="D109" s="394" t="s">
        <v>264</v>
      </c>
      <c r="E109" s="394" t="s">
        <v>264</v>
      </c>
      <c r="F109" s="394">
        <f>[1]SKN!C155</f>
        <v>13</v>
      </c>
      <c r="G109" s="395">
        <f>[1]SKN!D155/[1]SKN!C155%</f>
        <v>69.230769230769226</v>
      </c>
      <c r="H109" s="394">
        <f>[1]SLU!C155</f>
        <v>18</v>
      </c>
      <c r="I109" s="395">
        <f>[1]SLU!D155/[1]SLU!C155%</f>
        <v>77.777777777777786</v>
      </c>
    </row>
    <row r="110" spans="2:9">
      <c r="B110" s="699"/>
      <c r="C110" s="393" t="s">
        <v>38</v>
      </c>
      <c r="D110" s="394" t="s">
        <v>264</v>
      </c>
      <c r="E110" s="394" t="s">
        <v>264</v>
      </c>
      <c r="F110" s="394">
        <f>[1]SKN!C156</f>
        <v>17</v>
      </c>
      <c r="G110" s="395">
        <f>[1]SKN!D156/[1]SKN!C156%</f>
        <v>70.588235294117638</v>
      </c>
      <c r="H110" s="394">
        <f>[1]SLU!C156</f>
        <v>20</v>
      </c>
      <c r="I110" s="395">
        <f>[1]SLU!D156/[1]SLU!C156%</f>
        <v>80</v>
      </c>
    </row>
    <row r="111" spans="2:9" ht="15" customHeight="1">
      <c r="B111" s="699" t="s">
        <v>389</v>
      </c>
      <c r="C111" s="393" t="s">
        <v>36</v>
      </c>
      <c r="D111" s="394" t="s">
        <v>264</v>
      </c>
      <c r="E111" s="394" t="s">
        <v>264</v>
      </c>
      <c r="F111" s="394">
        <f>[1]SKN!C157</f>
        <v>27</v>
      </c>
      <c r="G111" s="395">
        <f>[1]SKN!D157/[1]SKN!C157%</f>
        <v>85.185185185185176</v>
      </c>
      <c r="H111" s="394">
        <f>[1]SLU!C157</f>
        <v>5</v>
      </c>
      <c r="I111" s="395">
        <f>[1]SLU!D157/[1]SLU!C157%</f>
        <v>80</v>
      </c>
    </row>
    <row r="112" spans="2:9">
      <c r="B112" s="699"/>
      <c r="C112" s="393" t="s">
        <v>37</v>
      </c>
      <c r="D112" s="394" t="s">
        <v>264</v>
      </c>
      <c r="E112" s="394" t="s">
        <v>264</v>
      </c>
      <c r="F112" s="394">
        <f>[1]SKN!C158</f>
        <v>15</v>
      </c>
      <c r="G112" s="395">
        <f>[1]SKN!D158/[1]SKN!C158%</f>
        <v>73.333333333333343</v>
      </c>
      <c r="H112" s="394">
        <f>[1]SLU!C158</f>
        <v>1</v>
      </c>
      <c r="I112" s="395">
        <f>[1]SLU!D158/[1]SLU!C158%</f>
        <v>100</v>
      </c>
    </row>
    <row r="113" spans="2:9">
      <c r="B113" s="699"/>
      <c r="C113" s="393" t="s">
        <v>38</v>
      </c>
      <c r="D113" s="394" t="s">
        <v>264</v>
      </c>
      <c r="E113" s="394" t="s">
        <v>264</v>
      </c>
      <c r="F113" s="394">
        <f>[1]SKN!C159</f>
        <v>42</v>
      </c>
      <c r="G113" s="395">
        <f>[1]SKN!D159/[1]SKN!C159%</f>
        <v>80.952380952380949</v>
      </c>
      <c r="H113" s="394">
        <f>[1]SLU!C159</f>
        <v>6</v>
      </c>
      <c r="I113" s="395">
        <f>[1]SLU!D159/[1]SLU!C159%</f>
        <v>83.333333333333343</v>
      </c>
    </row>
    <row r="114" spans="2:9">
      <c r="B114" s="699" t="s">
        <v>434</v>
      </c>
      <c r="C114" s="393" t="s">
        <v>36</v>
      </c>
      <c r="D114" s="394" t="s">
        <v>264</v>
      </c>
      <c r="E114" s="394" t="s">
        <v>264</v>
      </c>
      <c r="F114" s="394">
        <f>[1]SKN!C160</f>
        <v>9</v>
      </c>
      <c r="G114" s="395">
        <f>[1]SKN!D160/[1]SKN!C160%</f>
        <v>88.888888888888886</v>
      </c>
      <c r="H114" s="394">
        <f>[1]SLU!C160</f>
        <v>5</v>
      </c>
      <c r="I114" s="395">
        <f>[1]SLU!D160/[1]SLU!C160%</f>
        <v>80</v>
      </c>
    </row>
    <row r="115" spans="2:9">
      <c r="B115" s="699"/>
      <c r="C115" s="393" t="s">
        <v>37</v>
      </c>
      <c r="D115" s="394" t="s">
        <v>264</v>
      </c>
      <c r="E115" s="394" t="s">
        <v>264</v>
      </c>
      <c r="F115" s="394">
        <f>[1]SKN!C161</f>
        <v>41</v>
      </c>
      <c r="G115" s="395">
        <f>[1]SKN!D161/[1]SKN!C161%</f>
        <v>92.682926829268297</v>
      </c>
      <c r="H115" s="394">
        <f>[1]SLU!C161</f>
        <v>23</v>
      </c>
      <c r="I115" s="395">
        <f>[1]SLU!D161/[1]SLU!C161%</f>
        <v>69.565217391304344</v>
      </c>
    </row>
    <row r="116" spans="2:9">
      <c r="B116" s="699"/>
      <c r="C116" s="393" t="s">
        <v>38</v>
      </c>
      <c r="D116" s="394" t="s">
        <v>264</v>
      </c>
      <c r="E116" s="394" t="s">
        <v>264</v>
      </c>
      <c r="F116" s="394">
        <f>[1]SKN!C162</f>
        <v>50</v>
      </c>
      <c r="G116" s="395">
        <f>[1]SKN!D162/[1]SKN!C162%</f>
        <v>92</v>
      </c>
      <c r="H116" s="394">
        <f>[1]SLU!C162</f>
        <v>28</v>
      </c>
      <c r="I116" s="395">
        <f>[1]SLU!D162/[1]SLU!C162%</f>
        <v>71.428571428571416</v>
      </c>
    </row>
    <row r="117" spans="2:9" ht="15.9">
      <c r="B117" s="442"/>
    </row>
    <row r="118" spans="2:9">
      <c r="B118" s="688" t="s">
        <v>437</v>
      </c>
      <c r="C118" s="688"/>
      <c r="D118" s="688"/>
      <c r="E118" s="688"/>
      <c r="F118" s="688"/>
      <c r="G118" s="688"/>
      <c r="H118" s="688"/>
      <c r="I118" s="688"/>
    </row>
    <row r="119" spans="2:9">
      <c r="B119" s="686" t="s">
        <v>436</v>
      </c>
      <c r="C119" s="686" t="s">
        <v>111</v>
      </c>
      <c r="D119" s="686" t="s">
        <v>12</v>
      </c>
      <c r="E119" s="686"/>
      <c r="F119" s="686" t="s">
        <v>25</v>
      </c>
      <c r="G119" s="686"/>
      <c r="H119" s="686" t="s">
        <v>13</v>
      </c>
      <c r="I119" s="686"/>
    </row>
    <row r="120" spans="2:9" ht="29.15">
      <c r="B120" s="686"/>
      <c r="C120" s="686"/>
      <c r="D120" s="416" t="s">
        <v>350</v>
      </c>
      <c r="E120" s="409" t="s">
        <v>438</v>
      </c>
      <c r="F120" s="416" t="s">
        <v>350</v>
      </c>
      <c r="G120" s="409" t="s">
        <v>438</v>
      </c>
      <c r="H120" s="403" t="s">
        <v>350</v>
      </c>
      <c r="I120" s="411" t="s">
        <v>438</v>
      </c>
    </row>
    <row r="121" spans="2:9">
      <c r="B121" s="699" t="s">
        <v>424</v>
      </c>
      <c r="C121" s="393" t="s">
        <v>36</v>
      </c>
      <c r="D121" s="394">
        <f>[1]SVG!C109</f>
        <v>27</v>
      </c>
      <c r="E121" s="395">
        <f>[1]SVG!D109/[1]SVG!C109%</f>
        <v>81.481481481481481</v>
      </c>
      <c r="F121" s="394" t="s">
        <v>264</v>
      </c>
      <c r="G121" s="395" t="s">
        <v>264</v>
      </c>
      <c r="H121" s="405">
        <f>F5+H5+F63+H63+D121</f>
        <v>64</v>
      </c>
      <c r="I121" s="406">
        <f>([1]DOM!D109+[1]GRD!D109+[1]MON!D109+[1]SKN!D109+[1]SLU!D109+[1]SVG!D109)/H121%</f>
        <v>70.3125</v>
      </c>
    </row>
    <row r="122" spans="2:9">
      <c r="B122" s="699"/>
      <c r="C122" s="393" t="s">
        <v>37</v>
      </c>
      <c r="D122" s="394">
        <f>[1]SVG!C110</f>
        <v>30</v>
      </c>
      <c r="E122" s="395">
        <f>[1]SVG!D110/[1]SVG!C110%</f>
        <v>96.666666666666671</v>
      </c>
      <c r="F122" s="394" t="s">
        <v>264</v>
      </c>
      <c r="G122" s="395" t="s">
        <v>264</v>
      </c>
      <c r="H122" s="405">
        <f t="shared" ref="H122:H174" si="0">F6+H6+F64+H64+D122</f>
        <v>82</v>
      </c>
      <c r="I122" s="406">
        <f>([1]DOM!D110+[1]GRD!D110+[1]MON!D110+[1]SKN!D110+[1]SLU!D110+[1]SVG!D110)/H122%</f>
        <v>76.829268292682926</v>
      </c>
    </row>
    <row r="123" spans="2:9">
      <c r="B123" s="699"/>
      <c r="C123" s="393" t="s">
        <v>38</v>
      </c>
      <c r="D123" s="394">
        <f>[1]SVG!C111</f>
        <v>57</v>
      </c>
      <c r="E123" s="395">
        <f>[1]SVG!D111/[1]SVG!C111%</f>
        <v>89.473684210526329</v>
      </c>
      <c r="F123" s="394" t="s">
        <v>264</v>
      </c>
      <c r="G123" s="395" t="s">
        <v>264</v>
      </c>
      <c r="H123" s="405">
        <f t="shared" si="0"/>
        <v>146</v>
      </c>
      <c r="I123" s="406">
        <f>([1]DOM!D111+[1]GRD!D111+[1]MON!D111+[1]SKN!D111+[1]SLU!D111+[1]SVG!D111)/H123%</f>
        <v>73.972602739726028</v>
      </c>
    </row>
    <row r="124" spans="2:9" ht="15" customHeight="1">
      <c r="B124" s="699" t="s">
        <v>425</v>
      </c>
      <c r="C124" s="393" t="s">
        <v>36</v>
      </c>
      <c r="D124" s="394">
        <f>[1]SVG!C112</f>
        <v>1</v>
      </c>
      <c r="E124" s="395">
        <f>[1]SVG!D112/[1]SVG!C112%</f>
        <v>100</v>
      </c>
      <c r="F124" s="394" t="s">
        <v>264</v>
      </c>
      <c r="G124" s="395" t="s">
        <v>264</v>
      </c>
      <c r="H124" s="405">
        <f t="shared" si="0"/>
        <v>33</v>
      </c>
      <c r="I124" s="406">
        <f>([1]DOM!D112+[1]GRD!D112+[1]MON!D112+[1]SKN!D112+[1]SLU!D112+[1]SVG!D112)/H124%</f>
        <v>66.666666666666657</v>
      </c>
    </row>
    <row r="125" spans="2:9">
      <c r="B125" s="699"/>
      <c r="C125" s="393" t="s">
        <v>37</v>
      </c>
      <c r="D125" s="394">
        <f>[1]SVG!C113</f>
        <v>1</v>
      </c>
      <c r="E125" s="395">
        <f>[1]SVG!D113/[1]SVG!C113%</f>
        <v>100</v>
      </c>
      <c r="F125" s="394" t="s">
        <v>264</v>
      </c>
      <c r="G125" s="395" t="s">
        <v>264</v>
      </c>
      <c r="H125" s="405">
        <f t="shared" si="0"/>
        <v>63</v>
      </c>
      <c r="I125" s="406">
        <f>([1]DOM!D113+[1]GRD!D113+[1]MON!D113+[1]SKN!D113+[1]SLU!D113+[1]SVG!D113)/H125%</f>
        <v>61.904761904761905</v>
      </c>
    </row>
    <row r="126" spans="2:9">
      <c r="B126" s="699"/>
      <c r="C126" s="393" t="s">
        <v>38</v>
      </c>
      <c r="D126" s="394">
        <f>[1]SVG!C114</f>
        <v>2</v>
      </c>
      <c r="E126" s="395">
        <f>[1]SVG!D114/[1]SVG!C114%</f>
        <v>100</v>
      </c>
      <c r="F126" s="394" t="s">
        <v>264</v>
      </c>
      <c r="G126" s="395" t="s">
        <v>264</v>
      </c>
      <c r="H126" s="405">
        <f t="shared" si="0"/>
        <v>96</v>
      </c>
      <c r="I126" s="406">
        <f>([1]DOM!D114+[1]GRD!D114+[1]MON!D114+[1]SKN!D114+[1]SLU!D114+[1]SVG!D114)/H126%</f>
        <v>63.541666666666671</v>
      </c>
    </row>
    <row r="127" spans="2:9">
      <c r="B127" s="699" t="s">
        <v>426</v>
      </c>
      <c r="C127" s="393" t="s">
        <v>36</v>
      </c>
      <c r="D127" s="394">
        <f>[1]SVG!C115</f>
        <v>0</v>
      </c>
      <c r="E127" s="395" t="s">
        <v>58</v>
      </c>
      <c r="F127" s="394" t="s">
        <v>264</v>
      </c>
      <c r="G127" s="395" t="s">
        <v>264</v>
      </c>
      <c r="H127" s="405">
        <f t="shared" si="0"/>
        <v>11</v>
      </c>
      <c r="I127" s="406">
        <f>([1]DOM!D115+[1]GRD!D115+[1]MON!D115+[1]SKN!D115+[1]SLU!D115+[1]SVG!D115)/H127%</f>
        <v>63.636363636363633</v>
      </c>
    </row>
    <row r="128" spans="2:9">
      <c r="B128" s="699"/>
      <c r="C128" s="393" t="s">
        <v>37</v>
      </c>
      <c r="D128" s="394">
        <f>[1]SVG!C116</f>
        <v>0</v>
      </c>
      <c r="E128" s="395" t="s">
        <v>58</v>
      </c>
      <c r="F128" s="394" t="s">
        <v>264</v>
      </c>
      <c r="G128" s="395" t="s">
        <v>264</v>
      </c>
      <c r="H128" s="405">
        <f t="shared" si="0"/>
        <v>13</v>
      </c>
      <c r="I128" s="406">
        <f>([1]DOM!D116+[1]GRD!D116+[1]MON!D116+[1]SKN!D116+[1]SLU!D116+[1]SVG!D116)/H128%</f>
        <v>69.230769230769226</v>
      </c>
    </row>
    <row r="129" spans="2:9">
      <c r="B129" s="699"/>
      <c r="C129" s="393" t="s">
        <v>38</v>
      </c>
      <c r="D129" s="394">
        <f>[1]SVG!C117</f>
        <v>0</v>
      </c>
      <c r="E129" s="395" t="s">
        <v>58</v>
      </c>
      <c r="F129" s="394" t="s">
        <v>264</v>
      </c>
      <c r="G129" s="395" t="s">
        <v>264</v>
      </c>
      <c r="H129" s="405">
        <f t="shared" si="0"/>
        <v>24</v>
      </c>
      <c r="I129" s="406">
        <f>([1]DOM!D117+[1]GRD!D117+[1]MON!D117+[1]SKN!D117+[1]SLU!D117+[1]SVG!D117)/H129%</f>
        <v>66.666666666666671</v>
      </c>
    </row>
    <row r="130" spans="2:9">
      <c r="B130" s="699" t="s">
        <v>375</v>
      </c>
      <c r="C130" s="393" t="s">
        <v>36</v>
      </c>
      <c r="D130" s="394">
        <f>[1]SVG!C118</f>
        <v>18</v>
      </c>
      <c r="E130" s="395">
        <f>[1]SVG!D118/[1]SVG!C118%</f>
        <v>100</v>
      </c>
      <c r="F130" s="394" t="s">
        <v>264</v>
      </c>
      <c r="G130" s="395" t="s">
        <v>264</v>
      </c>
      <c r="H130" s="405">
        <f t="shared" si="0"/>
        <v>110</v>
      </c>
      <c r="I130" s="406">
        <f>([1]DOM!D118+[1]GRD!D118+[1]MON!D118+[1]SKN!D118+[1]SLU!D118+[1]SVG!D118)/H130%</f>
        <v>84.545454545454533</v>
      </c>
    </row>
    <row r="131" spans="2:9">
      <c r="B131" s="699"/>
      <c r="C131" s="393" t="s">
        <v>37</v>
      </c>
      <c r="D131" s="394">
        <f>[1]SVG!C119</f>
        <v>59</v>
      </c>
      <c r="E131" s="395">
        <f>[1]SVG!D119/[1]SVG!C119%</f>
        <v>96.610169491525426</v>
      </c>
      <c r="F131" s="394" t="s">
        <v>264</v>
      </c>
      <c r="G131" s="395" t="s">
        <v>264</v>
      </c>
      <c r="H131" s="405">
        <f t="shared" si="0"/>
        <v>152</v>
      </c>
      <c r="I131" s="406">
        <f>([1]DOM!D119+[1]GRD!D119+[1]MON!D119+[1]SKN!D119+[1]SLU!D119+[1]SVG!D119)/H131%</f>
        <v>90.131578947368425</v>
      </c>
    </row>
    <row r="132" spans="2:9">
      <c r="B132" s="699"/>
      <c r="C132" s="393" t="s">
        <v>38</v>
      </c>
      <c r="D132" s="394">
        <f>[1]SVG!C120</f>
        <v>77</v>
      </c>
      <c r="E132" s="395">
        <f>[1]SVG!D120/[1]SVG!C120%</f>
        <v>97.402597402597394</v>
      </c>
      <c r="F132" s="394" t="s">
        <v>264</v>
      </c>
      <c r="G132" s="395" t="s">
        <v>264</v>
      </c>
      <c r="H132" s="405">
        <f t="shared" si="0"/>
        <v>262</v>
      </c>
      <c r="I132" s="406">
        <f>([1]DOM!D120+[1]GRD!D120+[1]MON!D120+[1]SKN!D120+[1]SLU!D120+[1]SVG!D120)/H132%</f>
        <v>87.786259541984734</v>
      </c>
    </row>
    <row r="133" spans="2:9" ht="15" customHeight="1">
      <c r="B133" s="699" t="s">
        <v>427</v>
      </c>
      <c r="C133" s="393" t="s">
        <v>36</v>
      </c>
      <c r="D133" s="394">
        <f>[1]SVG!C121</f>
        <v>2</v>
      </c>
      <c r="E133" s="395">
        <f>[1]SVG!D121/[1]SVG!C121%</f>
        <v>50</v>
      </c>
      <c r="F133" s="394" t="s">
        <v>264</v>
      </c>
      <c r="G133" s="395" t="s">
        <v>264</v>
      </c>
      <c r="H133" s="405">
        <f t="shared" si="0"/>
        <v>155</v>
      </c>
      <c r="I133" s="406">
        <f>([1]DOM!D121+[1]GRD!D121+[1]MON!D121+[1]SKN!D121+[1]SLU!D121+[1]SVG!D121)/H133%</f>
        <v>87.741935483870961</v>
      </c>
    </row>
    <row r="134" spans="2:9">
      <c r="B134" s="699"/>
      <c r="C134" s="393" t="s">
        <v>37</v>
      </c>
      <c r="D134" s="394">
        <f>[1]SVG!C122</f>
        <v>12</v>
      </c>
      <c r="E134" s="395">
        <f>[1]SVG!D122/[1]SVG!C122%</f>
        <v>91.666666666666671</v>
      </c>
      <c r="F134" s="394" t="s">
        <v>264</v>
      </c>
      <c r="G134" s="395" t="s">
        <v>264</v>
      </c>
      <c r="H134" s="405">
        <f t="shared" si="0"/>
        <v>338</v>
      </c>
      <c r="I134" s="406">
        <f>([1]DOM!D122+[1]GRD!D122+[1]MON!D122+[1]SKN!D122+[1]SLU!D122+[1]SVG!D122)/H134%</f>
        <v>92.011834319526628</v>
      </c>
    </row>
    <row r="135" spans="2:9">
      <c r="B135" s="699"/>
      <c r="C135" s="393" t="s">
        <v>38</v>
      </c>
      <c r="D135" s="394">
        <f>[1]SVG!C123</f>
        <v>14</v>
      </c>
      <c r="E135" s="395">
        <f>[1]SVG!D123/[1]SVG!C123%</f>
        <v>85.714285714285708</v>
      </c>
      <c r="F135" s="394" t="s">
        <v>264</v>
      </c>
      <c r="G135" s="395" t="s">
        <v>264</v>
      </c>
      <c r="H135" s="405">
        <f t="shared" si="0"/>
        <v>493</v>
      </c>
      <c r="I135" s="406">
        <f>([1]DOM!D123+[1]GRD!D123+[1]MON!D123+[1]SKN!D123+[1]SLU!D123+[1]SVG!D123)/H135%</f>
        <v>90.669371196754568</v>
      </c>
    </row>
    <row r="136" spans="2:9">
      <c r="B136" s="699" t="s">
        <v>376</v>
      </c>
      <c r="C136" s="393" t="s">
        <v>36</v>
      </c>
      <c r="D136" s="394">
        <f>[1]SVG!C124</f>
        <v>18</v>
      </c>
      <c r="E136" s="395">
        <f>[1]SVG!D124/[1]SVG!C124%</f>
        <v>100</v>
      </c>
      <c r="F136" s="394" t="s">
        <v>264</v>
      </c>
      <c r="G136" s="395" t="s">
        <v>264</v>
      </c>
      <c r="H136" s="405">
        <f t="shared" si="0"/>
        <v>102</v>
      </c>
      <c r="I136" s="406">
        <f>([1]DOM!D124+[1]GRD!D124+[1]MON!D124+[1]SKN!D124+[1]SLU!D124+[1]SVG!D124)/H136%</f>
        <v>71.568627450980387</v>
      </c>
    </row>
    <row r="137" spans="2:9">
      <c r="B137" s="699"/>
      <c r="C137" s="393" t="s">
        <v>37</v>
      </c>
      <c r="D137" s="394">
        <f>[1]SVG!C125</f>
        <v>50</v>
      </c>
      <c r="E137" s="395">
        <f>[1]SVG!D125/[1]SVG!C125%</f>
        <v>94</v>
      </c>
      <c r="F137" s="394" t="s">
        <v>264</v>
      </c>
      <c r="G137" s="395" t="s">
        <v>264</v>
      </c>
      <c r="H137" s="405">
        <f t="shared" si="0"/>
        <v>145</v>
      </c>
      <c r="I137" s="406">
        <f>([1]DOM!D125+[1]GRD!D125+[1]MON!D125+[1]SKN!D125+[1]SLU!D125+[1]SVG!D125)/H137%</f>
        <v>82.758620689655174</v>
      </c>
    </row>
    <row r="138" spans="2:9">
      <c r="B138" s="699"/>
      <c r="C138" s="393" t="s">
        <v>38</v>
      </c>
      <c r="D138" s="394">
        <f>[1]SVG!C126</f>
        <v>68</v>
      </c>
      <c r="E138" s="395">
        <f>[1]SVG!D126/[1]SVG!C126%</f>
        <v>95.588235294117638</v>
      </c>
      <c r="F138" s="394" t="s">
        <v>264</v>
      </c>
      <c r="G138" s="395" t="s">
        <v>264</v>
      </c>
      <c r="H138" s="405">
        <f t="shared" si="0"/>
        <v>247</v>
      </c>
      <c r="I138" s="406">
        <f>([1]DOM!D126+[1]GRD!D126+[1]MON!D126+[1]SKN!D126+[1]SLU!D126+[1]SVG!D126)/H138%</f>
        <v>78.137651821862349</v>
      </c>
    </row>
    <row r="139" spans="2:9" ht="15" customHeight="1">
      <c r="B139" s="699" t="s">
        <v>428</v>
      </c>
      <c r="C139" s="393" t="s">
        <v>36</v>
      </c>
      <c r="D139" s="394">
        <f>[1]SVG!C127</f>
        <v>118</v>
      </c>
      <c r="E139" s="395">
        <f>[1]SVG!D127/[1]SVG!C127%</f>
        <v>95.762711864406782</v>
      </c>
      <c r="F139" s="394" t="s">
        <v>264</v>
      </c>
      <c r="G139" s="395" t="s">
        <v>264</v>
      </c>
      <c r="H139" s="405">
        <f t="shared" si="0"/>
        <v>354</v>
      </c>
      <c r="I139" s="406">
        <f>([1]DOM!D127+[1]GRD!D127+[1]MON!D127+[1]SKN!D127+[1]SLU!D127+[1]SVG!D127)/H139%</f>
        <v>85.875706214689259</v>
      </c>
    </row>
    <row r="140" spans="2:9">
      <c r="B140" s="699"/>
      <c r="C140" s="393" t="s">
        <v>37</v>
      </c>
      <c r="D140" s="394">
        <f>[1]SVG!C128</f>
        <v>177</v>
      </c>
      <c r="E140" s="395">
        <f>[1]SVG!D128/[1]SVG!C128%</f>
        <v>93.78531073446328</v>
      </c>
      <c r="F140" s="394" t="s">
        <v>264</v>
      </c>
      <c r="G140" s="395" t="s">
        <v>264</v>
      </c>
      <c r="H140" s="405">
        <f t="shared" si="0"/>
        <v>464</v>
      </c>
      <c r="I140" s="406">
        <f>([1]DOM!D128+[1]GRD!D128+[1]MON!D128+[1]SKN!D128+[1]SLU!D128+[1]SVG!D128)/H140%</f>
        <v>85.99137931034484</v>
      </c>
    </row>
    <row r="141" spans="2:9">
      <c r="B141" s="699"/>
      <c r="C141" s="393" t="s">
        <v>38</v>
      </c>
      <c r="D141" s="394">
        <f>[1]SVG!C129</f>
        <v>295</v>
      </c>
      <c r="E141" s="395">
        <f>[1]SVG!D129/[1]SVG!C129%</f>
        <v>94.576271186440678</v>
      </c>
      <c r="F141" s="394" t="s">
        <v>264</v>
      </c>
      <c r="G141" s="395" t="s">
        <v>264</v>
      </c>
      <c r="H141" s="405">
        <f t="shared" si="0"/>
        <v>818</v>
      </c>
      <c r="I141" s="406">
        <f>([1]DOM!D129+[1]GRD!D129+[1]MON!D129+[1]SKN!D129+[1]SLU!D129+[1]SVG!D129)/H141%</f>
        <v>85.941320293398533</v>
      </c>
    </row>
    <row r="142" spans="2:9" ht="15" customHeight="1">
      <c r="B142" s="699" t="s">
        <v>429</v>
      </c>
      <c r="C142" s="393" t="s">
        <v>36</v>
      </c>
      <c r="D142" s="394">
        <f>[1]SVG!C130</f>
        <v>32</v>
      </c>
      <c r="E142" s="395">
        <f>[1]SVG!D130/[1]SVG!C130%</f>
        <v>100</v>
      </c>
      <c r="F142" s="394" t="s">
        <v>264</v>
      </c>
      <c r="G142" s="395" t="s">
        <v>264</v>
      </c>
      <c r="H142" s="405">
        <f t="shared" si="0"/>
        <v>56</v>
      </c>
      <c r="I142" s="406">
        <f>([1]DOM!D130+[1]GRD!D130+[1]MON!D130+[1]SKN!D130+[1]SLU!D130+[1]SVG!D130)/H142%</f>
        <v>87.499999999999986</v>
      </c>
    </row>
    <row r="143" spans="2:9">
      <c r="B143" s="699"/>
      <c r="C143" s="393" t="s">
        <v>37</v>
      </c>
      <c r="D143" s="394">
        <f>[1]SVG!C131</f>
        <v>32</v>
      </c>
      <c r="E143" s="395">
        <f>[1]SVG!D131/[1]SVG!C131%</f>
        <v>100</v>
      </c>
      <c r="F143" s="394" t="s">
        <v>264</v>
      </c>
      <c r="G143" s="395" t="s">
        <v>264</v>
      </c>
      <c r="H143" s="405">
        <f t="shared" si="0"/>
        <v>42</v>
      </c>
      <c r="I143" s="406">
        <f>([1]DOM!D131+[1]GRD!D131+[1]MON!D131+[1]SKN!D131+[1]SLU!D131+[1]SVG!D131)/H143%</f>
        <v>92.857142857142861</v>
      </c>
    </row>
    <row r="144" spans="2:9">
      <c r="B144" s="699"/>
      <c r="C144" s="393" t="s">
        <v>38</v>
      </c>
      <c r="D144" s="394">
        <f>[1]SVG!C132</f>
        <v>64</v>
      </c>
      <c r="E144" s="395">
        <f>[1]SVG!D132/[1]SVG!C132%</f>
        <v>100</v>
      </c>
      <c r="F144" s="394" t="s">
        <v>264</v>
      </c>
      <c r="G144" s="395" t="s">
        <v>264</v>
      </c>
      <c r="H144" s="405">
        <f t="shared" si="0"/>
        <v>98</v>
      </c>
      <c r="I144" s="406">
        <f>([1]DOM!D132+[1]GRD!D132+[1]MON!D132+[1]SKN!D132+[1]SLU!D132+[1]SVG!D132)/H144%</f>
        <v>89.795918367346943</v>
      </c>
    </row>
    <row r="145" spans="2:9">
      <c r="B145" s="699" t="s">
        <v>387</v>
      </c>
      <c r="C145" s="393" t="s">
        <v>36</v>
      </c>
      <c r="D145" s="394">
        <f>[1]SVG!C133</f>
        <v>31</v>
      </c>
      <c r="E145" s="395">
        <f>[1]SVG!D133/[1]SVG!C133%</f>
        <v>83.870967741935488</v>
      </c>
      <c r="F145" s="394" t="s">
        <v>264</v>
      </c>
      <c r="G145" s="395" t="s">
        <v>264</v>
      </c>
      <c r="H145" s="405">
        <f t="shared" si="0"/>
        <v>74</v>
      </c>
      <c r="I145" s="406">
        <f>([1]DOM!D133+[1]GRD!D133+[1]MON!D133+[1]SKN!D133+[1]SLU!D133+[1]SVG!D133)/H145%</f>
        <v>78.378378378378386</v>
      </c>
    </row>
    <row r="146" spans="2:9">
      <c r="B146" s="699"/>
      <c r="C146" s="393" t="s">
        <v>37</v>
      </c>
      <c r="D146" s="394">
        <f>[1]SVG!C134</f>
        <v>32</v>
      </c>
      <c r="E146" s="395">
        <f>[1]SVG!D134/[1]SVG!C134%</f>
        <v>75</v>
      </c>
      <c r="F146" s="394" t="s">
        <v>264</v>
      </c>
      <c r="G146" s="395" t="s">
        <v>264</v>
      </c>
      <c r="H146" s="405">
        <f t="shared" si="0"/>
        <v>86</v>
      </c>
      <c r="I146" s="406">
        <f>([1]DOM!D134+[1]GRD!D134+[1]MON!D134+[1]SKN!D134+[1]SLU!D134+[1]SVG!D134)/H146%</f>
        <v>68.604651162790702</v>
      </c>
    </row>
    <row r="147" spans="2:9">
      <c r="B147" s="699"/>
      <c r="C147" s="393" t="s">
        <v>38</v>
      </c>
      <c r="D147" s="394">
        <f>[1]SVG!C135</f>
        <v>63</v>
      </c>
      <c r="E147" s="395">
        <f>[1]SVG!D135/[1]SVG!C135%</f>
        <v>79.365079365079367</v>
      </c>
      <c r="F147" s="394" t="s">
        <v>264</v>
      </c>
      <c r="G147" s="395" t="s">
        <v>264</v>
      </c>
      <c r="H147" s="405">
        <f t="shared" si="0"/>
        <v>160</v>
      </c>
      <c r="I147" s="406">
        <f>([1]DOM!D135+[1]GRD!D135+[1]MON!D135+[1]SKN!D135+[1]SLU!D135+[1]SVG!D135)/H147%</f>
        <v>73.125</v>
      </c>
    </row>
    <row r="148" spans="2:9" ht="15" customHeight="1">
      <c r="B148" s="699" t="s">
        <v>430</v>
      </c>
      <c r="C148" s="393" t="s">
        <v>36</v>
      </c>
      <c r="D148" s="394">
        <f>[1]SVG!C136</f>
        <v>0</v>
      </c>
      <c r="E148" s="395" t="s">
        <v>58</v>
      </c>
      <c r="F148" s="394" t="s">
        <v>264</v>
      </c>
      <c r="G148" s="395" t="s">
        <v>264</v>
      </c>
      <c r="H148" s="405">
        <f t="shared" si="0"/>
        <v>1</v>
      </c>
      <c r="I148" s="406">
        <f>([1]DOM!D136+[1]GRD!D136+[1]MON!D136+[1]SKN!D136+[1]SLU!D136+[1]SVG!D136)/H148%</f>
        <v>0</v>
      </c>
    </row>
    <row r="149" spans="2:9">
      <c r="B149" s="699"/>
      <c r="C149" s="393" t="s">
        <v>37</v>
      </c>
      <c r="D149" s="394">
        <f>[1]SVG!C137</f>
        <v>0</v>
      </c>
      <c r="E149" s="395" t="s">
        <v>58</v>
      </c>
      <c r="F149" s="394" t="s">
        <v>264</v>
      </c>
      <c r="G149" s="395" t="s">
        <v>264</v>
      </c>
      <c r="H149" s="405">
        <f t="shared" si="0"/>
        <v>1</v>
      </c>
      <c r="I149" s="406">
        <f>([1]DOM!D137+[1]GRD!D137+[1]MON!D137+[1]SKN!D137+[1]SLU!D137+[1]SVG!D137)/H149%</f>
        <v>100</v>
      </c>
    </row>
    <row r="150" spans="2:9">
      <c r="B150" s="699"/>
      <c r="C150" s="393" t="s">
        <v>38</v>
      </c>
      <c r="D150" s="394">
        <f>[1]SVG!C138</f>
        <v>0</v>
      </c>
      <c r="E150" s="395" t="s">
        <v>58</v>
      </c>
      <c r="F150" s="394" t="s">
        <v>264</v>
      </c>
      <c r="G150" s="395" t="s">
        <v>264</v>
      </c>
      <c r="H150" s="405">
        <f t="shared" si="0"/>
        <v>2</v>
      </c>
      <c r="I150" s="406">
        <f>([1]DOM!D138+[1]GRD!D138+[1]MON!D138+[1]SKN!D138+[1]SLU!D138+[1]SVG!D138)/H150%</f>
        <v>50</v>
      </c>
    </row>
    <row r="151" spans="2:9" ht="15" customHeight="1">
      <c r="B151" s="699" t="s">
        <v>431</v>
      </c>
      <c r="C151" s="393" t="s">
        <v>36</v>
      </c>
      <c r="D151" s="394">
        <f>[1]SVG!C139</f>
        <v>21</v>
      </c>
      <c r="E151" s="395">
        <f>[1]SVG!D139/[1]SVG!C139%</f>
        <v>100</v>
      </c>
      <c r="F151" s="394" t="s">
        <v>264</v>
      </c>
      <c r="G151" s="395" t="s">
        <v>264</v>
      </c>
      <c r="H151" s="405">
        <f t="shared" si="0"/>
        <v>54</v>
      </c>
      <c r="I151" s="406">
        <f>([1]DOM!D139+[1]GRD!D139+[1]MON!D139+[1]SKN!D139+[1]SLU!D139+[1]SVG!D139)/H151%</f>
        <v>85.185185185185176</v>
      </c>
    </row>
    <row r="152" spans="2:9">
      <c r="B152" s="699"/>
      <c r="C152" s="393" t="s">
        <v>37</v>
      </c>
      <c r="D152" s="394">
        <f>[1]SVG!C140</f>
        <v>31</v>
      </c>
      <c r="E152" s="395">
        <f>[1]SVG!D140/[1]SVG!C140%</f>
        <v>100</v>
      </c>
      <c r="F152" s="394" t="s">
        <v>264</v>
      </c>
      <c r="G152" s="395" t="s">
        <v>264</v>
      </c>
      <c r="H152" s="405">
        <f t="shared" si="0"/>
        <v>66</v>
      </c>
      <c r="I152" s="406">
        <f>([1]DOM!D140+[1]GRD!D140+[1]MON!D140+[1]SKN!D140+[1]SLU!D140+[1]SVG!D140)/H152%</f>
        <v>89.393939393939391</v>
      </c>
    </row>
    <row r="153" spans="2:9">
      <c r="B153" s="699"/>
      <c r="C153" s="393" t="s">
        <v>38</v>
      </c>
      <c r="D153" s="394">
        <f>[1]SVG!C141</f>
        <v>52</v>
      </c>
      <c r="E153" s="395">
        <f>[1]SVG!D141/[1]SVG!C141%</f>
        <v>100</v>
      </c>
      <c r="F153" s="394" t="s">
        <v>264</v>
      </c>
      <c r="G153" s="395" t="s">
        <v>264</v>
      </c>
      <c r="H153" s="405">
        <f t="shared" si="0"/>
        <v>120</v>
      </c>
      <c r="I153" s="406">
        <f>([1]DOM!D141+[1]GRD!D141+[1]MON!D141+[1]SKN!D141+[1]SLU!D141+[1]SVG!D141)/H153%</f>
        <v>87.5</v>
      </c>
    </row>
    <row r="154" spans="2:9" ht="15" customHeight="1">
      <c r="B154" s="699" t="s">
        <v>400</v>
      </c>
      <c r="C154" s="393" t="s">
        <v>36</v>
      </c>
      <c r="D154" s="394">
        <f>[1]SVG!C142</f>
        <v>0</v>
      </c>
      <c r="E154" s="395" t="s">
        <v>58</v>
      </c>
      <c r="F154" s="394" t="s">
        <v>264</v>
      </c>
      <c r="G154" s="395" t="s">
        <v>264</v>
      </c>
      <c r="H154" s="405">
        <f t="shared" si="0"/>
        <v>0</v>
      </c>
      <c r="I154" s="406" t="s">
        <v>58</v>
      </c>
    </row>
    <row r="155" spans="2:9">
      <c r="B155" s="699"/>
      <c r="C155" s="393" t="s">
        <v>37</v>
      </c>
      <c r="D155" s="394">
        <f>[1]SVG!C143</f>
        <v>0</v>
      </c>
      <c r="E155" s="395" t="s">
        <v>58</v>
      </c>
      <c r="F155" s="394" t="s">
        <v>264</v>
      </c>
      <c r="G155" s="395" t="s">
        <v>264</v>
      </c>
      <c r="H155" s="405">
        <f t="shared" si="0"/>
        <v>0</v>
      </c>
      <c r="I155" s="406" t="s">
        <v>58</v>
      </c>
    </row>
    <row r="156" spans="2:9">
      <c r="B156" s="699"/>
      <c r="C156" s="393" t="s">
        <v>38</v>
      </c>
      <c r="D156" s="394">
        <f>[1]SVG!C144</f>
        <v>0</v>
      </c>
      <c r="E156" s="395" t="s">
        <v>58</v>
      </c>
      <c r="F156" s="394" t="s">
        <v>264</v>
      </c>
      <c r="G156" s="395" t="s">
        <v>264</v>
      </c>
      <c r="H156" s="405">
        <f t="shared" si="0"/>
        <v>0</v>
      </c>
      <c r="I156" s="406" t="s">
        <v>58</v>
      </c>
    </row>
    <row r="157" spans="2:9">
      <c r="B157" s="699" t="s">
        <v>360</v>
      </c>
      <c r="C157" s="393" t="s">
        <v>36</v>
      </c>
      <c r="D157" s="394">
        <f>[1]SVG!C145</f>
        <v>0</v>
      </c>
      <c r="E157" s="395" t="s">
        <v>58</v>
      </c>
      <c r="F157" s="394" t="s">
        <v>264</v>
      </c>
      <c r="G157" s="395" t="s">
        <v>264</v>
      </c>
      <c r="H157" s="405">
        <f t="shared" si="0"/>
        <v>10</v>
      </c>
      <c r="I157" s="406">
        <f>([1]DOM!D145+[1]GRD!D145+[1]MON!D145+[1]SKN!D145+[1]SLU!D145+[1]SVG!D145)/H157%</f>
        <v>90</v>
      </c>
    </row>
    <row r="158" spans="2:9">
      <c r="B158" s="699"/>
      <c r="C158" s="393" t="s">
        <v>37</v>
      </c>
      <c r="D158" s="394">
        <f>[1]SVG!C146</f>
        <v>2</v>
      </c>
      <c r="E158" s="395">
        <f>[1]SVG!D146/[1]SVG!C146%</f>
        <v>100</v>
      </c>
      <c r="F158" s="394" t="s">
        <v>264</v>
      </c>
      <c r="G158" s="395" t="s">
        <v>264</v>
      </c>
      <c r="H158" s="405">
        <f t="shared" si="0"/>
        <v>13</v>
      </c>
      <c r="I158" s="406">
        <f>([1]DOM!D146+[1]GRD!D146+[1]MON!D146+[1]SKN!D146+[1]SLU!D146+[1]SVG!D146)/H158%</f>
        <v>84.615384615384613</v>
      </c>
    </row>
    <row r="159" spans="2:9">
      <c r="B159" s="699"/>
      <c r="C159" s="393" t="s">
        <v>38</v>
      </c>
      <c r="D159" s="394">
        <f>[1]SVG!C147</f>
        <v>2</v>
      </c>
      <c r="E159" s="395">
        <f>[1]SVG!D147/[1]SVG!C147%</f>
        <v>100</v>
      </c>
      <c r="F159" s="394" t="s">
        <v>264</v>
      </c>
      <c r="G159" s="395" t="s">
        <v>264</v>
      </c>
      <c r="H159" s="405">
        <f t="shared" si="0"/>
        <v>23</v>
      </c>
      <c r="I159" s="406">
        <f>([1]DOM!D147+[1]GRD!D147+[1]MON!D147+[1]SKN!D147+[1]SLU!D147+[1]SVG!D147)/H159%</f>
        <v>86.956521739130437</v>
      </c>
    </row>
    <row r="160" spans="2:9">
      <c r="B160" s="699" t="s">
        <v>382</v>
      </c>
      <c r="C160" s="393" t="s">
        <v>36</v>
      </c>
      <c r="D160" s="394">
        <f>[1]SVG!C148</f>
        <v>18</v>
      </c>
      <c r="E160" s="395">
        <f>[1]SVG!D148/[1]SVG!C148%</f>
        <v>100</v>
      </c>
      <c r="F160" s="394" t="s">
        <v>264</v>
      </c>
      <c r="G160" s="395" t="s">
        <v>264</v>
      </c>
      <c r="H160" s="405">
        <f t="shared" si="0"/>
        <v>37</v>
      </c>
      <c r="I160" s="406">
        <f>([1]DOM!D148+[1]GRD!D148+[1]MON!D148+[1]SKN!D148+[1]SLU!D148+[1]SVG!D148)/H160%</f>
        <v>86.486486486486484</v>
      </c>
    </row>
    <row r="161" spans="2:9">
      <c r="B161" s="699"/>
      <c r="C161" s="393" t="s">
        <v>37</v>
      </c>
      <c r="D161" s="394">
        <f>[1]SVG!C149</f>
        <v>20</v>
      </c>
      <c r="E161" s="395">
        <f>[1]SVG!D149/[1]SVG!C149%</f>
        <v>95</v>
      </c>
      <c r="F161" s="394" t="s">
        <v>264</v>
      </c>
      <c r="G161" s="395" t="s">
        <v>264</v>
      </c>
      <c r="H161" s="405">
        <f t="shared" si="0"/>
        <v>38</v>
      </c>
      <c r="I161" s="406">
        <f>([1]DOM!D149+[1]GRD!D149+[1]MON!D149+[1]SKN!D149+[1]SLU!D149+[1]SVG!D149)/H161%</f>
        <v>89.473684210526315</v>
      </c>
    </row>
    <row r="162" spans="2:9">
      <c r="B162" s="699"/>
      <c r="C162" s="393" t="s">
        <v>38</v>
      </c>
      <c r="D162" s="394">
        <f>[1]SVG!C150</f>
        <v>38</v>
      </c>
      <c r="E162" s="395">
        <f>[1]SVG!D150/[1]SVG!C150%</f>
        <v>97.368421052631575</v>
      </c>
      <c r="F162" s="394" t="s">
        <v>264</v>
      </c>
      <c r="G162" s="395" t="s">
        <v>264</v>
      </c>
      <c r="H162" s="405">
        <f t="shared" si="0"/>
        <v>75</v>
      </c>
      <c r="I162" s="406">
        <f>([1]DOM!D150+[1]GRD!D150+[1]MON!D150+[1]SKN!D150+[1]SLU!D150+[1]SVG!D150)/H162%</f>
        <v>88</v>
      </c>
    </row>
    <row r="163" spans="2:9" ht="29.25" customHeight="1">
      <c r="B163" s="699" t="s">
        <v>432</v>
      </c>
      <c r="C163" s="393" t="s">
        <v>36</v>
      </c>
      <c r="D163" s="394">
        <f>[1]SVG!C151</f>
        <v>12</v>
      </c>
      <c r="E163" s="395">
        <f>[1]SVG!D151/[1]SVG!C151%</f>
        <v>100</v>
      </c>
      <c r="F163" s="394" t="s">
        <v>264</v>
      </c>
      <c r="G163" s="395" t="s">
        <v>264</v>
      </c>
      <c r="H163" s="405">
        <f t="shared" si="0"/>
        <v>15</v>
      </c>
      <c r="I163" s="406">
        <f>([1]DOM!D151+[1]GRD!D151+[1]MON!D151+[1]SKN!D151+[1]SLU!D151+[1]SVG!D151)/H163%</f>
        <v>93.333333333333343</v>
      </c>
    </row>
    <row r="164" spans="2:9">
      <c r="B164" s="699"/>
      <c r="C164" s="393" t="s">
        <v>37</v>
      </c>
      <c r="D164" s="394">
        <f>[1]SVG!C152</f>
        <v>15</v>
      </c>
      <c r="E164" s="395">
        <f>[1]SVG!D152/[1]SVG!C152%</f>
        <v>100</v>
      </c>
      <c r="F164" s="394" t="s">
        <v>264</v>
      </c>
      <c r="G164" s="395" t="s">
        <v>264</v>
      </c>
      <c r="H164" s="405">
        <f t="shared" si="0"/>
        <v>16</v>
      </c>
      <c r="I164" s="406">
        <f>([1]DOM!D152+[1]GRD!D152+[1]MON!D152+[1]SKN!D152+[1]SLU!D152+[1]SVG!D152)/H164%</f>
        <v>100</v>
      </c>
    </row>
    <row r="165" spans="2:9">
      <c r="B165" s="699"/>
      <c r="C165" s="393" t="s">
        <v>38</v>
      </c>
      <c r="D165" s="394">
        <f>[1]SVG!C153</f>
        <v>27</v>
      </c>
      <c r="E165" s="395">
        <f>[1]SVG!D153/[1]SVG!C153%</f>
        <v>100</v>
      </c>
      <c r="F165" s="394" t="s">
        <v>264</v>
      </c>
      <c r="G165" s="395" t="s">
        <v>264</v>
      </c>
      <c r="H165" s="405">
        <f t="shared" si="0"/>
        <v>31</v>
      </c>
      <c r="I165" s="406">
        <f>([1]DOM!D153+[1]GRD!D153+[1]MON!D153+[1]SKN!D153+[1]SLU!D153+[1]SVG!D153)/H165%</f>
        <v>96.774193548387103</v>
      </c>
    </row>
    <row r="166" spans="2:9">
      <c r="B166" s="699" t="s">
        <v>433</v>
      </c>
      <c r="C166" s="393" t="s">
        <v>36</v>
      </c>
      <c r="D166" s="394">
        <f>[1]SVG!C154</f>
        <v>5</v>
      </c>
      <c r="E166" s="395">
        <f>[1]SVG!D154/[1]SVG!C154%</f>
        <v>80</v>
      </c>
      <c r="F166" s="394" t="s">
        <v>264</v>
      </c>
      <c r="G166" s="395" t="s">
        <v>264</v>
      </c>
      <c r="H166" s="405">
        <f t="shared" si="0"/>
        <v>23</v>
      </c>
      <c r="I166" s="406">
        <f>([1]DOM!D154+[1]GRD!D154+[1]MON!D154+[1]SKN!D154+[1]SLU!D154+[1]SVG!D154)/H166%</f>
        <v>82.608695652173907</v>
      </c>
    </row>
    <row r="167" spans="2:9">
      <c r="B167" s="699"/>
      <c r="C167" s="393" t="s">
        <v>37</v>
      </c>
      <c r="D167" s="394">
        <f>[1]SVG!C155</f>
        <v>23</v>
      </c>
      <c r="E167" s="395">
        <f>[1]SVG!D155/[1]SVG!C155%</f>
        <v>78.260869565217391</v>
      </c>
      <c r="F167" s="394" t="s">
        <v>264</v>
      </c>
      <c r="G167" s="395" t="s">
        <v>264</v>
      </c>
      <c r="H167" s="405">
        <f t="shared" si="0"/>
        <v>59</v>
      </c>
      <c r="I167" s="406">
        <f>([1]DOM!D155+[1]GRD!D155+[1]MON!D155+[1]SKN!D155+[1]SLU!D155+[1]SVG!D155)/H167%</f>
        <v>76.271186440677965</v>
      </c>
    </row>
    <row r="168" spans="2:9">
      <c r="B168" s="699"/>
      <c r="C168" s="393" t="s">
        <v>38</v>
      </c>
      <c r="D168" s="394">
        <f>[1]SVG!C156</f>
        <v>28</v>
      </c>
      <c r="E168" s="395">
        <f>[1]SVG!D156/[1]SVG!C156%</f>
        <v>78.571428571428569</v>
      </c>
      <c r="F168" s="394" t="s">
        <v>264</v>
      </c>
      <c r="G168" s="395" t="s">
        <v>264</v>
      </c>
      <c r="H168" s="405">
        <f t="shared" si="0"/>
        <v>82</v>
      </c>
      <c r="I168" s="406">
        <f>([1]DOM!D156+[1]GRD!D156+[1]MON!D156+[1]SKN!D156+[1]SLU!D156+[1]SVG!D156)/H168%</f>
        <v>78.048780487804876</v>
      </c>
    </row>
    <row r="169" spans="2:9" ht="15" customHeight="1">
      <c r="B169" s="699" t="s">
        <v>389</v>
      </c>
      <c r="C169" s="393" t="s">
        <v>36</v>
      </c>
      <c r="D169" s="394">
        <f>[1]SVG!C157</f>
        <v>0</v>
      </c>
      <c r="E169" s="395" t="s">
        <v>58</v>
      </c>
      <c r="F169" s="394" t="s">
        <v>264</v>
      </c>
      <c r="G169" s="395" t="s">
        <v>264</v>
      </c>
      <c r="H169" s="405">
        <f t="shared" si="0"/>
        <v>45</v>
      </c>
      <c r="I169" s="406">
        <f>([1]DOM!D157+[1]GRD!D157+[1]MON!D157+[1]SKN!D157+[1]SLU!D157+[1]SVG!D157)/H169%</f>
        <v>88.888888888888886</v>
      </c>
    </row>
    <row r="170" spans="2:9">
      <c r="B170" s="699"/>
      <c r="C170" s="393" t="s">
        <v>37</v>
      </c>
      <c r="D170" s="394">
        <f>[1]SVG!C158</f>
        <v>0</v>
      </c>
      <c r="E170" s="395" t="s">
        <v>58</v>
      </c>
      <c r="F170" s="394" t="s">
        <v>264</v>
      </c>
      <c r="G170" s="395" t="s">
        <v>264</v>
      </c>
      <c r="H170" s="405">
        <f t="shared" si="0"/>
        <v>25</v>
      </c>
      <c r="I170" s="406">
        <f>([1]DOM!D158+[1]GRD!D158+[1]MON!D158+[1]SKN!D158+[1]SLU!D158+[1]SVG!D158)/H170%</f>
        <v>84</v>
      </c>
    </row>
    <row r="171" spans="2:9">
      <c r="B171" s="699"/>
      <c r="C171" s="393" t="s">
        <v>38</v>
      </c>
      <c r="D171" s="394">
        <f>[1]SVG!C159</f>
        <v>0</v>
      </c>
      <c r="E171" s="395" t="s">
        <v>58</v>
      </c>
      <c r="F171" s="394" t="s">
        <v>264</v>
      </c>
      <c r="G171" s="395" t="s">
        <v>264</v>
      </c>
      <c r="H171" s="405">
        <f t="shared" si="0"/>
        <v>70</v>
      </c>
      <c r="I171" s="406">
        <f>([1]DOM!D159+[1]GRD!D159+[1]MON!D159+[1]SKN!D159+[1]SLU!D159+[1]SVG!D159)/H171%</f>
        <v>87.142857142857153</v>
      </c>
    </row>
    <row r="172" spans="2:9">
      <c r="B172" s="699" t="s">
        <v>434</v>
      </c>
      <c r="C172" s="393" t="s">
        <v>36</v>
      </c>
      <c r="D172" s="394">
        <f>[1]SVG!C160</f>
        <v>16</v>
      </c>
      <c r="E172" s="395">
        <f>[1]SVG!D160/[1]SVG!C160%</f>
        <v>81.25</v>
      </c>
      <c r="F172" s="394" t="s">
        <v>264</v>
      </c>
      <c r="G172" s="395" t="s">
        <v>264</v>
      </c>
      <c r="H172" s="405">
        <f t="shared" si="0"/>
        <v>56</v>
      </c>
      <c r="I172" s="406">
        <f>([1]DOM!D160+[1]GRD!D160+[1]MON!D160+[1]SKN!D160+[1]SLU!D160+[1]SVG!D160)/H172%</f>
        <v>85.714285714285708</v>
      </c>
    </row>
    <row r="173" spans="2:9">
      <c r="B173" s="699"/>
      <c r="C173" s="393" t="s">
        <v>37</v>
      </c>
      <c r="D173" s="394">
        <f>[1]SVG!C161</f>
        <v>43</v>
      </c>
      <c r="E173" s="395">
        <f>[1]SVG!D161/[1]SVG!C161%</f>
        <v>69.767441860465112</v>
      </c>
      <c r="F173" s="394" t="s">
        <v>264</v>
      </c>
      <c r="G173" s="395" t="s">
        <v>264</v>
      </c>
      <c r="H173" s="405">
        <f t="shared" si="0"/>
        <v>131</v>
      </c>
      <c r="I173" s="406">
        <f>([1]DOM!D161+[1]GRD!D161+[1]MON!D161+[1]SKN!D161+[1]SLU!D161+[1]SVG!D161)/H173%</f>
        <v>76.33587786259541</v>
      </c>
    </row>
    <row r="174" spans="2:9">
      <c r="B174" s="699"/>
      <c r="C174" s="393" t="s">
        <v>38</v>
      </c>
      <c r="D174" s="394">
        <f>[1]SVG!C162</f>
        <v>59</v>
      </c>
      <c r="E174" s="395">
        <f>[1]SVG!D162/[1]SVG!C162%</f>
        <v>72.881355932203391</v>
      </c>
      <c r="F174" s="394" t="s">
        <v>264</v>
      </c>
      <c r="G174" s="395" t="s">
        <v>264</v>
      </c>
      <c r="H174" s="405">
        <f t="shared" si="0"/>
        <v>187</v>
      </c>
      <c r="I174" s="406">
        <f>([1]DOM!D162+[1]GRD!D162+[1]MON!D162+[1]SKN!D162+[1]SLU!D162+[1]SVG!D162)/H174%</f>
        <v>79.144385026737964</v>
      </c>
    </row>
    <row r="176" spans="2:9">
      <c r="B176" s="688" t="s">
        <v>439</v>
      </c>
      <c r="C176" s="688"/>
      <c r="D176" s="688"/>
      <c r="E176" s="688"/>
      <c r="F176" s="688"/>
      <c r="G176" s="688"/>
      <c r="H176" s="688"/>
      <c r="I176" s="688"/>
    </row>
    <row r="177" spans="2:9">
      <c r="B177" s="686" t="s">
        <v>362</v>
      </c>
      <c r="C177" s="686" t="s">
        <v>111</v>
      </c>
      <c r="D177" s="686" t="s">
        <v>6</v>
      </c>
      <c r="E177" s="686"/>
      <c r="F177" s="686" t="s">
        <v>7</v>
      </c>
      <c r="G177" s="686"/>
      <c r="H177" s="686" t="s">
        <v>24</v>
      </c>
      <c r="I177" s="686"/>
    </row>
    <row r="178" spans="2:9" ht="29.15">
      <c r="B178" s="686"/>
      <c r="C178" s="686"/>
      <c r="D178" s="416" t="s">
        <v>350</v>
      </c>
      <c r="E178" s="409" t="s">
        <v>438</v>
      </c>
      <c r="F178" s="416" t="s">
        <v>350</v>
      </c>
      <c r="G178" s="409" t="s">
        <v>438</v>
      </c>
      <c r="H178" s="416" t="s">
        <v>350</v>
      </c>
      <c r="I178" s="409" t="s">
        <v>438</v>
      </c>
    </row>
    <row r="179" spans="2:9" ht="15" customHeight="1">
      <c r="B179" s="699" t="s">
        <v>440</v>
      </c>
      <c r="C179" s="393" t="s">
        <v>36</v>
      </c>
      <c r="D179" s="394" t="s">
        <v>264</v>
      </c>
      <c r="E179" s="395" t="s">
        <v>264</v>
      </c>
      <c r="F179" s="394">
        <f>[1]DOM!C163</f>
        <v>7</v>
      </c>
      <c r="G179" s="395">
        <f>[1]DOM!D163/[1]DOM!C163%</f>
        <v>0</v>
      </c>
      <c r="H179" s="394">
        <f>[1]GRD!C163</f>
        <v>23</v>
      </c>
      <c r="I179" s="395">
        <f>[1]GRD!D163/[1]GRD!C163%</f>
        <v>86.956521739130437</v>
      </c>
    </row>
    <row r="180" spans="2:9">
      <c r="B180" s="699"/>
      <c r="C180" s="393" t="s">
        <v>37</v>
      </c>
      <c r="D180" s="394" t="s">
        <v>264</v>
      </c>
      <c r="E180" s="395" t="s">
        <v>264</v>
      </c>
      <c r="F180" s="394">
        <f>[1]DOM!C164</f>
        <v>17</v>
      </c>
      <c r="G180" s="395">
        <f>[1]DOM!D164/[1]DOM!C164%</f>
        <v>76.470588235294116</v>
      </c>
      <c r="H180" s="394">
        <f>[1]GRD!C164</f>
        <v>1</v>
      </c>
      <c r="I180" s="395">
        <f>[1]GRD!D164/[1]GRD!C164%</f>
        <v>100</v>
      </c>
    </row>
    <row r="181" spans="2:9">
      <c r="B181" s="699"/>
      <c r="C181" s="393" t="s">
        <v>38</v>
      </c>
      <c r="D181" s="394" t="s">
        <v>264</v>
      </c>
      <c r="E181" s="395" t="s">
        <v>264</v>
      </c>
      <c r="F181" s="394">
        <f>[1]DOM!C165</f>
        <v>24</v>
      </c>
      <c r="G181" s="395">
        <f>[1]DOM!D165/[1]DOM!C165%</f>
        <v>54.166666666666671</v>
      </c>
      <c r="H181" s="394">
        <f>[1]GRD!C165</f>
        <v>24</v>
      </c>
      <c r="I181" s="395">
        <f>[1]GRD!D165/[1]GRD!C165%</f>
        <v>87.5</v>
      </c>
    </row>
    <row r="182" spans="2:9" ht="15" customHeight="1">
      <c r="B182" s="699" t="s">
        <v>441</v>
      </c>
      <c r="C182" s="393" t="s">
        <v>36</v>
      </c>
      <c r="D182" s="394" t="s">
        <v>264</v>
      </c>
      <c r="E182" s="395" t="s">
        <v>264</v>
      </c>
      <c r="F182" s="394">
        <f>[1]DOM!C166</f>
        <v>7</v>
      </c>
      <c r="G182" s="395">
        <f>[1]DOM!D166/[1]DOM!C166%</f>
        <v>99.999999999999986</v>
      </c>
      <c r="H182" s="394">
        <f>[1]GRD!C166</f>
        <v>64</v>
      </c>
      <c r="I182" s="395">
        <f>[1]GRD!D166/[1]GRD!C166%</f>
        <v>84.375</v>
      </c>
    </row>
    <row r="183" spans="2:9">
      <c r="B183" s="699"/>
      <c r="C183" s="393" t="s">
        <v>37</v>
      </c>
      <c r="D183" s="394" t="s">
        <v>264</v>
      </c>
      <c r="E183" s="395" t="s">
        <v>264</v>
      </c>
      <c r="F183" s="394">
        <f>[1]DOM!C167</f>
        <v>23</v>
      </c>
      <c r="G183" s="395">
        <f>[1]DOM!D167/[1]DOM!C167%</f>
        <v>95.65217391304347</v>
      </c>
      <c r="H183" s="394">
        <f>[1]GRD!C167</f>
        <v>14</v>
      </c>
      <c r="I183" s="395">
        <f>[1]GRD!D167/[1]GRD!C167%</f>
        <v>85.714285714285708</v>
      </c>
    </row>
    <row r="184" spans="2:9">
      <c r="B184" s="699"/>
      <c r="C184" s="393" t="s">
        <v>38</v>
      </c>
      <c r="D184" s="394" t="s">
        <v>264</v>
      </c>
      <c r="E184" s="395" t="s">
        <v>264</v>
      </c>
      <c r="F184" s="394">
        <f>[1]DOM!C168</f>
        <v>30</v>
      </c>
      <c r="G184" s="395">
        <f>[1]DOM!D168/[1]DOM!C168%</f>
        <v>96.666666666666671</v>
      </c>
      <c r="H184" s="394">
        <f>[1]GRD!C168</f>
        <v>78</v>
      </c>
      <c r="I184" s="395">
        <f>[1]GRD!D168/[1]GRD!C168%</f>
        <v>84.615384615384613</v>
      </c>
    </row>
    <row r="185" spans="2:9">
      <c r="B185" s="699" t="s">
        <v>377</v>
      </c>
      <c r="C185" s="393" t="s">
        <v>36</v>
      </c>
      <c r="D185" s="394" t="s">
        <v>264</v>
      </c>
      <c r="E185" s="395" t="s">
        <v>264</v>
      </c>
      <c r="F185" s="394">
        <f>[1]DOM!C169</f>
        <v>0</v>
      </c>
      <c r="G185" s="395" t="s">
        <v>58</v>
      </c>
      <c r="H185" s="394">
        <f>[1]GRD!C169</f>
        <v>10</v>
      </c>
      <c r="I185" s="395">
        <f>[1]GRD!D169/[1]GRD!C169%</f>
        <v>100</v>
      </c>
    </row>
    <row r="186" spans="2:9">
      <c r="B186" s="699"/>
      <c r="C186" s="393" t="s">
        <v>37</v>
      </c>
      <c r="D186" s="394" t="s">
        <v>264</v>
      </c>
      <c r="E186" s="395" t="s">
        <v>264</v>
      </c>
      <c r="F186" s="394">
        <f>[1]DOM!C170</f>
        <v>4</v>
      </c>
      <c r="G186" s="395">
        <f>[1]DOM!D170/[1]DOM!C170%</f>
        <v>100</v>
      </c>
      <c r="H186" s="394">
        <f>[1]GRD!C170</f>
        <v>18</v>
      </c>
      <c r="I186" s="395">
        <f>[1]GRD!D170/[1]GRD!C170%</f>
        <v>100</v>
      </c>
    </row>
    <row r="187" spans="2:9">
      <c r="B187" s="699"/>
      <c r="C187" s="393" t="s">
        <v>38</v>
      </c>
      <c r="D187" s="394" t="s">
        <v>264</v>
      </c>
      <c r="E187" s="395" t="s">
        <v>264</v>
      </c>
      <c r="F187" s="394">
        <f>[1]DOM!C171</f>
        <v>4</v>
      </c>
      <c r="G187" s="395">
        <f>[1]DOM!D171/[1]DOM!C171%</f>
        <v>100</v>
      </c>
      <c r="H187" s="394">
        <f>[1]GRD!C171</f>
        <v>28</v>
      </c>
      <c r="I187" s="395">
        <f>[1]GRD!D171/[1]GRD!C171%</f>
        <v>99.999999999999986</v>
      </c>
    </row>
    <row r="188" spans="2:9" ht="15" customHeight="1">
      <c r="B188" s="699" t="s">
        <v>442</v>
      </c>
      <c r="C188" s="393" t="s">
        <v>36</v>
      </c>
      <c r="D188" s="394" t="s">
        <v>264</v>
      </c>
      <c r="E188" s="395" t="s">
        <v>264</v>
      </c>
      <c r="F188" s="394">
        <f>[1]DOM!C172</f>
        <v>3</v>
      </c>
      <c r="G188" s="395">
        <f>[1]DOM!D172/[1]DOM!C172%</f>
        <v>0</v>
      </c>
      <c r="H188" s="394">
        <f>[1]GRD!C172</f>
        <v>40</v>
      </c>
      <c r="I188" s="395">
        <f>[1]GRD!D172/[1]GRD!C172%</f>
        <v>60</v>
      </c>
    </row>
    <row r="189" spans="2:9">
      <c r="B189" s="699"/>
      <c r="C189" s="393" t="s">
        <v>37</v>
      </c>
      <c r="D189" s="394" t="s">
        <v>264</v>
      </c>
      <c r="E189" s="395" t="s">
        <v>264</v>
      </c>
      <c r="F189" s="394">
        <f>[1]DOM!C173</f>
        <v>4</v>
      </c>
      <c r="G189" s="395">
        <f>[1]DOM!D173/[1]DOM!C173%</f>
        <v>75</v>
      </c>
      <c r="H189" s="394">
        <f>[1]GRD!C173</f>
        <v>33</v>
      </c>
      <c r="I189" s="395">
        <f>[1]GRD!D173/[1]GRD!C173%</f>
        <v>45.454545454545453</v>
      </c>
    </row>
    <row r="190" spans="2:9">
      <c r="B190" s="699"/>
      <c r="C190" s="393" t="s">
        <v>38</v>
      </c>
      <c r="D190" s="394" t="s">
        <v>264</v>
      </c>
      <c r="E190" s="395" t="s">
        <v>264</v>
      </c>
      <c r="F190" s="394">
        <f>[1]DOM!C174</f>
        <v>7</v>
      </c>
      <c r="G190" s="395">
        <f>[1]DOM!D174/[1]DOM!C174%</f>
        <v>42.857142857142854</v>
      </c>
      <c r="H190" s="394">
        <f>[1]GRD!C174</f>
        <v>73</v>
      </c>
      <c r="I190" s="395">
        <f>[1]GRD!D174/[1]GRD!C174%</f>
        <v>53.424657534246577</v>
      </c>
    </row>
    <row r="191" spans="2:9">
      <c r="B191" s="699" t="s">
        <v>443</v>
      </c>
      <c r="C191" s="393" t="s">
        <v>36</v>
      </c>
      <c r="D191" s="394" t="s">
        <v>264</v>
      </c>
      <c r="E191" s="395" t="s">
        <v>264</v>
      </c>
      <c r="F191" s="394">
        <f>[1]DOM!C175</f>
        <v>3</v>
      </c>
      <c r="G191" s="395">
        <f>[1]DOM!D175/[1]DOM!C175%</f>
        <v>66.666666666666671</v>
      </c>
      <c r="H191" s="394">
        <f>[1]GRD!C175</f>
        <v>45</v>
      </c>
      <c r="I191" s="395">
        <f>[1]GRD!D175/[1]GRD!C175%</f>
        <v>91.111111111111114</v>
      </c>
    </row>
    <row r="192" spans="2:9">
      <c r="B192" s="699"/>
      <c r="C192" s="393" t="s">
        <v>37</v>
      </c>
      <c r="D192" s="394" t="s">
        <v>264</v>
      </c>
      <c r="E192" s="395" t="s">
        <v>264</v>
      </c>
      <c r="F192" s="394">
        <f>[1]DOM!C176</f>
        <v>11</v>
      </c>
      <c r="G192" s="395">
        <f>[1]DOM!D176/[1]DOM!C176%</f>
        <v>72.727272727272734</v>
      </c>
      <c r="H192" s="394">
        <f>[1]GRD!C176</f>
        <v>4</v>
      </c>
      <c r="I192" s="395">
        <f>[1]GRD!D176/[1]GRD!C176%</f>
        <v>100</v>
      </c>
    </row>
    <row r="193" spans="2:9">
      <c r="B193" s="699"/>
      <c r="C193" s="393" t="s">
        <v>38</v>
      </c>
      <c r="D193" s="394" t="s">
        <v>264</v>
      </c>
      <c r="E193" s="395" t="s">
        <v>264</v>
      </c>
      <c r="F193" s="394">
        <f>[1]DOM!C177</f>
        <v>14</v>
      </c>
      <c r="G193" s="395">
        <f>[1]DOM!D177/[1]DOM!C177%</f>
        <v>71.428571428571416</v>
      </c>
      <c r="H193" s="394">
        <f>[1]GRD!C177</f>
        <v>49</v>
      </c>
      <c r="I193" s="395">
        <f>[1]GRD!D177/[1]GRD!C177%</f>
        <v>91.83673469387756</v>
      </c>
    </row>
    <row r="194" spans="2:9">
      <c r="B194" s="699" t="s">
        <v>444</v>
      </c>
      <c r="C194" s="393" t="s">
        <v>36</v>
      </c>
      <c r="D194" s="394" t="s">
        <v>264</v>
      </c>
      <c r="E194" s="395" t="s">
        <v>264</v>
      </c>
      <c r="F194" s="394">
        <f>[1]DOM!C178</f>
        <v>1</v>
      </c>
      <c r="G194" s="395">
        <f>[1]DOM!D178/[1]DOM!C178%</f>
        <v>0</v>
      </c>
      <c r="H194" s="394">
        <f>[1]GRD!C178</f>
        <v>4</v>
      </c>
      <c r="I194" s="395">
        <f>[1]GRD!D178/[1]GRD!C178%</f>
        <v>100</v>
      </c>
    </row>
    <row r="195" spans="2:9">
      <c r="B195" s="699"/>
      <c r="C195" s="393" t="s">
        <v>37</v>
      </c>
      <c r="D195" s="394" t="s">
        <v>264</v>
      </c>
      <c r="E195" s="395" t="s">
        <v>264</v>
      </c>
      <c r="F195" s="394">
        <f>[1]DOM!C179</f>
        <v>8</v>
      </c>
      <c r="G195" s="395">
        <f>[1]DOM!D179/[1]DOM!C179%</f>
        <v>37.5</v>
      </c>
      <c r="H195" s="394">
        <f>[1]GRD!C179</f>
        <v>1</v>
      </c>
      <c r="I195" s="395">
        <f>[1]GRD!D179/[1]GRD!C179%</f>
        <v>100</v>
      </c>
    </row>
    <row r="196" spans="2:9">
      <c r="B196" s="699"/>
      <c r="C196" s="393" t="s">
        <v>38</v>
      </c>
      <c r="D196" s="394" t="s">
        <v>264</v>
      </c>
      <c r="E196" s="395" t="s">
        <v>264</v>
      </c>
      <c r="F196" s="394">
        <f>[1]DOM!C180</f>
        <v>9</v>
      </c>
      <c r="G196" s="395">
        <f>[1]DOM!D180/[1]DOM!C180%</f>
        <v>33.333333333333336</v>
      </c>
      <c r="H196" s="394">
        <f>[1]GRD!C180</f>
        <v>5</v>
      </c>
      <c r="I196" s="395">
        <f>[1]GRD!D180/[1]GRD!C180%</f>
        <v>100</v>
      </c>
    </row>
    <row r="197" spans="2:9">
      <c r="B197" s="699" t="s">
        <v>359</v>
      </c>
      <c r="C197" s="393" t="s">
        <v>36</v>
      </c>
      <c r="D197" s="394" t="s">
        <v>264</v>
      </c>
      <c r="E197" s="395" t="s">
        <v>264</v>
      </c>
      <c r="F197" s="394">
        <f>[1]DOM!C181</f>
        <v>0</v>
      </c>
      <c r="G197" s="395" t="s">
        <v>58</v>
      </c>
      <c r="H197" s="394">
        <f>[1]GRD!C181</f>
        <v>0</v>
      </c>
      <c r="I197" s="395" t="s">
        <v>58</v>
      </c>
    </row>
    <row r="198" spans="2:9">
      <c r="B198" s="699"/>
      <c r="C198" s="393" t="s">
        <v>37</v>
      </c>
      <c r="D198" s="394" t="s">
        <v>264</v>
      </c>
      <c r="E198" s="395" t="s">
        <v>264</v>
      </c>
      <c r="F198" s="394">
        <f>[1]DOM!C182</f>
        <v>1</v>
      </c>
      <c r="G198" s="395">
        <f>[1]DOM!D182/[1]DOM!C182%</f>
        <v>100</v>
      </c>
      <c r="H198" s="394">
        <f>[1]GRD!C182</f>
        <v>0</v>
      </c>
      <c r="I198" s="395" t="s">
        <v>58</v>
      </c>
    </row>
    <row r="199" spans="2:9">
      <c r="B199" s="699"/>
      <c r="C199" s="393" t="s">
        <v>38</v>
      </c>
      <c r="D199" s="394" t="s">
        <v>264</v>
      </c>
      <c r="E199" s="395" t="s">
        <v>264</v>
      </c>
      <c r="F199" s="394">
        <f>[1]DOM!C183</f>
        <v>1</v>
      </c>
      <c r="G199" s="395">
        <f>[1]DOM!D183/[1]DOM!C183%</f>
        <v>100</v>
      </c>
      <c r="H199" s="394">
        <f>[1]GRD!C183</f>
        <v>0</v>
      </c>
      <c r="I199" s="395" t="s">
        <v>58</v>
      </c>
    </row>
    <row r="200" spans="2:9">
      <c r="B200" s="699" t="s">
        <v>445</v>
      </c>
      <c r="C200" s="393" t="s">
        <v>36</v>
      </c>
      <c r="D200" s="394" t="s">
        <v>264</v>
      </c>
      <c r="E200" s="395" t="s">
        <v>264</v>
      </c>
      <c r="F200" s="394">
        <f>[1]DOM!C184</f>
        <v>9</v>
      </c>
      <c r="G200" s="395">
        <f>[1]DOM!D184/[1]DOM!C184%</f>
        <v>88.888888888888886</v>
      </c>
      <c r="H200" s="394">
        <f>[1]GRD!C184</f>
        <v>10</v>
      </c>
      <c r="I200" s="395">
        <f>[1]GRD!D184/[1]GRD!C184%</f>
        <v>90</v>
      </c>
    </row>
    <row r="201" spans="2:9">
      <c r="B201" s="699"/>
      <c r="C201" s="393" t="s">
        <v>37</v>
      </c>
      <c r="D201" s="394" t="s">
        <v>264</v>
      </c>
      <c r="E201" s="395" t="s">
        <v>264</v>
      </c>
      <c r="F201" s="394">
        <f>[1]DOM!C185</f>
        <v>21</v>
      </c>
      <c r="G201" s="395">
        <f>[1]DOM!D185/[1]DOM!C185%</f>
        <v>90.476190476190482</v>
      </c>
      <c r="H201" s="394">
        <f>[1]GRD!C185</f>
        <v>2</v>
      </c>
      <c r="I201" s="395">
        <f>[1]GRD!D185/[1]GRD!C185%</f>
        <v>50</v>
      </c>
    </row>
    <row r="202" spans="2:9">
      <c r="B202" s="699"/>
      <c r="C202" s="393" t="s">
        <v>38</v>
      </c>
      <c r="D202" s="394" t="s">
        <v>264</v>
      </c>
      <c r="E202" s="395" t="s">
        <v>264</v>
      </c>
      <c r="F202" s="394">
        <f>[1]DOM!C186</f>
        <v>30</v>
      </c>
      <c r="G202" s="395">
        <f>[1]DOM!D186/[1]DOM!C186%</f>
        <v>90</v>
      </c>
      <c r="H202" s="394">
        <f>[1]GRD!C186</f>
        <v>12</v>
      </c>
      <c r="I202" s="395">
        <f>[1]GRD!D186/[1]GRD!C186%</f>
        <v>83.333333333333343</v>
      </c>
    </row>
    <row r="203" spans="2:9" ht="15" customHeight="1">
      <c r="B203" s="699" t="s">
        <v>446</v>
      </c>
      <c r="C203" s="393" t="s">
        <v>36</v>
      </c>
      <c r="D203" s="394" t="s">
        <v>264</v>
      </c>
      <c r="E203" s="395" t="s">
        <v>264</v>
      </c>
      <c r="F203" s="394">
        <f>[1]DOM!C187</f>
        <v>0</v>
      </c>
      <c r="G203" s="395" t="s">
        <v>58</v>
      </c>
      <c r="H203" s="394">
        <f>[1]GRD!C187</f>
        <v>1</v>
      </c>
      <c r="I203" s="395">
        <f>[1]GRD!D187/[1]GRD!C187%</f>
        <v>100</v>
      </c>
    </row>
    <row r="204" spans="2:9">
      <c r="B204" s="699"/>
      <c r="C204" s="393" t="s">
        <v>37</v>
      </c>
      <c r="D204" s="394" t="s">
        <v>264</v>
      </c>
      <c r="E204" s="395" t="s">
        <v>264</v>
      </c>
      <c r="F204" s="394">
        <f>[1]DOM!C188</f>
        <v>0</v>
      </c>
      <c r="G204" s="395" t="s">
        <v>58</v>
      </c>
      <c r="H204" s="394">
        <f>[1]GRD!C188</f>
        <v>0</v>
      </c>
      <c r="I204" s="395" t="s">
        <v>58</v>
      </c>
    </row>
    <row r="205" spans="2:9">
      <c r="B205" s="699"/>
      <c r="C205" s="393" t="s">
        <v>38</v>
      </c>
      <c r="D205" s="394" t="s">
        <v>264</v>
      </c>
      <c r="E205" s="395" t="s">
        <v>264</v>
      </c>
      <c r="F205" s="394">
        <f>[1]DOM!C189</f>
        <v>0</v>
      </c>
      <c r="G205" s="395" t="s">
        <v>58</v>
      </c>
      <c r="H205" s="394">
        <f>[1]GRD!C189</f>
        <v>1</v>
      </c>
      <c r="I205" s="395">
        <f>[1]GRD!D189/[1]GRD!C189%</f>
        <v>100</v>
      </c>
    </row>
    <row r="206" spans="2:9" ht="15" customHeight="1">
      <c r="B206" s="699" t="s">
        <v>447</v>
      </c>
      <c r="C206" s="393" t="s">
        <v>36</v>
      </c>
      <c r="D206" s="394" t="s">
        <v>264</v>
      </c>
      <c r="E206" s="395" t="s">
        <v>264</v>
      </c>
      <c r="F206" s="394">
        <f>[1]DOM!C190</f>
        <v>0</v>
      </c>
      <c r="G206" s="395" t="s">
        <v>58</v>
      </c>
      <c r="H206" s="394">
        <f>[1]GRD!C190</f>
        <v>0</v>
      </c>
      <c r="I206" s="395" t="s">
        <v>58</v>
      </c>
    </row>
    <row r="207" spans="2:9">
      <c r="B207" s="699"/>
      <c r="C207" s="393" t="s">
        <v>37</v>
      </c>
      <c r="D207" s="394" t="s">
        <v>264</v>
      </c>
      <c r="E207" s="395" t="s">
        <v>264</v>
      </c>
      <c r="F207" s="394">
        <f>[1]DOM!C191</f>
        <v>0</v>
      </c>
      <c r="G207" s="395" t="s">
        <v>58</v>
      </c>
      <c r="H207" s="394">
        <f>[1]GRD!C191</f>
        <v>0</v>
      </c>
      <c r="I207" s="395" t="s">
        <v>58</v>
      </c>
    </row>
    <row r="208" spans="2:9">
      <c r="B208" s="699"/>
      <c r="C208" s="393" t="s">
        <v>38</v>
      </c>
      <c r="D208" s="394" t="s">
        <v>264</v>
      </c>
      <c r="E208" s="395" t="s">
        <v>264</v>
      </c>
      <c r="F208" s="394">
        <f>[1]DOM!C192</f>
        <v>0</v>
      </c>
      <c r="G208" s="395" t="s">
        <v>58</v>
      </c>
      <c r="H208" s="394">
        <f>[1]GRD!C192</f>
        <v>0</v>
      </c>
      <c r="I208" s="395" t="s">
        <v>58</v>
      </c>
    </row>
    <row r="209" spans="2:9" ht="15.75" customHeight="1">
      <c r="B209" s="699" t="s">
        <v>448</v>
      </c>
      <c r="C209" s="393" t="s">
        <v>36</v>
      </c>
      <c r="D209" s="394" t="s">
        <v>264</v>
      </c>
      <c r="E209" s="395" t="s">
        <v>264</v>
      </c>
      <c r="F209" s="394">
        <f>[1]DOM!C193</f>
        <v>0</v>
      </c>
      <c r="G209" s="395" t="s">
        <v>58</v>
      </c>
      <c r="H209" s="394">
        <f>[1]GRD!C193</f>
        <v>0</v>
      </c>
      <c r="I209" s="395" t="s">
        <v>58</v>
      </c>
    </row>
    <row r="210" spans="2:9">
      <c r="B210" s="699"/>
      <c r="C210" s="393" t="s">
        <v>37</v>
      </c>
      <c r="D210" s="394" t="s">
        <v>264</v>
      </c>
      <c r="E210" s="395" t="s">
        <v>264</v>
      </c>
      <c r="F210" s="394">
        <f>[1]DOM!C194</f>
        <v>0</v>
      </c>
      <c r="G210" s="395" t="s">
        <v>58</v>
      </c>
      <c r="H210" s="394">
        <f>[1]GRD!C194</f>
        <v>0</v>
      </c>
      <c r="I210" s="395" t="s">
        <v>58</v>
      </c>
    </row>
    <row r="211" spans="2:9">
      <c r="B211" s="699"/>
      <c r="C211" s="393" t="s">
        <v>38</v>
      </c>
      <c r="D211" s="394" t="s">
        <v>264</v>
      </c>
      <c r="E211" s="395" t="s">
        <v>264</v>
      </c>
      <c r="F211" s="394">
        <f>[1]DOM!C195</f>
        <v>0</v>
      </c>
      <c r="G211" s="395" t="s">
        <v>58</v>
      </c>
      <c r="H211" s="394">
        <f>[1]GRD!C195</f>
        <v>0</v>
      </c>
      <c r="I211" s="395" t="s">
        <v>58</v>
      </c>
    </row>
    <row r="212" spans="2:9" ht="15.75" customHeight="1">
      <c r="B212" s="699" t="s">
        <v>446</v>
      </c>
      <c r="C212" s="393" t="s">
        <v>36</v>
      </c>
      <c r="D212" s="394" t="s">
        <v>264</v>
      </c>
      <c r="E212" s="395" t="s">
        <v>264</v>
      </c>
      <c r="F212" s="394">
        <f>[1]DOM!C196</f>
        <v>0</v>
      </c>
      <c r="G212" s="395" t="s">
        <v>58</v>
      </c>
      <c r="H212" s="394">
        <f>[1]GRD!C196</f>
        <v>0</v>
      </c>
      <c r="I212" s="395" t="s">
        <v>58</v>
      </c>
    </row>
    <row r="213" spans="2:9">
      <c r="B213" s="699"/>
      <c r="C213" s="393" t="s">
        <v>37</v>
      </c>
      <c r="D213" s="394" t="s">
        <v>264</v>
      </c>
      <c r="E213" s="395" t="s">
        <v>264</v>
      </c>
      <c r="F213" s="394">
        <f>[1]DOM!C197</f>
        <v>0</v>
      </c>
      <c r="G213" s="395" t="s">
        <v>58</v>
      </c>
      <c r="H213" s="394">
        <f>[1]GRD!C197</f>
        <v>0</v>
      </c>
      <c r="I213" s="395" t="s">
        <v>58</v>
      </c>
    </row>
    <row r="214" spans="2:9">
      <c r="B214" s="699"/>
      <c r="C214" s="393" t="s">
        <v>38</v>
      </c>
      <c r="D214" s="394" t="s">
        <v>264</v>
      </c>
      <c r="E214" s="395" t="s">
        <v>264</v>
      </c>
      <c r="F214" s="394">
        <f>[1]DOM!C198</f>
        <v>0</v>
      </c>
      <c r="G214" s="395" t="s">
        <v>58</v>
      </c>
      <c r="H214" s="394">
        <f>[1]GRD!C198</f>
        <v>0</v>
      </c>
      <c r="I214" s="395" t="s">
        <v>58</v>
      </c>
    </row>
    <row r="215" spans="2:9" ht="15.75" customHeight="1">
      <c r="B215" s="699" t="s">
        <v>449</v>
      </c>
      <c r="C215" s="393" t="s">
        <v>36</v>
      </c>
      <c r="D215" s="394" t="s">
        <v>264</v>
      </c>
      <c r="E215" s="395" t="s">
        <v>264</v>
      </c>
      <c r="F215" s="394">
        <f>[1]DOM!C199</f>
        <v>0</v>
      </c>
      <c r="G215" s="395" t="s">
        <v>58</v>
      </c>
      <c r="H215" s="394">
        <f>[1]GRD!C199</f>
        <v>0</v>
      </c>
      <c r="I215" s="395" t="s">
        <v>58</v>
      </c>
    </row>
    <row r="216" spans="2:9">
      <c r="B216" s="699"/>
      <c r="C216" s="393" t="s">
        <v>37</v>
      </c>
      <c r="D216" s="394" t="s">
        <v>264</v>
      </c>
      <c r="E216" s="395" t="s">
        <v>264</v>
      </c>
      <c r="F216" s="394">
        <f>[1]DOM!C200</f>
        <v>0</v>
      </c>
      <c r="G216" s="395" t="s">
        <v>58</v>
      </c>
      <c r="H216" s="394">
        <f>[1]GRD!C200</f>
        <v>0</v>
      </c>
      <c r="I216" s="395" t="s">
        <v>58</v>
      </c>
    </row>
    <row r="217" spans="2:9">
      <c r="B217" s="699"/>
      <c r="C217" s="393" t="s">
        <v>38</v>
      </c>
      <c r="D217" s="394" t="s">
        <v>264</v>
      </c>
      <c r="E217" s="395" t="s">
        <v>264</v>
      </c>
      <c r="F217" s="394">
        <f>[1]DOM!C201</f>
        <v>0</v>
      </c>
      <c r="G217" s="395" t="s">
        <v>58</v>
      </c>
      <c r="H217" s="394">
        <f>[1]GRD!C201</f>
        <v>0</v>
      </c>
      <c r="I217" s="395" t="s">
        <v>58</v>
      </c>
    </row>
    <row r="218" spans="2:9">
      <c r="B218" s="443"/>
      <c r="C218" s="407"/>
      <c r="D218" s="444"/>
      <c r="E218" s="445"/>
      <c r="F218" s="444"/>
      <c r="G218" s="445"/>
      <c r="H218" s="444"/>
      <c r="I218" s="445"/>
    </row>
    <row r="220" spans="2:9">
      <c r="B220" s="688" t="s">
        <v>450</v>
      </c>
      <c r="C220" s="688"/>
      <c r="D220" s="688"/>
      <c r="E220" s="688"/>
      <c r="F220" s="688"/>
      <c r="G220" s="688"/>
      <c r="H220" s="688"/>
      <c r="I220" s="688"/>
    </row>
    <row r="221" spans="2:9">
      <c r="B221" s="686" t="s">
        <v>362</v>
      </c>
      <c r="C221" s="686" t="s">
        <v>111</v>
      </c>
      <c r="D221" s="686" t="s">
        <v>9</v>
      </c>
      <c r="E221" s="686"/>
      <c r="F221" s="686" t="s">
        <v>10</v>
      </c>
      <c r="G221" s="686"/>
      <c r="H221" s="686" t="s">
        <v>11</v>
      </c>
      <c r="I221" s="686"/>
    </row>
    <row r="222" spans="2:9" ht="29.15">
      <c r="B222" s="686"/>
      <c r="C222" s="686"/>
      <c r="D222" s="416" t="s">
        <v>350</v>
      </c>
      <c r="E222" s="409" t="s">
        <v>438</v>
      </c>
      <c r="F222" s="416" t="s">
        <v>350</v>
      </c>
      <c r="G222" s="409" t="s">
        <v>438</v>
      </c>
      <c r="H222" s="416" t="s">
        <v>350</v>
      </c>
      <c r="I222" s="409" t="s">
        <v>438</v>
      </c>
    </row>
    <row r="223" spans="2:9" ht="15" customHeight="1">
      <c r="B223" s="699" t="s">
        <v>440</v>
      </c>
      <c r="C223" s="393" t="s">
        <v>36</v>
      </c>
      <c r="D223" s="394" t="s">
        <v>264</v>
      </c>
      <c r="E223" s="395" t="s">
        <v>264</v>
      </c>
      <c r="F223" s="394">
        <f>[1]SKN!C163</f>
        <v>2</v>
      </c>
      <c r="G223" s="395">
        <f>[1]SKN!D163/[1]SKN!C163%</f>
        <v>50</v>
      </c>
      <c r="H223" s="394">
        <f>[1]SLU!C163</f>
        <v>1</v>
      </c>
      <c r="I223" s="395">
        <f>[1]SLU!D163/[1]SLU!C163%</f>
        <v>100</v>
      </c>
    </row>
    <row r="224" spans="2:9">
      <c r="B224" s="699"/>
      <c r="C224" s="393" t="s">
        <v>37</v>
      </c>
      <c r="D224" s="394" t="s">
        <v>264</v>
      </c>
      <c r="E224" s="395" t="s">
        <v>264</v>
      </c>
      <c r="F224" s="394">
        <f>[1]SKN!C164</f>
        <v>13</v>
      </c>
      <c r="G224" s="395">
        <f>[1]SKN!D164/[1]SKN!C164%</f>
        <v>92.307692307692307</v>
      </c>
      <c r="H224" s="394">
        <f>[1]SLU!C164</f>
        <v>9</v>
      </c>
      <c r="I224" s="395">
        <f>[1]SLU!D164/[1]SLU!C164%</f>
        <v>88.888888888888886</v>
      </c>
    </row>
    <row r="225" spans="2:9">
      <c r="B225" s="699"/>
      <c r="C225" s="393" t="s">
        <v>38</v>
      </c>
      <c r="D225" s="394" t="s">
        <v>264</v>
      </c>
      <c r="E225" s="395" t="s">
        <v>264</v>
      </c>
      <c r="F225" s="394">
        <f>[1]SKN!C165</f>
        <v>15</v>
      </c>
      <c r="G225" s="395">
        <f>[1]SKN!D165/[1]SKN!C165%</f>
        <v>86.666666666666671</v>
      </c>
      <c r="H225" s="394">
        <f>[1]SLU!C165</f>
        <v>10</v>
      </c>
      <c r="I225" s="395">
        <f>[1]SLU!D165/[1]SLU!C165%</f>
        <v>90</v>
      </c>
    </row>
    <row r="226" spans="2:9" ht="15" customHeight="1">
      <c r="B226" s="699" t="s">
        <v>441</v>
      </c>
      <c r="C226" s="393" t="s">
        <v>36</v>
      </c>
      <c r="D226" s="394" t="s">
        <v>264</v>
      </c>
      <c r="E226" s="395" t="s">
        <v>264</v>
      </c>
      <c r="F226" s="394">
        <f>[1]SKN!C166</f>
        <v>43</v>
      </c>
      <c r="G226" s="395">
        <f>[1]SKN!D166/[1]SKN!C166%</f>
        <v>79.069767441860463</v>
      </c>
      <c r="H226" s="394">
        <f>[1]SLU!C166</f>
        <v>1</v>
      </c>
      <c r="I226" s="395">
        <f>[1]SLU!D166/[1]SLU!C166%</f>
        <v>0</v>
      </c>
    </row>
    <row r="227" spans="2:9">
      <c r="B227" s="699"/>
      <c r="C227" s="393" t="s">
        <v>37</v>
      </c>
      <c r="D227" s="394" t="s">
        <v>264</v>
      </c>
      <c r="E227" s="395" t="s">
        <v>264</v>
      </c>
      <c r="F227" s="394">
        <f>[1]SKN!C167</f>
        <v>92</v>
      </c>
      <c r="G227" s="395">
        <f>[1]SKN!D167/[1]SKN!C167%</f>
        <v>85.869565217391298</v>
      </c>
      <c r="H227" s="394">
        <f>[1]SLU!C167</f>
        <v>11</v>
      </c>
      <c r="I227" s="395">
        <f>[1]SLU!D167/[1]SLU!C167%</f>
        <v>72.727272727272734</v>
      </c>
    </row>
    <row r="228" spans="2:9">
      <c r="B228" s="699"/>
      <c r="C228" s="393" t="s">
        <v>38</v>
      </c>
      <c r="D228" s="394" t="s">
        <v>264</v>
      </c>
      <c r="E228" s="395" t="s">
        <v>264</v>
      </c>
      <c r="F228" s="394">
        <f>[1]SKN!C168</f>
        <v>135</v>
      </c>
      <c r="G228" s="395">
        <f>[1]SKN!D168/[1]SKN!C168%</f>
        <v>83.703703703703695</v>
      </c>
      <c r="H228" s="394">
        <f>[1]SLU!C168</f>
        <v>12</v>
      </c>
      <c r="I228" s="395">
        <f>[1]SLU!D168/[1]SLU!C168%</f>
        <v>66.666666666666671</v>
      </c>
    </row>
    <row r="229" spans="2:9">
      <c r="B229" s="699" t="s">
        <v>377</v>
      </c>
      <c r="C229" s="393" t="s">
        <v>36</v>
      </c>
      <c r="D229" s="394" t="s">
        <v>264</v>
      </c>
      <c r="E229" s="395" t="s">
        <v>264</v>
      </c>
      <c r="F229" s="394">
        <f>[1]SKN!C169</f>
        <v>10</v>
      </c>
      <c r="G229" s="395">
        <f>[1]SKN!D169/[1]SKN!C169%</f>
        <v>50</v>
      </c>
      <c r="H229" s="394">
        <f>[1]SLU!C169</f>
        <v>8</v>
      </c>
      <c r="I229" s="395">
        <f>[1]SLU!D169/[1]SLU!C169%</f>
        <v>87.5</v>
      </c>
    </row>
    <row r="230" spans="2:9">
      <c r="B230" s="699"/>
      <c r="C230" s="393" t="s">
        <v>37</v>
      </c>
      <c r="D230" s="394" t="s">
        <v>264</v>
      </c>
      <c r="E230" s="395" t="s">
        <v>264</v>
      </c>
      <c r="F230" s="394">
        <f>[1]SKN!C170</f>
        <v>5</v>
      </c>
      <c r="G230" s="395">
        <f>[1]SKN!D170/[1]SKN!C170%</f>
        <v>100</v>
      </c>
      <c r="H230" s="394">
        <f>[1]SLU!C170</f>
        <v>5</v>
      </c>
      <c r="I230" s="395">
        <f>[1]SLU!D170/[1]SLU!C170%</f>
        <v>100</v>
      </c>
    </row>
    <row r="231" spans="2:9">
      <c r="B231" s="699"/>
      <c r="C231" s="393" t="s">
        <v>38</v>
      </c>
      <c r="D231" s="394" t="s">
        <v>264</v>
      </c>
      <c r="E231" s="395" t="s">
        <v>264</v>
      </c>
      <c r="F231" s="394">
        <f>[1]SKN!C171</f>
        <v>15</v>
      </c>
      <c r="G231" s="395">
        <f>[1]SKN!D171/[1]SKN!C171%</f>
        <v>66.666666666666671</v>
      </c>
      <c r="H231" s="394">
        <f>[1]SLU!C171</f>
        <v>13</v>
      </c>
      <c r="I231" s="395">
        <f>[1]SLU!D171/[1]SLU!C171%</f>
        <v>92.307692307692307</v>
      </c>
    </row>
    <row r="232" spans="2:9" ht="15" customHeight="1">
      <c r="B232" s="699" t="s">
        <v>442</v>
      </c>
      <c r="C232" s="393" t="s">
        <v>36</v>
      </c>
      <c r="D232" s="394" t="s">
        <v>264</v>
      </c>
      <c r="E232" s="395" t="s">
        <v>264</v>
      </c>
      <c r="F232" s="394">
        <f>[1]SKN!C172</f>
        <v>17</v>
      </c>
      <c r="G232" s="395">
        <f>[1]SKN!D172/[1]SKN!C172%</f>
        <v>47.058823529411761</v>
      </c>
      <c r="H232" s="394">
        <f>[1]SLU!C172</f>
        <v>9</v>
      </c>
      <c r="I232" s="395">
        <f>[1]SLU!D172/[1]SLU!C172%</f>
        <v>66.666666666666671</v>
      </c>
    </row>
    <row r="233" spans="2:9">
      <c r="B233" s="699"/>
      <c r="C233" s="393" t="s">
        <v>37</v>
      </c>
      <c r="D233" s="394" t="s">
        <v>264</v>
      </c>
      <c r="E233" s="395" t="s">
        <v>264</v>
      </c>
      <c r="F233" s="394">
        <f>[1]SKN!C173</f>
        <v>21</v>
      </c>
      <c r="G233" s="395">
        <f>[1]SKN!D173/[1]SKN!C173%</f>
        <v>66.666666666666671</v>
      </c>
      <c r="H233" s="394">
        <f>[1]SLU!C173</f>
        <v>24</v>
      </c>
      <c r="I233" s="395">
        <f>[1]SLU!D173/[1]SLU!C173%</f>
        <v>62.5</v>
      </c>
    </row>
    <row r="234" spans="2:9">
      <c r="B234" s="699"/>
      <c r="C234" s="393" t="s">
        <v>38</v>
      </c>
      <c r="D234" s="394" t="s">
        <v>264</v>
      </c>
      <c r="E234" s="395" t="s">
        <v>264</v>
      </c>
      <c r="F234" s="394">
        <f>[1]SKN!C174</f>
        <v>38</v>
      </c>
      <c r="G234" s="395">
        <f>[1]SKN!D174/[1]SKN!C174%</f>
        <v>57.89473684210526</v>
      </c>
      <c r="H234" s="394">
        <f>[1]SLU!C174</f>
        <v>33</v>
      </c>
      <c r="I234" s="395">
        <f>[1]SLU!D174/[1]SLU!C174%</f>
        <v>63.636363636363633</v>
      </c>
    </row>
    <row r="235" spans="2:9">
      <c r="B235" s="699" t="s">
        <v>443</v>
      </c>
      <c r="C235" s="393" t="s">
        <v>36</v>
      </c>
      <c r="D235" s="394" t="s">
        <v>264</v>
      </c>
      <c r="E235" s="395" t="s">
        <v>264</v>
      </c>
      <c r="F235" s="394">
        <f>[1]SKN!C175</f>
        <v>10</v>
      </c>
      <c r="G235" s="395">
        <f>[1]SKN!D175/[1]SKN!C175%</f>
        <v>30</v>
      </c>
      <c r="H235" s="394">
        <f>[1]SLU!C175</f>
        <v>5</v>
      </c>
      <c r="I235" s="395">
        <f>[1]SLU!D175/[1]SLU!C175%</f>
        <v>100</v>
      </c>
    </row>
    <row r="236" spans="2:9">
      <c r="B236" s="699"/>
      <c r="C236" s="393" t="s">
        <v>37</v>
      </c>
      <c r="D236" s="394" t="s">
        <v>264</v>
      </c>
      <c r="E236" s="395" t="s">
        <v>264</v>
      </c>
      <c r="F236" s="394">
        <f>[1]SKN!C176</f>
        <v>37</v>
      </c>
      <c r="G236" s="395">
        <f>[1]SKN!D176/[1]SKN!C176%</f>
        <v>89.189189189189193</v>
      </c>
      <c r="H236" s="394">
        <f>[1]SLU!C176</f>
        <v>27</v>
      </c>
      <c r="I236" s="395">
        <f>[1]SLU!D176/[1]SLU!C176%</f>
        <v>81.481481481481481</v>
      </c>
    </row>
    <row r="237" spans="2:9">
      <c r="B237" s="699"/>
      <c r="C237" s="393" t="s">
        <v>38</v>
      </c>
      <c r="D237" s="394" t="s">
        <v>264</v>
      </c>
      <c r="E237" s="395" t="s">
        <v>264</v>
      </c>
      <c r="F237" s="394">
        <f>[1]SKN!C177</f>
        <v>47</v>
      </c>
      <c r="G237" s="395">
        <f>[1]SKN!D177/[1]SKN!C177%</f>
        <v>76.59574468085107</v>
      </c>
      <c r="H237" s="394">
        <f>[1]SLU!C177</f>
        <v>32</v>
      </c>
      <c r="I237" s="395">
        <f>[1]SLU!D177/[1]SLU!C177%</f>
        <v>84.375</v>
      </c>
    </row>
    <row r="238" spans="2:9">
      <c r="B238" s="699" t="s">
        <v>444</v>
      </c>
      <c r="C238" s="393" t="s">
        <v>36</v>
      </c>
      <c r="D238" s="394" t="s">
        <v>264</v>
      </c>
      <c r="E238" s="395" t="s">
        <v>264</v>
      </c>
      <c r="F238" s="394">
        <f>[1]SKN!C178</f>
        <v>3</v>
      </c>
      <c r="G238" s="395">
        <f>[1]SKN!D178/[1]SKN!C178%</f>
        <v>100</v>
      </c>
      <c r="H238" s="394">
        <f>[1]SLU!C178</f>
        <v>1</v>
      </c>
      <c r="I238" s="395">
        <f>[1]SLU!D178/[1]SLU!C178%</f>
        <v>100</v>
      </c>
    </row>
    <row r="239" spans="2:9">
      <c r="B239" s="699"/>
      <c r="C239" s="393" t="s">
        <v>37</v>
      </c>
      <c r="D239" s="394" t="s">
        <v>264</v>
      </c>
      <c r="E239" s="395" t="s">
        <v>264</v>
      </c>
      <c r="F239" s="394">
        <f>[1]SKN!C179</f>
        <v>2</v>
      </c>
      <c r="G239" s="395">
        <f>[1]SKN!D179/[1]SKN!C179%</f>
        <v>100</v>
      </c>
      <c r="H239" s="394">
        <f>[1]SLU!C179</f>
        <v>14</v>
      </c>
      <c r="I239" s="395">
        <f>[1]SLU!D179/[1]SLU!C179%</f>
        <v>85.714285714285708</v>
      </c>
    </row>
    <row r="240" spans="2:9">
      <c r="B240" s="699"/>
      <c r="C240" s="393" t="s">
        <v>38</v>
      </c>
      <c r="D240" s="394" t="s">
        <v>264</v>
      </c>
      <c r="E240" s="395" t="s">
        <v>264</v>
      </c>
      <c r="F240" s="394">
        <f>[1]SKN!C180</f>
        <v>5</v>
      </c>
      <c r="G240" s="395">
        <f>[1]SKN!D180/[1]SKN!C180%</f>
        <v>100</v>
      </c>
      <c r="H240" s="394">
        <f>[1]SLU!C180</f>
        <v>15</v>
      </c>
      <c r="I240" s="395">
        <f>[1]SLU!D180/[1]SLU!C180%</f>
        <v>86.666666666666671</v>
      </c>
    </row>
    <row r="241" spans="2:9">
      <c r="B241" s="699" t="s">
        <v>359</v>
      </c>
      <c r="C241" s="393" t="s">
        <v>36</v>
      </c>
      <c r="D241" s="394" t="s">
        <v>264</v>
      </c>
      <c r="E241" s="395" t="s">
        <v>264</v>
      </c>
      <c r="F241" s="394">
        <f>[1]SKN!C181</f>
        <v>7</v>
      </c>
      <c r="G241" s="395">
        <f>[1]SKN!D181/[1]SKN!C181%</f>
        <v>85.714285714285708</v>
      </c>
      <c r="H241" s="394">
        <f>[1]SLU!C181</f>
        <v>9</v>
      </c>
      <c r="I241" s="395">
        <f>[1]SLU!D181/[1]SLU!C181%</f>
        <v>100</v>
      </c>
    </row>
    <row r="242" spans="2:9">
      <c r="B242" s="699"/>
      <c r="C242" s="393" t="s">
        <v>37</v>
      </c>
      <c r="D242" s="394" t="s">
        <v>264</v>
      </c>
      <c r="E242" s="395" t="s">
        <v>264</v>
      </c>
      <c r="F242" s="394">
        <f>[1]SKN!C182</f>
        <v>10</v>
      </c>
      <c r="G242" s="395">
        <f>[1]SKN!D182/[1]SKN!C182%</f>
        <v>80</v>
      </c>
      <c r="H242" s="394">
        <f>[1]SLU!C182</f>
        <v>4</v>
      </c>
      <c r="I242" s="395">
        <f>[1]SLU!D182/[1]SLU!C182%</f>
        <v>100</v>
      </c>
    </row>
    <row r="243" spans="2:9">
      <c r="B243" s="699"/>
      <c r="C243" s="393" t="s">
        <v>38</v>
      </c>
      <c r="D243" s="394" t="s">
        <v>264</v>
      </c>
      <c r="E243" s="395" t="s">
        <v>264</v>
      </c>
      <c r="F243" s="394">
        <f>[1]SKN!C183</f>
        <v>17</v>
      </c>
      <c r="G243" s="395">
        <f>[1]SKN!D183/[1]SKN!C183%</f>
        <v>82.35294117647058</v>
      </c>
      <c r="H243" s="394">
        <f>[1]SLU!C183</f>
        <v>13</v>
      </c>
      <c r="I243" s="395">
        <f>[1]SLU!D183/[1]SLU!C183%</f>
        <v>100</v>
      </c>
    </row>
    <row r="244" spans="2:9">
      <c r="B244" s="699" t="s">
        <v>445</v>
      </c>
      <c r="C244" s="393" t="s">
        <v>36</v>
      </c>
      <c r="D244" s="394" t="s">
        <v>264</v>
      </c>
      <c r="E244" s="395" t="s">
        <v>264</v>
      </c>
      <c r="F244" s="394">
        <f>[1]SKN!C184</f>
        <v>30</v>
      </c>
      <c r="G244" s="395">
        <f>[1]SKN!D184/[1]SKN!C184%</f>
        <v>86.666666666666671</v>
      </c>
      <c r="H244" s="394">
        <f>[1]SLU!C184</f>
        <v>4</v>
      </c>
      <c r="I244" s="395">
        <f>[1]SLU!D184/[1]SLU!C184%</f>
        <v>100</v>
      </c>
    </row>
    <row r="245" spans="2:9">
      <c r="B245" s="699"/>
      <c r="C245" s="393" t="s">
        <v>37</v>
      </c>
      <c r="D245" s="394" t="s">
        <v>264</v>
      </c>
      <c r="E245" s="395" t="s">
        <v>264</v>
      </c>
      <c r="F245" s="394">
        <f>[1]SKN!C185</f>
        <v>70</v>
      </c>
      <c r="G245" s="395">
        <f>[1]SKN!D185/[1]SKN!C185%</f>
        <v>88.571428571428584</v>
      </c>
      <c r="H245" s="394">
        <f>[1]SLU!C185</f>
        <v>6</v>
      </c>
      <c r="I245" s="395">
        <f>[1]SLU!D185/[1]SLU!C185%</f>
        <v>66.666666666666671</v>
      </c>
    </row>
    <row r="246" spans="2:9">
      <c r="B246" s="699"/>
      <c r="C246" s="393" t="s">
        <v>38</v>
      </c>
      <c r="D246" s="394" t="s">
        <v>264</v>
      </c>
      <c r="E246" s="395" t="s">
        <v>264</v>
      </c>
      <c r="F246" s="394">
        <f>[1]SKN!C186</f>
        <v>100</v>
      </c>
      <c r="G246" s="395">
        <f>[1]SKN!D186/[1]SKN!C186%</f>
        <v>88</v>
      </c>
      <c r="H246" s="394">
        <f>[1]SLU!C186</f>
        <v>10</v>
      </c>
      <c r="I246" s="395">
        <f>[1]SLU!D186/[1]SLU!C186%</f>
        <v>80</v>
      </c>
    </row>
    <row r="247" spans="2:9" ht="30" customHeight="1">
      <c r="B247" s="699" t="s">
        <v>446</v>
      </c>
      <c r="C247" s="393" t="s">
        <v>36</v>
      </c>
      <c r="D247" s="394" t="s">
        <v>264</v>
      </c>
      <c r="E247" s="395" t="s">
        <v>264</v>
      </c>
      <c r="F247" s="394">
        <f>[1]SKN!C187</f>
        <v>3</v>
      </c>
      <c r="G247" s="395">
        <f>[1]SKN!D187/[1]SKN!C187%</f>
        <v>100</v>
      </c>
      <c r="H247" s="394">
        <f>[1]SLU!C187</f>
        <v>0</v>
      </c>
      <c r="I247" s="395" t="s">
        <v>58</v>
      </c>
    </row>
    <row r="248" spans="2:9">
      <c r="B248" s="699"/>
      <c r="C248" s="393" t="s">
        <v>37</v>
      </c>
      <c r="D248" s="394" t="s">
        <v>264</v>
      </c>
      <c r="E248" s="395" t="s">
        <v>264</v>
      </c>
      <c r="F248" s="394">
        <f>[1]SKN!C188</f>
        <v>14</v>
      </c>
      <c r="G248" s="395">
        <f>[1]SKN!D188/[1]SKN!C188%</f>
        <v>92.857142857142847</v>
      </c>
      <c r="H248" s="394">
        <f>[1]SLU!C188</f>
        <v>0</v>
      </c>
      <c r="I248" s="395" t="s">
        <v>58</v>
      </c>
    </row>
    <row r="249" spans="2:9">
      <c r="B249" s="699"/>
      <c r="C249" s="393" t="s">
        <v>38</v>
      </c>
      <c r="D249" s="394" t="s">
        <v>264</v>
      </c>
      <c r="E249" s="395" t="s">
        <v>264</v>
      </c>
      <c r="F249" s="394">
        <f>[1]SKN!C189</f>
        <v>17</v>
      </c>
      <c r="G249" s="395">
        <f>[1]SKN!D189/[1]SKN!C189%</f>
        <v>94.117647058823522</v>
      </c>
      <c r="H249" s="394">
        <f>[1]SLU!C189</f>
        <v>0</v>
      </c>
      <c r="I249" s="395" t="s">
        <v>58</v>
      </c>
    </row>
    <row r="250" spans="2:9" ht="30" customHeight="1">
      <c r="B250" s="699" t="s">
        <v>447</v>
      </c>
      <c r="C250" s="393" t="s">
        <v>36</v>
      </c>
      <c r="D250" s="394" t="s">
        <v>264</v>
      </c>
      <c r="E250" s="395" t="s">
        <v>264</v>
      </c>
      <c r="F250" s="394">
        <f>[1]SKN!C190</f>
        <v>0</v>
      </c>
      <c r="G250" s="395" t="s">
        <v>58</v>
      </c>
      <c r="H250" s="394">
        <f>[1]SLU!C190</f>
        <v>0</v>
      </c>
      <c r="I250" s="395" t="s">
        <v>58</v>
      </c>
    </row>
    <row r="251" spans="2:9">
      <c r="B251" s="699"/>
      <c r="C251" s="393" t="s">
        <v>37</v>
      </c>
      <c r="D251" s="394" t="s">
        <v>264</v>
      </c>
      <c r="E251" s="395" t="s">
        <v>264</v>
      </c>
      <c r="F251" s="394">
        <f>[1]SKN!C191</f>
        <v>0</v>
      </c>
      <c r="G251" s="395" t="s">
        <v>58</v>
      </c>
      <c r="H251" s="394">
        <f>[1]SLU!C191</f>
        <v>0</v>
      </c>
      <c r="I251" s="395" t="s">
        <v>58</v>
      </c>
    </row>
    <row r="252" spans="2:9">
      <c r="B252" s="699"/>
      <c r="C252" s="393" t="s">
        <v>38</v>
      </c>
      <c r="D252" s="394" t="s">
        <v>264</v>
      </c>
      <c r="E252" s="395" t="s">
        <v>264</v>
      </c>
      <c r="F252" s="394">
        <f>[1]SKN!C192</f>
        <v>0</v>
      </c>
      <c r="G252" s="395" t="s">
        <v>58</v>
      </c>
      <c r="H252" s="394">
        <f>[1]SLU!C192</f>
        <v>0</v>
      </c>
      <c r="I252" s="395" t="s">
        <v>58</v>
      </c>
    </row>
    <row r="253" spans="2:9" ht="15" customHeight="1">
      <c r="B253" s="699" t="s">
        <v>448</v>
      </c>
      <c r="C253" s="393" t="s">
        <v>36</v>
      </c>
      <c r="D253" s="394" t="s">
        <v>264</v>
      </c>
      <c r="E253" s="395" t="s">
        <v>264</v>
      </c>
      <c r="F253" s="394">
        <f>[1]SKN!C193</f>
        <v>0</v>
      </c>
      <c r="G253" s="395" t="s">
        <v>58</v>
      </c>
      <c r="H253" s="394">
        <f>[1]SLU!C193</f>
        <v>0</v>
      </c>
      <c r="I253" s="395" t="s">
        <v>58</v>
      </c>
    </row>
    <row r="254" spans="2:9">
      <c r="B254" s="699"/>
      <c r="C254" s="393" t="s">
        <v>37</v>
      </c>
      <c r="D254" s="394" t="s">
        <v>264</v>
      </c>
      <c r="E254" s="395" t="s">
        <v>264</v>
      </c>
      <c r="F254" s="394">
        <f>[1]SKN!C194</f>
        <v>0</v>
      </c>
      <c r="G254" s="395" t="s">
        <v>58</v>
      </c>
      <c r="H254" s="394">
        <f>[1]SLU!C194</f>
        <v>0</v>
      </c>
      <c r="I254" s="395" t="s">
        <v>58</v>
      </c>
    </row>
    <row r="255" spans="2:9">
      <c r="B255" s="699"/>
      <c r="C255" s="393" t="s">
        <v>38</v>
      </c>
      <c r="D255" s="394" t="s">
        <v>264</v>
      </c>
      <c r="E255" s="395" t="s">
        <v>264</v>
      </c>
      <c r="F255" s="394">
        <f>[1]SKN!C195</f>
        <v>0</v>
      </c>
      <c r="G255" s="395" t="s">
        <v>58</v>
      </c>
      <c r="H255" s="394">
        <f>[1]SLU!C195</f>
        <v>0</v>
      </c>
      <c r="I255" s="395" t="s">
        <v>58</v>
      </c>
    </row>
    <row r="256" spans="2:9" ht="15" customHeight="1">
      <c r="B256" s="699" t="s">
        <v>446</v>
      </c>
      <c r="C256" s="393" t="s">
        <v>36</v>
      </c>
      <c r="D256" s="394" t="s">
        <v>264</v>
      </c>
      <c r="E256" s="395" t="s">
        <v>264</v>
      </c>
      <c r="F256" s="394">
        <f>[1]SKN!C196</f>
        <v>0</v>
      </c>
      <c r="G256" s="395" t="s">
        <v>58</v>
      </c>
      <c r="H256" s="394">
        <f>[1]SLU!C196</f>
        <v>0</v>
      </c>
      <c r="I256" s="395" t="s">
        <v>58</v>
      </c>
    </row>
    <row r="257" spans="2:9">
      <c r="B257" s="699"/>
      <c r="C257" s="393" t="s">
        <v>37</v>
      </c>
      <c r="D257" s="394" t="s">
        <v>264</v>
      </c>
      <c r="E257" s="395" t="s">
        <v>264</v>
      </c>
      <c r="F257" s="394">
        <f>[1]SKN!C197</f>
        <v>0</v>
      </c>
      <c r="G257" s="395" t="s">
        <v>58</v>
      </c>
      <c r="H257" s="394">
        <f>[1]SLU!C197</f>
        <v>0</v>
      </c>
      <c r="I257" s="395" t="s">
        <v>58</v>
      </c>
    </row>
    <row r="258" spans="2:9">
      <c r="B258" s="699"/>
      <c r="C258" s="393" t="s">
        <v>38</v>
      </c>
      <c r="D258" s="394" t="s">
        <v>264</v>
      </c>
      <c r="E258" s="395" t="s">
        <v>264</v>
      </c>
      <c r="F258" s="394">
        <f>[1]SKN!C198</f>
        <v>0</v>
      </c>
      <c r="G258" s="395" t="s">
        <v>58</v>
      </c>
      <c r="H258" s="394">
        <f>[1]SLU!C198</f>
        <v>0</v>
      </c>
      <c r="I258" s="395" t="s">
        <v>58</v>
      </c>
    </row>
    <row r="259" spans="2:9" ht="15" customHeight="1">
      <c r="B259" s="699" t="s">
        <v>449</v>
      </c>
      <c r="C259" s="393" t="s">
        <v>36</v>
      </c>
      <c r="D259" s="394" t="s">
        <v>264</v>
      </c>
      <c r="E259" s="395" t="s">
        <v>264</v>
      </c>
      <c r="F259" s="394">
        <f>[1]SKN!C199</f>
        <v>0</v>
      </c>
      <c r="G259" s="395" t="s">
        <v>58</v>
      </c>
      <c r="H259" s="394">
        <f>[1]SLU!C199</f>
        <v>0</v>
      </c>
      <c r="I259" s="395" t="s">
        <v>58</v>
      </c>
    </row>
    <row r="260" spans="2:9">
      <c r="B260" s="699"/>
      <c r="C260" s="393" t="s">
        <v>37</v>
      </c>
      <c r="D260" s="394" t="s">
        <v>264</v>
      </c>
      <c r="E260" s="395" t="s">
        <v>264</v>
      </c>
      <c r="F260" s="394">
        <f>[1]SKN!C200</f>
        <v>0</v>
      </c>
      <c r="G260" s="395" t="s">
        <v>58</v>
      </c>
      <c r="H260" s="394">
        <f>[1]SLU!C200</f>
        <v>0</v>
      </c>
      <c r="I260" s="395" t="s">
        <v>58</v>
      </c>
    </row>
    <row r="261" spans="2:9">
      <c r="B261" s="699"/>
      <c r="C261" s="393" t="s">
        <v>38</v>
      </c>
      <c r="D261" s="394" t="s">
        <v>264</v>
      </c>
      <c r="E261" s="395" t="s">
        <v>264</v>
      </c>
      <c r="F261" s="394">
        <f>[1]SKN!C201</f>
        <v>0</v>
      </c>
      <c r="G261" s="395" t="s">
        <v>58</v>
      </c>
      <c r="H261" s="394">
        <f>[1]SLU!C201</f>
        <v>0</v>
      </c>
      <c r="I261" s="395" t="s">
        <v>58</v>
      </c>
    </row>
    <row r="263" spans="2:9">
      <c r="B263" s="688" t="s">
        <v>451</v>
      </c>
      <c r="C263" s="688"/>
      <c r="D263" s="688"/>
      <c r="E263" s="688"/>
      <c r="F263" s="688"/>
      <c r="G263" s="688"/>
      <c r="H263" s="688"/>
      <c r="I263" s="688"/>
    </row>
    <row r="264" spans="2:9">
      <c r="B264" s="686" t="s">
        <v>362</v>
      </c>
      <c r="C264" s="686" t="s">
        <v>111</v>
      </c>
      <c r="D264" s="686" t="s">
        <v>12</v>
      </c>
      <c r="E264" s="686"/>
      <c r="F264" s="686" t="s">
        <v>25</v>
      </c>
      <c r="G264" s="686"/>
      <c r="H264" s="686" t="s">
        <v>13</v>
      </c>
      <c r="I264" s="686"/>
    </row>
    <row r="265" spans="2:9" ht="29.15">
      <c r="B265" s="686"/>
      <c r="C265" s="686"/>
      <c r="D265" s="416" t="s">
        <v>410</v>
      </c>
      <c r="E265" s="409" t="s">
        <v>438</v>
      </c>
      <c r="F265" s="416" t="s">
        <v>410</v>
      </c>
      <c r="G265" s="409" t="s">
        <v>438</v>
      </c>
      <c r="H265" s="403" t="s">
        <v>410</v>
      </c>
      <c r="I265" s="411" t="s">
        <v>438</v>
      </c>
    </row>
    <row r="266" spans="2:9" ht="15" customHeight="1">
      <c r="B266" s="699" t="s">
        <v>440</v>
      </c>
      <c r="C266" s="393" t="s">
        <v>36</v>
      </c>
      <c r="D266" s="394">
        <f>[1]SVG!C163</f>
        <v>3</v>
      </c>
      <c r="E266" s="395">
        <f>[1]SVG!D163/[1]SVG!C163%</f>
        <v>100</v>
      </c>
      <c r="F266" s="394" t="s">
        <v>264</v>
      </c>
      <c r="G266" s="394" t="s">
        <v>264</v>
      </c>
      <c r="H266" s="405">
        <f>D266+H223+F223+H179+F179</f>
        <v>36</v>
      </c>
      <c r="I266" s="406">
        <f>([1]DOM!D163+[1]GRD!D163+[1]MON!D163+[1]SKN!D163+[1]SLU!D163+[1]SVG!D163+[1]VI!D163)/H266%</f>
        <v>69.444444444444443</v>
      </c>
    </row>
    <row r="267" spans="2:9">
      <c r="B267" s="699"/>
      <c r="C267" s="393" t="s">
        <v>37</v>
      </c>
      <c r="D267" s="394">
        <f>[1]SVG!C164</f>
        <v>20</v>
      </c>
      <c r="E267" s="395">
        <f>[1]SVG!D164/[1]SVG!C164%</f>
        <v>100</v>
      </c>
      <c r="F267" s="394" t="s">
        <v>264</v>
      </c>
      <c r="G267" s="394" t="s">
        <v>264</v>
      </c>
      <c r="H267" s="405">
        <f t="shared" ref="H267:H304" si="1">D267+H224+F224+H180+F180</f>
        <v>60</v>
      </c>
      <c r="I267" s="406">
        <f>([1]DOM!D164+[1]GRD!D164+[1]MON!D164+[1]SKN!D164+[1]SLU!D164+[1]SVG!D164+[1]VI!D164)/H267%</f>
        <v>90</v>
      </c>
    </row>
    <row r="268" spans="2:9">
      <c r="B268" s="699"/>
      <c r="C268" s="393" t="s">
        <v>38</v>
      </c>
      <c r="D268" s="394">
        <f>[1]SVG!C165</f>
        <v>23</v>
      </c>
      <c r="E268" s="395">
        <f>[1]SVG!D165/[1]SVG!C165%</f>
        <v>100</v>
      </c>
      <c r="F268" s="394" t="s">
        <v>264</v>
      </c>
      <c r="G268" s="394" t="s">
        <v>264</v>
      </c>
      <c r="H268" s="405">
        <f t="shared" si="1"/>
        <v>96</v>
      </c>
      <c r="I268" s="406">
        <f>([1]DOM!D165+[1]GRD!D165+[1]MON!D165+[1]SKN!D165+[1]SLU!D165+[1]SVG!D165+[1]VI!D165)/H268%</f>
        <v>82.291666666666671</v>
      </c>
    </row>
    <row r="269" spans="2:9" ht="15" customHeight="1">
      <c r="B269" s="699" t="s">
        <v>441</v>
      </c>
      <c r="C269" s="393" t="s">
        <v>36</v>
      </c>
      <c r="D269" s="394">
        <f>[1]SVG!C166</f>
        <v>38</v>
      </c>
      <c r="E269" s="395">
        <f>[1]SVG!D166/[1]SVG!C166%</f>
        <v>97.368421052631575</v>
      </c>
      <c r="F269" s="394" t="s">
        <v>264</v>
      </c>
      <c r="G269" s="394" t="s">
        <v>264</v>
      </c>
      <c r="H269" s="405">
        <f t="shared" si="1"/>
        <v>153</v>
      </c>
      <c r="I269" s="406">
        <f>([1]DOM!D166+[1]GRD!D166+[1]MON!D166+[1]SKN!D166+[1]SLU!D166+[1]SVG!D166+[1]VI!D166)/H269%</f>
        <v>86.274509803921561</v>
      </c>
    </row>
    <row r="270" spans="2:9">
      <c r="B270" s="699"/>
      <c r="C270" s="393" t="s">
        <v>37</v>
      </c>
      <c r="D270" s="394">
        <f>[1]SVG!C167</f>
        <v>37</v>
      </c>
      <c r="E270" s="395">
        <f>[1]SVG!D167/[1]SVG!C167%</f>
        <v>97.297297297297305</v>
      </c>
      <c r="F270" s="394" t="s">
        <v>264</v>
      </c>
      <c r="G270" s="394" t="s">
        <v>264</v>
      </c>
      <c r="H270" s="405">
        <f t="shared" si="1"/>
        <v>177</v>
      </c>
      <c r="I270" s="406">
        <f>([1]DOM!D167+[1]GRD!D167+[1]MON!D167+[1]SKN!D167+[1]SLU!D167+[1]SVG!D167+[1]VI!D167)/H270%</f>
        <v>88.700564971751405</v>
      </c>
    </row>
    <row r="271" spans="2:9">
      <c r="B271" s="699"/>
      <c r="C271" s="393" t="s">
        <v>38</v>
      </c>
      <c r="D271" s="394">
        <f>[1]SVG!C168</f>
        <v>75</v>
      </c>
      <c r="E271" s="395">
        <f>[1]SVG!D168/[1]SVG!C168%</f>
        <v>97.333333333333329</v>
      </c>
      <c r="F271" s="394" t="s">
        <v>264</v>
      </c>
      <c r="G271" s="394" t="s">
        <v>264</v>
      </c>
      <c r="H271" s="405">
        <f t="shared" si="1"/>
        <v>330</v>
      </c>
      <c r="I271" s="406">
        <f>([1]DOM!D168+[1]GRD!D168+[1]MON!D168+[1]SKN!D168+[1]SLU!D168+[1]SVG!D168+[1]VI!D168)/H271%</f>
        <v>87.575757575757578</v>
      </c>
    </row>
    <row r="272" spans="2:9">
      <c r="B272" s="699" t="s">
        <v>377</v>
      </c>
      <c r="C272" s="393" t="s">
        <v>36</v>
      </c>
      <c r="D272" s="394">
        <f>[1]SVG!C169</f>
        <v>15</v>
      </c>
      <c r="E272" s="395">
        <f>[1]SVG!D169/[1]SVG!C169%</f>
        <v>100</v>
      </c>
      <c r="F272" s="394" t="s">
        <v>264</v>
      </c>
      <c r="G272" s="394" t="s">
        <v>264</v>
      </c>
      <c r="H272" s="405">
        <f t="shared" si="1"/>
        <v>43</v>
      </c>
      <c r="I272" s="406">
        <f>([1]DOM!D169+[1]GRD!D169+[1]MON!D169+[1]SKN!D169+[1]SLU!D169+[1]SVG!D169+[1]VI!D169)/H272%</f>
        <v>86.04651162790698</v>
      </c>
    </row>
    <row r="273" spans="2:9">
      <c r="B273" s="699"/>
      <c r="C273" s="393" t="s">
        <v>37</v>
      </c>
      <c r="D273" s="394">
        <f>[1]SVG!C170</f>
        <v>36</v>
      </c>
      <c r="E273" s="395">
        <f>[1]SVG!D170/[1]SVG!C170%</f>
        <v>100</v>
      </c>
      <c r="F273" s="394" t="s">
        <v>264</v>
      </c>
      <c r="G273" s="394" t="s">
        <v>264</v>
      </c>
      <c r="H273" s="405">
        <f t="shared" si="1"/>
        <v>68</v>
      </c>
      <c r="I273" s="406">
        <f>([1]DOM!D170+[1]GRD!D170+[1]MON!D170+[1]SKN!D170+[1]SLU!D170+[1]SVG!D170+[1]VI!D170)/H273%</f>
        <v>99.999999999999986</v>
      </c>
    </row>
    <row r="274" spans="2:9">
      <c r="B274" s="699"/>
      <c r="C274" s="393" t="s">
        <v>38</v>
      </c>
      <c r="D274" s="394">
        <f>[1]SVG!C171</f>
        <v>51</v>
      </c>
      <c r="E274" s="395">
        <f>[1]SVG!D171/[1]SVG!C171%</f>
        <v>100</v>
      </c>
      <c r="F274" s="394" t="s">
        <v>264</v>
      </c>
      <c r="G274" s="394" t="s">
        <v>264</v>
      </c>
      <c r="H274" s="405">
        <f t="shared" si="1"/>
        <v>111</v>
      </c>
      <c r="I274" s="406">
        <f>([1]DOM!D171+[1]GRD!D171+[1]MON!D171+[1]SKN!D171+[1]SLU!D171+[1]SVG!D171+[1]VI!D171)/H274%</f>
        <v>94.594594594594582</v>
      </c>
    </row>
    <row r="275" spans="2:9" ht="15" customHeight="1">
      <c r="B275" s="699" t="s">
        <v>442</v>
      </c>
      <c r="C275" s="393" t="s">
        <v>36</v>
      </c>
      <c r="D275" s="394">
        <f>[1]SVG!C172</f>
        <v>24</v>
      </c>
      <c r="E275" s="395">
        <f>[1]SVG!D172/[1]SVG!C172%</f>
        <v>58.333333333333336</v>
      </c>
      <c r="F275" s="394" t="s">
        <v>264</v>
      </c>
      <c r="G275" s="394" t="s">
        <v>264</v>
      </c>
      <c r="H275" s="405">
        <f t="shared" si="1"/>
        <v>93</v>
      </c>
      <c r="I275" s="406">
        <f>([1]DOM!D172+[1]GRD!D172+[1]MON!D172+[1]SKN!D172+[1]SLU!D172+[1]SVG!D172+[1]VI!D172)/H275%</f>
        <v>55.913978494623656</v>
      </c>
    </row>
    <row r="276" spans="2:9">
      <c r="B276" s="699"/>
      <c r="C276" s="393" t="s">
        <v>37</v>
      </c>
      <c r="D276" s="394">
        <f>[1]SVG!C173</f>
        <v>46</v>
      </c>
      <c r="E276" s="395">
        <f>[1]SVG!D173/[1]SVG!C173%</f>
        <v>52.173913043478258</v>
      </c>
      <c r="F276" s="394" t="s">
        <v>264</v>
      </c>
      <c r="G276" s="394" t="s">
        <v>264</v>
      </c>
      <c r="H276" s="405">
        <f t="shared" si="1"/>
        <v>128</v>
      </c>
      <c r="I276" s="406">
        <f>([1]DOM!D173+[1]GRD!D173+[1]MON!D173+[1]SKN!D173+[1]SLU!D173+[1]SVG!D173+[1]VI!D173)/H276%</f>
        <v>55.46875</v>
      </c>
    </row>
    <row r="277" spans="2:9">
      <c r="B277" s="699"/>
      <c r="C277" s="393" t="s">
        <v>38</v>
      </c>
      <c r="D277" s="394">
        <f>[1]SVG!C174</f>
        <v>70</v>
      </c>
      <c r="E277" s="395">
        <f>[1]SVG!D174/[1]SVG!C174%</f>
        <v>54.285714285714292</v>
      </c>
      <c r="F277" s="394" t="s">
        <v>264</v>
      </c>
      <c r="G277" s="394" t="s">
        <v>264</v>
      </c>
      <c r="H277" s="405">
        <f t="shared" si="1"/>
        <v>221</v>
      </c>
      <c r="I277" s="406">
        <f>([1]DOM!D174+[1]GRD!D174+[1]MON!D174+[1]SKN!D174+[1]SLU!D174+[1]SVG!D174+[1]VI!D174)/H277%</f>
        <v>55.656108597285069</v>
      </c>
    </row>
    <row r="278" spans="2:9">
      <c r="B278" s="699" t="s">
        <v>443</v>
      </c>
      <c r="C278" s="393" t="s">
        <v>36</v>
      </c>
      <c r="D278" s="394">
        <f>[1]SVG!C175</f>
        <v>21</v>
      </c>
      <c r="E278" s="395">
        <f>[1]SVG!D175/[1]SVG!C175%</f>
        <v>85.714285714285722</v>
      </c>
      <c r="F278" s="394" t="s">
        <v>264</v>
      </c>
      <c r="G278" s="394" t="s">
        <v>264</v>
      </c>
      <c r="H278" s="405">
        <f t="shared" si="1"/>
        <v>84</v>
      </c>
      <c r="I278" s="406">
        <f>([1]DOM!D175+[1]GRD!D175+[1]MON!D175+[1]SKN!D175+[1]SLU!D175+[1]SVG!D175+[1]VI!D175)/H278%</f>
        <v>82.142857142857139</v>
      </c>
    </row>
    <row r="279" spans="2:9">
      <c r="B279" s="699"/>
      <c r="C279" s="393" t="s">
        <v>37</v>
      </c>
      <c r="D279" s="394">
        <f>[1]SVG!C176</f>
        <v>42</v>
      </c>
      <c r="E279" s="395">
        <f>[1]SVG!D176/[1]SVG!C176%</f>
        <v>85.714285714285722</v>
      </c>
      <c r="F279" s="394" t="s">
        <v>264</v>
      </c>
      <c r="G279" s="394" t="s">
        <v>264</v>
      </c>
      <c r="H279" s="405">
        <f t="shared" si="1"/>
        <v>121</v>
      </c>
      <c r="I279" s="406">
        <f>([1]DOM!D176+[1]GRD!D176+[1]MON!D176+[1]SKN!D176+[1]SLU!D176+[1]SVG!D176+[1]VI!D176)/H279%</f>
        <v>85.123966942148769</v>
      </c>
    </row>
    <row r="280" spans="2:9">
      <c r="B280" s="699"/>
      <c r="C280" s="393" t="s">
        <v>38</v>
      </c>
      <c r="D280" s="394">
        <f>[1]SVG!C177</f>
        <v>63</v>
      </c>
      <c r="E280" s="395">
        <f>[1]SVG!D177/[1]SVG!C177%</f>
        <v>85.714285714285708</v>
      </c>
      <c r="F280" s="394" t="s">
        <v>264</v>
      </c>
      <c r="G280" s="394" t="s">
        <v>264</v>
      </c>
      <c r="H280" s="405">
        <f t="shared" si="1"/>
        <v>205</v>
      </c>
      <c r="I280" s="406">
        <f>([1]DOM!D177+[1]GRD!D177+[1]MON!D177+[1]SKN!D177+[1]SLU!D177+[1]SVG!D177+[1]VI!D177)/H280%</f>
        <v>83.902439024390247</v>
      </c>
    </row>
    <row r="281" spans="2:9">
      <c r="B281" s="699" t="s">
        <v>444</v>
      </c>
      <c r="C281" s="393" t="s">
        <v>36</v>
      </c>
      <c r="D281" s="394">
        <f>[1]SVG!C178</f>
        <v>2</v>
      </c>
      <c r="E281" s="395">
        <f>[1]SVG!D178/[1]SVG!C178%</f>
        <v>100</v>
      </c>
      <c r="F281" s="394" t="s">
        <v>264</v>
      </c>
      <c r="G281" s="394" t="s">
        <v>264</v>
      </c>
      <c r="H281" s="405">
        <f t="shared" si="1"/>
        <v>11</v>
      </c>
      <c r="I281" s="406">
        <f>([1]DOM!D178+[1]GRD!D178+[1]MON!D178+[1]SKN!D178+[1]SLU!D178+[1]SVG!D178+[1]VI!D178)/H281%</f>
        <v>90.909090909090907</v>
      </c>
    </row>
    <row r="282" spans="2:9">
      <c r="B282" s="699"/>
      <c r="C282" s="393" t="s">
        <v>37</v>
      </c>
      <c r="D282" s="394">
        <f>[1]SVG!C179</f>
        <v>5</v>
      </c>
      <c r="E282" s="395">
        <f>[1]SVG!D179/[1]SVG!C179%</f>
        <v>100</v>
      </c>
      <c r="F282" s="394" t="s">
        <v>264</v>
      </c>
      <c r="G282" s="394" t="s">
        <v>264</v>
      </c>
      <c r="H282" s="405">
        <f t="shared" si="1"/>
        <v>30</v>
      </c>
      <c r="I282" s="406">
        <f>([1]DOM!D179+[1]GRD!D179+[1]MON!D179+[1]SKN!D179+[1]SLU!D179+[1]SVG!D179+[1]VI!D179)/H282%</f>
        <v>76.666666666666671</v>
      </c>
    </row>
    <row r="283" spans="2:9">
      <c r="B283" s="699"/>
      <c r="C283" s="393" t="s">
        <v>38</v>
      </c>
      <c r="D283" s="394">
        <f>[1]SVG!C180</f>
        <v>7</v>
      </c>
      <c r="E283" s="395">
        <f>[1]SVG!D180/[1]SVG!C180%</f>
        <v>99.999999999999986</v>
      </c>
      <c r="F283" s="394" t="s">
        <v>264</v>
      </c>
      <c r="G283" s="394" t="s">
        <v>264</v>
      </c>
      <c r="H283" s="405">
        <f t="shared" si="1"/>
        <v>41</v>
      </c>
      <c r="I283" s="406">
        <f>([1]DOM!D180+[1]GRD!D180+[1]MON!D180+[1]SKN!D180+[1]SLU!D180+[1]SVG!D180+[1]VI!D180)/H283%</f>
        <v>80.487804878048792</v>
      </c>
    </row>
    <row r="284" spans="2:9">
      <c r="B284" s="699" t="s">
        <v>359</v>
      </c>
      <c r="C284" s="393" t="s">
        <v>36</v>
      </c>
      <c r="D284" s="394">
        <f>[1]SVG!C181</f>
        <v>20</v>
      </c>
      <c r="E284" s="395">
        <f>[1]SVG!D181/[1]SVG!C181%</f>
        <v>65</v>
      </c>
      <c r="F284" s="394" t="s">
        <v>264</v>
      </c>
      <c r="G284" s="394" t="s">
        <v>264</v>
      </c>
      <c r="H284" s="405">
        <f t="shared" si="1"/>
        <v>36</v>
      </c>
      <c r="I284" s="406">
        <f>([1]DOM!D181+[1]GRD!D181+[1]MON!D181+[1]SKN!D181+[1]SLU!D181+[1]SVG!D181+[1]VI!D181)/H284%</f>
        <v>77.777777777777786</v>
      </c>
    </row>
    <row r="285" spans="2:9">
      <c r="B285" s="699"/>
      <c r="C285" s="393" t="s">
        <v>37</v>
      </c>
      <c r="D285" s="394">
        <f>[1]SVG!C182</f>
        <v>16</v>
      </c>
      <c r="E285" s="395">
        <f>[1]SVG!D182/[1]SVG!C182%</f>
        <v>81.25</v>
      </c>
      <c r="F285" s="394" t="s">
        <v>264</v>
      </c>
      <c r="G285" s="394" t="s">
        <v>264</v>
      </c>
      <c r="H285" s="405">
        <f t="shared" si="1"/>
        <v>31</v>
      </c>
      <c r="I285" s="406">
        <f>([1]DOM!D182+[1]GRD!D182+[1]MON!D182+[1]SKN!D182+[1]SLU!D182+[1]SVG!D182+[1]VI!D182)/H285%</f>
        <v>83.870967741935488</v>
      </c>
    </row>
    <row r="286" spans="2:9">
      <c r="B286" s="699"/>
      <c r="C286" s="393" t="s">
        <v>38</v>
      </c>
      <c r="D286" s="394">
        <f>[1]SVG!C183</f>
        <v>36</v>
      </c>
      <c r="E286" s="395">
        <f>[1]SVG!D183/[1]SVG!C183%</f>
        <v>72.222222222222229</v>
      </c>
      <c r="F286" s="394" t="s">
        <v>264</v>
      </c>
      <c r="G286" s="394" t="s">
        <v>264</v>
      </c>
      <c r="H286" s="405">
        <f t="shared" si="1"/>
        <v>67</v>
      </c>
      <c r="I286" s="406">
        <f>([1]DOM!D183+[1]GRD!D183+[1]MON!D183+[1]SKN!D183+[1]SLU!D183+[1]SVG!D183+[1]VI!D183)/H286%</f>
        <v>80.597014925373131</v>
      </c>
    </row>
    <row r="287" spans="2:9">
      <c r="B287" s="699" t="s">
        <v>445</v>
      </c>
      <c r="C287" s="393" t="s">
        <v>36</v>
      </c>
      <c r="D287" s="394">
        <f>[1]SVG!C184</f>
        <v>24</v>
      </c>
      <c r="E287" s="395">
        <f>[1]SVG!D184/[1]SVG!C184%</f>
        <v>100</v>
      </c>
      <c r="F287" s="394" t="s">
        <v>264</v>
      </c>
      <c r="G287" s="394" t="s">
        <v>264</v>
      </c>
      <c r="H287" s="405">
        <f t="shared" si="1"/>
        <v>77</v>
      </c>
      <c r="I287" s="406">
        <f>([1]DOM!D184+[1]GRD!D184+[1]MON!D184+[1]SKN!D184+[1]SLU!D184+[1]SVG!D184+[1]VI!D184)/H287%</f>
        <v>92.20779220779221</v>
      </c>
    </row>
    <row r="288" spans="2:9">
      <c r="B288" s="699"/>
      <c r="C288" s="393" t="s">
        <v>37</v>
      </c>
      <c r="D288" s="394">
        <f>[1]SVG!C185</f>
        <v>20</v>
      </c>
      <c r="E288" s="395">
        <f>[1]SVG!D185/[1]SVG!C185%</f>
        <v>100</v>
      </c>
      <c r="F288" s="394" t="s">
        <v>264</v>
      </c>
      <c r="G288" s="394" t="s">
        <v>264</v>
      </c>
      <c r="H288" s="405">
        <f t="shared" si="1"/>
        <v>119</v>
      </c>
      <c r="I288" s="406">
        <f>([1]DOM!D185+[1]GRD!D185+[1]MON!D185+[1]SKN!D185+[1]SLU!D185+[1]SVG!D185+[1]VI!D185)/H288%</f>
        <v>89.075630252100851</v>
      </c>
    </row>
    <row r="289" spans="2:9">
      <c r="B289" s="699"/>
      <c r="C289" s="393" t="s">
        <v>38</v>
      </c>
      <c r="D289" s="394">
        <f>[1]SVG!C186</f>
        <v>44</v>
      </c>
      <c r="E289" s="395">
        <f>[1]SVG!D186/[1]SVG!C186%</f>
        <v>100</v>
      </c>
      <c r="F289" s="394" t="s">
        <v>264</v>
      </c>
      <c r="G289" s="394" t="s">
        <v>264</v>
      </c>
      <c r="H289" s="405">
        <f t="shared" si="1"/>
        <v>196</v>
      </c>
      <c r="I289" s="406">
        <f>([1]DOM!D186+[1]GRD!D186+[1]MON!D186+[1]SKN!D186+[1]SLU!D186+[1]SVG!D186+[1]VI!D186)/H289%</f>
        <v>90.306122448979593</v>
      </c>
    </row>
    <row r="290" spans="2:9" ht="30" customHeight="1">
      <c r="B290" s="699" t="s">
        <v>446</v>
      </c>
      <c r="C290" s="393" t="s">
        <v>36</v>
      </c>
      <c r="D290" s="394">
        <f>[1]SVG!C187</f>
        <v>0</v>
      </c>
      <c r="E290" s="395" t="s">
        <v>58</v>
      </c>
      <c r="F290" s="394" t="s">
        <v>264</v>
      </c>
      <c r="G290" s="394" t="s">
        <v>264</v>
      </c>
      <c r="H290" s="405">
        <f t="shared" si="1"/>
        <v>4</v>
      </c>
      <c r="I290" s="406">
        <f>([1]DOM!D187+[1]GRD!D187+[1]MON!D187+[1]SKN!D187+[1]SLU!D187+[1]SVG!D187+[1]VI!D187)/H290%</f>
        <v>100</v>
      </c>
    </row>
    <row r="291" spans="2:9">
      <c r="B291" s="699"/>
      <c r="C291" s="393" t="s">
        <v>37</v>
      </c>
      <c r="D291" s="394">
        <f>[1]SVG!C188</f>
        <v>0</v>
      </c>
      <c r="E291" s="395" t="s">
        <v>58</v>
      </c>
      <c r="F291" s="394" t="s">
        <v>264</v>
      </c>
      <c r="G291" s="394" t="s">
        <v>264</v>
      </c>
      <c r="H291" s="405">
        <f t="shared" si="1"/>
        <v>14</v>
      </c>
      <c r="I291" s="406">
        <f>([1]DOM!D188+[1]GRD!D188+[1]MON!D188+[1]SKN!D188+[1]SLU!D188+[1]SVG!D188+[1]VI!D188)/H291%</f>
        <v>92.857142857142847</v>
      </c>
    </row>
    <row r="292" spans="2:9">
      <c r="B292" s="699"/>
      <c r="C292" s="393" t="s">
        <v>38</v>
      </c>
      <c r="D292" s="394">
        <f>[1]SVG!C189</f>
        <v>0</v>
      </c>
      <c r="E292" s="395" t="s">
        <v>58</v>
      </c>
      <c r="F292" s="394" t="s">
        <v>264</v>
      </c>
      <c r="G292" s="394" t="s">
        <v>264</v>
      </c>
      <c r="H292" s="405">
        <f t="shared" si="1"/>
        <v>18</v>
      </c>
      <c r="I292" s="406">
        <f>([1]DOM!D189+[1]GRD!D189+[1]MON!D189+[1]SKN!D189+[1]SLU!D189+[1]SVG!D189+[1]VI!D189)/H292%</f>
        <v>94.444444444444443</v>
      </c>
    </row>
    <row r="293" spans="2:9" ht="30" customHeight="1">
      <c r="B293" s="699" t="s">
        <v>447</v>
      </c>
      <c r="C293" s="393" t="s">
        <v>36</v>
      </c>
      <c r="D293" s="394">
        <f>[1]SVG!C190</f>
        <v>0</v>
      </c>
      <c r="E293" s="395" t="s">
        <v>58</v>
      </c>
      <c r="F293" s="394" t="s">
        <v>264</v>
      </c>
      <c r="G293" s="394" t="s">
        <v>264</v>
      </c>
      <c r="H293" s="405">
        <f t="shared" si="1"/>
        <v>0</v>
      </c>
      <c r="I293" s="406" t="s">
        <v>58</v>
      </c>
    </row>
    <row r="294" spans="2:9">
      <c r="B294" s="699"/>
      <c r="C294" s="393" t="s">
        <v>37</v>
      </c>
      <c r="D294" s="394">
        <f>[1]SVG!C191</f>
        <v>0</v>
      </c>
      <c r="E294" s="395" t="s">
        <v>58</v>
      </c>
      <c r="F294" s="394" t="s">
        <v>264</v>
      </c>
      <c r="G294" s="394" t="s">
        <v>264</v>
      </c>
      <c r="H294" s="405">
        <f t="shared" si="1"/>
        <v>0</v>
      </c>
      <c r="I294" s="406" t="s">
        <v>58</v>
      </c>
    </row>
    <row r="295" spans="2:9">
      <c r="B295" s="699"/>
      <c r="C295" s="393" t="s">
        <v>38</v>
      </c>
      <c r="D295" s="394">
        <f>[1]SVG!C192</f>
        <v>0</v>
      </c>
      <c r="E295" s="395" t="s">
        <v>58</v>
      </c>
      <c r="F295" s="394" t="s">
        <v>264</v>
      </c>
      <c r="G295" s="394" t="s">
        <v>264</v>
      </c>
      <c r="H295" s="405">
        <f t="shared" si="1"/>
        <v>0</v>
      </c>
      <c r="I295" s="406" t="s">
        <v>58</v>
      </c>
    </row>
    <row r="296" spans="2:9" ht="15" customHeight="1">
      <c r="B296" s="699" t="s">
        <v>448</v>
      </c>
      <c r="C296" s="393" t="s">
        <v>36</v>
      </c>
      <c r="D296" s="394">
        <f>[1]SVG!C193</f>
        <v>0</v>
      </c>
      <c r="E296" s="395" t="s">
        <v>58</v>
      </c>
      <c r="F296" s="394" t="s">
        <v>264</v>
      </c>
      <c r="G296" s="394" t="s">
        <v>264</v>
      </c>
      <c r="H296" s="405">
        <f t="shared" si="1"/>
        <v>0</v>
      </c>
      <c r="I296" s="406" t="s">
        <v>58</v>
      </c>
    </row>
    <row r="297" spans="2:9">
      <c r="B297" s="699"/>
      <c r="C297" s="393" t="s">
        <v>37</v>
      </c>
      <c r="D297" s="394">
        <f>[1]SVG!C194</f>
        <v>0</v>
      </c>
      <c r="E297" s="395" t="s">
        <v>58</v>
      </c>
      <c r="F297" s="394" t="s">
        <v>264</v>
      </c>
      <c r="G297" s="394" t="s">
        <v>264</v>
      </c>
      <c r="H297" s="405">
        <f t="shared" si="1"/>
        <v>0</v>
      </c>
      <c r="I297" s="406" t="s">
        <v>58</v>
      </c>
    </row>
    <row r="298" spans="2:9">
      <c r="B298" s="699"/>
      <c r="C298" s="393" t="s">
        <v>38</v>
      </c>
      <c r="D298" s="394">
        <f>[1]SVG!C195</f>
        <v>0</v>
      </c>
      <c r="E298" s="395" t="s">
        <v>58</v>
      </c>
      <c r="F298" s="394" t="s">
        <v>264</v>
      </c>
      <c r="G298" s="394" t="s">
        <v>264</v>
      </c>
      <c r="H298" s="405">
        <f t="shared" si="1"/>
        <v>0</v>
      </c>
      <c r="I298" s="406" t="s">
        <v>58</v>
      </c>
    </row>
    <row r="299" spans="2:9" ht="15" customHeight="1">
      <c r="B299" s="699" t="s">
        <v>446</v>
      </c>
      <c r="C299" s="393" t="s">
        <v>36</v>
      </c>
      <c r="D299" s="394">
        <f>[1]SVG!C196</f>
        <v>0</v>
      </c>
      <c r="E299" s="395" t="s">
        <v>58</v>
      </c>
      <c r="F299" s="394" t="s">
        <v>264</v>
      </c>
      <c r="G299" s="394" t="s">
        <v>264</v>
      </c>
      <c r="H299" s="405">
        <f t="shared" si="1"/>
        <v>0</v>
      </c>
      <c r="I299" s="406" t="s">
        <v>58</v>
      </c>
    </row>
    <row r="300" spans="2:9">
      <c r="B300" s="699"/>
      <c r="C300" s="393" t="s">
        <v>37</v>
      </c>
      <c r="D300" s="394">
        <f>[1]SVG!C197</f>
        <v>0</v>
      </c>
      <c r="E300" s="395" t="s">
        <v>58</v>
      </c>
      <c r="F300" s="394" t="s">
        <v>264</v>
      </c>
      <c r="G300" s="394" t="s">
        <v>264</v>
      </c>
      <c r="H300" s="405">
        <f t="shared" si="1"/>
        <v>0</v>
      </c>
      <c r="I300" s="406" t="s">
        <v>58</v>
      </c>
    </row>
    <row r="301" spans="2:9">
      <c r="B301" s="699"/>
      <c r="C301" s="393" t="s">
        <v>38</v>
      </c>
      <c r="D301" s="394">
        <f>[1]SVG!C198</f>
        <v>0</v>
      </c>
      <c r="E301" s="395" t="s">
        <v>58</v>
      </c>
      <c r="F301" s="394" t="s">
        <v>264</v>
      </c>
      <c r="G301" s="394" t="s">
        <v>264</v>
      </c>
      <c r="H301" s="405">
        <f t="shared" si="1"/>
        <v>0</v>
      </c>
      <c r="I301" s="406" t="s">
        <v>58</v>
      </c>
    </row>
    <row r="302" spans="2:9" ht="15" customHeight="1">
      <c r="B302" s="709" t="s">
        <v>449</v>
      </c>
      <c r="C302" s="393" t="s">
        <v>36</v>
      </c>
      <c r="D302" s="394">
        <f>[1]SVG!C199</f>
        <v>0</v>
      </c>
      <c r="E302" s="395" t="s">
        <v>58</v>
      </c>
      <c r="F302" s="394" t="s">
        <v>264</v>
      </c>
      <c r="G302" s="394" t="s">
        <v>264</v>
      </c>
      <c r="H302" s="405">
        <f t="shared" si="1"/>
        <v>0</v>
      </c>
      <c r="I302" s="406" t="s">
        <v>58</v>
      </c>
    </row>
    <row r="303" spans="2:9">
      <c r="B303" s="709"/>
      <c r="C303" s="393" t="s">
        <v>37</v>
      </c>
      <c r="D303" s="394">
        <f>[1]SVG!C200</f>
        <v>0</v>
      </c>
      <c r="E303" s="395" t="s">
        <v>58</v>
      </c>
      <c r="F303" s="394" t="s">
        <v>264</v>
      </c>
      <c r="G303" s="394" t="s">
        <v>264</v>
      </c>
      <c r="H303" s="405">
        <f t="shared" si="1"/>
        <v>0</v>
      </c>
      <c r="I303" s="406" t="s">
        <v>58</v>
      </c>
    </row>
    <row r="304" spans="2:9">
      <c r="B304" s="709"/>
      <c r="C304" s="393" t="s">
        <v>38</v>
      </c>
      <c r="D304" s="394">
        <f>[1]SVG!C201</f>
        <v>0</v>
      </c>
      <c r="E304" s="395" t="s">
        <v>58</v>
      </c>
      <c r="F304" s="394" t="s">
        <v>264</v>
      </c>
      <c r="G304" s="394" t="s">
        <v>264</v>
      </c>
      <c r="H304" s="405">
        <f t="shared" si="1"/>
        <v>0</v>
      </c>
      <c r="I304" s="406" t="s">
        <v>58</v>
      </c>
    </row>
  </sheetData>
  <mergeCells count="129">
    <mergeCell ref="B302:B304"/>
    <mergeCell ref="B284:B286"/>
    <mergeCell ref="B287:B289"/>
    <mergeCell ref="B290:B292"/>
    <mergeCell ref="B293:B295"/>
    <mergeCell ref="B296:B298"/>
    <mergeCell ref="B299:B301"/>
    <mergeCell ref="B266:B268"/>
    <mergeCell ref="B269:B271"/>
    <mergeCell ref="B272:B274"/>
    <mergeCell ref="B275:B277"/>
    <mergeCell ref="B278:B280"/>
    <mergeCell ref="B281:B283"/>
    <mergeCell ref="B259:B261"/>
    <mergeCell ref="B263:I263"/>
    <mergeCell ref="B264:B265"/>
    <mergeCell ref="C264:C265"/>
    <mergeCell ref="D264:E264"/>
    <mergeCell ref="F264:G264"/>
    <mergeCell ref="H264:I264"/>
    <mergeCell ref="B241:B243"/>
    <mergeCell ref="B244:B246"/>
    <mergeCell ref="B247:B249"/>
    <mergeCell ref="B250:B252"/>
    <mergeCell ref="B253:B255"/>
    <mergeCell ref="B256:B258"/>
    <mergeCell ref="B223:B225"/>
    <mergeCell ref="B226:B228"/>
    <mergeCell ref="B229:B231"/>
    <mergeCell ref="B232:B234"/>
    <mergeCell ref="B235:B237"/>
    <mergeCell ref="B238:B240"/>
    <mergeCell ref="B215:B217"/>
    <mergeCell ref="B220:I220"/>
    <mergeCell ref="B221:B222"/>
    <mergeCell ref="C221:C222"/>
    <mergeCell ref="D221:E221"/>
    <mergeCell ref="F221:G221"/>
    <mergeCell ref="H221:I221"/>
    <mergeCell ref="B197:B199"/>
    <mergeCell ref="B200:B202"/>
    <mergeCell ref="B203:B205"/>
    <mergeCell ref="B206:B208"/>
    <mergeCell ref="B209:B211"/>
    <mergeCell ref="B212:B214"/>
    <mergeCell ref="B179:B181"/>
    <mergeCell ref="B182:B184"/>
    <mergeCell ref="B185:B187"/>
    <mergeCell ref="B188:B190"/>
    <mergeCell ref="B191:B193"/>
    <mergeCell ref="B194:B196"/>
    <mergeCell ref="B176:I176"/>
    <mergeCell ref="B177:B178"/>
    <mergeCell ref="C177:C178"/>
    <mergeCell ref="D177:E177"/>
    <mergeCell ref="F177:G177"/>
    <mergeCell ref="H177:I177"/>
    <mergeCell ref="B157:B159"/>
    <mergeCell ref="B160:B162"/>
    <mergeCell ref="B163:B165"/>
    <mergeCell ref="B166:B168"/>
    <mergeCell ref="B169:B171"/>
    <mergeCell ref="B172:B174"/>
    <mergeCell ref="B139:B141"/>
    <mergeCell ref="B142:B144"/>
    <mergeCell ref="B145:B147"/>
    <mergeCell ref="B148:B150"/>
    <mergeCell ref="B151:B153"/>
    <mergeCell ref="B154:B156"/>
    <mergeCell ref="B121:B123"/>
    <mergeCell ref="B124:B126"/>
    <mergeCell ref="B127:B129"/>
    <mergeCell ref="B130:B132"/>
    <mergeCell ref="B133:B135"/>
    <mergeCell ref="B136:B138"/>
    <mergeCell ref="B118:I118"/>
    <mergeCell ref="B119:B120"/>
    <mergeCell ref="C119:C120"/>
    <mergeCell ref="D119:E119"/>
    <mergeCell ref="F119:G119"/>
    <mergeCell ref="H119:I119"/>
    <mergeCell ref="B99:B101"/>
    <mergeCell ref="B102:B104"/>
    <mergeCell ref="B105:B107"/>
    <mergeCell ref="B108:B110"/>
    <mergeCell ref="B111:B113"/>
    <mergeCell ref="B114:B116"/>
    <mergeCell ref="B81:B83"/>
    <mergeCell ref="B84:B86"/>
    <mergeCell ref="B87:B89"/>
    <mergeCell ref="B90:B92"/>
    <mergeCell ref="B93:B95"/>
    <mergeCell ref="B96:B98"/>
    <mergeCell ref="B63:B65"/>
    <mergeCell ref="B66:B68"/>
    <mergeCell ref="B69:B71"/>
    <mergeCell ref="B72:B74"/>
    <mergeCell ref="B75:B77"/>
    <mergeCell ref="B78:B80"/>
    <mergeCell ref="B60:I60"/>
    <mergeCell ref="B61:B62"/>
    <mergeCell ref="C61:C62"/>
    <mergeCell ref="D61:E61"/>
    <mergeCell ref="F61:G61"/>
    <mergeCell ref="H61:I61"/>
    <mergeCell ref="B41:B43"/>
    <mergeCell ref="B44:B46"/>
    <mergeCell ref="B47:B49"/>
    <mergeCell ref="B50:B52"/>
    <mergeCell ref="B53:B55"/>
    <mergeCell ref="B56:B58"/>
    <mergeCell ref="B32:B34"/>
    <mergeCell ref="B35:B37"/>
    <mergeCell ref="B38:B40"/>
    <mergeCell ref="B5:B7"/>
    <mergeCell ref="B8:B10"/>
    <mergeCell ref="B11:B13"/>
    <mergeCell ref="B14:B16"/>
    <mergeCell ref="B17:B19"/>
    <mergeCell ref="B20:B22"/>
    <mergeCell ref="B2:I2"/>
    <mergeCell ref="B3:B4"/>
    <mergeCell ref="C3:C4"/>
    <mergeCell ref="D3:E3"/>
    <mergeCell ref="F3:G3"/>
    <mergeCell ref="H3:I3"/>
    <mergeCell ref="B23:B25"/>
    <mergeCell ref="B26:B28"/>
    <mergeCell ref="B29:B31"/>
  </mergeCells>
  <printOptions horizontalCentered="1"/>
  <pageMargins left="0.7" right="0.7" top="0.75" bottom="0.75" header="0.3" footer="0.3"/>
  <pageSetup scale="77" orientation="portrait" r:id="rId1"/>
  <rowBreaks count="3" manualBreakCount="3">
    <brk id="58" max="16383" man="1"/>
    <brk id="218" max="16383" man="1"/>
    <brk id="262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85"/>
  <sheetViews>
    <sheetView view="pageBreakPreview" topLeftCell="A233" zoomScale="60" zoomScaleNormal="100" workbookViewId="0">
      <selection activeCell="D7" sqref="D7"/>
    </sheetView>
  </sheetViews>
  <sheetFormatPr defaultColWidth="9.07421875" defaultRowHeight="14.6"/>
  <cols>
    <col min="1" max="1" width="11.53515625" style="402" customWidth="1"/>
    <col min="2" max="2" width="25.3046875" style="402" customWidth="1"/>
    <col min="3" max="3" width="7.3046875" style="402" customWidth="1"/>
    <col min="4" max="4" width="9.07421875" style="402"/>
    <col min="5" max="5" width="10.84375" style="414" customWidth="1"/>
    <col min="6" max="6" width="9.07421875" style="402"/>
    <col min="7" max="7" width="12.07421875" style="414" customWidth="1"/>
    <col min="8" max="8" width="9.07421875" style="402"/>
    <col min="9" max="9" width="12.84375" style="414" customWidth="1"/>
    <col min="10" max="16384" width="9.07421875" style="402"/>
  </cols>
  <sheetData>
    <row r="2" spans="1:10">
      <c r="B2" s="688" t="s">
        <v>452</v>
      </c>
      <c r="C2" s="688"/>
      <c r="D2" s="688"/>
      <c r="E2" s="688"/>
      <c r="F2" s="688"/>
      <c r="G2" s="688"/>
      <c r="H2" s="688"/>
      <c r="I2" s="688"/>
      <c r="J2" s="446"/>
    </row>
    <row r="3" spans="1:10">
      <c r="B3" s="692" t="s">
        <v>436</v>
      </c>
      <c r="C3" s="710" t="s">
        <v>111</v>
      </c>
      <c r="D3" s="686" t="s">
        <v>6</v>
      </c>
      <c r="E3" s="686"/>
      <c r="F3" s="686" t="s">
        <v>7</v>
      </c>
      <c r="G3" s="686"/>
      <c r="H3" s="686" t="s">
        <v>24</v>
      </c>
      <c r="I3" s="686"/>
      <c r="J3" s="446"/>
    </row>
    <row r="4" spans="1:10">
      <c r="B4" s="693"/>
      <c r="C4" s="711"/>
      <c r="D4" s="713" t="s">
        <v>350</v>
      </c>
      <c r="E4" s="714" t="s">
        <v>438</v>
      </c>
      <c r="F4" s="713" t="s">
        <v>350</v>
      </c>
      <c r="G4" s="714" t="s">
        <v>438</v>
      </c>
      <c r="H4" s="713" t="s">
        <v>350</v>
      </c>
      <c r="I4" s="714" t="s">
        <v>438</v>
      </c>
      <c r="J4" s="446"/>
    </row>
    <row r="5" spans="1:10">
      <c r="B5" s="694"/>
      <c r="C5" s="712"/>
      <c r="D5" s="713"/>
      <c r="E5" s="714"/>
      <c r="F5" s="713"/>
      <c r="G5" s="714"/>
      <c r="H5" s="713"/>
      <c r="I5" s="714"/>
      <c r="J5" s="446"/>
    </row>
    <row r="6" spans="1:10">
      <c r="A6" s="715"/>
      <c r="B6" s="699" t="s">
        <v>424</v>
      </c>
      <c r="C6" s="393" t="s">
        <v>36</v>
      </c>
      <c r="D6" s="394" t="s">
        <v>264</v>
      </c>
      <c r="E6" s="395" t="s">
        <v>264</v>
      </c>
      <c r="F6" s="394">
        <f>[1]DOM!E109</f>
        <v>0</v>
      </c>
      <c r="G6" s="395" t="s">
        <v>58</v>
      </c>
      <c r="H6" s="394">
        <f>[1]GRD!E109</f>
        <v>17</v>
      </c>
      <c r="I6" s="395">
        <f>[1]GRD!F109/[1]GRD!E109%</f>
        <v>64.705882352941174</v>
      </c>
      <c r="J6" s="446"/>
    </row>
    <row r="7" spans="1:10">
      <c r="A7" s="715"/>
      <c r="B7" s="699"/>
      <c r="C7" s="393" t="s">
        <v>37</v>
      </c>
      <c r="D7" s="394" t="s">
        <v>264</v>
      </c>
      <c r="E7" s="395" t="s">
        <v>264</v>
      </c>
      <c r="F7" s="394">
        <f>[1]DOM!E110</f>
        <v>1</v>
      </c>
      <c r="G7" s="395">
        <f>[1]DOM!F110/[1]DOM!E110%</f>
        <v>100</v>
      </c>
      <c r="H7" s="394">
        <f>[1]GRD!E110</f>
        <v>8</v>
      </c>
      <c r="I7" s="395">
        <f>[1]GRD!F110/[1]GRD!E110%</f>
        <v>62.5</v>
      </c>
      <c r="J7" s="446"/>
    </row>
    <row r="8" spans="1:10">
      <c r="A8" s="715"/>
      <c r="B8" s="699"/>
      <c r="C8" s="393" t="s">
        <v>38</v>
      </c>
      <c r="D8" s="394" t="s">
        <v>264</v>
      </c>
      <c r="E8" s="395" t="s">
        <v>264</v>
      </c>
      <c r="F8" s="394">
        <f>[1]DOM!E111</f>
        <v>1</v>
      </c>
      <c r="G8" s="395">
        <f>[1]DOM!F111/[1]DOM!E111%</f>
        <v>100</v>
      </c>
      <c r="H8" s="394">
        <f>[1]GRD!E111</f>
        <v>25</v>
      </c>
      <c r="I8" s="395">
        <f>[1]GRD!F111/[1]GRD!E111%</f>
        <v>64</v>
      </c>
      <c r="J8" s="446"/>
    </row>
    <row r="9" spans="1:10">
      <c r="A9" s="715"/>
      <c r="B9" s="699" t="s">
        <v>425</v>
      </c>
      <c r="C9" s="393" t="s">
        <v>36</v>
      </c>
      <c r="D9" s="394" t="s">
        <v>264</v>
      </c>
      <c r="E9" s="395" t="s">
        <v>264</v>
      </c>
      <c r="F9" s="394">
        <f>[1]DOM!E112</f>
        <v>0</v>
      </c>
      <c r="G9" s="395" t="s">
        <v>58</v>
      </c>
      <c r="H9" s="394">
        <f>[1]GRD!E112</f>
        <v>0</v>
      </c>
      <c r="I9" s="395" t="s">
        <v>58</v>
      </c>
      <c r="J9" s="446"/>
    </row>
    <row r="10" spans="1:10">
      <c r="A10" s="715"/>
      <c r="B10" s="699"/>
      <c r="C10" s="393" t="s">
        <v>37</v>
      </c>
      <c r="D10" s="394" t="s">
        <v>264</v>
      </c>
      <c r="E10" s="395" t="s">
        <v>264</v>
      </c>
      <c r="F10" s="394">
        <f>[1]DOM!E113</f>
        <v>0</v>
      </c>
      <c r="G10" s="395" t="s">
        <v>58</v>
      </c>
      <c r="H10" s="394">
        <f>[1]GRD!E113</f>
        <v>0</v>
      </c>
      <c r="I10" s="395" t="s">
        <v>58</v>
      </c>
      <c r="J10" s="446"/>
    </row>
    <row r="11" spans="1:10">
      <c r="A11" s="715"/>
      <c r="B11" s="699"/>
      <c r="C11" s="393" t="s">
        <v>38</v>
      </c>
      <c r="D11" s="394" t="s">
        <v>264</v>
      </c>
      <c r="E11" s="395" t="s">
        <v>264</v>
      </c>
      <c r="F11" s="394">
        <f>[1]DOM!E114</f>
        <v>0</v>
      </c>
      <c r="G11" s="395" t="s">
        <v>58</v>
      </c>
      <c r="H11" s="394">
        <f>[1]GRD!E114</f>
        <v>0</v>
      </c>
      <c r="I11" s="395" t="s">
        <v>58</v>
      </c>
      <c r="J11" s="446"/>
    </row>
    <row r="12" spans="1:10">
      <c r="A12" s="715"/>
      <c r="B12" s="699" t="s">
        <v>426</v>
      </c>
      <c r="C12" s="393" t="s">
        <v>36</v>
      </c>
      <c r="D12" s="394" t="s">
        <v>264</v>
      </c>
      <c r="E12" s="395" t="s">
        <v>264</v>
      </c>
      <c r="F12" s="394">
        <f>[1]DOM!E115</f>
        <v>0</v>
      </c>
      <c r="G12" s="395" t="s">
        <v>58</v>
      </c>
      <c r="H12" s="394">
        <f>[1]GRD!E115</f>
        <v>2</v>
      </c>
      <c r="I12" s="395">
        <f>[1]GRD!F115/[1]GRD!E115%</f>
        <v>100</v>
      </c>
      <c r="J12" s="446"/>
    </row>
    <row r="13" spans="1:10">
      <c r="A13" s="715"/>
      <c r="B13" s="699"/>
      <c r="C13" s="393" t="s">
        <v>37</v>
      </c>
      <c r="D13" s="394" t="s">
        <v>264</v>
      </c>
      <c r="E13" s="395" t="s">
        <v>264</v>
      </c>
      <c r="F13" s="394">
        <f>[1]DOM!E116</f>
        <v>0</v>
      </c>
      <c r="G13" s="395" t="s">
        <v>58</v>
      </c>
      <c r="H13" s="394">
        <f>[1]GRD!E116</f>
        <v>0</v>
      </c>
      <c r="I13" s="395" t="s">
        <v>58</v>
      </c>
      <c r="J13" s="446"/>
    </row>
    <row r="14" spans="1:10">
      <c r="A14" s="715"/>
      <c r="B14" s="699"/>
      <c r="C14" s="393" t="s">
        <v>38</v>
      </c>
      <c r="D14" s="394" t="s">
        <v>264</v>
      </c>
      <c r="E14" s="395" t="s">
        <v>264</v>
      </c>
      <c r="F14" s="394">
        <f>[1]DOM!E117</f>
        <v>0</v>
      </c>
      <c r="G14" s="395" t="s">
        <v>58</v>
      </c>
      <c r="H14" s="394">
        <f>[1]GRD!E117</f>
        <v>2</v>
      </c>
      <c r="I14" s="395">
        <f>[1]GRD!F117/[1]GRD!E117%</f>
        <v>100</v>
      </c>
      <c r="J14" s="446"/>
    </row>
    <row r="15" spans="1:10">
      <c r="A15" s="715"/>
      <c r="B15" s="699" t="s">
        <v>375</v>
      </c>
      <c r="C15" s="393" t="s">
        <v>36</v>
      </c>
      <c r="D15" s="394" t="s">
        <v>264</v>
      </c>
      <c r="E15" s="395" t="s">
        <v>264</v>
      </c>
      <c r="F15" s="394">
        <f>[1]DOM!E118</f>
        <v>4</v>
      </c>
      <c r="G15" s="395">
        <f>[1]DOM!F118/[1]DOM!E118%</f>
        <v>0</v>
      </c>
      <c r="H15" s="394">
        <f>[1]GRD!E118</f>
        <v>57</v>
      </c>
      <c r="I15" s="395">
        <f>[1]GRD!F118/[1]GRD!E118%</f>
        <v>92.982456140350891</v>
      </c>
      <c r="J15" s="446"/>
    </row>
    <row r="16" spans="1:10">
      <c r="A16" s="715"/>
      <c r="B16" s="699"/>
      <c r="C16" s="393" t="s">
        <v>37</v>
      </c>
      <c r="D16" s="394" t="s">
        <v>264</v>
      </c>
      <c r="E16" s="395" t="s">
        <v>264</v>
      </c>
      <c r="F16" s="394">
        <f>[1]DOM!E119</f>
        <v>0</v>
      </c>
      <c r="G16" s="395" t="s">
        <v>58</v>
      </c>
      <c r="H16" s="394">
        <f>[1]GRD!E119</f>
        <v>20</v>
      </c>
      <c r="I16" s="395">
        <f>[1]GRD!F119/[1]GRD!E119%</f>
        <v>100</v>
      </c>
      <c r="J16" s="446"/>
    </row>
    <row r="17" spans="1:10">
      <c r="A17" s="715"/>
      <c r="B17" s="699"/>
      <c r="C17" s="393" t="s">
        <v>38</v>
      </c>
      <c r="D17" s="394" t="s">
        <v>264</v>
      </c>
      <c r="E17" s="395" t="s">
        <v>264</v>
      </c>
      <c r="F17" s="394">
        <f>[1]DOM!E120</f>
        <v>4</v>
      </c>
      <c r="G17" s="395">
        <f>[1]DOM!F120/[1]DOM!E120%</f>
        <v>0</v>
      </c>
      <c r="H17" s="394">
        <f>[1]GRD!E120</f>
        <v>77</v>
      </c>
      <c r="I17" s="395">
        <f>[1]GRD!F120/[1]GRD!E120%</f>
        <v>94.805194805194802</v>
      </c>
      <c r="J17" s="446"/>
    </row>
    <row r="18" spans="1:10">
      <c r="A18" s="715"/>
      <c r="B18" s="699" t="s">
        <v>427</v>
      </c>
      <c r="C18" s="393" t="s">
        <v>36</v>
      </c>
      <c r="D18" s="394" t="s">
        <v>264</v>
      </c>
      <c r="E18" s="395" t="s">
        <v>264</v>
      </c>
      <c r="F18" s="394">
        <f>[1]DOM!E121</f>
        <v>0</v>
      </c>
      <c r="G18" s="395" t="s">
        <v>58</v>
      </c>
      <c r="H18" s="394">
        <f>[1]GRD!E121</f>
        <v>0</v>
      </c>
      <c r="I18" s="395" t="s">
        <v>58</v>
      </c>
      <c r="J18" s="446"/>
    </row>
    <row r="19" spans="1:10">
      <c r="A19" s="715"/>
      <c r="B19" s="699"/>
      <c r="C19" s="393" t="s">
        <v>37</v>
      </c>
      <c r="D19" s="394" t="s">
        <v>264</v>
      </c>
      <c r="E19" s="395" t="s">
        <v>264</v>
      </c>
      <c r="F19" s="394">
        <f>[1]DOM!E122</f>
        <v>0</v>
      </c>
      <c r="G19" s="395" t="s">
        <v>58</v>
      </c>
      <c r="H19" s="394">
        <f>[1]GRD!E122</f>
        <v>0</v>
      </c>
      <c r="I19" s="395" t="s">
        <v>58</v>
      </c>
      <c r="J19" s="446"/>
    </row>
    <row r="20" spans="1:10">
      <c r="A20" s="715"/>
      <c r="B20" s="699"/>
      <c r="C20" s="393" t="s">
        <v>38</v>
      </c>
      <c r="D20" s="394" t="s">
        <v>264</v>
      </c>
      <c r="E20" s="395" t="s">
        <v>264</v>
      </c>
      <c r="F20" s="394">
        <f>[1]DOM!E123</f>
        <v>0</v>
      </c>
      <c r="G20" s="395" t="s">
        <v>58</v>
      </c>
      <c r="H20" s="394">
        <f>[1]GRD!E123</f>
        <v>0</v>
      </c>
      <c r="I20" s="395" t="s">
        <v>58</v>
      </c>
      <c r="J20" s="446"/>
    </row>
    <row r="21" spans="1:10">
      <c r="A21" s="715"/>
      <c r="B21" s="699" t="s">
        <v>376</v>
      </c>
      <c r="C21" s="393" t="s">
        <v>36</v>
      </c>
      <c r="D21" s="394" t="s">
        <v>264</v>
      </c>
      <c r="E21" s="395" t="s">
        <v>264</v>
      </c>
      <c r="F21" s="394">
        <f>[1]DOM!E124</f>
        <v>0</v>
      </c>
      <c r="G21" s="395" t="s">
        <v>58</v>
      </c>
      <c r="H21" s="394">
        <f>[1]GRD!E124</f>
        <v>45</v>
      </c>
      <c r="I21" s="395">
        <f>[1]GRD!F124/[1]GRD!E124%</f>
        <v>77.777777777777771</v>
      </c>
      <c r="J21" s="446"/>
    </row>
    <row r="22" spans="1:10">
      <c r="A22" s="715"/>
      <c r="B22" s="699"/>
      <c r="C22" s="393" t="s">
        <v>37</v>
      </c>
      <c r="D22" s="394" t="s">
        <v>264</v>
      </c>
      <c r="E22" s="395" t="s">
        <v>264</v>
      </c>
      <c r="F22" s="394">
        <f>[1]DOM!E125</f>
        <v>4</v>
      </c>
      <c r="G22" s="395">
        <f>[1]DOM!F125/[1]DOM!E125%</f>
        <v>100</v>
      </c>
      <c r="H22" s="394">
        <f>[1]GRD!E125</f>
        <v>19</v>
      </c>
      <c r="I22" s="395">
        <f>[1]GRD!F125/[1]GRD!E125%</f>
        <v>84.21052631578948</v>
      </c>
      <c r="J22" s="446"/>
    </row>
    <row r="23" spans="1:10">
      <c r="A23" s="715"/>
      <c r="B23" s="699"/>
      <c r="C23" s="393" t="s">
        <v>38</v>
      </c>
      <c r="D23" s="394" t="s">
        <v>264</v>
      </c>
      <c r="E23" s="395" t="s">
        <v>264</v>
      </c>
      <c r="F23" s="394">
        <f>[1]DOM!E126</f>
        <v>4</v>
      </c>
      <c r="G23" s="395">
        <f>[1]DOM!F126/[1]DOM!E126%</f>
        <v>100</v>
      </c>
      <c r="H23" s="394">
        <f>[1]GRD!E126</f>
        <v>64</v>
      </c>
      <c r="I23" s="395">
        <f>[1]GRD!F126/[1]GRD!E126%</f>
        <v>79.6875</v>
      </c>
      <c r="J23" s="446"/>
    </row>
    <row r="24" spans="1:10">
      <c r="A24" s="715"/>
      <c r="B24" s="699" t="s">
        <v>428</v>
      </c>
      <c r="C24" s="393" t="s">
        <v>36</v>
      </c>
      <c r="D24" s="394" t="s">
        <v>264</v>
      </c>
      <c r="E24" s="395" t="s">
        <v>264</v>
      </c>
      <c r="F24" s="394">
        <f>[1]DOM!E127</f>
        <v>0</v>
      </c>
      <c r="G24" s="395" t="s">
        <v>58</v>
      </c>
      <c r="H24" s="394">
        <f>[1]GRD!E127</f>
        <v>14</v>
      </c>
      <c r="I24" s="395">
        <f>[1]GRD!F127/[1]GRD!E127%</f>
        <v>99.999999999999986</v>
      </c>
      <c r="J24" s="446"/>
    </row>
    <row r="25" spans="1:10">
      <c r="A25" s="715"/>
      <c r="B25" s="699"/>
      <c r="C25" s="393" t="s">
        <v>37</v>
      </c>
      <c r="D25" s="394" t="s">
        <v>264</v>
      </c>
      <c r="E25" s="395" t="s">
        <v>264</v>
      </c>
      <c r="F25" s="394">
        <f>[1]DOM!E128</f>
        <v>0</v>
      </c>
      <c r="G25" s="395" t="s">
        <v>58</v>
      </c>
      <c r="H25" s="394">
        <f>[1]GRD!E128</f>
        <v>10</v>
      </c>
      <c r="I25" s="395">
        <f>[1]GRD!F128/[1]GRD!E128%</f>
        <v>80</v>
      </c>
      <c r="J25" s="446"/>
    </row>
    <row r="26" spans="1:10">
      <c r="A26" s="715"/>
      <c r="B26" s="699"/>
      <c r="C26" s="393" t="s">
        <v>38</v>
      </c>
      <c r="D26" s="394" t="s">
        <v>264</v>
      </c>
      <c r="E26" s="395" t="s">
        <v>264</v>
      </c>
      <c r="F26" s="394">
        <f>[1]DOM!E129</f>
        <v>0</v>
      </c>
      <c r="G26" s="395" t="s">
        <v>58</v>
      </c>
      <c r="H26" s="394">
        <f>[1]GRD!E129</f>
        <v>24</v>
      </c>
      <c r="I26" s="395">
        <f>[1]GRD!F129/[1]GRD!E129%</f>
        <v>91.666666666666671</v>
      </c>
      <c r="J26" s="446"/>
    </row>
    <row r="27" spans="1:10">
      <c r="A27" s="715"/>
      <c r="B27" s="699" t="s">
        <v>429</v>
      </c>
      <c r="C27" s="393" t="s">
        <v>36</v>
      </c>
      <c r="D27" s="394" t="s">
        <v>264</v>
      </c>
      <c r="E27" s="395" t="s">
        <v>264</v>
      </c>
      <c r="F27" s="394">
        <f>[1]DOM!E130</f>
        <v>6</v>
      </c>
      <c r="G27" s="395">
        <f>[1]DOM!F130/[1]DOM!E130%</f>
        <v>66.666666666666671</v>
      </c>
      <c r="H27" s="394">
        <f>[1]GRD!E130</f>
        <v>0</v>
      </c>
      <c r="I27" s="395" t="s">
        <v>58</v>
      </c>
      <c r="J27" s="446"/>
    </row>
    <row r="28" spans="1:10">
      <c r="A28" s="715"/>
      <c r="B28" s="699"/>
      <c r="C28" s="393" t="s">
        <v>37</v>
      </c>
      <c r="D28" s="394" t="s">
        <v>264</v>
      </c>
      <c r="E28" s="395" t="s">
        <v>264</v>
      </c>
      <c r="F28" s="394">
        <f>[1]DOM!E131</f>
        <v>2</v>
      </c>
      <c r="G28" s="395">
        <f>[1]DOM!F131/[1]DOM!E131%</f>
        <v>100</v>
      </c>
      <c r="H28" s="394">
        <f>[1]GRD!E131</f>
        <v>0</v>
      </c>
      <c r="I28" s="395" t="s">
        <v>58</v>
      </c>
      <c r="J28" s="446"/>
    </row>
    <row r="29" spans="1:10">
      <c r="A29" s="715"/>
      <c r="B29" s="699"/>
      <c r="C29" s="393" t="s">
        <v>38</v>
      </c>
      <c r="D29" s="394" t="s">
        <v>264</v>
      </c>
      <c r="E29" s="395" t="s">
        <v>264</v>
      </c>
      <c r="F29" s="394">
        <f>[1]DOM!E132</f>
        <v>8</v>
      </c>
      <c r="G29" s="395">
        <f>[1]DOM!F132/[1]DOM!E132%</f>
        <v>75</v>
      </c>
      <c r="H29" s="394">
        <f>[1]GRD!E132</f>
        <v>0</v>
      </c>
      <c r="I29" s="395" t="s">
        <v>58</v>
      </c>
      <c r="J29" s="446"/>
    </row>
    <row r="30" spans="1:10">
      <c r="A30" s="715"/>
      <c r="B30" s="699" t="s">
        <v>387</v>
      </c>
      <c r="C30" s="393" t="s">
        <v>36</v>
      </c>
      <c r="D30" s="394" t="s">
        <v>264</v>
      </c>
      <c r="E30" s="395" t="s">
        <v>264</v>
      </c>
      <c r="F30" s="394">
        <f>[1]DOM!E133</f>
        <v>1</v>
      </c>
      <c r="G30" s="395">
        <f>[1]DOM!F133/[1]DOM!E133%</f>
        <v>100</v>
      </c>
      <c r="H30" s="394">
        <f>[1]GRD!E133</f>
        <v>0</v>
      </c>
      <c r="I30" s="395" t="s">
        <v>58</v>
      </c>
      <c r="J30" s="446"/>
    </row>
    <row r="31" spans="1:10">
      <c r="A31" s="715"/>
      <c r="B31" s="699"/>
      <c r="C31" s="393" t="s">
        <v>37</v>
      </c>
      <c r="D31" s="394" t="s">
        <v>264</v>
      </c>
      <c r="E31" s="395" t="s">
        <v>264</v>
      </c>
      <c r="F31" s="394">
        <f>[1]DOM!E134</f>
        <v>6</v>
      </c>
      <c r="G31" s="395">
        <f>[1]DOM!F134/[1]DOM!E134%</f>
        <v>100</v>
      </c>
      <c r="H31" s="394">
        <f>[1]GRD!E134</f>
        <v>0</v>
      </c>
      <c r="I31" s="395" t="s">
        <v>58</v>
      </c>
      <c r="J31" s="446"/>
    </row>
    <row r="32" spans="1:10">
      <c r="A32" s="715"/>
      <c r="B32" s="699"/>
      <c r="C32" s="393" t="s">
        <v>38</v>
      </c>
      <c r="D32" s="394" t="s">
        <v>264</v>
      </c>
      <c r="E32" s="395" t="s">
        <v>264</v>
      </c>
      <c r="F32" s="394">
        <f>[1]DOM!E135</f>
        <v>7</v>
      </c>
      <c r="G32" s="395">
        <f>[1]DOM!F135/[1]DOM!E135%</f>
        <v>99.999999999999986</v>
      </c>
      <c r="H32" s="394">
        <f>[1]GRD!E135</f>
        <v>0</v>
      </c>
      <c r="I32" s="395" t="s">
        <v>58</v>
      </c>
      <c r="J32" s="446"/>
    </row>
    <row r="33" spans="1:10" ht="18.75" customHeight="1">
      <c r="A33" s="715"/>
      <c r="B33" s="699" t="s">
        <v>430</v>
      </c>
      <c r="C33" s="393" t="s">
        <v>36</v>
      </c>
      <c r="D33" s="394" t="s">
        <v>264</v>
      </c>
      <c r="E33" s="395" t="s">
        <v>264</v>
      </c>
      <c r="F33" s="394">
        <f>[1]DOM!E136</f>
        <v>0</v>
      </c>
      <c r="G33" s="395" t="s">
        <v>58</v>
      </c>
      <c r="H33" s="394">
        <f>[1]GRD!E136</f>
        <v>0</v>
      </c>
      <c r="I33" s="395" t="s">
        <v>58</v>
      </c>
      <c r="J33" s="446"/>
    </row>
    <row r="34" spans="1:10">
      <c r="A34" s="715"/>
      <c r="B34" s="699"/>
      <c r="C34" s="393" t="s">
        <v>37</v>
      </c>
      <c r="D34" s="394" t="s">
        <v>264</v>
      </c>
      <c r="E34" s="395" t="s">
        <v>264</v>
      </c>
      <c r="F34" s="394">
        <f>[1]DOM!E137</f>
        <v>0</v>
      </c>
      <c r="G34" s="395" t="s">
        <v>58</v>
      </c>
      <c r="H34" s="394">
        <f>[1]GRD!E137</f>
        <v>0</v>
      </c>
      <c r="I34" s="395" t="s">
        <v>58</v>
      </c>
      <c r="J34" s="446"/>
    </row>
    <row r="35" spans="1:10">
      <c r="A35" s="715"/>
      <c r="B35" s="699"/>
      <c r="C35" s="393" t="s">
        <v>38</v>
      </c>
      <c r="D35" s="394" t="s">
        <v>264</v>
      </c>
      <c r="E35" s="395" t="s">
        <v>264</v>
      </c>
      <c r="F35" s="394">
        <f>[1]DOM!E138</f>
        <v>0</v>
      </c>
      <c r="G35" s="395" t="s">
        <v>58</v>
      </c>
      <c r="H35" s="394">
        <f>[1]GRD!E138</f>
        <v>0</v>
      </c>
      <c r="I35" s="395" t="s">
        <v>58</v>
      </c>
      <c r="J35" s="446"/>
    </row>
    <row r="36" spans="1:10">
      <c r="A36" s="715"/>
      <c r="B36" s="699" t="s">
        <v>431</v>
      </c>
      <c r="C36" s="393" t="s">
        <v>36</v>
      </c>
      <c r="D36" s="394" t="s">
        <v>264</v>
      </c>
      <c r="E36" s="395" t="s">
        <v>264</v>
      </c>
      <c r="F36" s="394">
        <f>[1]DOM!E139</f>
        <v>4</v>
      </c>
      <c r="G36" s="395">
        <f>[1]DOM!F139/[1]DOM!E139%</f>
        <v>100</v>
      </c>
      <c r="H36" s="394">
        <f>[1]GRD!E139</f>
        <v>15</v>
      </c>
      <c r="I36" s="395">
        <f>[1]GRD!F139/[1]GRD!E139%</f>
        <v>100</v>
      </c>
      <c r="J36" s="446"/>
    </row>
    <row r="37" spans="1:10">
      <c r="A37" s="715"/>
      <c r="B37" s="699"/>
      <c r="C37" s="393" t="s">
        <v>37</v>
      </c>
      <c r="D37" s="394" t="s">
        <v>264</v>
      </c>
      <c r="E37" s="395" t="s">
        <v>264</v>
      </c>
      <c r="F37" s="394">
        <f>[1]DOM!E140</f>
        <v>6</v>
      </c>
      <c r="G37" s="395">
        <f>[1]DOM!F140/[1]DOM!E140%</f>
        <v>50</v>
      </c>
      <c r="H37" s="394">
        <f>[1]GRD!E140</f>
        <v>4</v>
      </c>
      <c r="I37" s="395">
        <f>[1]GRD!F140/[1]GRD!E140%</f>
        <v>100</v>
      </c>
      <c r="J37" s="446"/>
    </row>
    <row r="38" spans="1:10">
      <c r="A38" s="715"/>
      <c r="B38" s="699"/>
      <c r="C38" s="393" t="s">
        <v>38</v>
      </c>
      <c r="D38" s="394" t="s">
        <v>264</v>
      </c>
      <c r="E38" s="395" t="s">
        <v>264</v>
      </c>
      <c r="F38" s="394">
        <f>[1]DOM!E141</f>
        <v>10</v>
      </c>
      <c r="G38" s="395">
        <f>[1]DOM!F141/[1]DOM!E141%</f>
        <v>70</v>
      </c>
      <c r="H38" s="394">
        <f>[1]GRD!E141</f>
        <v>19</v>
      </c>
      <c r="I38" s="395">
        <f>[1]GRD!F141/[1]GRD!E141%</f>
        <v>100</v>
      </c>
      <c r="J38" s="446"/>
    </row>
    <row r="39" spans="1:10">
      <c r="A39" s="715"/>
      <c r="B39" s="699" t="s">
        <v>400</v>
      </c>
      <c r="C39" s="393" t="s">
        <v>36</v>
      </c>
      <c r="D39" s="394" t="s">
        <v>264</v>
      </c>
      <c r="E39" s="395" t="s">
        <v>264</v>
      </c>
      <c r="F39" s="394">
        <f>[1]DOM!E142</f>
        <v>0</v>
      </c>
      <c r="G39" s="395" t="s">
        <v>58</v>
      </c>
      <c r="H39" s="394">
        <f>[1]GRD!E142</f>
        <v>0</v>
      </c>
      <c r="I39" s="395" t="s">
        <v>58</v>
      </c>
      <c r="J39" s="446"/>
    </row>
    <row r="40" spans="1:10">
      <c r="A40" s="715"/>
      <c r="B40" s="699"/>
      <c r="C40" s="393" t="s">
        <v>37</v>
      </c>
      <c r="D40" s="394" t="s">
        <v>264</v>
      </c>
      <c r="E40" s="395" t="s">
        <v>264</v>
      </c>
      <c r="F40" s="394">
        <f>[1]DOM!E143</f>
        <v>0</v>
      </c>
      <c r="G40" s="395" t="s">
        <v>58</v>
      </c>
      <c r="H40" s="394">
        <f>[1]GRD!E143</f>
        <v>0</v>
      </c>
      <c r="I40" s="395" t="s">
        <v>58</v>
      </c>
      <c r="J40" s="446"/>
    </row>
    <row r="41" spans="1:10">
      <c r="A41" s="715"/>
      <c r="B41" s="699"/>
      <c r="C41" s="393" t="s">
        <v>38</v>
      </c>
      <c r="D41" s="394" t="s">
        <v>264</v>
      </c>
      <c r="E41" s="395" t="s">
        <v>264</v>
      </c>
      <c r="F41" s="394">
        <f>[1]DOM!E144</f>
        <v>0</v>
      </c>
      <c r="G41" s="395" t="s">
        <v>58</v>
      </c>
      <c r="H41" s="394">
        <f>[1]GRD!E144</f>
        <v>0</v>
      </c>
      <c r="I41" s="395" t="s">
        <v>58</v>
      </c>
      <c r="J41" s="446"/>
    </row>
    <row r="42" spans="1:10">
      <c r="A42" s="715"/>
      <c r="B42" s="699" t="s">
        <v>360</v>
      </c>
      <c r="C42" s="393" t="s">
        <v>36</v>
      </c>
      <c r="D42" s="394" t="s">
        <v>264</v>
      </c>
      <c r="E42" s="395" t="s">
        <v>264</v>
      </c>
      <c r="F42" s="394">
        <f>[1]DOM!E145</f>
        <v>0</v>
      </c>
      <c r="G42" s="395" t="s">
        <v>58</v>
      </c>
      <c r="H42" s="394">
        <f>[1]GRD!E145</f>
        <v>5</v>
      </c>
      <c r="I42" s="395">
        <f>[1]GRD!F145/[1]GRD!E145%</f>
        <v>100</v>
      </c>
      <c r="J42" s="446"/>
    </row>
    <row r="43" spans="1:10">
      <c r="A43" s="715"/>
      <c r="B43" s="699"/>
      <c r="C43" s="393" t="s">
        <v>37</v>
      </c>
      <c r="D43" s="394" t="s">
        <v>264</v>
      </c>
      <c r="E43" s="395" t="s">
        <v>264</v>
      </c>
      <c r="F43" s="394">
        <f>[1]DOM!E146</f>
        <v>0</v>
      </c>
      <c r="G43" s="395" t="s">
        <v>58</v>
      </c>
      <c r="H43" s="394">
        <f>[1]GRD!E146</f>
        <v>1</v>
      </c>
      <c r="I43" s="395">
        <f>[1]GRD!F146/[1]GRD!E146%</f>
        <v>100</v>
      </c>
      <c r="J43" s="446"/>
    </row>
    <row r="44" spans="1:10">
      <c r="A44" s="715"/>
      <c r="B44" s="699"/>
      <c r="C44" s="393" t="s">
        <v>38</v>
      </c>
      <c r="D44" s="394" t="s">
        <v>264</v>
      </c>
      <c r="E44" s="395" t="s">
        <v>264</v>
      </c>
      <c r="F44" s="394">
        <f>[1]DOM!E147</f>
        <v>0</v>
      </c>
      <c r="G44" s="395" t="s">
        <v>58</v>
      </c>
      <c r="H44" s="394">
        <f>[1]GRD!E147</f>
        <v>6</v>
      </c>
      <c r="I44" s="395">
        <f>[1]GRD!F147/[1]GRD!E147%</f>
        <v>100</v>
      </c>
      <c r="J44" s="446"/>
    </row>
    <row r="45" spans="1:10">
      <c r="A45" s="715"/>
      <c r="B45" s="699" t="s">
        <v>382</v>
      </c>
      <c r="C45" s="393" t="s">
        <v>36</v>
      </c>
      <c r="D45" s="394" t="s">
        <v>264</v>
      </c>
      <c r="E45" s="395" t="s">
        <v>264</v>
      </c>
      <c r="F45" s="394">
        <f>[1]DOM!E148</f>
        <v>0</v>
      </c>
      <c r="G45" s="395" t="s">
        <v>58</v>
      </c>
      <c r="H45" s="394">
        <f>[1]GRD!E148</f>
        <v>12</v>
      </c>
      <c r="I45" s="395">
        <f>[1]GRD!F148/[1]GRD!E148%</f>
        <v>100</v>
      </c>
      <c r="J45" s="446"/>
    </row>
    <row r="46" spans="1:10">
      <c r="A46" s="715"/>
      <c r="B46" s="699"/>
      <c r="C46" s="393" t="s">
        <v>37</v>
      </c>
      <c r="D46" s="394" t="s">
        <v>264</v>
      </c>
      <c r="E46" s="395" t="s">
        <v>264</v>
      </c>
      <c r="F46" s="394">
        <f>[1]DOM!E149</f>
        <v>5</v>
      </c>
      <c r="G46" s="395">
        <f>[1]DOM!F149/[1]DOM!E149%</f>
        <v>100</v>
      </c>
      <c r="H46" s="394">
        <f>[1]GRD!E149</f>
        <v>11</v>
      </c>
      <c r="I46" s="395">
        <f>[1]GRD!F149/[1]GRD!E149%</f>
        <v>90.909090909090907</v>
      </c>
      <c r="J46" s="446"/>
    </row>
    <row r="47" spans="1:10">
      <c r="A47" s="715"/>
      <c r="B47" s="699"/>
      <c r="C47" s="393" t="s">
        <v>38</v>
      </c>
      <c r="D47" s="394" t="s">
        <v>264</v>
      </c>
      <c r="E47" s="395" t="s">
        <v>264</v>
      </c>
      <c r="F47" s="394">
        <f>[1]DOM!E150</f>
        <v>5</v>
      </c>
      <c r="G47" s="395">
        <f>[1]DOM!F150/[1]DOM!E150%</f>
        <v>100</v>
      </c>
      <c r="H47" s="394">
        <f>[1]GRD!E150</f>
        <v>23</v>
      </c>
      <c r="I47" s="395">
        <f>[1]GRD!F150/[1]GRD!E150%</f>
        <v>95.65217391304347</v>
      </c>
      <c r="J47" s="446"/>
    </row>
    <row r="48" spans="1:10">
      <c r="A48" s="715"/>
      <c r="B48" s="699" t="s">
        <v>453</v>
      </c>
      <c r="C48" s="393" t="s">
        <v>36</v>
      </c>
      <c r="D48" s="394" t="s">
        <v>264</v>
      </c>
      <c r="E48" s="395" t="s">
        <v>264</v>
      </c>
      <c r="F48" s="394">
        <f>[1]DOM!E151</f>
        <v>0</v>
      </c>
      <c r="G48" s="395" t="s">
        <v>58</v>
      </c>
      <c r="H48" s="394">
        <f>[1]GRD!E151</f>
        <v>0</v>
      </c>
      <c r="I48" s="395" t="s">
        <v>58</v>
      </c>
      <c r="J48" s="446"/>
    </row>
    <row r="49" spans="1:10">
      <c r="A49" s="715"/>
      <c r="B49" s="699"/>
      <c r="C49" s="393" t="s">
        <v>37</v>
      </c>
      <c r="D49" s="394" t="s">
        <v>264</v>
      </c>
      <c r="E49" s="395" t="s">
        <v>264</v>
      </c>
      <c r="F49" s="394">
        <f>[1]DOM!E152</f>
        <v>0</v>
      </c>
      <c r="G49" s="395" t="s">
        <v>58</v>
      </c>
      <c r="H49" s="394">
        <f>[1]GRD!E152</f>
        <v>0</v>
      </c>
      <c r="I49" s="395" t="s">
        <v>58</v>
      </c>
      <c r="J49" s="446"/>
    </row>
    <row r="50" spans="1:10" ht="17.25" customHeight="1">
      <c r="A50" s="715"/>
      <c r="B50" s="699"/>
      <c r="C50" s="393" t="s">
        <v>38</v>
      </c>
      <c r="D50" s="394" t="s">
        <v>264</v>
      </c>
      <c r="E50" s="395" t="s">
        <v>264</v>
      </c>
      <c r="F50" s="394">
        <f>[1]DOM!E153</f>
        <v>0</v>
      </c>
      <c r="G50" s="395" t="s">
        <v>58</v>
      </c>
      <c r="H50" s="394">
        <f>[1]GRD!E153</f>
        <v>0</v>
      </c>
      <c r="I50" s="395" t="s">
        <v>58</v>
      </c>
      <c r="J50" s="446"/>
    </row>
    <row r="51" spans="1:10">
      <c r="A51" s="715"/>
      <c r="B51" s="699" t="s">
        <v>433</v>
      </c>
      <c r="C51" s="393" t="s">
        <v>36</v>
      </c>
      <c r="D51" s="394" t="s">
        <v>264</v>
      </c>
      <c r="E51" s="395" t="s">
        <v>264</v>
      </c>
      <c r="F51" s="394">
        <f>[1]DOM!E154</f>
        <v>0</v>
      </c>
      <c r="G51" s="395" t="s">
        <v>58</v>
      </c>
      <c r="H51" s="394">
        <f>[1]GRD!E154</f>
        <v>5</v>
      </c>
      <c r="I51" s="395">
        <f>[1]GRD!F154/[1]GRD!E154%</f>
        <v>100</v>
      </c>
      <c r="J51" s="446"/>
    </row>
    <row r="52" spans="1:10">
      <c r="A52" s="715"/>
      <c r="B52" s="699"/>
      <c r="C52" s="393" t="s">
        <v>37</v>
      </c>
      <c r="D52" s="394" t="s">
        <v>264</v>
      </c>
      <c r="E52" s="395" t="s">
        <v>264</v>
      </c>
      <c r="F52" s="394">
        <f>[1]DOM!E155</f>
        <v>0</v>
      </c>
      <c r="G52" s="395" t="s">
        <v>58</v>
      </c>
      <c r="H52" s="394">
        <f>[1]GRD!E155</f>
        <v>1</v>
      </c>
      <c r="I52" s="395">
        <f>[1]GRD!F155/[1]GRD!E155%</f>
        <v>0</v>
      </c>
      <c r="J52" s="446"/>
    </row>
    <row r="53" spans="1:10">
      <c r="A53" s="715"/>
      <c r="B53" s="699"/>
      <c r="C53" s="393" t="s">
        <v>38</v>
      </c>
      <c r="D53" s="394" t="s">
        <v>264</v>
      </c>
      <c r="E53" s="395" t="s">
        <v>264</v>
      </c>
      <c r="F53" s="394">
        <f>[1]DOM!E156</f>
        <v>0</v>
      </c>
      <c r="G53" s="395" t="s">
        <v>58</v>
      </c>
      <c r="H53" s="394">
        <f>[1]GRD!E156</f>
        <v>6</v>
      </c>
      <c r="I53" s="395">
        <f>[1]GRD!F156/[1]GRD!E156%</f>
        <v>83.333333333333343</v>
      </c>
      <c r="J53" s="446"/>
    </row>
    <row r="54" spans="1:10">
      <c r="A54" s="715"/>
      <c r="B54" s="699" t="s">
        <v>389</v>
      </c>
      <c r="C54" s="393" t="s">
        <v>36</v>
      </c>
      <c r="D54" s="394" t="s">
        <v>264</v>
      </c>
      <c r="E54" s="395" t="s">
        <v>264</v>
      </c>
      <c r="F54" s="394">
        <f>[1]DOM!E157</f>
        <v>1</v>
      </c>
      <c r="G54" s="395">
        <f>[1]DOM!F157/[1]DOM!E157%</f>
        <v>100</v>
      </c>
      <c r="H54" s="394">
        <f>[1]GRD!E157</f>
        <v>0</v>
      </c>
      <c r="I54" s="395" t="s">
        <v>58</v>
      </c>
      <c r="J54" s="446"/>
    </row>
    <row r="55" spans="1:10">
      <c r="A55" s="715"/>
      <c r="B55" s="699"/>
      <c r="C55" s="393" t="s">
        <v>37</v>
      </c>
      <c r="D55" s="394" t="s">
        <v>264</v>
      </c>
      <c r="E55" s="395" t="s">
        <v>264</v>
      </c>
      <c r="F55" s="394">
        <f>[1]DOM!E158</f>
        <v>0</v>
      </c>
      <c r="G55" s="395" t="s">
        <v>58</v>
      </c>
      <c r="H55" s="394">
        <f>[1]GRD!E158</f>
        <v>2</v>
      </c>
      <c r="I55" s="395">
        <f>[1]GRD!F158/[1]GRD!E158%</f>
        <v>100</v>
      </c>
      <c r="J55" s="446"/>
    </row>
    <row r="56" spans="1:10">
      <c r="A56" s="715"/>
      <c r="B56" s="699"/>
      <c r="C56" s="393" t="s">
        <v>38</v>
      </c>
      <c r="D56" s="394" t="s">
        <v>264</v>
      </c>
      <c r="E56" s="395" t="s">
        <v>264</v>
      </c>
      <c r="F56" s="394">
        <f>[1]DOM!E159</f>
        <v>1</v>
      </c>
      <c r="G56" s="395">
        <f>[1]DOM!F159/[1]DOM!E159%</f>
        <v>100</v>
      </c>
      <c r="H56" s="394">
        <f>[1]GRD!E159</f>
        <v>2</v>
      </c>
      <c r="I56" s="395">
        <f>[1]GRD!F159/[1]GRD!E159%</f>
        <v>100</v>
      </c>
      <c r="J56" s="446"/>
    </row>
    <row r="57" spans="1:10">
      <c r="A57" s="715"/>
      <c r="B57" s="699" t="s">
        <v>434</v>
      </c>
      <c r="C57" s="393" t="s">
        <v>36</v>
      </c>
      <c r="D57" s="394" t="s">
        <v>264</v>
      </c>
      <c r="E57" s="395" t="s">
        <v>264</v>
      </c>
      <c r="F57" s="394">
        <f>[1]DOM!E160</f>
        <v>1</v>
      </c>
      <c r="G57" s="395">
        <f>[1]DOM!F160/[1]DOM!E160%</f>
        <v>0</v>
      </c>
      <c r="H57" s="394">
        <f>[1]GRD!E160</f>
        <v>13</v>
      </c>
      <c r="I57" s="395">
        <f>[1]GRD!F160/[1]GRD!E160%</f>
        <v>100</v>
      </c>
      <c r="J57" s="446"/>
    </row>
    <row r="58" spans="1:10">
      <c r="A58" s="715"/>
      <c r="B58" s="699"/>
      <c r="C58" s="393" t="s">
        <v>37</v>
      </c>
      <c r="D58" s="394" t="s">
        <v>264</v>
      </c>
      <c r="E58" s="395" t="s">
        <v>264</v>
      </c>
      <c r="F58" s="394">
        <f>[1]DOM!E161</f>
        <v>2</v>
      </c>
      <c r="G58" s="395">
        <f>[1]DOM!F161/[1]DOM!E161%</f>
        <v>50</v>
      </c>
      <c r="H58" s="394">
        <f>[1]GRD!E161</f>
        <v>1</v>
      </c>
      <c r="I58" s="395">
        <f>[1]GRD!F161/[1]GRD!E161%</f>
        <v>100</v>
      </c>
      <c r="J58" s="446"/>
    </row>
    <row r="59" spans="1:10">
      <c r="A59" s="715"/>
      <c r="B59" s="699"/>
      <c r="C59" s="393" t="s">
        <v>38</v>
      </c>
      <c r="D59" s="394" t="s">
        <v>264</v>
      </c>
      <c r="E59" s="395" t="s">
        <v>264</v>
      </c>
      <c r="F59" s="394">
        <f>[1]DOM!E162</f>
        <v>3</v>
      </c>
      <c r="G59" s="395">
        <f>[1]DOM!F162/[1]DOM!E162%</f>
        <v>33.333333333333336</v>
      </c>
      <c r="H59" s="394">
        <f>[1]GRD!E162</f>
        <v>14</v>
      </c>
      <c r="I59" s="395">
        <f>[1]GRD!F162/[1]GRD!E162%</f>
        <v>99.999999999999986</v>
      </c>
      <c r="J59" s="446"/>
    </row>
    <row r="60" spans="1:10">
      <c r="A60" s="715"/>
      <c r="B60" s="699" t="s">
        <v>440</v>
      </c>
      <c r="C60" s="393" t="s">
        <v>36</v>
      </c>
      <c r="D60" s="394" t="s">
        <v>264</v>
      </c>
      <c r="E60" s="395" t="s">
        <v>264</v>
      </c>
      <c r="F60" s="394">
        <f>[1]DOM!E163</f>
        <v>0</v>
      </c>
      <c r="G60" s="395" t="s">
        <v>58</v>
      </c>
      <c r="H60" s="394">
        <f>[1]GRD!E163</f>
        <v>13</v>
      </c>
      <c r="I60" s="395">
        <f>[1]GRD!F163/[1]GRD!E163%</f>
        <v>100</v>
      </c>
      <c r="J60" s="446"/>
    </row>
    <row r="61" spans="1:10">
      <c r="A61" s="715"/>
      <c r="B61" s="699"/>
      <c r="C61" s="393" t="s">
        <v>37</v>
      </c>
      <c r="D61" s="394" t="s">
        <v>264</v>
      </c>
      <c r="E61" s="395" t="s">
        <v>264</v>
      </c>
      <c r="F61" s="394">
        <f>[1]DOM!E164</f>
        <v>0</v>
      </c>
      <c r="G61" s="395" t="s">
        <v>58</v>
      </c>
      <c r="H61" s="394">
        <f>[1]GRD!E164</f>
        <v>2</v>
      </c>
      <c r="I61" s="395">
        <f>[1]GRD!F164/[1]GRD!E164%</f>
        <v>100</v>
      </c>
      <c r="J61" s="446"/>
    </row>
    <row r="62" spans="1:10">
      <c r="A62" s="715"/>
      <c r="B62" s="699"/>
      <c r="C62" s="393" t="s">
        <v>38</v>
      </c>
      <c r="D62" s="394" t="s">
        <v>264</v>
      </c>
      <c r="E62" s="395" t="s">
        <v>264</v>
      </c>
      <c r="F62" s="394">
        <f>[1]DOM!E165</f>
        <v>0</v>
      </c>
      <c r="G62" s="395" t="s">
        <v>58</v>
      </c>
      <c r="H62" s="394">
        <f>[1]GRD!E165</f>
        <v>15</v>
      </c>
      <c r="I62" s="395">
        <f>[1]GRD!F165/[1]GRD!E165%</f>
        <v>100</v>
      </c>
      <c r="J62" s="446"/>
    </row>
    <row r="63" spans="1:10">
      <c r="A63" s="715"/>
      <c r="B63" s="699" t="s">
        <v>441</v>
      </c>
      <c r="C63" s="393" t="s">
        <v>36</v>
      </c>
      <c r="D63" s="394" t="s">
        <v>264</v>
      </c>
      <c r="E63" s="395" t="s">
        <v>264</v>
      </c>
      <c r="F63" s="394">
        <f>[1]DOM!E166</f>
        <v>7</v>
      </c>
      <c r="G63" s="395">
        <f>[1]DOM!F166/[1]DOM!E166%</f>
        <v>42.857142857142854</v>
      </c>
      <c r="H63" s="394">
        <f>[1]GRD!E166</f>
        <v>37</v>
      </c>
      <c r="I63" s="395">
        <f>[1]GRD!F166/[1]GRD!E166%</f>
        <v>81.081081081081081</v>
      </c>
      <c r="J63" s="446"/>
    </row>
    <row r="64" spans="1:10">
      <c r="A64" s="715"/>
      <c r="B64" s="699"/>
      <c r="C64" s="393" t="s">
        <v>37</v>
      </c>
      <c r="D64" s="394" t="s">
        <v>264</v>
      </c>
      <c r="E64" s="395" t="s">
        <v>264</v>
      </c>
      <c r="F64" s="394">
        <f>[1]DOM!E167</f>
        <v>16</v>
      </c>
      <c r="G64" s="395">
        <f>[1]DOM!F167/[1]DOM!E167%</f>
        <v>68.75</v>
      </c>
      <c r="H64" s="394">
        <f>[1]GRD!E167</f>
        <v>10</v>
      </c>
      <c r="I64" s="395">
        <f>[1]GRD!F167/[1]GRD!E167%</f>
        <v>80</v>
      </c>
      <c r="J64" s="446"/>
    </row>
    <row r="65" spans="1:10">
      <c r="A65" s="715"/>
      <c r="B65" s="699"/>
      <c r="C65" s="393" t="s">
        <v>38</v>
      </c>
      <c r="D65" s="394" t="s">
        <v>264</v>
      </c>
      <c r="E65" s="395" t="s">
        <v>264</v>
      </c>
      <c r="F65" s="394">
        <f>[1]DOM!E168</f>
        <v>23</v>
      </c>
      <c r="G65" s="395">
        <f>[1]DOM!F168/[1]DOM!E168%</f>
        <v>60.869565217391305</v>
      </c>
      <c r="H65" s="394">
        <f>[1]GRD!E168</f>
        <v>47</v>
      </c>
      <c r="I65" s="395">
        <f>[1]GRD!F168/[1]GRD!E168%</f>
        <v>80.851063829787236</v>
      </c>
      <c r="J65" s="446"/>
    </row>
    <row r="66" spans="1:10">
      <c r="A66" s="715"/>
      <c r="B66" s="699" t="s">
        <v>377</v>
      </c>
      <c r="C66" s="393" t="s">
        <v>36</v>
      </c>
      <c r="D66" s="394" t="s">
        <v>264</v>
      </c>
      <c r="E66" s="395" t="s">
        <v>264</v>
      </c>
      <c r="F66" s="394">
        <f>[1]DOM!E169</f>
        <v>5</v>
      </c>
      <c r="G66" s="395">
        <f>[1]DOM!F169/[1]DOM!E169%</f>
        <v>80</v>
      </c>
      <c r="H66" s="394">
        <f>[1]GRD!E169</f>
        <v>11</v>
      </c>
      <c r="I66" s="395">
        <f>[1]GRD!F169/[1]GRD!E169%</f>
        <v>100</v>
      </c>
      <c r="J66" s="446"/>
    </row>
    <row r="67" spans="1:10">
      <c r="A67" s="715"/>
      <c r="B67" s="699"/>
      <c r="C67" s="393" t="s">
        <v>37</v>
      </c>
      <c r="D67" s="394" t="s">
        <v>264</v>
      </c>
      <c r="E67" s="395" t="s">
        <v>264</v>
      </c>
      <c r="F67" s="394">
        <f>[1]DOM!E170</f>
        <v>8</v>
      </c>
      <c r="G67" s="395">
        <f>[1]DOM!F170/[1]DOM!E170%</f>
        <v>87.5</v>
      </c>
      <c r="H67" s="394">
        <f>[1]GRD!E170</f>
        <v>20</v>
      </c>
      <c r="I67" s="395">
        <f>[1]GRD!F170/[1]GRD!E170%</f>
        <v>100</v>
      </c>
      <c r="J67" s="446"/>
    </row>
    <row r="68" spans="1:10">
      <c r="A68" s="715"/>
      <c r="B68" s="699"/>
      <c r="C68" s="393" t="s">
        <v>38</v>
      </c>
      <c r="D68" s="394" t="s">
        <v>264</v>
      </c>
      <c r="E68" s="395" t="s">
        <v>264</v>
      </c>
      <c r="F68" s="394">
        <f>[1]DOM!E171</f>
        <v>13</v>
      </c>
      <c r="G68" s="395">
        <f>[1]DOM!F171/[1]DOM!E171%</f>
        <v>84.615384615384613</v>
      </c>
      <c r="H68" s="394">
        <f>[1]GRD!E171</f>
        <v>31</v>
      </c>
      <c r="I68" s="395">
        <f>[1]GRD!F171/[1]GRD!E171%</f>
        <v>100</v>
      </c>
      <c r="J68" s="446"/>
    </row>
    <row r="69" spans="1:10">
      <c r="A69" s="715"/>
      <c r="B69" s="699" t="s">
        <v>454</v>
      </c>
      <c r="C69" s="393" t="s">
        <v>36</v>
      </c>
      <c r="D69" s="394" t="s">
        <v>264</v>
      </c>
      <c r="E69" s="395" t="s">
        <v>264</v>
      </c>
      <c r="F69" s="394">
        <f>[1]DOM!E172</f>
        <v>0</v>
      </c>
      <c r="G69" s="395" t="s">
        <v>58</v>
      </c>
      <c r="H69" s="394">
        <f>[1]GRD!E172</f>
        <v>34</v>
      </c>
      <c r="I69" s="395">
        <f>[1]GRD!F172/[1]GRD!E172%</f>
        <v>73.529411764705884</v>
      </c>
      <c r="J69" s="446"/>
    </row>
    <row r="70" spans="1:10">
      <c r="A70" s="715"/>
      <c r="B70" s="699"/>
      <c r="C70" s="393" t="s">
        <v>37</v>
      </c>
      <c r="D70" s="394" t="s">
        <v>264</v>
      </c>
      <c r="E70" s="395" t="s">
        <v>264</v>
      </c>
      <c r="F70" s="394">
        <f>[1]DOM!E173</f>
        <v>1</v>
      </c>
      <c r="G70" s="395">
        <f>[1]DOM!F173/[1]DOM!E173%</f>
        <v>100</v>
      </c>
      <c r="H70" s="394">
        <f>[1]GRD!E173</f>
        <v>32</v>
      </c>
      <c r="I70" s="395">
        <f>[1]GRD!F173/[1]GRD!E173%</f>
        <v>84.375</v>
      </c>
      <c r="J70" s="446"/>
    </row>
    <row r="71" spans="1:10">
      <c r="A71" s="715"/>
      <c r="B71" s="699"/>
      <c r="C71" s="393" t="s">
        <v>38</v>
      </c>
      <c r="D71" s="394" t="s">
        <v>264</v>
      </c>
      <c r="E71" s="395" t="s">
        <v>264</v>
      </c>
      <c r="F71" s="394">
        <f>[1]DOM!E174</f>
        <v>1</v>
      </c>
      <c r="G71" s="395">
        <f>[1]DOM!F174/[1]DOM!E174%</f>
        <v>100</v>
      </c>
      <c r="H71" s="394">
        <f>[1]GRD!E174</f>
        <v>66</v>
      </c>
      <c r="I71" s="395">
        <f>[1]GRD!F174/[1]GRD!E174%</f>
        <v>78.787878787878782</v>
      </c>
      <c r="J71" s="446"/>
    </row>
    <row r="72" spans="1:10">
      <c r="A72" s="715"/>
      <c r="B72" s="699" t="s">
        <v>443</v>
      </c>
      <c r="C72" s="393" t="s">
        <v>36</v>
      </c>
      <c r="D72" s="394" t="s">
        <v>264</v>
      </c>
      <c r="E72" s="395" t="s">
        <v>264</v>
      </c>
      <c r="F72" s="394">
        <f>[1]DOM!E175</f>
        <v>0</v>
      </c>
      <c r="G72" s="395" t="s">
        <v>58</v>
      </c>
      <c r="H72" s="394">
        <f>[1]GRD!E175</f>
        <v>40</v>
      </c>
      <c r="I72" s="395">
        <f>[1]GRD!F175/[1]GRD!E175%</f>
        <v>92.5</v>
      </c>
      <c r="J72" s="446"/>
    </row>
    <row r="73" spans="1:10">
      <c r="A73" s="715"/>
      <c r="B73" s="699"/>
      <c r="C73" s="393" t="s">
        <v>37</v>
      </c>
      <c r="D73" s="394" t="s">
        <v>264</v>
      </c>
      <c r="E73" s="395" t="s">
        <v>264</v>
      </c>
      <c r="F73" s="394">
        <f>[1]DOM!E176</f>
        <v>0</v>
      </c>
      <c r="G73" s="395" t="s">
        <v>58</v>
      </c>
      <c r="H73" s="394">
        <f>[1]GRD!E176</f>
        <v>3</v>
      </c>
      <c r="I73" s="395">
        <f>[1]GRD!F176/[1]GRD!E176%</f>
        <v>100</v>
      </c>
      <c r="J73" s="446"/>
    </row>
    <row r="74" spans="1:10">
      <c r="A74" s="715"/>
      <c r="B74" s="699"/>
      <c r="C74" s="393" t="s">
        <v>38</v>
      </c>
      <c r="D74" s="394" t="s">
        <v>264</v>
      </c>
      <c r="E74" s="395" t="s">
        <v>264</v>
      </c>
      <c r="F74" s="394">
        <f>[1]DOM!E177</f>
        <v>0</v>
      </c>
      <c r="G74" s="395" t="s">
        <v>58</v>
      </c>
      <c r="H74" s="394">
        <f>[1]GRD!E177</f>
        <v>43</v>
      </c>
      <c r="I74" s="395">
        <f>[1]GRD!F177/[1]GRD!E177%</f>
        <v>93.023255813953483</v>
      </c>
      <c r="J74" s="446"/>
    </row>
    <row r="75" spans="1:10">
      <c r="A75" s="715"/>
      <c r="B75" s="699" t="s">
        <v>359</v>
      </c>
      <c r="C75" s="393" t="s">
        <v>36</v>
      </c>
      <c r="D75" s="394" t="s">
        <v>264</v>
      </c>
      <c r="E75" s="395" t="s">
        <v>264</v>
      </c>
      <c r="F75" s="394">
        <f>[1]DOM!E178</f>
        <v>0</v>
      </c>
      <c r="G75" s="395" t="s">
        <v>58</v>
      </c>
      <c r="H75" s="394">
        <f>[1]GRD!E178</f>
        <v>4</v>
      </c>
      <c r="I75" s="395">
        <f>[1]GRD!F178/[1]GRD!E178%</f>
        <v>100</v>
      </c>
      <c r="J75" s="446"/>
    </row>
    <row r="76" spans="1:10">
      <c r="A76" s="715"/>
      <c r="B76" s="699"/>
      <c r="C76" s="393" t="s">
        <v>37</v>
      </c>
      <c r="D76" s="394" t="s">
        <v>264</v>
      </c>
      <c r="E76" s="395" t="s">
        <v>264</v>
      </c>
      <c r="F76" s="394">
        <f>[1]DOM!E179</f>
        <v>0</v>
      </c>
      <c r="G76" s="395" t="s">
        <v>58</v>
      </c>
      <c r="H76" s="394">
        <f>[1]GRD!E179</f>
        <v>2</v>
      </c>
      <c r="I76" s="395">
        <f>[1]GRD!F179/[1]GRD!E179%</f>
        <v>100</v>
      </c>
      <c r="J76" s="446"/>
    </row>
    <row r="77" spans="1:10">
      <c r="A77" s="715"/>
      <c r="B77" s="699"/>
      <c r="C77" s="393" t="s">
        <v>38</v>
      </c>
      <c r="D77" s="394" t="s">
        <v>264</v>
      </c>
      <c r="E77" s="395" t="s">
        <v>264</v>
      </c>
      <c r="F77" s="394">
        <f>[1]DOM!E180</f>
        <v>0</v>
      </c>
      <c r="G77" s="395" t="s">
        <v>58</v>
      </c>
      <c r="H77" s="394">
        <f>[1]GRD!E180</f>
        <v>6</v>
      </c>
      <c r="I77" s="395">
        <f>[1]GRD!F180/[1]GRD!E180%</f>
        <v>100</v>
      </c>
      <c r="J77" s="446"/>
    </row>
    <row r="78" spans="1:10">
      <c r="A78" s="715"/>
      <c r="B78" s="699" t="s">
        <v>455</v>
      </c>
      <c r="C78" s="393" t="s">
        <v>36</v>
      </c>
      <c r="D78" s="394" t="s">
        <v>264</v>
      </c>
      <c r="E78" s="395" t="s">
        <v>264</v>
      </c>
      <c r="F78" s="394">
        <f>[1]DOM!E181</f>
        <v>0</v>
      </c>
      <c r="G78" s="395" t="s">
        <v>58</v>
      </c>
      <c r="H78" s="394">
        <f>[1]GRD!E181</f>
        <v>0</v>
      </c>
      <c r="I78" s="395" t="s">
        <v>58</v>
      </c>
      <c r="J78" s="446"/>
    </row>
    <row r="79" spans="1:10">
      <c r="A79" s="715"/>
      <c r="B79" s="699"/>
      <c r="C79" s="393" t="s">
        <v>37</v>
      </c>
      <c r="D79" s="394" t="s">
        <v>264</v>
      </c>
      <c r="E79" s="395" t="s">
        <v>264</v>
      </c>
      <c r="F79" s="394">
        <f>[1]DOM!E182</f>
        <v>0</v>
      </c>
      <c r="G79" s="395" t="s">
        <v>58</v>
      </c>
      <c r="H79" s="394">
        <f>[1]GRD!E182</f>
        <v>0</v>
      </c>
      <c r="I79" s="395" t="s">
        <v>58</v>
      </c>
      <c r="J79" s="446"/>
    </row>
    <row r="80" spans="1:10">
      <c r="A80" s="715"/>
      <c r="B80" s="699"/>
      <c r="C80" s="393" t="s">
        <v>38</v>
      </c>
      <c r="D80" s="394" t="s">
        <v>264</v>
      </c>
      <c r="E80" s="395" t="s">
        <v>264</v>
      </c>
      <c r="F80" s="394">
        <f>[1]DOM!E183</f>
        <v>0</v>
      </c>
      <c r="G80" s="395" t="s">
        <v>58</v>
      </c>
      <c r="H80" s="394">
        <f>[1]GRD!E183</f>
        <v>0</v>
      </c>
      <c r="I80" s="395" t="s">
        <v>58</v>
      </c>
      <c r="J80" s="446"/>
    </row>
    <row r="81" spans="1:10">
      <c r="A81" s="715"/>
      <c r="B81" s="699" t="s">
        <v>445</v>
      </c>
      <c r="C81" s="393" t="s">
        <v>36</v>
      </c>
      <c r="D81" s="394" t="s">
        <v>264</v>
      </c>
      <c r="E81" s="395" t="s">
        <v>264</v>
      </c>
      <c r="F81" s="394">
        <f>[1]DOM!E184</f>
        <v>5</v>
      </c>
      <c r="G81" s="395">
        <f>[1]DOM!F184/[1]DOM!E184%</f>
        <v>100</v>
      </c>
      <c r="H81" s="394">
        <f>[1]GRD!E184</f>
        <v>3</v>
      </c>
      <c r="I81" s="395">
        <f>[1]GRD!F184/[1]GRD!E184%</f>
        <v>100</v>
      </c>
      <c r="J81" s="446"/>
    </row>
    <row r="82" spans="1:10">
      <c r="A82" s="715"/>
      <c r="B82" s="699"/>
      <c r="C82" s="393" t="s">
        <v>37</v>
      </c>
      <c r="D82" s="394" t="s">
        <v>264</v>
      </c>
      <c r="E82" s="395" t="s">
        <v>264</v>
      </c>
      <c r="F82" s="394">
        <f>[1]DOM!E185</f>
        <v>9</v>
      </c>
      <c r="G82" s="395">
        <f>[1]DOM!F185/[1]DOM!E185%</f>
        <v>88.888888888888886</v>
      </c>
      <c r="H82" s="394">
        <f>[1]GRD!E185</f>
        <v>1</v>
      </c>
      <c r="I82" s="395">
        <f>[1]GRD!F185/[1]GRD!E185%</f>
        <v>100</v>
      </c>
      <c r="J82" s="446"/>
    </row>
    <row r="83" spans="1:10">
      <c r="A83" s="715"/>
      <c r="B83" s="699"/>
      <c r="C83" s="393" t="s">
        <v>38</v>
      </c>
      <c r="D83" s="394" t="s">
        <v>264</v>
      </c>
      <c r="E83" s="395" t="s">
        <v>264</v>
      </c>
      <c r="F83" s="394">
        <f>[1]DOM!E186</f>
        <v>14</v>
      </c>
      <c r="G83" s="395">
        <f>[1]DOM!F186/[1]DOM!E186%</f>
        <v>92.857142857142847</v>
      </c>
      <c r="H83" s="394">
        <f>[1]GRD!E186</f>
        <v>4</v>
      </c>
      <c r="I83" s="395">
        <f>[1]GRD!F186/[1]GRD!E186%</f>
        <v>100</v>
      </c>
      <c r="J83" s="446"/>
    </row>
    <row r="84" spans="1:10">
      <c r="A84" s="715"/>
      <c r="B84" s="699" t="s">
        <v>446</v>
      </c>
      <c r="C84" s="393" t="s">
        <v>36</v>
      </c>
      <c r="D84" s="394" t="s">
        <v>264</v>
      </c>
      <c r="E84" s="395" t="s">
        <v>264</v>
      </c>
      <c r="F84" s="394">
        <f>[1]DOM!E187</f>
        <v>0</v>
      </c>
      <c r="G84" s="395" t="s">
        <v>58</v>
      </c>
      <c r="H84" s="394">
        <f>[1]GRD!E187</f>
        <v>0</v>
      </c>
      <c r="I84" s="395" t="s">
        <v>58</v>
      </c>
      <c r="J84" s="446"/>
    </row>
    <row r="85" spans="1:10">
      <c r="A85" s="715"/>
      <c r="B85" s="699"/>
      <c r="C85" s="393" t="s">
        <v>37</v>
      </c>
      <c r="D85" s="394" t="s">
        <v>264</v>
      </c>
      <c r="E85" s="395" t="s">
        <v>264</v>
      </c>
      <c r="F85" s="394">
        <f>[1]DOM!E188</f>
        <v>0</v>
      </c>
      <c r="G85" s="395" t="s">
        <v>58</v>
      </c>
      <c r="H85" s="394">
        <f>[1]GRD!E188</f>
        <v>0</v>
      </c>
      <c r="I85" s="395" t="s">
        <v>58</v>
      </c>
      <c r="J85" s="446"/>
    </row>
    <row r="86" spans="1:10">
      <c r="A86" s="715"/>
      <c r="B86" s="699"/>
      <c r="C86" s="393" t="s">
        <v>38</v>
      </c>
      <c r="D86" s="394" t="s">
        <v>264</v>
      </c>
      <c r="E86" s="395" t="s">
        <v>264</v>
      </c>
      <c r="F86" s="394">
        <f>[1]DOM!E189</f>
        <v>0</v>
      </c>
      <c r="G86" s="395" t="s">
        <v>58</v>
      </c>
      <c r="H86" s="394">
        <f>[1]GRD!E189</f>
        <v>0</v>
      </c>
      <c r="I86" s="395" t="s">
        <v>58</v>
      </c>
      <c r="J86" s="446"/>
    </row>
    <row r="87" spans="1:10">
      <c r="A87" s="715"/>
      <c r="B87" s="699" t="s">
        <v>447</v>
      </c>
      <c r="C87" s="393" t="s">
        <v>36</v>
      </c>
      <c r="D87" s="394" t="s">
        <v>264</v>
      </c>
      <c r="E87" s="395" t="s">
        <v>264</v>
      </c>
      <c r="F87" s="394">
        <f>[1]DOM!E190</f>
        <v>0</v>
      </c>
      <c r="G87" s="395" t="s">
        <v>58</v>
      </c>
      <c r="H87" s="394">
        <f>[1]GRD!E190</f>
        <v>0</v>
      </c>
      <c r="I87" s="395" t="s">
        <v>58</v>
      </c>
      <c r="J87" s="446"/>
    </row>
    <row r="88" spans="1:10">
      <c r="A88" s="715"/>
      <c r="B88" s="699"/>
      <c r="C88" s="393" t="s">
        <v>37</v>
      </c>
      <c r="D88" s="394" t="s">
        <v>264</v>
      </c>
      <c r="E88" s="395" t="s">
        <v>264</v>
      </c>
      <c r="F88" s="394">
        <f>[1]DOM!E191</f>
        <v>0</v>
      </c>
      <c r="G88" s="395" t="s">
        <v>58</v>
      </c>
      <c r="H88" s="394">
        <f>[1]GRD!E191</f>
        <v>0</v>
      </c>
      <c r="I88" s="395" t="s">
        <v>58</v>
      </c>
      <c r="J88" s="446"/>
    </row>
    <row r="89" spans="1:10">
      <c r="A89" s="715"/>
      <c r="B89" s="699"/>
      <c r="C89" s="393" t="s">
        <v>38</v>
      </c>
      <c r="D89" s="394" t="s">
        <v>264</v>
      </c>
      <c r="E89" s="395" t="s">
        <v>264</v>
      </c>
      <c r="F89" s="394">
        <f>[1]DOM!E192</f>
        <v>0</v>
      </c>
      <c r="G89" s="395" t="s">
        <v>58</v>
      </c>
      <c r="H89" s="394">
        <f>[1]GRD!E192</f>
        <v>0</v>
      </c>
      <c r="I89" s="395" t="s">
        <v>58</v>
      </c>
      <c r="J89" s="446"/>
    </row>
    <row r="90" spans="1:10">
      <c r="A90" s="447"/>
      <c r="B90" s="699" t="s">
        <v>456</v>
      </c>
      <c r="C90" s="393" t="s">
        <v>36</v>
      </c>
      <c r="D90" s="394" t="s">
        <v>264</v>
      </c>
      <c r="E90" s="395" t="s">
        <v>264</v>
      </c>
      <c r="F90" s="394">
        <f>[1]DOM!E193</f>
        <v>0</v>
      </c>
      <c r="G90" s="395" t="s">
        <v>58</v>
      </c>
      <c r="H90" s="394">
        <f>[1]GRD!E193</f>
        <v>0</v>
      </c>
      <c r="I90" s="395" t="s">
        <v>58</v>
      </c>
      <c r="J90" s="446"/>
    </row>
    <row r="91" spans="1:10">
      <c r="A91" s="447"/>
      <c r="B91" s="699"/>
      <c r="C91" s="393" t="s">
        <v>37</v>
      </c>
      <c r="D91" s="394" t="s">
        <v>264</v>
      </c>
      <c r="E91" s="395" t="s">
        <v>264</v>
      </c>
      <c r="F91" s="394">
        <f>[1]DOM!E194</f>
        <v>0</v>
      </c>
      <c r="G91" s="395" t="s">
        <v>58</v>
      </c>
      <c r="H91" s="394">
        <f>[1]GRD!E194</f>
        <v>0</v>
      </c>
      <c r="I91" s="395" t="s">
        <v>58</v>
      </c>
      <c r="J91" s="446"/>
    </row>
    <row r="92" spans="1:10">
      <c r="A92" s="447"/>
      <c r="B92" s="699"/>
      <c r="C92" s="393" t="s">
        <v>38</v>
      </c>
      <c r="D92" s="394" t="s">
        <v>264</v>
      </c>
      <c r="E92" s="395" t="s">
        <v>264</v>
      </c>
      <c r="F92" s="394">
        <f>[1]DOM!E195</f>
        <v>0</v>
      </c>
      <c r="G92" s="395" t="s">
        <v>58</v>
      </c>
      <c r="H92" s="394">
        <f>[1]GRD!E195</f>
        <v>0</v>
      </c>
      <c r="I92" s="395" t="s">
        <v>58</v>
      </c>
      <c r="J92" s="446"/>
    </row>
    <row r="93" spans="1:10">
      <c r="A93" s="447"/>
      <c r="B93" s="699" t="s">
        <v>447</v>
      </c>
      <c r="C93" s="393" t="s">
        <v>36</v>
      </c>
      <c r="D93" s="394" t="s">
        <v>264</v>
      </c>
      <c r="E93" s="395" t="s">
        <v>264</v>
      </c>
      <c r="F93" s="394">
        <f>[1]DOM!E196</f>
        <v>0</v>
      </c>
      <c r="G93" s="395" t="s">
        <v>58</v>
      </c>
      <c r="H93" s="394">
        <f>[1]GRD!E196</f>
        <v>0</v>
      </c>
      <c r="I93" s="395" t="s">
        <v>58</v>
      </c>
      <c r="J93" s="446"/>
    </row>
    <row r="94" spans="1:10">
      <c r="A94" s="447"/>
      <c r="B94" s="699"/>
      <c r="C94" s="393" t="s">
        <v>37</v>
      </c>
      <c r="D94" s="394" t="s">
        <v>264</v>
      </c>
      <c r="E94" s="395" t="s">
        <v>264</v>
      </c>
      <c r="F94" s="394">
        <f>[1]DOM!E197</f>
        <v>0</v>
      </c>
      <c r="G94" s="395" t="s">
        <v>58</v>
      </c>
      <c r="H94" s="394">
        <f>[1]GRD!E197</f>
        <v>0</v>
      </c>
      <c r="I94" s="395" t="s">
        <v>58</v>
      </c>
      <c r="J94" s="446"/>
    </row>
    <row r="95" spans="1:10">
      <c r="A95" s="447"/>
      <c r="B95" s="699"/>
      <c r="C95" s="393" t="s">
        <v>38</v>
      </c>
      <c r="D95" s="394" t="s">
        <v>264</v>
      </c>
      <c r="E95" s="395" t="s">
        <v>264</v>
      </c>
      <c r="F95" s="394">
        <f>[1]DOM!E198</f>
        <v>0</v>
      </c>
      <c r="G95" s="395" t="s">
        <v>58</v>
      </c>
      <c r="H95" s="394">
        <f>[1]GRD!E198</f>
        <v>0</v>
      </c>
      <c r="I95" s="395" t="s">
        <v>58</v>
      </c>
      <c r="J95" s="446"/>
    </row>
    <row r="96" spans="1:10">
      <c r="A96" s="447"/>
      <c r="B96" s="443"/>
      <c r="C96" s="407"/>
      <c r="D96" s="444"/>
      <c r="E96" s="445"/>
      <c r="F96" s="444"/>
      <c r="G96" s="445"/>
      <c r="H96" s="444"/>
      <c r="I96" s="448"/>
      <c r="J96" s="446"/>
    </row>
    <row r="97" spans="1:9">
      <c r="A97" s="715"/>
      <c r="B97" s="688" t="s">
        <v>457</v>
      </c>
      <c r="C97" s="688"/>
      <c r="D97" s="688"/>
      <c r="E97" s="688"/>
      <c r="F97" s="688"/>
      <c r="G97" s="688"/>
      <c r="H97" s="688"/>
      <c r="I97" s="688"/>
    </row>
    <row r="98" spans="1:9">
      <c r="A98" s="715"/>
      <c r="B98" s="692" t="s">
        <v>436</v>
      </c>
      <c r="C98" s="710" t="s">
        <v>111</v>
      </c>
      <c r="D98" s="686" t="s">
        <v>9</v>
      </c>
      <c r="E98" s="686"/>
      <c r="F98" s="686" t="s">
        <v>10</v>
      </c>
      <c r="G98" s="686"/>
      <c r="H98" s="686" t="s">
        <v>11</v>
      </c>
      <c r="I98" s="686"/>
    </row>
    <row r="99" spans="1:9" ht="15" customHeight="1">
      <c r="A99" s="715"/>
      <c r="B99" s="693"/>
      <c r="C99" s="711"/>
      <c r="D99" s="713" t="s">
        <v>350</v>
      </c>
      <c r="E99" s="714" t="s">
        <v>438</v>
      </c>
      <c r="F99" s="713" t="s">
        <v>350</v>
      </c>
      <c r="G99" s="714" t="s">
        <v>438</v>
      </c>
      <c r="H99" s="713" t="s">
        <v>350</v>
      </c>
      <c r="I99" s="714" t="s">
        <v>438</v>
      </c>
    </row>
    <row r="100" spans="1:9">
      <c r="A100" s="715"/>
      <c r="B100" s="694"/>
      <c r="C100" s="712"/>
      <c r="D100" s="713"/>
      <c r="E100" s="714"/>
      <c r="F100" s="713"/>
      <c r="G100" s="714"/>
      <c r="H100" s="713"/>
      <c r="I100" s="714"/>
    </row>
    <row r="101" spans="1:9">
      <c r="A101" s="715"/>
      <c r="B101" s="699" t="s">
        <v>424</v>
      </c>
      <c r="C101" s="393" t="s">
        <v>36</v>
      </c>
      <c r="D101" s="394" t="s">
        <v>264</v>
      </c>
      <c r="E101" s="395" t="s">
        <v>264</v>
      </c>
      <c r="F101" s="394">
        <f>[1]SKN!E109</f>
        <v>9</v>
      </c>
      <c r="G101" s="395">
        <f>[1]SKN!F109/[1]SKN!E109%</f>
        <v>77.777777777777786</v>
      </c>
      <c r="H101" s="394">
        <f>[1]SLU!E109</f>
        <v>12</v>
      </c>
      <c r="I101" s="395">
        <f>[1]SLU!F109/[1]SLU!E109%</f>
        <v>0</v>
      </c>
    </row>
    <row r="102" spans="1:9">
      <c r="B102" s="699"/>
      <c r="C102" s="393" t="s">
        <v>37</v>
      </c>
      <c r="D102" s="394" t="s">
        <v>264</v>
      </c>
      <c r="E102" s="395" t="s">
        <v>264</v>
      </c>
      <c r="F102" s="394">
        <f>[1]SKN!E110</f>
        <v>27</v>
      </c>
      <c r="G102" s="395">
        <f>[1]SKN!F110/[1]SKN!E110%</f>
        <v>70.370370370370367</v>
      </c>
      <c r="H102" s="394">
        <f>[1]SLU!E110</f>
        <v>30</v>
      </c>
      <c r="I102" s="395">
        <f>[1]SLU!F110/[1]SLU!E110%</f>
        <v>0</v>
      </c>
    </row>
    <row r="103" spans="1:9" ht="15" customHeight="1">
      <c r="B103" s="699"/>
      <c r="C103" s="393" t="s">
        <v>38</v>
      </c>
      <c r="D103" s="394" t="s">
        <v>264</v>
      </c>
      <c r="E103" s="395" t="s">
        <v>264</v>
      </c>
      <c r="F103" s="394">
        <f>[1]SKN!E111</f>
        <v>36</v>
      </c>
      <c r="G103" s="395">
        <f>[1]SKN!F111/[1]SKN!E111%</f>
        <v>72.222222222222229</v>
      </c>
      <c r="H103" s="394">
        <f>[1]SLU!E111</f>
        <v>42</v>
      </c>
      <c r="I103" s="395">
        <f>[1]SLU!F111/[1]SLU!E111%</f>
        <v>0</v>
      </c>
    </row>
    <row r="104" spans="1:9" ht="15" customHeight="1">
      <c r="B104" s="699" t="s">
        <v>425</v>
      </c>
      <c r="C104" s="393" t="s">
        <v>36</v>
      </c>
      <c r="D104" s="394" t="s">
        <v>264</v>
      </c>
      <c r="E104" s="395" t="s">
        <v>264</v>
      </c>
      <c r="F104" s="394">
        <f>[1]SKN!E112</f>
        <v>0</v>
      </c>
      <c r="G104" s="395" t="s">
        <v>58</v>
      </c>
      <c r="H104" s="394">
        <f>[1]SLU!E112</f>
        <v>2</v>
      </c>
      <c r="I104" s="395">
        <f>[1]SLU!F112/[1]SLU!E112%</f>
        <v>50</v>
      </c>
    </row>
    <row r="105" spans="1:9">
      <c r="B105" s="699"/>
      <c r="C105" s="393" t="s">
        <v>37</v>
      </c>
      <c r="D105" s="394" t="s">
        <v>264</v>
      </c>
      <c r="E105" s="395" t="s">
        <v>264</v>
      </c>
      <c r="F105" s="394">
        <f>[1]SKN!E113</f>
        <v>0</v>
      </c>
      <c r="G105" s="395" t="s">
        <v>58</v>
      </c>
      <c r="H105" s="394">
        <f>[1]SLU!E113</f>
        <v>5</v>
      </c>
      <c r="I105" s="395">
        <f>[1]SLU!F113/[1]SLU!E113%</f>
        <v>100</v>
      </c>
    </row>
    <row r="106" spans="1:9" ht="15" customHeight="1">
      <c r="B106" s="699"/>
      <c r="C106" s="393" t="s">
        <v>38</v>
      </c>
      <c r="D106" s="394" t="s">
        <v>264</v>
      </c>
      <c r="E106" s="395" t="s">
        <v>264</v>
      </c>
      <c r="F106" s="394">
        <f>[1]SKN!E114</f>
        <v>0</v>
      </c>
      <c r="G106" s="395" t="s">
        <v>58</v>
      </c>
      <c r="H106" s="394">
        <f>[1]SLU!E114</f>
        <v>7</v>
      </c>
      <c r="I106" s="395">
        <f>[1]SLU!F114/[1]SLU!E114%</f>
        <v>85.714285714285708</v>
      </c>
    </row>
    <row r="107" spans="1:9">
      <c r="B107" s="699" t="s">
        <v>426</v>
      </c>
      <c r="C107" s="393" t="s">
        <v>36</v>
      </c>
      <c r="D107" s="394" t="s">
        <v>264</v>
      </c>
      <c r="E107" s="395" t="s">
        <v>264</v>
      </c>
      <c r="F107" s="394">
        <f>[1]SKN!E115</f>
        <v>1</v>
      </c>
      <c r="G107" s="395">
        <f>[1]SKN!F115/[1]SKN!E115%</f>
        <v>100</v>
      </c>
      <c r="H107" s="394">
        <f>[1]SLU!E115</f>
        <v>0</v>
      </c>
      <c r="I107" s="395" t="s">
        <v>58</v>
      </c>
    </row>
    <row r="108" spans="1:9">
      <c r="B108" s="699"/>
      <c r="C108" s="393" t="s">
        <v>37</v>
      </c>
      <c r="D108" s="394" t="s">
        <v>264</v>
      </c>
      <c r="E108" s="395" t="s">
        <v>264</v>
      </c>
      <c r="F108" s="394">
        <f>[1]SKN!E116</f>
        <v>7</v>
      </c>
      <c r="G108" s="395">
        <f>[1]SKN!F116/[1]SKN!E116%</f>
        <v>85.714285714285708</v>
      </c>
      <c r="H108" s="394">
        <f>[1]SLU!E116</f>
        <v>0</v>
      </c>
      <c r="I108" s="395" t="s">
        <v>58</v>
      </c>
    </row>
    <row r="109" spans="1:9">
      <c r="B109" s="699"/>
      <c r="C109" s="393" t="s">
        <v>38</v>
      </c>
      <c r="D109" s="394" t="s">
        <v>264</v>
      </c>
      <c r="E109" s="395" t="s">
        <v>264</v>
      </c>
      <c r="F109" s="394">
        <f>[1]SKN!E117</f>
        <v>8</v>
      </c>
      <c r="G109" s="395">
        <f>[1]SKN!F117/[1]SKN!E117%</f>
        <v>87.5</v>
      </c>
      <c r="H109" s="394">
        <f>[1]SLU!E117</f>
        <v>0</v>
      </c>
      <c r="I109" s="395" t="s">
        <v>58</v>
      </c>
    </row>
    <row r="110" spans="1:9">
      <c r="B110" s="699" t="s">
        <v>375</v>
      </c>
      <c r="C110" s="393" t="s">
        <v>36</v>
      </c>
      <c r="D110" s="394" t="s">
        <v>264</v>
      </c>
      <c r="E110" s="395" t="s">
        <v>264</v>
      </c>
      <c r="F110" s="394">
        <f>[1]SKN!E118</f>
        <v>6</v>
      </c>
      <c r="G110" s="395">
        <f>[1]SKN!F118/[1]SKN!E118%</f>
        <v>50</v>
      </c>
      <c r="H110" s="394">
        <f>[1]SLU!E118</f>
        <v>22</v>
      </c>
      <c r="I110" s="395">
        <f>[1]SLU!F118/[1]SLU!E118%</f>
        <v>86.36363636363636</v>
      </c>
    </row>
    <row r="111" spans="1:9">
      <c r="B111" s="699"/>
      <c r="C111" s="393" t="s">
        <v>37</v>
      </c>
      <c r="D111" s="394" t="s">
        <v>264</v>
      </c>
      <c r="E111" s="395" t="s">
        <v>264</v>
      </c>
      <c r="F111" s="394">
        <f>[1]SKN!E119</f>
        <v>35</v>
      </c>
      <c r="G111" s="395">
        <f>[1]SKN!F119/[1]SKN!E119%</f>
        <v>94.285714285714292</v>
      </c>
      <c r="H111" s="394">
        <f>[1]SLU!E119</f>
        <v>62</v>
      </c>
      <c r="I111" s="395">
        <f>[1]SLU!F119/[1]SLU!E119%</f>
        <v>93.548387096774192</v>
      </c>
    </row>
    <row r="112" spans="1:9" ht="15" customHeight="1">
      <c r="B112" s="699"/>
      <c r="C112" s="393" t="s">
        <v>38</v>
      </c>
      <c r="D112" s="394" t="s">
        <v>264</v>
      </c>
      <c r="E112" s="395" t="s">
        <v>264</v>
      </c>
      <c r="F112" s="394">
        <f>[1]SKN!E120</f>
        <v>41</v>
      </c>
      <c r="G112" s="395">
        <f>[1]SKN!F120/[1]SKN!E120%</f>
        <v>87.804878048780495</v>
      </c>
      <c r="H112" s="394">
        <f>[1]SLU!E120</f>
        <v>84</v>
      </c>
      <c r="I112" s="395">
        <f>[1]SLU!F120/[1]SLU!E120%</f>
        <v>91.666666666666671</v>
      </c>
    </row>
    <row r="113" spans="2:9" ht="15" customHeight="1">
      <c r="B113" s="699" t="s">
        <v>427</v>
      </c>
      <c r="C113" s="393" t="s">
        <v>36</v>
      </c>
      <c r="D113" s="394" t="s">
        <v>264</v>
      </c>
      <c r="E113" s="395" t="s">
        <v>264</v>
      </c>
      <c r="F113" s="394">
        <f>[1]SKN!E121</f>
        <v>0</v>
      </c>
      <c r="G113" s="395" t="s">
        <v>58</v>
      </c>
      <c r="H113" s="394">
        <f>[1]SLU!E121</f>
        <v>0</v>
      </c>
      <c r="I113" s="395" t="s">
        <v>58</v>
      </c>
    </row>
    <row r="114" spans="2:9">
      <c r="B114" s="699"/>
      <c r="C114" s="393" t="s">
        <v>37</v>
      </c>
      <c r="D114" s="394" t="s">
        <v>264</v>
      </c>
      <c r="E114" s="395" t="s">
        <v>264</v>
      </c>
      <c r="F114" s="394">
        <f>[1]SKN!E122</f>
        <v>0</v>
      </c>
      <c r="G114" s="395" t="s">
        <v>58</v>
      </c>
      <c r="H114" s="394">
        <f>[1]SLU!E122</f>
        <v>0</v>
      </c>
      <c r="I114" s="395" t="s">
        <v>58</v>
      </c>
    </row>
    <row r="115" spans="2:9">
      <c r="B115" s="699"/>
      <c r="C115" s="393" t="s">
        <v>38</v>
      </c>
      <c r="D115" s="394" t="s">
        <v>264</v>
      </c>
      <c r="E115" s="395" t="s">
        <v>264</v>
      </c>
      <c r="F115" s="394">
        <f>[1]SKN!E123</f>
        <v>0</v>
      </c>
      <c r="G115" s="395" t="s">
        <v>58</v>
      </c>
      <c r="H115" s="394">
        <f>[1]SLU!E123</f>
        <v>0</v>
      </c>
      <c r="I115" s="395" t="s">
        <v>58</v>
      </c>
    </row>
    <row r="116" spans="2:9">
      <c r="B116" s="699" t="s">
        <v>376</v>
      </c>
      <c r="C116" s="393" t="s">
        <v>36</v>
      </c>
      <c r="D116" s="394" t="s">
        <v>264</v>
      </c>
      <c r="E116" s="395" t="s">
        <v>264</v>
      </c>
      <c r="F116" s="394">
        <f>[1]SKN!E124</f>
        <v>7</v>
      </c>
      <c r="G116" s="395">
        <f>[1]SKN!F124/[1]SKN!E124%</f>
        <v>71.428571428571416</v>
      </c>
      <c r="H116" s="394">
        <f>[1]SLU!E124</f>
        <v>18</v>
      </c>
      <c r="I116" s="395">
        <f>[1]SLU!F124/[1]SLU!E124%</f>
        <v>83.333333333333343</v>
      </c>
    </row>
    <row r="117" spans="2:9">
      <c r="B117" s="699"/>
      <c r="C117" s="393" t="s">
        <v>37</v>
      </c>
      <c r="D117" s="394" t="s">
        <v>264</v>
      </c>
      <c r="E117" s="395" t="s">
        <v>264</v>
      </c>
      <c r="F117" s="394">
        <f>[1]SKN!E125</f>
        <v>33</v>
      </c>
      <c r="G117" s="395">
        <f>[1]SKN!F125/[1]SKN!E125%</f>
        <v>87.878787878787875</v>
      </c>
      <c r="H117" s="394">
        <f>[1]SLU!E125</f>
        <v>49</v>
      </c>
      <c r="I117" s="395">
        <f>[1]SLU!F125/[1]SLU!E125%</f>
        <v>87.755102040816325</v>
      </c>
    </row>
    <row r="118" spans="2:9" ht="15" customHeight="1">
      <c r="B118" s="699"/>
      <c r="C118" s="393" t="s">
        <v>38</v>
      </c>
      <c r="D118" s="394" t="s">
        <v>264</v>
      </c>
      <c r="E118" s="395" t="s">
        <v>264</v>
      </c>
      <c r="F118" s="394">
        <f>[1]SKN!E126</f>
        <v>40</v>
      </c>
      <c r="G118" s="395">
        <f>[1]SKN!F126/[1]SKN!E126%</f>
        <v>85</v>
      </c>
      <c r="H118" s="394">
        <f>[1]SLU!E126</f>
        <v>67</v>
      </c>
      <c r="I118" s="395">
        <f>[1]SLU!F126/[1]SLU!E126%</f>
        <v>86.567164179104466</v>
      </c>
    </row>
    <row r="119" spans="2:9" ht="15" customHeight="1">
      <c r="B119" s="699" t="s">
        <v>428</v>
      </c>
      <c r="C119" s="393" t="s">
        <v>36</v>
      </c>
      <c r="D119" s="394" t="s">
        <v>264</v>
      </c>
      <c r="E119" s="395" t="s">
        <v>264</v>
      </c>
      <c r="F119" s="394">
        <f>[1]SKN!E127</f>
        <v>0</v>
      </c>
      <c r="G119" s="395" t="s">
        <v>58</v>
      </c>
      <c r="H119" s="394">
        <f>[1]SLU!E127</f>
        <v>0</v>
      </c>
      <c r="I119" s="395" t="s">
        <v>58</v>
      </c>
    </row>
    <row r="120" spans="2:9">
      <c r="B120" s="699"/>
      <c r="C120" s="393" t="s">
        <v>37</v>
      </c>
      <c r="D120" s="394" t="s">
        <v>264</v>
      </c>
      <c r="E120" s="395" t="s">
        <v>264</v>
      </c>
      <c r="F120" s="394">
        <f>[1]SKN!E128</f>
        <v>0</v>
      </c>
      <c r="G120" s="395" t="s">
        <v>58</v>
      </c>
      <c r="H120" s="394">
        <f>[1]SLU!E128</f>
        <v>0</v>
      </c>
      <c r="I120" s="395" t="s">
        <v>58</v>
      </c>
    </row>
    <row r="121" spans="2:9" ht="15" customHeight="1">
      <c r="B121" s="699"/>
      <c r="C121" s="393" t="s">
        <v>38</v>
      </c>
      <c r="D121" s="394" t="s">
        <v>264</v>
      </c>
      <c r="E121" s="395" t="s">
        <v>264</v>
      </c>
      <c r="F121" s="394">
        <f>[1]SKN!E129</f>
        <v>0</v>
      </c>
      <c r="G121" s="395" t="s">
        <v>58</v>
      </c>
      <c r="H121" s="394">
        <f>[1]SLU!E129</f>
        <v>0</v>
      </c>
      <c r="I121" s="395" t="s">
        <v>58</v>
      </c>
    </row>
    <row r="122" spans="2:9" ht="15" customHeight="1">
      <c r="B122" s="699" t="s">
        <v>429</v>
      </c>
      <c r="C122" s="393" t="s">
        <v>36</v>
      </c>
      <c r="D122" s="394" t="s">
        <v>264</v>
      </c>
      <c r="E122" s="395" t="s">
        <v>264</v>
      </c>
      <c r="F122" s="394">
        <f>[1]SKN!E130</f>
        <v>5</v>
      </c>
      <c r="G122" s="395">
        <f>[1]SKN!F130/[1]SKN!E130%</f>
        <v>60</v>
      </c>
      <c r="H122" s="394">
        <f>[1]SLU!E130</f>
        <v>0</v>
      </c>
      <c r="I122" s="395" t="s">
        <v>58</v>
      </c>
    </row>
    <row r="123" spans="2:9">
      <c r="B123" s="699"/>
      <c r="C123" s="393" t="s">
        <v>37</v>
      </c>
      <c r="D123" s="394" t="s">
        <v>264</v>
      </c>
      <c r="E123" s="395" t="s">
        <v>264</v>
      </c>
      <c r="F123" s="394">
        <f>[1]SKN!E131</f>
        <v>9</v>
      </c>
      <c r="G123" s="395">
        <f>[1]SKN!F131/[1]SKN!E131%</f>
        <v>77.777777777777786</v>
      </c>
      <c r="H123" s="394">
        <f>[1]SLU!E131</f>
        <v>0</v>
      </c>
      <c r="I123" s="395" t="s">
        <v>58</v>
      </c>
    </row>
    <row r="124" spans="2:9">
      <c r="B124" s="699"/>
      <c r="C124" s="393" t="s">
        <v>38</v>
      </c>
      <c r="D124" s="394" t="s">
        <v>264</v>
      </c>
      <c r="E124" s="395" t="s">
        <v>264</v>
      </c>
      <c r="F124" s="394">
        <f>[1]SKN!E132</f>
        <v>14</v>
      </c>
      <c r="G124" s="395">
        <f>[1]SKN!F132/[1]SKN!E132%</f>
        <v>71.428571428571416</v>
      </c>
      <c r="H124" s="394">
        <f>[1]SLU!E132</f>
        <v>0</v>
      </c>
      <c r="I124" s="395" t="s">
        <v>58</v>
      </c>
    </row>
    <row r="125" spans="2:9">
      <c r="B125" s="699" t="s">
        <v>387</v>
      </c>
      <c r="C125" s="393" t="s">
        <v>36</v>
      </c>
      <c r="D125" s="394" t="s">
        <v>264</v>
      </c>
      <c r="E125" s="395" t="s">
        <v>264</v>
      </c>
      <c r="F125" s="394">
        <f>[1]SKN!E133</f>
        <v>7</v>
      </c>
      <c r="G125" s="395">
        <f>[1]SKN!F133/[1]SKN!E133%</f>
        <v>71.428571428571416</v>
      </c>
      <c r="H125" s="394">
        <f>[1]SLU!E133</f>
        <v>11</v>
      </c>
      <c r="I125" s="395">
        <f>[1]SLU!F133/[1]SLU!E133%</f>
        <v>90.909090909090907</v>
      </c>
    </row>
    <row r="126" spans="2:9">
      <c r="B126" s="699"/>
      <c r="C126" s="393" t="s">
        <v>37</v>
      </c>
      <c r="D126" s="394" t="s">
        <v>264</v>
      </c>
      <c r="E126" s="395" t="s">
        <v>264</v>
      </c>
      <c r="F126" s="394">
        <f>[1]SKN!E134</f>
        <v>11</v>
      </c>
      <c r="G126" s="395">
        <f>[1]SKN!F134/[1]SKN!E134%</f>
        <v>81.818181818181813</v>
      </c>
      <c r="H126" s="394">
        <f>[1]SLU!E134</f>
        <v>14</v>
      </c>
      <c r="I126" s="395">
        <f>[1]SLU!F134/[1]SLU!E134%</f>
        <v>99.999999999999986</v>
      </c>
    </row>
    <row r="127" spans="2:9" ht="15" customHeight="1">
      <c r="B127" s="699"/>
      <c r="C127" s="393" t="s">
        <v>38</v>
      </c>
      <c r="D127" s="394" t="s">
        <v>264</v>
      </c>
      <c r="E127" s="395" t="s">
        <v>264</v>
      </c>
      <c r="F127" s="394">
        <f>[1]SKN!E135</f>
        <v>18</v>
      </c>
      <c r="G127" s="395">
        <f>[1]SKN!F135/[1]SKN!E135%</f>
        <v>77.777777777777786</v>
      </c>
      <c r="H127" s="394">
        <f>[1]SLU!E135</f>
        <v>25</v>
      </c>
      <c r="I127" s="395">
        <f>[1]SLU!F135/[1]SLU!E135%</f>
        <v>96</v>
      </c>
    </row>
    <row r="128" spans="2:9" ht="15" customHeight="1">
      <c r="B128" s="699" t="s">
        <v>430</v>
      </c>
      <c r="C128" s="393" t="s">
        <v>36</v>
      </c>
      <c r="D128" s="394" t="s">
        <v>264</v>
      </c>
      <c r="E128" s="395" t="s">
        <v>264</v>
      </c>
      <c r="F128" s="394">
        <f>[1]SKN!E136</f>
        <v>0</v>
      </c>
      <c r="G128" s="395" t="s">
        <v>58</v>
      </c>
      <c r="H128" s="394">
        <f>[1]SLU!E136</f>
        <v>0</v>
      </c>
      <c r="I128" s="395" t="s">
        <v>58</v>
      </c>
    </row>
    <row r="129" spans="2:9">
      <c r="B129" s="699"/>
      <c r="C129" s="393" t="s">
        <v>37</v>
      </c>
      <c r="D129" s="394" t="s">
        <v>264</v>
      </c>
      <c r="E129" s="395" t="s">
        <v>264</v>
      </c>
      <c r="F129" s="394">
        <f>[1]SKN!E137</f>
        <v>0</v>
      </c>
      <c r="G129" s="395" t="s">
        <v>58</v>
      </c>
      <c r="H129" s="394">
        <f>[1]SLU!E137</f>
        <v>0</v>
      </c>
      <c r="I129" s="395" t="s">
        <v>58</v>
      </c>
    </row>
    <row r="130" spans="2:9" ht="15" customHeight="1">
      <c r="B130" s="699"/>
      <c r="C130" s="393" t="s">
        <v>38</v>
      </c>
      <c r="D130" s="394" t="s">
        <v>264</v>
      </c>
      <c r="E130" s="395" t="s">
        <v>264</v>
      </c>
      <c r="F130" s="394">
        <f>[1]SKN!E138</f>
        <v>0</v>
      </c>
      <c r="G130" s="395" t="s">
        <v>58</v>
      </c>
      <c r="H130" s="394">
        <f>[1]SLU!E138</f>
        <v>0</v>
      </c>
      <c r="I130" s="395" t="s">
        <v>58</v>
      </c>
    </row>
    <row r="131" spans="2:9" ht="15" customHeight="1">
      <c r="B131" s="699" t="s">
        <v>431</v>
      </c>
      <c r="C131" s="393" t="s">
        <v>36</v>
      </c>
      <c r="D131" s="394" t="s">
        <v>264</v>
      </c>
      <c r="E131" s="395" t="s">
        <v>264</v>
      </c>
      <c r="F131" s="394">
        <f>[1]SKN!E139</f>
        <v>4</v>
      </c>
      <c r="G131" s="395">
        <f>[1]SKN!F139/[1]SKN!E139%</f>
        <v>50</v>
      </c>
      <c r="H131" s="394">
        <f>[1]SLU!E139</f>
        <v>21</v>
      </c>
      <c r="I131" s="395">
        <f>[1]SLU!F139/[1]SLU!E139%</f>
        <v>90.476190476190482</v>
      </c>
    </row>
    <row r="132" spans="2:9">
      <c r="B132" s="699"/>
      <c r="C132" s="393" t="s">
        <v>37</v>
      </c>
      <c r="D132" s="394" t="s">
        <v>264</v>
      </c>
      <c r="E132" s="395" t="s">
        <v>264</v>
      </c>
      <c r="F132" s="394">
        <f>[1]SKN!E140</f>
        <v>16</v>
      </c>
      <c r="G132" s="395">
        <f>[1]SKN!F140/[1]SKN!E140%</f>
        <v>100</v>
      </c>
      <c r="H132" s="394">
        <f>[1]SLU!E140</f>
        <v>49</v>
      </c>
      <c r="I132" s="395">
        <f>[1]SLU!F140/[1]SLU!E140%</f>
        <v>91.83673469387756</v>
      </c>
    </row>
    <row r="133" spans="2:9" ht="15" customHeight="1">
      <c r="B133" s="699"/>
      <c r="C133" s="393" t="s">
        <v>38</v>
      </c>
      <c r="D133" s="394" t="s">
        <v>264</v>
      </c>
      <c r="E133" s="395" t="s">
        <v>264</v>
      </c>
      <c r="F133" s="394">
        <f>[1]SKN!E141</f>
        <v>20</v>
      </c>
      <c r="G133" s="395">
        <f>[1]SKN!F141/[1]SKN!E141%</f>
        <v>90</v>
      </c>
      <c r="H133" s="394">
        <f>[1]SLU!E141</f>
        <v>70</v>
      </c>
      <c r="I133" s="395">
        <f>[1]SLU!F141/[1]SLU!E141%</f>
        <v>91.428571428571431</v>
      </c>
    </row>
    <row r="134" spans="2:9" ht="15" customHeight="1">
      <c r="B134" s="699" t="s">
        <v>400</v>
      </c>
      <c r="C134" s="393" t="s">
        <v>36</v>
      </c>
      <c r="D134" s="394" t="s">
        <v>264</v>
      </c>
      <c r="E134" s="395" t="s">
        <v>264</v>
      </c>
      <c r="F134" s="394">
        <f>[1]SKN!E142</f>
        <v>0</v>
      </c>
      <c r="G134" s="395" t="s">
        <v>58</v>
      </c>
      <c r="H134" s="394">
        <f>[1]SLU!E142</f>
        <v>0</v>
      </c>
      <c r="I134" s="395" t="s">
        <v>58</v>
      </c>
    </row>
    <row r="135" spans="2:9">
      <c r="B135" s="699"/>
      <c r="C135" s="393" t="s">
        <v>37</v>
      </c>
      <c r="D135" s="394" t="s">
        <v>264</v>
      </c>
      <c r="E135" s="395" t="s">
        <v>264</v>
      </c>
      <c r="F135" s="394">
        <f>[1]SKN!E143</f>
        <v>0</v>
      </c>
      <c r="G135" s="395" t="s">
        <v>58</v>
      </c>
      <c r="H135" s="394">
        <f>[1]SLU!E143</f>
        <v>0</v>
      </c>
      <c r="I135" s="395" t="s">
        <v>58</v>
      </c>
    </row>
    <row r="136" spans="2:9">
      <c r="B136" s="699"/>
      <c r="C136" s="393" t="s">
        <v>38</v>
      </c>
      <c r="D136" s="394" t="s">
        <v>264</v>
      </c>
      <c r="E136" s="395" t="s">
        <v>264</v>
      </c>
      <c r="F136" s="394">
        <f>[1]SKN!E144</f>
        <v>0</v>
      </c>
      <c r="G136" s="395" t="s">
        <v>58</v>
      </c>
      <c r="H136" s="394">
        <f>[1]SLU!E144</f>
        <v>0</v>
      </c>
      <c r="I136" s="395" t="s">
        <v>58</v>
      </c>
    </row>
    <row r="137" spans="2:9">
      <c r="B137" s="699" t="s">
        <v>360</v>
      </c>
      <c r="C137" s="393" t="s">
        <v>36</v>
      </c>
      <c r="D137" s="394" t="s">
        <v>264</v>
      </c>
      <c r="E137" s="395" t="s">
        <v>264</v>
      </c>
      <c r="F137" s="394">
        <f>[1]SKN!E145</f>
        <v>2</v>
      </c>
      <c r="G137" s="395">
        <f>[1]SKN!F145/[1]SKN!E145%</f>
        <v>100</v>
      </c>
      <c r="H137" s="394">
        <f>[1]SLU!E145</f>
        <v>7</v>
      </c>
      <c r="I137" s="395">
        <f>[1]SLU!F145/[1]SLU!E145%</f>
        <v>85.714285714285708</v>
      </c>
    </row>
    <row r="138" spans="2:9">
      <c r="B138" s="699"/>
      <c r="C138" s="393" t="s">
        <v>37</v>
      </c>
      <c r="D138" s="394" t="s">
        <v>264</v>
      </c>
      <c r="E138" s="395" t="s">
        <v>264</v>
      </c>
      <c r="F138" s="394">
        <f>[1]SKN!E146</f>
        <v>2</v>
      </c>
      <c r="G138" s="395">
        <f>[1]SKN!F146/[1]SKN!E146%</f>
        <v>100</v>
      </c>
      <c r="H138" s="394">
        <f>[1]SLU!E146</f>
        <v>3</v>
      </c>
      <c r="I138" s="395">
        <f>[1]SLU!F146/[1]SLU!E146%</f>
        <v>66.666666666666671</v>
      </c>
    </row>
    <row r="139" spans="2:9">
      <c r="B139" s="699"/>
      <c r="C139" s="393" t="s">
        <v>38</v>
      </c>
      <c r="D139" s="394" t="s">
        <v>264</v>
      </c>
      <c r="E139" s="395" t="s">
        <v>264</v>
      </c>
      <c r="F139" s="394">
        <f>[1]SKN!E147</f>
        <v>4</v>
      </c>
      <c r="G139" s="395">
        <f>[1]SKN!F147/[1]SKN!E147%</f>
        <v>100</v>
      </c>
      <c r="H139" s="394">
        <f>[1]SLU!E147</f>
        <v>10</v>
      </c>
      <c r="I139" s="395">
        <f>[1]SLU!F147/[1]SLU!E147%</f>
        <v>80</v>
      </c>
    </row>
    <row r="140" spans="2:9">
      <c r="B140" s="699" t="s">
        <v>382</v>
      </c>
      <c r="C140" s="393" t="s">
        <v>36</v>
      </c>
      <c r="D140" s="394" t="s">
        <v>264</v>
      </c>
      <c r="E140" s="395" t="s">
        <v>264</v>
      </c>
      <c r="F140" s="394">
        <f>[1]SKN!E148</f>
        <v>10</v>
      </c>
      <c r="G140" s="395">
        <f>[1]SKN!F148/[1]SKN!E148%</f>
        <v>80</v>
      </c>
      <c r="H140" s="394">
        <f>[1]SLU!E148</f>
        <v>7</v>
      </c>
      <c r="I140" s="395">
        <f>[1]SLU!F148/[1]SLU!E148%</f>
        <v>85.714285714285708</v>
      </c>
    </row>
    <row r="141" spans="2:9">
      <c r="B141" s="699"/>
      <c r="C141" s="393" t="s">
        <v>37</v>
      </c>
      <c r="D141" s="394" t="s">
        <v>264</v>
      </c>
      <c r="E141" s="395" t="s">
        <v>264</v>
      </c>
      <c r="F141" s="394">
        <f>[1]SKN!E149</f>
        <v>9</v>
      </c>
      <c r="G141" s="395">
        <f>[1]SKN!F149/[1]SKN!E149%</f>
        <v>77.777777777777786</v>
      </c>
      <c r="H141" s="394">
        <f>[1]SLU!E149</f>
        <v>9</v>
      </c>
      <c r="I141" s="395">
        <f>[1]SLU!F149/[1]SLU!E149%</f>
        <v>100</v>
      </c>
    </row>
    <row r="142" spans="2:9" ht="16.5" customHeight="1">
      <c r="B142" s="699"/>
      <c r="C142" s="393" t="s">
        <v>38</v>
      </c>
      <c r="D142" s="394" t="s">
        <v>264</v>
      </c>
      <c r="E142" s="395" t="s">
        <v>264</v>
      </c>
      <c r="F142" s="394">
        <f>[1]SKN!E150</f>
        <v>19</v>
      </c>
      <c r="G142" s="395">
        <f>[1]SKN!F150/[1]SKN!E150%</f>
        <v>78.94736842105263</v>
      </c>
      <c r="H142" s="394">
        <f>[1]SLU!E150</f>
        <v>16</v>
      </c>
      <c r="I142" s="395">
        <f>[1]SLU!F150/[1]SLU!E150%</f>
        <v>93.75</v>
      </c>
    </row>
    <row r="143" spans="2:9" ht="15" customHeight="1">
      <c r="B143" s="699" t="s">
        <v>453</v>
      </c>
      <c r="C143" s="393" t="s">
        <v>36</v>
      </c>
      <c r="D143" s="394" t="s">
        <v>264</v>
      </c>
      <c r="E143" s="395" t="s">
        <v>264</v>
      </c>
      <c r="F143" s="394">
        <f>[1]SKN!E151</f>
        <v>0</v>
      </c>
      <c r="G143" s="395" t="s">
        <v>58</v>
      </c>
      <c r="H143" s="394">
        <f>[1]SLU!E151</f>
        <v>0</v>
      </c>
      <c r="I143" s="395" t="s">
        <v>58</v>
      </c>
    </row>
    <row r="144" spans="2:9">
      <c r="B144" s="699"/>
      <c r="C144" s="393" t="s">
        <v>37</v>
      </c>
      <c r="D144" s="394" t="s">
        <v>264</v>
      </c>
      <c r="E144" s="395" t="s">
        <v>264</v>
      </c>
      <c r="F144" s="394">
        <f>[1]SKN!E152</f>
        <v>1</v>
      </c>
      <c r="G144" s="395">
        <f>[1]SKN!F152/[1]SKN!E152%</f>
        <v>100</v>
      </c>
      <c r="H144" s="394">
        <f>[1]SLU!E152</f>
        <v>0</v>
      </c>
      <c r="I144" s="395" t="s">
        <v>58</v>
      </c>
    </row>
    <row r="145" spans="2:9">
      <c r="B145" s="699"/>
      <c r="C145" s="393" t="s">
        <v>38</v>
      </c>
      <c r="D145" s="394" t="s">
        <v>264</v>
      </c>
      <c r="E145" s="395" t="s">
        <v>264</v>
      </c>
      <c r="F145" s="394">
        <f>[1]SKN!E153</f>
        <v>1</v>
      </c>
      <c r="G145" s="395">
        <f>[1]SKN!F153/[1]SKN!E153%</f>
        <v>100</v>
      </c>
      <c r="H145" s="394">
        <f>[1]SLU!E153</f>
        <v>0</v>
      </c>
      <c r="I145" s="395" t="s">
        <v>58</v>
      </c>
    </row>
    <row r="146" spans="2:9">
      <c r="B146" s="699" t="s">
        <v>433</v>
      </c>
      <c r="C146" s="393" t="s">
        <v>36</v>
      </c>
      <c r="D146" s="394" t="s">
        <v>264</v>
      </c>
      <c r="E146" s="395" t="s">
        <v>264</v>
      </c>
      <c r="F146" s="394">
        <f>[1]SKN!E154</f>
        <v>3</v>
      </c>
      <c r="G146" s="395">
        <f>[1]SKN!F154/[1]SKN!E154%</f>
        <v>66.666666666666671</v>
      </c>
      <c r="H146" s="394">
        <f>[1]SLU!E154</f>
        <v>4</v>
      </c>
      <c r="I146" s="395">
        <f>[1]SLU!F154/[1]SLU!E154%</f>
        <v>75</v>
      </c>
    </row>
    <row r="147" spans="2:9">
      <c r="B147" s="699"/>
      <c r="C147" s="393" t="s">
        <v>37</v>
      </c>
      <c r="D147" s="394" t="s">
        <v>264</v>
      </c>
      <c r="E147" s="395" t="s">
        <v>264</v>
      </c>
      <c r="F147" s="394">
        <f>[1]SKN!E155</f>
        <v>12</v>
      </c>
      <c r="G147" s="395">
        <f>[1]SKN!F155/[1]SKN!E155%</f>
        <v>83.333333333333343</v>
      </c>
      <c r="H147" s="394">
        <f>[1]SLU!E155</f>
        <v>10</v>
      </c>
      <c r="I147" s="395">
        <f>[1]SLU!F155/[1]SLU!E155%</f>
        <v>80</v>
      </c>
    </row>
    <row r="148" spans="2:9" ht="15" customHeight="1">
      <c r="B148" s="699"/>
      <c r="C148" s="393" t="s">
        <v>38</v>
      </c>
      <c r="D148" s="394" t="s">
        <v>264</v>
      </c>
      <c r="E148" s="395" t="s">
        <v>264</v>
      </c>
      <c r="F148" s="394">
        <f>[1]SKN!E156</f>
        <v>15</v>
      </c>
      <c r="G148" s="395">
        <f>[1]SKN!F156/[1]SKN!E156%</f>
        <v>80</v>
      </c>
      <c r="H148" s="394">
        <f>[1]SLU!E156</f>
        <v>14</v>
      </c>
      <c r="I148" s="395">
        <f>[1]SLU!F156/[1]SLU!E156%</f>
        <v>78.571428571428569</v>
      </c>
    </row>
    <row r="149" spans="2:9" ht="15" customHeight="1">
      <c r="B149" s="699" t="s">
        <v>389</v>
      </c>
      <c r="C149" s="393" t="s">
        <v>36</v>
      </c>
      <c r="D149" s="394" t="s">
        <v>264</v>
      </c>
      <c r="E149" s="395" t="s">
        <v>264</v>
      </c>
      <c r="F149" s="394">
        <f>[1]SKN!E157</f>
        <v>5</v>
      </c>
      <c r="G149" s="395">
        <f>[1]SKN!F157/[1]SKN!E157%</f>
        <v>60</v>
      </c>
      <c r="H149" s="394">
        <f>[1]SLU!E157</f>
        <v>1</v>
      </c>
      <c r="I149" s="395">
        <f>[1]SLU!F157/[1]SLU!E157%</f>
        <v>100</v>
      </c>
    </row>
    <row r="150" spans="2:9">
      <c r="B150" s="699"/>
      <c r="C150" s="393" t="s">
        <v>37</v>
      </c>
      <c r="D150" s="394" t="s">
        <v>264</v>
      </c>
      <c r="E150" s="395" t="s">
        <v>264</v>
      </c>
      <c r="F150" s="394">
        <f>[1]SKN!E158</f>
        <v>8</v>
      </c>
      <c r="G150" s="395">
        <f>[1]SKN!F158/[1]SKN!E158%</f>
        <v>100</v>
      </c>
      <c r="H150" s="394">
        <f>[1]SLU!E158</f>
        <v>2</v>
      </c>
      <c r="I150" s="395">
        <f>[1]SLU!F158/[1]SLU!E158%</f>
        <v>100</v>
      </c>
    </row>
    <row r="151" spans="2:9">
      <c r="B151" s="699"/>
      <c r="C151" s="393" t="s">
        <v>38</v>
      </c>
      <c r="D151" s="394" t="s">
        <v>264</v>
      </c>
      <c r="E151" s="395" t="s">
        <v>264</v>
      </c>
      <c r="F151" s="394">
        <f>[1]SKN!E159</f>
        <v>13</v>
      </c>
      <c r="G151" s="395">
        <f>[1]SKN!F159/[1]SKN!E159%</f>
        <v>84.615384615384613</v>
      </c>
      <c r="H151" s="394">
        <f>[1]SLU!E159</f>
        <v>3</v>
      </c>
      <c r="I151" s="395">
        <f>[1]SLU!F159/[1]SLU!E159%</f>
        <v>100</v>
      </c>
    </row>
    <row r="152" spans="2:9">
      <c r="B152" s="699" t="s">
        <v>434</v>
      </c>
      <c r="C152" s="393" t="s">
        <v>36</v>
      </c>
      <c r="D152" s="394" t="s">
        <v>264</v>
      </c>
      <c r="E152" s="395" t="s">
        <v>264</v>
      </c>
      <c r="F152" s="394">
        <f>[1]SKN!E160</f>
        <v>5</v>
      </c>
      <c r="G152" s="395">
        <f>[1]SKN!F160/[1]SKN!E160%</f>
        <v>80</v>
      </c>
      <c r="H152" s="394">
        <f>[1]SLU!E160</f>
        <v>7</v>
      </c>
      <c r="I152" s="395">
        <f>[1]SLU!F160/[1]SLU!E160%</f>
        <v>71.428571428571416</v>
      </c>
    </row>
    <row r="153" spans="2:9">
      <c r="B153" s="699"/>
      <c r="C153" s="393" t="s">
        <v>37</v>
      </c>
      <c r="D153" s="394" t="s">
        <v>264</v>
      </c>
      <c r="E153" s="395" t="s">
        <v>264</v>
      </c>
      <c r="F153" s="394">
        <f>[1]SKN!E161</f>
        <v>14</v>
      </c>
      <c r="G153" s="395">
        <f>[1]SKN!F161/[1]SKN!E161%</f>
        <v>85.714285714285708</v>
      </c>
      <c r="H153" s="394">
        <f>[1]SLU!E161</f>
        <v>28</v>
      </c>
      <c r="I153" s="395">
        <f>[1]SLU!F161/[1]SLU!E161%</f>
        <v>74.999999999999986</v>
      </c>
    </row>
    <row r="154" spans="2:9" ht="15" customHeight="1">
      <c r="B154" s="699"/>
      <c r="C154" s="393" t="s">
        <v>38</v>
      </c>
      <c r="D154" s="394" t="s">
        <v>264</v>
      </c>
      <c r="E154" s="395" t="s">
        <v>264</v>
      </c>
      <c r="F154" s="394">
        <f>[1]SKN!E162</f>
        <v>19</v>
      </c>
      <c r="G154" s="395">
        <f>[1]SKN!F162/[1]SKN!E162%</f>
        <v>84.21052631578948</v>
      </c>
      <c r="H154" s="394">
        <f>[1]SLU!E162</f>
        <v>35</v>
      </c>
      <c r="I154" s="395">
        <f>[1]SLU!F162/[1]SLU!E162%</f>
        <v>74.285714285714292</v>
      </c>
    </row>
    <row r="155" spans="2:9" ht="15" customHeight="1">
      <c r="B155" s="699" t="s">
        <v>440</v>
      </c>
      <c r="C155" s="393" t="s">
        <v>36</v>
      </c>
      <c r="D155" s="394" t="s">
        <v>264</v>
      </c>
      <c r="E155" s="395" t="s">
        <v>264</v>
      </c>
      <c r="F155" s="394">
        <f>[1]SKN!E163</f>
        <v>2</v>
      </c>
      <c r="G155" s="395">
        <f>[1]SKN!F163/[1]SKN!E163%</f>
        <v>50</v>
      </c>
      <c r="H155" s="394">
        <f>[1]SLU!E163</f>
        <v>2</v>
      </c>
      <c r="I155" s="395">
        <f>[1]SLU!F163/[1]SLU!E163%</f>
        <v>50</v>
      </c>
    </row>
    <row r="156" spans="2:9">
      <c r="B156" s="699"/>
      <c r="C156" s="393" t="s">
        <v>37</v>
      </c>
      <c r="D156" s="394" t="s">
        <v>264</v>
      </c>
      <c r="E156" s="395" t="s">
        <v>264</v>
      </c>
      <c r="F156" s="394">
        <f>[1]SKN!E164</f>
        <v>11</v>
      </c>
      <c r="G156" s="395">
        <f>[1]SKN!F164/[1]SKN!E164%</f>
        <v>63.636363636363633</v>
      </c>
      <c r="H156" s="394">
        <f>[1]SLU!E164</f>
        <v>16</v>
      </c>
      <c r="I156" s="395">
        <f>[1]SLU!F164/[1]SLU!E164%</f>
        <v>81.25</v>
      </c>
    </row>
    <row r="157" spans="2:9" ht="15" customHeight="1">
      <c r="B157" s="699"/>
      <c r="C157" s="393" t="s">
        <v>38</v>
      </c>
      <c r="D157" s="394" t="s">
        <v>264</v>
      </c>
      <c r="E157" s="395" t="s">
        <v>264</v>
      </c>
      <c r="F157" s="394">
        <f>[1]SKN!E165</f>
        <v>13</v>
      </c>
      <c r="G157" s="395">
        <f>[1]SKN!F165/[1]SKN!E165%</f>
        <v>61.538461538461533</v>
      </c>
      <c r="H157" s="394">
        <f>[1]SLU!E165</f>
        <v>18</v>
      </c>
      <c r="I157" s="395">
        <f>[1]SLU!F165/[1]SLU!E165%</f>
        <v>77.777777777777786</v>
      </c>
    </row>
    <row r="158" spans="2:9" ht="15" customHeight="1">
      <c r="B158" s="699" t="s">
        <v>458</v>
      </c>
      <c r="C158" s="393" t="s">
        <v>36</v>
      </c>
      <c r="D158" s="394" t="s">
        <v>264</v>
      </c>
      <c r="E158" s="395" t="s">
        <v>264</v>
      </c>
      <c r="F158" s="394">
        <f>[1]SKN!E166</f>
        <v>16</v>
      </c>
      <c r="G158" s="395">
        <f>[1]SKN!F166/[1]SKN!E166%</f>
        <v>62.5</v>
      </c>
      <c r="H158" s="394">
        <f>[1]SLU!E166</f>
        <v>23</v>
      </c>
      <c r="I158" s="395">
        <f>[1]SLU!F166/[1]SLU!E166%</f>
        <v>91.304347826086953</v>
      </c>
    </row>
    <row r="159" spans="2:9">
      <c r="B159" s="699"/>
      <c r="C159" s="393" t="s">
        <v>37</v>
      </c>
      <c r="D159" s="394" t="s">
        <v>264</v>
      </c>
      <c r="E159" s="395" t="s">
        <v>264</v>
      </c>
      <c r="F159" s="394">
        <f>[1]SKN!E167</f>
        <v>35</v>
      </c>
      <c r="G159" s="395">
        <f>[1]SKN!F167/[1]SKN!E167%</f>
        <v>94.285714285714292</v>
      </c>
      <c r="H159" s="394">
        <f>[1]SLU!E167</f>
        <v>46</v>
      </c>
      <c r="I159" s="395">
        <f>[1]SLU!F167/[1]SLU!E167%</f>
        <v>91.304347826086953</v>
      </c>
    </row>
    <row r="160" spans="2:9">
      <c r="B160" s="699"/>
      <c r="C160" s="393" t="s">
        <v>38</v>
      </c>
      <c r="D160" s="394" t="s">
        <v>264</v>
      </c>
      <c r="E160" s="395" t="s">
        <v>264</v>
      </c>
      <c r="F160" s="394">
        <f>[1]SKN!E168</f>
        <v>51</v>
      </c>
      <c r="G160" s="395">
        <f>[1]SKN!F168/[1]SKN!E168%</f>
        <v>84.313725490196077</v>
      </c>
      <c r="H160" s="394">
        <f>[1]SLU!E168</f>
        <v>69</v>
      </c>
      <c r="I160" s="395">
        <f>[1]SLU!F168/[1]SLU!E168%</f>
        <v>91.304347826086968</v>
      </c>
    </row>
    <row r="161" spans="2:9">
      <c r="B161" s="699" t="s">
        <v>377</v>
      </c>
      <c r="C161" s="393" t="s">
        <v>36</v>
      </c>
      <c r="D161" s="394" t="s">
        <v>264</v>
      </c>
      <c r="E161" s="395" t="s">
        <v>264</v>
      </c>
      <c r="F161" s="394">
        <f>[1]SKN!E169</f>
        <v>0</v>
      </c>
      <c r="G161" s="395" t="s">
        <v>58</v>
      </c>
      <c r="H161" s="394">
        <f>[1]SLU!E169</f>
        <v>20</v>
      </c>
      <c r="I161" s="395">
        <f>[1]SLU!F169/[1]SLU!E169%</f>
        <v>100</v>
      </c>
    </row>
    <row r="162" spans="2:9">
      <c r="B162" s="699"/>
      <c r="C162" s="393" t="s">
        <v>37</v>
      </c>
      <c r="D162" s="394" t="s">
        <v>264</v>
      </c>
      <c r="E162" s="395" t="s">
        <v>264</v>
      </c>
      <c r="F162" s="394">
        <f>[1]SKN!E170</f>
        <v>6</v>
      </c>
      <c r="G162" s="395">
        <f>[1]SKN!F170/[1]SKN!E170%</f>
        <v>100</v>
      </c>
      <c r="H162" s="394">
        <f>[1]SLU!E170</f>
        <v>15</v>
      </c>
      <c r="I162" s="395">
        <f>[1]SLU!F170/[1]SLU!E170%</f>
        <v>80</v>
      </c>
    </row>
    <row r="163" spans="2:9" ht="15" customHeight="1">
      <c r="B163" s="699"/>
      <c r="C163" s="393" t="s">
        <v>38</v>
      </c>
      <c r="D163" s="394" t="s">
        <v>264</v>
      </c>
      <c r="E163" s="395" t="s">
        <v>264</v>
      </c>
      <c r="F163" s="394">
        <f>[1]SKN!E171</f>
        <v>6</v>
      </c>
      <c r="G163" s="395">
        <f>[1]SKN!F171/[1]SKN!E171%</f>
        <v>100</v>
      </c>
      <c r="H163" s="394">
        <f>[1]SLU!E171</f>
        <v>35</v>
      </c>
      <c r="I163" s="395">
        <f>[1]SLU!F171/[1]SLU!E171%</f>
        <v>91.428571428571431</v>
      </c>
    </row>
    <row r="164" spans="2:9" ht="15" customHeight="1">
      <c r="B164" s="699" t="s">
        <v>454</v>
      </c>
      <c r="C164" s="393" t="s">
        <v>36</v>
      </c>
      <c r="D164" s="394" t="s">
        <v>264</v>
      </c>
      <c r="E164" s="395" t="s">
        <v>264</v>
      </c>
      <c r="F164" s="394">
        <f>[1]SKN!E172</f>
        <v>5</v>
      </c>
      <c r="G164" s="395">
        <f>[1]SKN!F172/[1]SKN!E172%</f>
        <v>20</v>
      </c>
      <c r="H164" s="394">
        <f>[1]SLU!E172</f>
        <v>11</v>
      </c>
      <c r="I164" s="395">
        <f>[1]SLU!F172/[1]SLU!E172%</f>
        <v>81.818181818181813</v>
      </c>
    </row>
    <row r="165" spans="2:9">
      <c r="B165" s="699"/>
      <c r="C165" s="393" t="s">
        <v>37</v>
      </c>
      <c r="D165" s="394" t="s">
        <v>264</v>
      </c>
      <c r="E165" s="395" t="s">
        <v>264</v>
      </c>
      <c r="F165" s="394">
        <f>[1]SKN!E173</f>
        <v>8</v>
      </c>
      <c r="G165" s="395">
        <f>[1]SKN!F173/[1]SKN!E173%</f>
        <v>100</v>
      </c>
      <c r="H165" s="394">
        <f>[1]SLU!E173</f>
        <v>14</v>
      </c>
      <c r="I165" s="395">
        <f>[1]SLU!F173/[1]SLU!E173%</f>
        <v>85.714285714285708</v>
      </c>
    </row>
    <row r="166" spans="2:9">
      <c r="B166" s="699"/>
      <c r="C166" s="393" t="s">
        <v>38</v>
      </c>
      <c r="D166" s="394" t="s">
        <v>264</v>
      </c>
      <c r="E166" s="395" t="s">
        <v>264</v>
      </c>
      <c r="F166" s="394">
        <f>[1]SKN!E174</f>
        <v>13</v>
      </c>
      <c r="G166" s="395">
        <f>[1]SKN!F174/[1]SKN!E174%</f>
        <v>69.230769230769226</v>
      </c>
      <c r="H166" s="394">
        <f>[1]SLU!E174</f>
        <v>25</v>
      </c>
      <c r="I166" s="395">
        <f>[1]SLU!F174/[1]SLU!E174%</f>
        <v>84</v>
      </c>
    </row>
    <row r="167" spans="2:9">
      <c r="B167" s="699" t="s">
        <v>443</v>
      </c>
      <c r="C167" s="393" t="s">
        <v>36</v>
      </c>
      <c r="D167" s="394" t="s">
        <v>264</v>
      </c>
      <c r="E167" s="395" t="s">
        <v>264</v>
      </c>
      <c r="F167" s="394">
        <f>[1]SKN!E175</f>
        <v>9</v>
      </c>
      <c r="G167" s="395">
        <f>[1]SKN!F175/[1]SKN!E175%</f>
        <v>55.555555555555557</v>
      </c>
      <c r="H167" s="394">
        <f>[1]SLU!E175</f>
        <v>12</v>
      </c>
      <c r="I167" s="395">
        <f>[1]SLU!F175/[1]SLU!E175%</f>
        <v>100</v>
      </c>
    </row>
    <row r="168" spans="2:9">
      <c r="B168" s="699"/>
      <c r="C168" s="393" t="s">
        <v>37</v>
      </c>
      <c r="D168" s="394" t="s">
        <v>264</v>
      </c>
      <c r="E168" s="395" t="s">
        <v>264</v>
      </c>
      <c r="F168" s="394">
        <f>[1]SKN!E176</f>
        <v>29</v>
      </c>
      <c r="G168" s="395">
        <f>[1]SKN!F176/[1]SKN!E176%</f>
        <v>89.65517241379311</v>
      </c>
      <c r="H168" s="394">
        <f>[1]SLU!E176</f>
        <v>43</v>
      </c>
      <c r="I168" s="395">
        <f>[1]SLU!F176/[1]SLU!E176%</f>
        <v>93.023255813953483</v>
      </c>
    </row>
    <row r="169" spans="2:9">
      <c r="B169" s="699"/>
      <c r="C169" s="393" t="s">
        <v>38</v>
      </c>
      <c r="D169" s="394" t="s">
        <v>264</v>
      </c>
      <c r="E169" s="395" t="s">
        <v>264</v>
      </c>
      <c r="F169" s="394">
        <f>[1]SKN!E177</f>
        <v>38</v>
      </c>
      <c r="G169" s="395">
        <f>[1]SKN!F177/[1]SKN!E177%</f>
        <v>81.578947368421055</v>
      </c>
      <c r="H169" s="394">
        <f>[1]SLU!E177</f>
        <v>55</v>
      </c>
      <c r="I169" s="395">
        <f>[1]SLU!F177/[1]SLU!E177%</f>
        <v>94.545454545454533</v>
      </c>
    </row>
    <row r="170" spans="2:9">
      <c r="B170" s="699" t="s">
        <v>359</v>
      </c>
      <c r="C170" s="393" t="s">
        <v>36</v>
      </c>
      <c r="D170" s="394" t="s">
        <v>264</v>
      </c>
      <c r="E170" s="395" t="s">
        <v>264</v>
      </c>
      <c r="F170" s="394">
        <f>[1]SKN!E178</f>
        <v>2</v>
      </c>
      <c r="G170" s="395">
        <f>[1]SKN!F178/[1]SKN!E178%</f>
        <v>100</v>
      </c>
      <c r="H170" s="394">
        <f>[1]SLU!E178</f>
        <v>2</v>
      </c>
      <c r="I170" s="395">
        <f>[1]SLU!F178/[1]SLU!E178%</f>
        <v>100</v>
      </c>
    </row>
    <row r="171" spans="2:9">
      <c r="B171" s="699"/>
      <c r="C171" s="393" t="s">
        <v>37</v>
      </c>
      <c r="D171" s="394" t="s">
        <v>264</v>
      </c>
      <c r="E171" s="395" t="s">
        <v>264</v>
      </c>
      <c r="F171" s="394">
        <f>[1]SKN!E179</f>
        <v>3</v>
      </c>
      <c r="G171" s="395">
        <f>[1]SKN!F179/[1]SKN!E179%</f>
        <v>100</v>
      </c>
      <c r="H171" s="394">
        <f>[1]SLU!E179</f>
        <v>8</v>
      </c>
      <c r="I171" s="395">
        <f>[1]SLU!F179/[1]SLU!E179%</f>
        <v>87.5</v>
      </c>
    </row>
    <row r="172" spans="2:9">
      <c r="B172" s="699"/>
      <c r="C172" s="393" t="s">
        <v>38</v>
      </c>
      <c r="D172" s="394" t="s">
        <v>264</v>
      </c>
      <c r="E172" s="395" t="s">
        <v>264</v>
      </c>
      <c r="F172" s="394">
        <f>[1]SKN!E180</f>
        <v>5</v>
      </c>
      <c r="G172" s="395">
        <f>[1]SKN!F180/[1]SKN!E180%</f>
        <v>100</v>
      </c>
      <c r="H172" s="394">
        <f>[1]SLU!E180</f>
        <v>10</v>
      </c>
      <c r="I172" s="395">
        <f>[1]SLU!F180/[1]SLU!E180%</f>
        <v>90</v>
      </c>
    </row>
    <row r="173" spans="2:9">
      <c r="B173" s="699" t="s">
        <v>455</v>
      </c>
      <c r="C173" s="393" t="s">
        <v>36</v>
      </c>
      <c r="D173" s="394" t="s">
        <v>264</v>
      </c>
      <c r="E173" s="395" t="s">
        <v>264</v>
      </c>
      <c r="F173" s="394">
        <f>[1]SKN!E181</f>
        <v>10</v>
      </c>
      <c r="G173" s="395">
        <f>[1]SKN!F181/[1]SKN!E181%</f>
        <v>80</v>
      </c>
      <c r="H173" s="394">
        <f>[1]SLU!E181</f>
        <v>6</v>
      </c>
      <c r="I173" s="395">
        <f>[1]SLU!F181/[1]SLU!E181%</f>
        <v>100</v>
      </c>
    </row>
    <row r="174" spans="2:9">
      <c r="B174" s="699"/>
      <c r="C174" s="393" t="s">
        <v>37</v>
      </c>
      <c r="D174" s="394" t="s">
        <v>264</v>
      </c>
      <c r="E174" s="395" t="s">
        <v>264</v>
      </c>
      <c r="F174" s="394">
        <f>[1]SKN!E182</f>
        <v>10</v>
      </c>
      <c r="G174" s="395">
        <f>[1]SKN!F182/[1]SKN!E182%</f>
        <v>90</v>
      </c>
      <c r="H174" s="394">
        <f>[1]SLU!E182</f>
        <v>5</v>
      </c>
      <c r="I174" s="395">
        <f>[1]SLU!F182/[1]SLU!E182%</f>
        <v>100</v>
      </c>
    </row>
    <row r="175" spans="2:9" ht="15" customHeight="1">
      <c r="B175" s="699"/>
      <c r="C175" s="393" t="s">
        <v>38</v>
      </c>
      <c r="D175" s="394" t="s">
        <v>264</v>
      </c>
      <c r="E175" s="395" t="s">
        <v>264</v>
      </c>
      <c r="F175" s="394">
        <f>[1]SKN!E183</f>
        <v>20</v>
      </c>
      <c r="G175" s="395">
        <f>[1]SKN!F183/[1]SKN!E183%</f>
        <v>85</v>
      </c>
      <c r="H175" s="394">
        <f>[1]SLU!E183</f>
        <v>11</v>
      </c>
      <c r="I175" s="395">
        <f>[1]SLU!F183/[1]SLU!E183%</f>
        <v>100</v>
      </c>
    </row>
    <row r="176" spans="2:9" ht="15" customHeight="1">
      <c r="B176" s="699" t="s">
        <v>445</v>
      </c>
      <c r="C176" s="393" t="s">
        <v>36</v>
      </c>
      <c r="D176" s="394" t="s">
        <v>264</v>
      </c>
      <c r="E176" s="395" t="s">
        <v>264</v>
      </c>
      <c r="F176" s="394">
        <f>[1]SKN!E184</f>
        <v>12</v>
      </c>
      <c r="G176" s="395">
        <f>[1]SKN!F184/[1]SKN!E184%</f>
        <v>83.333333333333343</v>
      </c>
      <c r="H176" s="394">
        <f>[1]SLU!E184</f>
        <v>14</v>
      </c>
      <c r="I176" s="395">
        <f>[1]SLU!F184/[1]SLU!E184%</f>
        <v>92.857142857142847</v>
      </c>
    </row>
    <row r="177" spans="2:9">
      <c r="B177" s="699"/>
      <c r="C177" s="393" t="s">
        <v>37</v>
      </c>
      <c r="D177" s="394" t="s">
        <v>264</v>
      </c>
      <c r="E177" s="395" t="s">
        <v>264</v>
      </c>
      <c r="F177" s="394">
        <f>[1]SKN!E185</f>
        <v>47</v>
      </c>
      <c r="G177" s="395">
        <f>[1]SKN!F185/[1]SKN!E185%</f>
        <v>76.59574468085107</v>
      </c>
      <c r="H177" s="394">
        <f>[1]SLU!E185</f>
        <v>28</v>
      </c>
      <c r="I177" s="395">
        <f>[1]SLU!F185/[1]SLU!E185%</f>
        <v>96.428571428571416</v>
      </c>
    </row>
    <row r="178" spans="2:9" ht="15" customHeight="1">
      <c r="B178" s="699"/>
      <c r="C178" s="393" t="s">
        <v>38</v>
      </c>
      <c r="D178" s="394" t="s">
        <v>264</v>
      </c>
      <c r="E178" s="395" t="s">
        <v>264</v>
      </c>
      <c r="F178" s="394">
        <f>[1]SKN!E186</f>
        <v>59</v>
      </c>
      <c r="G178" s="395">
        <f>[1]SKN!F186/[1]SKN!E186%</f>
        <v>77.966101694915253</v>
      </c>
      <c r="H178" s="394">
        <f>[1]SLU!E186</f>
        <v>42</v>
      </c>
      <c r="I178" s="395">
        <f>[1]SLU!F186/[1]SLU!E186%</f>
        <v>95.238095238095241</v>
      </c>
    </row>
    <row r="179" spans="2:9" ht="15" customHeight="1">
      <c r="B179" s="699" t="s">
        <v>446</v>
      </c>
      <c r="C179" s="393" t="s">
        <v>36</v>
      </c>
      <c r="D179" s="394" t="s">
        <v>264</v>
      </c>
      <c r="E179" s="395" t="s">
        <v>264</v>
      </c>
      <c r="F179" s="394">
        <f>[1]SKN!E187</f>
        <v>3</v>
      </c>
      <c r="G179" s="395">
        <f>[1]SKN!F187/[1]SKN!E187%</f>
        <v>100</v>
      </c>
      <c r="H179" s="394">
        <f>[1]SLU!E187</f>
        <v>0</v>
      </c>
      <c r="I179" s="395" t="s">
        <v>58</v>
      </c>
    </row>
    <row r="180" spans="2:9">
      <c r="B180" s="699"/>
      <c r="C180" s="393" t="s">
        <v>37</v>
      </c>
      <c r="D180" s="394" t="s">
        <v>264</v>
      </c>
      <c r="E180" s="395" t="s">
        <v>264</v>
      </c>
      <c r="F180" s="394">
        <f>[1]SKN!E188</f>
        <v>13</v>
      </c>
      <c r="G180" s="395">
        <f>[1]SKN!F188/[1]SKN!E188%</f>
        <v>100</v>
      </c>
      <c r="H180" s="394">
        <f>[1]SLU!E188</f>
        <v>0</v>
      </c>
      <c r="I180" s="395" t="s">
        <v>58</v>
      </c>
    </row>
    <row r="181" spans="2:9" ht="15" customHeight="1">
      <c r="B181" s="699"/>
      <c r="C181" s="393" t="s">
        <v>38</v>
      </c>
      <c r="D181" s="394" t="s">
        <v>264</v>
      </c>
      <c r="E181" s="395" t="s">
        <v>264</v>
      </c>
      <c r="F181" s="394">
        <f>[1]SKN!E189</f>
        <v>16</v>
      </c>
      <c r="G181" s="395">
        <f>[1]SKN!F189/[1]SKN!E189%</f>
        <v>100</v>
      </c>
      <c r="H181" s="394">
        <f>[1]SLU!E189</f>
        <v>0</v>
      </c>
      <c r="I181" s="395" t="s">
        <v>58</v>
      </c>
    </row>
    <row r="182" spans="2:9" ht="15" customHeight="1">
      <c r="B182" s="699" t="s">
        <v>447</v>
      </c>
      <c r="C182" s="393" t="s">
        <v>36</v>
      </c>
      <c r="D182" s="394" t="s">
        <v>264</v>
      </c>
      <c r="E182" s="395" t="s">
        <v>264</v>
      </c>
      <c r="F182" s="394">
        <f>[1]SKN!E190</f>
        <v>0</v>
      </c>
      <c r="G182" s="395" t="s">
        <v>58</v>
      </c>
      <c r="H182" s="394">
        <f>[1]SLU!E190</f>
        <v>0</v>
      </c>
      <c r="I182" s="395" t="s">
        <v>58</v>
      </c>
    </row>
    <row r="183" spans="2:9">
      <c r="B183" s="699"/>
      <c r="C183" s="393" t="s">
        <v>37</v>
      </c>
      <c r="D183" s="394" t="s">
        <v>264</v>
      </c>
      <c r="E183" s="395" t="s">
        <v>264</v>
      </c>
      <c r="F183" s="394">
        <f>[1]SKN!E191</f>
        <v>0</v>
      </c>
      <c r="G183" s="395" t="s">
        <v>58</v>
      </c>
      <c r="H183" s="394">
        <f>[1]SLU!E191</f>
        <v>0</v>
      </c>
      <c r="I183" s="395" t="s">
        <v>58</v>
      </c>
    </row>
    <row r="184" spans="2:9">
      <c r="B184" s="699"/>
      <c r="C184" s="393" t="s">
        <v>38</v>
      </c>
      <c r="D184" s="394" t="s">
        <v>264</v>
      </c>
      <c r="E184" s="395" t="s">
        <v>264</v>
      </c>
      <c r="F184" s="394">
        <f>[1]SKN!E192</f>
        <v>0</v>
      </c>
      <c r="G184" s="395" t="s">
        <v>58</v>
      </c>
      <c r="H184" s="394">
        <f>[1]SLU!E192</f>
        <v>0</v>
      </c>
      <c r="I184" s="395" t="s">
        <v>58</v>
      </c>
    </row>
    <row r="185" spans="2:9" ht="15" customHeight="1">
      <c r="B185" s="699" t="s">
        <v>456</v>
      </c>
      <c r="C185" s="393" t="s">
        <v>36</v>
      </c>
      <c r="D185" s="394" t="s">
        <v>264</v>
      </c>
      <c r="E185" s="395" t="s">
        <v>264</v>
      </c>
      <c r="F185" s="394">
        <f>[1]SKN!E193</f>
        <v>0</v>
      </c>
      <c r="G185" s="395" t="s">
        <v>58</v>
      </c>
      <c r="H185" s="394">
        <f>[1]SLU!E193</f>
        <v>0</v>
      </c>
      <c r="I185" s="395" t="s">
        <v>58</v>
      </c>
    </row>
    <row r="186" spans="2:9">
      <c r="B186" s="699"/>
      <c r="C186" s="393" t="s">
        <v>37</v>
      </c>
      <c r="D186" s="394" t="s">
        <v>264</v>
      </c>
      <c r="E186" s="395" t="s">
        <v>264</v>
      </c>
      <c r="F186" s="394">
        <f>[1]SKN!E194</f>
        <v>0</v>
      </c>
      <c r="G186" s="395" t="s">
        <v>58</v>
      </c>
      <c r="H186" s="394">
        <f>[1]SLU!E194</f>
        <v>0</v>
      </c>
      <c r="I186" s="395" t="s">
        <v>58</v>
      </c>
    </row>
    <row r="187" spans="2:9">
      <c r="B187" s="699"/>
      <c r="C187" s="393" t="s">
        <v>38</v>
      </c>
      <c r="D187" s="394" t="s">
        <v>264</v>
      </c>
      <c r="E187" s="395" t="s">
        <v>264</v>
      </c>
      <c r="F187" s="394">
        <f>[1]SKN!E195</f>
        <v>0</v>
      </c>
      <c r="G187" s="395" t="s">
        <v>58</v>
      </c>
      <c r="H187" s="394">
        <f>[1]SLU!E195</f>
        <v>0</v>
      </c>
      <c r="I187" s="395" t="s">
        <v>58</v>
      </c>
    </row>
    <row r="188" spans="2:9" ht="15" customHeight="1">
      <c r="B188" s="699" t="s">
        <v>447</v>
      </c>
      <c r="C188" s="393" t="s">
        <v>36</v>
      </c>
      <c r="D188" s="394" t="s">
        <v>264</v>
      </c>
      <c r="E188" s="395" t="s">
        <v>264</v>
      </c>
      <c r="F188" s="394">
        <f>[1]SKN!E196</f>
        <v>0</v>
      </c>
      <c r="G188" s="395" t="s">
        <v>58</v>
      </c>
      <c r="H188" s="394">
        <f>[1]SLU!E196</f>
        <v>0</v>
      </c>
      <c r="I188" s="395" t="s">
        <v>58</v>
      </c>
    </row>
    <row r="189" spans="2:9">
      <c r="B189" s="699"/>
      <c r="C189" s="393" t="s">
        <v>37</v>
      </c>
      <c r="D189" s="394" t="s">
        <v>264</v>
      </c>
      <c r="E189" s="395" t="s">
        <v>264</v>
      </c>
      <c r="F189" s="394">
        <f>[1]SKN!E197</f>
        <v>0</v>
      </c>
      <c r="G189" s="395" t="s">
        <v>58</v>
      </c>
      <c r="H189" s="394">
        <f>[1]SLU!E197</f>
        <v>0</v>
      </c>
      <c r="I189" s="395" t="s">
        <v>58</v>
      </c>
    </row>
    <row r="190" spans="2:9">
      <c r="B190" s="699"/>
      <c r="C190" s="393" t="s">
        <v>38</v>
      </c>
      <c r="D190" s="394" t="s">
        <v>264</v>
      </c>
      <c r="E190" s="395" t="s">
        <v>264</v>
      </c>
      <c r="F190" s="394">
        <f>[1]SKN!E198</f>
        <v>0</v>
      </c>
      <c r="G190" s="395" t="s">
        <v>58</v>
      </c>
      <c r="H190" s="394">
        <f>[1]SLU!E198</f>
        <v>0</v>
      </c>
      <c r="I190" s="395" t="s">
        <v>58</v>
      </c>
    </row>
    <row r="192" spans="2:9">
      <c r="B192" s="688" t="s">
        <v>459</v>
      </c>
      <c r="C192" s="688"/>
      <c r="D192" s="688"/>
      <c r="E192" s="688"/>
      <c r="F192" s="688"/>
      <c r="G192" s="688"/>
      <c r="H192" s="688"/>
      <c r="I192" s="688"/>
    </row>
    <row r="193" spans="2:9">
      <c r="B193" s="692" t="s">
        <v>436</v>
      </c>
      <c r="C193" s="710" t="s">
        <v>111</v>
      </c>
      <c r="D193" s="686" t="s">
        <v>12</v>
      </c>
      <c r="E193" s="686"/>
      <c r="F193" s="686" t="s">
        <v>25</v>
      </c>
      <c r="G193" s="686"/>
      <c r="H193" s="686" t="s">
        <v>13</v>
      </c>
      <c r="I193" s="686"/>
    </row>
    <row r="194" spans="2:9" ht="15" customHeight="1">
      <c r="B194" s="693"/>
      <c r="C194" s="711"/>
      <c r="D194" s="713" t="s">
        <v>350</v>
      </c>
      <c r="E194" s="714" t="s">
        <v>438</v>
      </c>
      <c r="F194" s="713" t="s">
        <v>350</v>
      </c>
      <c r="G194" s="714" t="s">
        <v>438</v>
      </c>
      <c r="H194" s="686" t="s">
        <v>350</v>
      </c>
      <c r="I194" s="716" t="s">
        <v>438</v>
      </c>
    </row>
    <row r="195" spans="2:9">
      <c r="B195" s="694"/>
      <c r="C195" s="712"/>
      <c r="D195" s="713"/>
      <c r="E195" s="714"/>
      <c r="F195" s="713"/>
      <c r="G195" s="714"/>
      <c r="H195" s="686"/>
      <c r="I195" s="716"/>
    </row>
    <row r="196" spans="2:9">
      <c r="B196" s="699" t="s">
        <v>424</v>
      </c>
      <c r="C196" s="393" t="s">
        <v>36</v>
      </c>
      <c r="D196" s="394">
        <f>[1]SVG!E109</f>
        <v>26</v>
      </c>
      <c r="E196" s="395">
        <f>[1]SVG!F109/[1]SVG!E109%</f>
        <v>76.92307692307692</v>
      </c>
      <c r="F196" s="394" t="s">
        <v>264</v>
      </c>
      <c r="G196" s="395" t="s">
        <v>264</v>
      </c>
      <c r="H196" s="405">
        <f t="shared" ref="H196:H259" si="0">D196+H101+F101+H6+F6</f>
        <v>64</v>
      </c>
      <c r="I196" s="406">
        <f>([1]DOM!F109+[1]GRD!F109+[1]MON!F109+[1]SKN!F109+[1]SLU!F109+[1]SVG!F109+[1]VI!F109)/H196%</f>
        <v>59.375</v>
      </c>
    </row>
    <row r="197" spans="2:9">
      <c r="B197" s="699"/>
      <c r="C197" s="393" t="s">
        <v>37</v>
      </c>
      <c r="D197" s="394">
        <f>[1]SVG!E110</f>
        <v>33</v>
      </c>
      <c r="E197" s="395">
        <f>[1]SVG!F110/[1]SVG!E110%</f>
        <v>84.848484848484844</v>
      </c>
      <c r="F197" s="394" t="s">
        <v>264</v>
      </c>
      <c r="G197" s="395" t="s">
        <v>264</v>
      </c>
      <c r="H197" s="405">
        <f t="shared" si="0"/>
        <v>99</v>
      </c>
      <c r="I197" s="406">
        <f>([1]DOM!F110+[1]GRD!F110+[1]MON!F110+[1]SKN!F110+[1]SLU!F110+[1]SVG!F110+[1]VI!F110)/H197%</f>
        <v>53.535353535353536</v>
      </c>
    </row>
    <row r="198" spans="2:9">
      <c r="B198" s="699"/>
      <c r="C198" s="393" t="s">
        <v>38</v>
      </c>
      <c r="D198" s="394">
        <f>[1]SVG!E111</f>
        <v>59</v>
      </c>
      <c r="E198" s="395">
        <f>[1]SVG!F111/[1]SVG!E111%</f>
        <v>81.355932203389841</v>
      </c>
      <c r="F198" s="394" t="s">
        <v>264</v>
      </c>
      <c r="G198" s="395" t="s">
        <v>264</v>
      </c>
      <c r="H198" s="405">
        <f t="shared" si="0"/>
        <v>163</v>
      </c>
      <c r="I198" s="406">
        <f>([1]DOM!F111+[1]GRD!F111+[1]MON!F111+[1]SKN!F111+[1]SLU!F111+[1]SVG!F111+[1]VI!F111)/H198%</f>
        <v>55.828220858895712</v>
      </c>
    </row>
    <row r="199" spans="2:9" ht="15" customHeight="1">
      <c r="B199" s="699" t="s">
        <v>425</v>
      </c>
      <c r="C199" s="393" t="s">
        <v>36</v>
      </c>
      <c r="D199" s="394">
        <f>[1]SVG!E112</f>
        <v>0</v>
      </c>
      <c r="E199" s="395" t="s">
        <v>58</v>
      </c>
      <c r="F199" s="394" t="s">
        <v>264</v>
      </c>
      <c r="G199" s="395" t="s">
        <v>264</v>
      </c>
      <c r="H199" s="405">
        <f t="shared" si="0"/>
        <v>2</v>
      </c>
      <c r="I199" s="406">
        <f>([1]DOM!F112+[1]GRD!F112+[1]MON!F112+[1]SKN!F112+[1]SLU!F112+[1]SVG!F112+[1]VI!F112)/H199%</f>
        <v>50</v>
      </c>
    </row>
    <row r="200" spans="2:9">
      <c r="B200" s="699"/>
      <c r="C200" s="393" t="s">
        <v>37</v>
      </c>
      <c r="D200" s="394">
        <f>[1]SVG!E113</f>
        <v>0</v>
      </c>
      <c r="E200" s="395" t="s">
        <v>58</v>
      </c>
      <c r="F200" s="394" t="s">
        <v>264</v>
      </c>
      <c r="G200" s="395" t="s">
        <v>264</v>
      </c>
      <c r="H200" s="405">
        <f t="shared" si="0"/>
        <v>5</v>
      </c>
      <c r="I200" s="406">
        <f>([1]DOM!F113+[1]GRD!F113+[1]MON!F113+[1]SKN!F113+[1]SLU!F113+[1]SVG!F113+[1]VI!F113)/H200%</f>
        <v>100</v>
      </c>
    </row>
    <row r="201" spans="2:9">
      <c r="B201" s="699"/>
      <c r="C201" s="393" t="s">
        <v>38</v>
      </c>
      <c r="D201" s="394">
        <f>[1]SVG!E114</f>
        <v>0</v>
      </c>
      <c r="E201" s="395" t="s">
        <v>58</v>
      </c>
      <c r="F201" s="394" t="s">
        <v>264</v>
      </c>
      <c r="G201" s="395" t="s">
        <v>264</v>
      </c>
      <c r="H201" s="405">
        <f t="shared" si="0"/>
        <v>7</v>
      </c>
      <c r="I201" s="406">
        <f>([1]DOM!F114+[1]GRD!F114+[1]MON!F114+[1]SKN!F114+[1]SLU!F114+[1]SVG!F114+[1]VI!F114)/H201%</f>
        <v>85.714285714285708</v>
      </c>
    </row>
    <row r="202" spans="2:9">
      <c r="B202" s="699" t="s">
        <v>426</v>
      </c>
      <c r="C202" s="393" t="s">
        <v>36</v>
      </c>
      <c r="D202" s="394">
        <f>[1]SVG!E115</f>
        <v>0</v>
      </c>
      <c r="E202" s="395" t="s">
        <v>58</v>
      </c>
      <c r="F202" s="394" t="s">
        <v>264</v>
      </c>
      <c r="G202" s="395" t="s">
        <v>264</v>
      </c>
      <c r="H202" s="405">
        <f t="shared" si="0"/>
        <v>3</v>
      </c>
      <c r="I202" s="406">
        <f>([1]DOM!F115+[1]GRD!F115+[1]MON!F115+[1]SKN!F115+[1]SLU!F115+[1]SVG!F115+[1]VI!F115)/H202%</f>
        <v>100</v>
      </c>
    </row>
    <row r="203" spans="2:9">
      <c r="B203" s="699"/>
      <c r="C203" s="393" t="s">
        <v>37</v>
      </c>
      <c r="D203" s="394">
        <f>[1]SVG!E116</f>
        <v>0</v>
      </c>
      <c r="E203" s="395" t="s">
        <v>58</v>
      </c>
      <c r="F203" s="394" t="s">
        <v>264</v>
      </c>
      <c r="G203" s="395" t="s">
        <v>264</v>
      </c>
      <c r="H203" s="405">
        <f t="shared" si="0"/>
        <v>7</v>
      </c>
      <c r="I203" s="406">
        <f>([1]DOM!F116+[1]GRD!F116+[1]MON!F116+[1]SKN!F116+[1]SLU!F116+[1]SVG!F116+[1]VI!F116)/H203%</f>
        <v>85.714285714285708</v>
      </c>
    </row>
    <row r="204" spans="2:9">
      <c r="B204" s="699"/>
      <c r="C204" s="393" t="s">
        <v>38</v>
      </c>
      <c r="D204" s="394">
        <f>[1]SVG!E117</f>
        <v>0</v>
      </c>
      <c r="E204" s="395" t="s">
        <v>58</v>
      </c>
      <c r="F204" s="394" t="s">
        <v>264</v>
      </c>
      <c r="G204" s="395" t="s">
        <v>264</v>
      </c>
      <c r="H204" s="405">
        <f t="shared" si="0"/>
        <v>10</v>
      </c>
      <c r="I204" s="406">
        <f>([1]DOM!F117+[1]GRD!F117+[1]MON!F117+[1]SKN!F117+[1]SLU!F117+[1]SVG!F117+[1]VI!F117)/H204%</f>
        <v>90</v>
      </c>
    </row>
    <row r="205" spans="2:9">
      <c r="B205" s="699" t="s">
        <v>375</v>
      </c>
      <c r="C205" s="393" t="s">
        <v>36</v>
      </c>
      <c r="D205" s="394">
        <f>[1]SVG!E118</f>
        <v>13</v>
      </c>
      <c r="E205" s="395">
        <f>[1]SVG!F118/[1]SVG!E118%</f>
        <v>100</v>
      </c>
      <c r="F205" s="394" t="s">
        <v>264</v>
      </c>
      <c r="G205" s="395" t="s">
        <v>264</v>
      </c>
      <c r="H205" s="405">
        <f t="shared" si="0"/>
        <v>102</v>
      </c>
      <c r="I205" s="406">
        <f>([1]DOM!F118+[1]GRD!F118+[1]MON!F118+[1]SKN!F118+[1]SLU!F118+[1]SVG!F118+[1]VI!F118)/H205%</f>
        <v>86.274509803921561</v>
      </c>
    </row>
    <row r="206" spans="2:9">
      <c r="B206" s="699"/>
      <c r="C206" s="393" t="s">
        <v>37</v>
      </c>
      <c r="D206" s="394">
        <f>[1]SVG!E119</f>
        <v>48</v>
      </c>
      <c r="E206" s="395">
        <f>[1]SVG!F119/[1]SVG!E119%</f>
        <v>97.916666666666671</v>
      </c>
      <c r="F206" s="394" t="s">
        <v>264</v>
      </c>
      <c r="G206" s="395" t="s">
        <v>264</v>
      </c>
      <c r="H206" s="405">
        <f t="shared" si="0"/>
        <v>165</v>
      </c>
      <c r="I206" s="406">
        <f>([1]DOM!F119+[1]GRD!F119+[1]MON!F119+[1]SKN!F119+[1]SLU!F119+[1]SVG!F119+[1]VI!F119)/H206%</f>
        <v>97.575757575757578</v>
      </c>
    </row>
    <row r="207" spans="2:9">
      <c r="B207" s="699"/>
      <c r="C207" s="393" t="s">
        <v>38</v>
      </c>
      <c r="D207" s="394">
        <f>[1]SVG!E120</f>
        <v>61</v>
      </c>
      <c r="E207" s="395">
        <f>[1]SVG!F120/[1]SVG!E120%</f>
        <v>98.360655737704917</v>
      </c>
      <c r="F207" s="394" t="s">
        <v>264</v>
      </c>
      <c r="G207" s="395" t="s">
        <v>264</v>
      </c>
      <c r="H207" s="405">
        <f t="shared" si="0"/>
        <v>267</v>
      </c>
      <c r="I207" s="406">
        <f>([1]DOM!F120+[1]GRD!F120+[1]MON!F120+[1]SKN!F120+[1]SLU!F120+[1]SVG!F120+[1]VI!F120)/H207%</f>
        <v>92.134831460674164</v>
      </c>
    </row>
    <row r="208" spans="2:9" ht="15" customHeight="1">
      <c r="B208" s="699" t="s">
        <v>427</v>
      </c>
      <c r="C208" s="393" t="s">
        <v>36</v>
      </c>
      <c r="D208" s="394">
        <f>[1]SVG!E121</f>
        <v>0</v>
      </c>
      <c r="E208" s="395" t="s">
        <v>58</v>
      </c>
      <c r="F208" s="394" t="s">
        <v>264</v>
      </c>
      <c r="G208" s="395" t="s">
        <v>264</v>
      </c>
      <c r="H208" s="405">
        <f t="shared" si="0"/>
        <v>0</v>
      </c>
      <c r="I208" s="406" t="s">
        <v>58</v>
      </c>
    </row>
    <row r="209" spans="2:9">
      <c r="B209" s="699"/>
      <c r="C209" s="393" t="s">
        <v>37</v>
      </c>
      <c r="D209" s="394">
        <f>[1]SVG!E122</f>
        <v>0</v>
      </c>
      <c r="E209" s="395" t="s">
        <v>58</v>
      </c>
      <c r="F209" s="394" t="s">
        <v>264</v>
      </c>
      <c r="G209" s="395" t="s">
        <v>264</v>
      </c>
      <c r="H209" s="405">
        <f t="shared" si="0"/>
        <v>0</v>
      </c>
      <c r="I209" s="406" t="s">
        <v>58</v>
      </c>
    </row>
    <row r="210" spans="2:9">
      <c r="B210" s="699"/>
      <c r="C210" s="393" t="s">
        <v>38</v>
      </c>
      <c r="D210" s="394">
        <f>[1]SVG!E123</f>
        <v>0</v>
      </c>
      <c r="E210" s="395" t="s">
        <v>58</v>
      </c>
      <c r="F210" s="394" t="s">
        <v>264</v>
      </c>
      <c r="G210" s="395" t="s">
        <v>264</v>
      </c>
      <c r="H210" s="405">
        <f t="shared" si="0"/>
        <v>0</v>
      </c>
      <c r="I210" s="406" t="s">
        <v>58</v>
      </c>
    </row>
    <row r="211" spans="2:9">
      <c r="B211" s="699" t="s">
        <v>376</v>
      </c>
      <c r="C211" s="393" t="s">
        <v>36</v>
      </c>
      <c r="D211" s="394">
        <f>[1]SVG!E124</f>
        <v>13</v>
      </c>
      <c r="E211" s="395">
        <f>[1]SVG!F124/[1]SVG!E124%</f>
        <v>100</v>
      </c>
      <c r="F211" s="394" t="s">
        <v>264</v>
      </c>
      <c r="G211" s="395" t="s">
        <v>264</v>
      </c>
      <c r="H211" s="405">
        <f t="shared" si="0"/>
        <v>83</v>
      </c>
      <c r="I211" s="406">
        <f>([1]DOM!F124+[1]GRD!F124+[1]MON!F124+[1]SKN!F124+[1]SLU!F124+[1]SVG!F124+[1]VI!F124)/H211%</f>
        <v>81.927710843373504</v>
      </c>
    </row>
    <row r="212" spans="2:9">
      <c r="B212" s="699"/>
      <c r="C212" s="393" t="s">
        <v>37</v>
      </c>
      <c r="D212" s="394">
        <f>[1]SVG!E125</f>
        <v>47</v>
      </c>
      <c r="E212" s="395">
        <f>[1]SVG!F125/[1]SVG!E125%</f>
        <v>89.361702127659584</v>
      </c>
      <c r="F212" s="394" t="s">
        <v>264</v>
      </c>
      <c r="G212" s="395" t="s">
        <v>264</v>
      </c>
      <c r="H212" s="405">
        <f t="shared" si="0"/>
        <v>152</v>
      </c>
      <c r="I212" s="406">
        <f>([1]DOM!F125+[1]GRD!F125+[1]MON!F125+[1]SKN!F125+[1]SLU!F125+[1]SVG!F125+[1]VI!F125)/H212%</f>
        <v>88.15789473684211</v>
      </c>
    </row>
    <row r="213" spans="2:9">
      <c r="B213" s="699"/>
      <c r="C213" s="393" t="s">
        <v>38</v>
      </c>
      <c r="D213" s="394">
        <f>[1]SVG!E126</f>
        <v>60</v>
      </c>
      <c r="E213" s="395">
        <f>[1]SVG!F126/[1]SVG!E126%</f>
        <v>91.666666666666671</v>
      </c>
      <c r="F213" s="394" t="s">
        <v>264</v>
      </c>
      <c r="G213" s="395" t="s">
        <v>264</v>
      </c>
      <c r="H213" s="405">
        <f t="shared" si="0"/>
        <v>235</v>
      </c>
      <c r="I213" s="406">
        <f>([1]DOM!F126+[1]GRD!F126+[1]MON!F126+[1]SKN!F126+[1]SLU!F126+[1]SVG!F126+[1]VI!F126)/H213%</f>
        <v>85.957446808510639</v>
      </c>
    </row>
    <row r="214" spans="2:9" ht="15" customHeight="1">
      <c r="B214" s="699" t="s">
        <v>428</v>
      </c>
      <c r="C214" s="393" t="s">
        <v>36</v>
      </c>
      <c r="D214" s="394">
        <f>[1]SVG!E127</f>
        <v>0</v>
      </c>
      <c r="E214" s="395" t="s">
        <v>58</v>
      </c>
      <c r="F214" s="394" t="s">
        <v>264</v>
      </c>
      <c r="G214" s="395" t="s">
        <v>264</v>
      </c>
      <c r="H214" s="405">
        <f t="shared" si="0"/>
        <v>14</v>
      </c>
      <c r="I214" s="406">
        <f>([1]DOM!F127+[1]GRD!F127+[1]MON!F127+[1]SKN!F127+[1]SLU!F127+[1]SVG!F127+[1]VI!F127)/H214%</f>
        <v>99.999999999999986</v>
      </c>
    </row>
    <row r="215" spans="2:9">
      <c r="B215" s="699"/>
      <c r="C215" s="393" t="s">
        <v>37</v>
      </c>
      <c r="D215" s="394">
        <f>[1]SVG!E128</f>
        <v>0</v>
      </c>
      <c r="E215" s="395" t="s">
        <v>58</v>
      </c>
      <c r="F215" s="394" t="s">
        <v>264</v>
      </c>
      <c r="G215" s="395" t="s">
        <v>264</v>
      </c>
      <c r="H215" s="405">
        <f t="shared" si="0"/>
        <v>10</v>
      </c>
      <c r="I215" s="406">
        <f>([1]DOM!F128+[1]GRD!F128+[1]MON!F128+[1]SKN!F128+[1]SLU!F128+[1]SVG!F128+[1]VI!F128)/H215%</f>
        <v>80</v>
      </c>
    </row>
    <row r="216" spans="2:9">
      <c r="B216" s="699"/>
      <c r="C216" s="393" t="s">
        <v>38</v>
      </c>
      <c r="D216" s="394">
        <f>[1]SVG!E129</f>
        <v>0</v>
      </c>
      <c r="E216" s="395" t="s">
        <v>58</v>
      </c>
      <c r="F216" s="394" t="s">
        <v>264</v>
      </c>
      <c r="G216" s="395" t="s">
        <v>264</v>
      </c>
      <c r="H216" s="405">
        <f t="shared" si="0"/>
        <v>24</v>
      </c>
      <c r="I216" s="406">
        <f>([1]DOM!F129+[1]GRD!F129+[1]MON!F129+[1]SKN!F129+[1]SLU!F129+[1]SVG!F129+[1]VI!F129)/H216%</f>
        <v>91.666666666666671</v>
      </c>
    </row>
    <row r="217" spans="2:9" ht="15" customHeight="1">
      <c r="B217" s="699" t="s">
        <v>429</v>
      </c>
      <c r="C217" s="393" t="s">
        <v>36</v>
      </c>
      <c r="D217" s="394">
        <f>[1]SVG!E130</f>
        <v>22</v>
      </c>
      <c r="E217" s="395">
        <f>[1]SVG!F130/[1]SVG!E130%</f>
        <v>95.454545454545453</v>
      </c>
      <c r="F217" s="394" t="s">
        <v>264</v>
      </c>
      <c r="G217" s="395" t="s">
        <v>264</v>
      </c>
      <c r="H217" s="405">
        <f t="shared" si="0"/>
        <v>33</v>
      </c>
      <c r="I217" s="406">
        <f>([1]DOM!F130+[1]GRD!F130+[1]MON!F130+[1]SKN!F130+[1]SLU!F130+[1]SVG!F130+[1]VI!F130)/H217%</f>
        <v>84.848484848484844</v>
      </c>
    </row>
    <row r="218" spans="2:9">
      <c r="B218" s="699"/>
      <c r="C218" s="393" t="s">
        <v>37</v>
      </c>
      <c r="D218" s="394">
        <f>[1]SVG!E131</f>
        <v>19</v>
      </c>
      <c r="E218" s="395">
        <f>[1]SVG!F131/[1]SVG!E131%</f>
        <v>89.473684210526315</v>
      </c>
      <c r="F218" s="394" t="s">
        <v>264</v>
      </c>
      <c r="G218" s="395" t="s">
        <v>264</v>
      </c>
      <c r="H218" s="405">
        <f t="shared" si="0"/>
        <v>30</v>
      </c>
      <c r="I218" s="406">
        <f>([1]DOM!F131+[1]GRD!F131+[1]MON!F131+[1]SKN!F131+[1]SLU!F131+[1]SVG!F131+[1]VI!F131)/H218%</f>
        <v>86.666666666666671</v>
      </c>
    </row>
    <row r="219" spans="2:9">
      <c r="B219" s="699"/>
      <c r="C219" s="393" t="s">
        <v>38</v>
      </c>
      <c r="D219" s="394">
        <f>[1]SVG!E132</f>
        <v>41</v>
      </c>
      <c r="E219" s="395">
        <f>[1]SVG!F132/[1]SVG!E132%</f>
        <v>92.682926829268297</v>
      </c>
      <c r="F219" s="394" t="s">
        <v>264</v>
      </c>
      <c r="G219" s="395" t="s">
        <v>264</v>
      </c>
      <c r="H219" s="405">
        <f t="shared" si="0"/>
        <v>63</v>
      </c>
      <c r="I219" s="406">
        <f>([1]DOM!F132+[1]GRD!F132+[1]MON!F132+[1]SKN!F132+[1]SLU!F132+[1]SVG!F132+[1]VI!F132)/H219%</f>
        <v>85.714285714285708</v>
      </c>
    </row>
    <row r="220" spans="2:9">
      <c r="B220" s="699" t="s">
        <v>387</v>
      </c>
      <c r="C220" s="393" t="s">
        <v>36</v>
      </c>
      <c r="D220" s="394">
        <f>[1]SVG!E133</f>
        <v>11</v>
      </c>
      <c r="E220" s="395">
        <f>[1]SVG!F133/[1]SVG!E133%</f>
        <v>100</v>
      </c>
      <c r="F220" s="394" t="s">
        <v>264</v>
      </c>
      <c r="G220" s="395" t="s">
        <v>264</v>
      </c>
      <c r="H220" s="405">
        <f t="shared" si="0"/>
        <v>30</v>
      </c>
      <c r="I220" s="406">
        <f>([1]DOM!F133+[1]GRD!F133+[1]MON!F133+[1]SKN!F133+[1]SLU!F133+[1]SVG!F133+[1]VI!F133)/H220%</f>
        <v>90</v>
      </c>
    </row>
    <row r="221" spans="2:9">
      <c r="B221" s="699"/>
      <c r="C221" s="393" t="s">
        <v>37</v>
      </c>
      <c r="D221" s="394">
        <f>[1]SVG!E134</f>
        <v>25</v>
      </c>
      <c r="E221" s="395">
        <f>[1]SVG!F134/[1]SVG!E134%</f>
        <v>88</v>
      </c>
      <c r="F221" s="394" t="s">
        <v>264</v>
      </c>
      <c r="G221" s="395" t="s">
        <v>264</v>
      </c>
      <c r="H221" s="405">
        <f t="shared" si="0"/>
        <v>56</v>
      </c>
      <c r="I221" s="406">
        <f>([1]DOM!F134+[1]GRD!F134+[1]MON!F134+[1]SKN!F134+[1]SLU!F134+[1]SVG!F134+[1]VI!F134)/H221%</f>
        <v>91.071428571428569</v>
      </c>
    </row>
    <row r="222" spans="2:9">
      <c r="B222" s="699"/>
      <c r="C222" s="393" t="s">
        <v>38</v>
      </c>
      <c r="D222" s="394">
        <f>[1]SVG!E135</f>
        <v>36</v>
      </c>
      <c r="E222" s="395">
        <f>[1]SVG!F135/[1]SVG!E135%</f>
        <v>91.666666666666671</v>
      </c>
      <c r="F222" s="394" t="s">
        <v>264</v>
      </c>
      <c r="G222" s="395" t="s">
        <v>264</v>
      </c>
      <c r="H222" s="405">
        <f t="shared" si="0"/>
        <v>86</v>
      </c>
      <c r="I222" s="406">
        <f>([1]DOM!F135+[1]GRD!F135+[1]MON!F135+[1]SKN!F135+[1]SLU!F135+[1]SVG!F135+[1]VI!F135)/H222%</f>
        <v>90.697674418604649</v>
      </c>
    </row>
    <row r="223" spans="2:9" ht="15" customHeight="1">
      <c r="B223" s="699" t="s">
        <v>430</v>
      </c>
      <c r="C223" s="393" t="s">
        <v>36</v>
      </c>
      <c r="D223" s="394">
        <f>[1]SVG!E136</f>
        <v>0</v>
      </c>
      <c r="E223" s="395" t="s">
        <v>58</v>
      </c>
      <c r="F223" s="394" t="s">
        <v>264</v>
      </c>
      <c r="G223" s="395" t="s">
        <v>264</v>
      </c>
      <c r="H223" s="405">
        <f t="shared" si="0"/>
        <v>0</v>
      </c>
      <c r="I223" s="406" t="s">
        <v>58</v>
      </c>
    </row>
    <row r="224" spans="2:9">
      <c r="B224" s="699"/>
      <c r="C224" s="393" t="s">
        <v>37</v>
      </c>
      <c r="D224" s="394">
        <f>[1]SVG!E137</f>
        <v>0</v>
      </c>
      <c r="E224" s="395" t="s">
        <v>58</v>
      </c>
      <c r="F224" s="394" t="s">
        <v>264</v>
      </c>
      <c r="G224" s="395" t="s">
        <v>264</v>
      </c>
      <c r="H224" s="405">
        <f t="shared" si="0"/>
        <v>0</v>
      </c>
      <c r="I224" s="406" t="s">
        <v>58</v>
      </c>
    </row>
    <row r="225" spans="2:9">
      <c r="B225" s="699"/>
      <c r="C225" s="393" t="s">
        <v>38</v>
      </c>
      <c r="D225" s="394">
        <f>[1]SVG!E138</f>
        <v>0</v>
      </c>
      <c r="E225" s="395" t="s">
        <v>58</v>
      </c>
      <c r="F225" s="394" t="s">
        <v>264</v>
      </c>
      <c r="G225" s="395" t="s">
        <v>264</v>
      </c>
      <c r="H225" s="405">
        <f t="shared" si="0"/>
        <v>0</v>
      </c>
      <c r="I225" s="406" t="s">
        <v>58</v>
      </c>
    </row>
    <row r="226" spans="2:9" ht="15" customHeight="1">
      <c r="B226" s="699" t="s">
        <v>431</v>
      </c>
      <c r="C226" s="393" t="s">
        <v>36</v>
      </c>
      <c r="D226" s="394">
        <f>[1]SVG!E139</f>
        <v>11</v>
      </c>
      <c r="E226" s="395">
        <f>[1]SVG!F139/[1]SVG!E139%</f>
        <v>100</v>
      </c>
      <c r="F226" s="394" t="s">
        <v>264</v>
      </c>
      <c r="G226" s="395" t="s">
        <v>264</v>
      </c>
      <c r="H226" s="405">
        <f t="shared" si="0"/>
        <v>55</v>
      </c>
      <c r="I226" s="406">
        <f>([1]DOM!F139+[1]GRD!F139+[1]MON!F139+[1]SKN!F139+[1]SLU!F139+[1]SVG!F139+[1]VI!F139)/H226%</f>
        <v>92.72727272727272</v>
      </c>
    </row>
    <row r="227" spans="2:9">
      <c r="B227" s="699"/>
      <c r="C227" s="393" t="s">
        <v>37</v>
      </c>
      <c r="D227" s="394">
        <f>[1]SVG!E140</f>
        <v>28</v>
      </c>
      <c r="E227" s="395">
        <f>[1]SVG!F140/[1]SVG!E140%</f>
        <v>99.999999999999986</v>
      </c>
      <c r="F227" s="394" t="s">
        <v>264</v>
      </c>
      <c r="G227" s="395" t="s">
        <v>264</v>
      </c>
      <c r="H227" s="405">
        <f t="shared" si="0"/>
        <v>103</v>
      </c>
      <c r="I227" s="406">
        <f>([1]DOM!F140+[1]GRD!F140+[1]MON!F140+[1]SKN!F140+[1]SLU!F140+[1]SVG!F140+[1]VI!F140)/H227%</f>
        <v>93.203883495145632</v>
      </c>
    </row>
    <row r="228" spans="2:9">
      <c r="B228" s="699"/>
      <c r="C228" s="393" t="s">
        <v>38</v>
      </c>
      <c r="D228" s="394">
        <f>[1]SVG!E141</f>
        <v>39</v>
      </c>
      <c r="E228" s="395">
        <f>[1]SVG!F141/[1]SVG!E141%</f>
        <v>100</v>
      </c>
      <c r="F228" s="394" t="s">
        <v>264</v>
      </c>
      <c r="G228" s="395" t="s">
        <v>264</v>
      </c>
      <c r="H228" s="405">
        <f t="shared" si="0"/>
        <v>158</v>
      </c>
      <c r="I228" s="406">
        <f>([1]DOM!F141+[1]GRD!F141+[1]MON!F141+[1]SKN!F141+[1]SLU!F141+[1]SVG!F141+[1]VI!F141)/H228%</f>
        <v>93.037974683544306</v>
      </c>
    </row>
    <row r="229" spans="2:9" ht="15" customHeight="1">
      <c r="B229" s="699" t="s">
        <v>400</v>
      </c>
      <c r="C229" s="393" t="s">
        <v>36</v>
      </c>
      <c r="D229" s="394">
        <f>[1]SVG!E142</f>
        <v>0</v>
      </c>
      <c r="E229" s="395" t="s">
        <v>58</v>
      </c>
      <c r="F229" s="394" t="s">
        <v>264</v>
      </c>
      <c r="G229" s="395" t="s">
        <v>264</v>
      </c>
      <c r="H229" s="405">
        <f t="shared" si="0"/>
        <v>0</v>
      </c>
      <c r="I229" s="406" t="s">
        <v>58</v>
      </c>
    </row>
    <row r="230" spans="2:9">
      <c r="B230" s="699"/>
      <c r="C230" s="393" t="s">
        <v>37</v>
      </c>
      <c r="D230" s="394">
        <f>[1]SVG!E143</f>
        <v>0</v>
      </c>
      <c r="E230" s="395" t="s">
        <v>58</v>
      </c>
      <c r="F230" s="394" t="s">
        <v>264</v>
      </c>
      <c r="G230" s="395" t="s">
        <v>264</v>
      </c>
      <c r="H230" s="405">
        <f t="shared" si="0"/>
        <v>0</v>
      </c>
      <c r="I230" s="406" t="s">
        <v>58</v>
      </c>
    </row>
    <row r="231" spans="2:9">
      <c r="B231" s="699"/>
      <c r="C231" s="393" t="s">
        <v>38</v>
      </c>
      <c r="D231" s="394">
        <f>[1]SVG!E144</f>
        <v>0</v>
      </c>
      <c r="E231" s="395" t="s">
        <v>58</v>
      </c>
      <c r="F231" s="394" t="s">
        <v>264</v>
      </c>
      <c r="G231" s="395" t="s">
        <v>264</v>
      </c>
      <c r="H231" s="405">
        <f t="shared" si="0"/>
        <v>0</v>
      </c>
      <c r="I231" s="406" t="s">
        <v>58</v>
      </c>
    </row>
    <row r="232" spans="2:9">
      <c r="B232" s="699" t="s">
        <v>360</v>
      </c>
      <c r="C232" s="393" t="s">
        <v>36</v>
      </c>
      <c r="D232" s="394">
        <f>[1]SVG!E145</f>
        <v>0</v>
      </c>
      <c r="E232" s="395" t="s">
        <v>58</v>
      </c>
      <c r="F232" s="394" t="s">
        <v>264</v>
      </c>
      <c r="G232" s="395" t="s">
        <v>264</v>
      </c>
      <c r="H232" s="405">
        <f t="shared" si="0"/>
        <v>14</v>
      </c>
      <c r="I232" s="406">
        <f>([1]DOM!F145+[1]GRD!F145+[1]MON!F145+[1]SKN!F145+[1]SLU!F145+[1]SVG!F145+[1]VI!F145)/H232%</f>
        <v>92.857142857142847</v>
      </c>
    </row>
    <row r="233" spans="2:9">
      <c r="B233" s="699"/>
      <c r="C233" s="393" t="s">
        <v>37</v>
      </c>
      <c r="D233" s="394">
        <f>[1]SVG!E146</f>
        <v>3</v>
      </c>
      <c r="E233" s="395">
        <f>[1]SVG!F146/[1]SVG!E146%</f>
        <v>100</v>
      </c>
      <c r="F233" s="394" t="s">
        <v>264</v>
      </c>
      <c r="G233" s="395" t="s">
        <v>264</v>
      </c>
      <c r="H233" s="405">
        <f t="shared" si="0"/>
        <v>9</v>
      </c>
      <c r="I233" s="406">
        <f>([1]DOM!F146+[1]GRD!F146+[1]MON!F146+[1]SKN!F146+[1]SLU!F146+[1]SVG!F146+[1]VI!F146)/H233%</f>
        <v>88.888888888888886</v>
      </c>
    </row>
    <row r="234" spans="2:9">
      <c r="B234" s="699"/>
      <c r="C234" s="393" t="s">
        <v>38</v>
      </c>
      <c r="D234" s="394">
        <f>[1]SVG!E147</f>
        <v>3</v>
      </c>
      <c r="E234" s="395">
        <f>[1]SVG!F147/[1]SVG!E147%</f>
        <v>100</v>
      </c>
      <c r="F234" s="394" t="s">
        <v>264</v>
      </c>
      <c r="G234" s="395" t="s">
        <v>264</v>
      </c>
      <c r="H234" s="405">
        <f t="shared" si="0"/>
        <v>23</v>
      </c>
      <c r="I234" s="406">
        <f>([1]DOM!F147+[1]GRD!F147+[1]MON!F147+[1]SKN!F147+[1]SLU!F147+[1]SVG!F147+[1]VI!F147)/H234%</f>
        <v>91.304347826086953</v>
      </c>
    </row>
    <row r="235" spans="2:9">
      <c r="B235" s="699" t="s">
        <v>382</v>
      </c>
      <c r="C235" s="393" t="s">
        <v>36</v>
      </c>
      <c r="D235" s="394">
        <f>[1]SVG!E148</f>
        <v>15</v>
      </c>
      <c r="E235" s="395">
        <f>[1]SVG!F148/[1]SVG!E148%</f>
        <v>100</v>
      </c>
      <c r="F235" s="394" t="s">
        <v>264</v>
      </c>
      <c r="G235" s="395" t="s">
        <v>264</v>
      </c>
      <c r="H235" s="405">
        <f t="shared" si="0"/>
        <v>44</v>
      </c>
      <c r="I235" s="406">
        <f>([1]DOM!F148+[1]GRD!F148+[1]MON!F148+[1]SKN!F148+[1]SLU!F148+[1]SVG!F148+[1]VI!F148)/H235%</f>
        <v>93.181818181818187</v>
      </c>
    </row>
    <row r="236" spans="2:9">
      <c r="B236" s="699"/>
      <c r="C236" s="393" t="s">
        <v>37</v>
      </c>
      <c r="D236" s="394">
        <f>[1]SVG!E149</f>
        <v>16</v>
      </c>
      <c r="E236" s="395">
        <f>[1]SVG!F149/[1]SVG!E149%</f>
        <v>87.5</v>
      </c>
      <c r="F236" s="394" t="s">
        <v>264</v>
      </c>
      <c r="G236" s="395" t="s">
        <v>264</v>
      </c>
      <c r="H236" s="405">
        <f t="shared" si="0"/>
        <v>50</v>
      </c>
      <c r="I236" s="406">
        <f>([1]DOM!F149+[1]GRD!F149+[1]MON!F149+[1]SKN!F149+[1]SLU!F149+[1]SVG!F149+[1]VI!F149)/H236%</f>
        <v>90</v>
      </c>
    </row>
    <row r="237" spans="2:9">
      <c r="B237" s="699"/>
      <c r="C237" s="393" t="s">
        <v>38</v>
      </c>
      <c r="D237" s="394">
        <f>[1]SVG!E150</f>
        <v>31</v>
      </c>
      <c r="E237" s="395">
        <f>[1]SVG!F150/[1]SVG!E150%</f>
        <v>93.548387096774192</v>
      </c>
      <c r="F237" s="394" t="s">
        <v>264</v>
      </c>
      <c r="G237" s="395" t="s">
        <v>264</v>
      </c>
      <c r="H237" s="405">
        <f t="shared" si="0"/>
        <v>94</v>
      </c>
      <c r="I237" s="406">
        <f>([1]DOM!F150+[1]GRD!F150+[1]MON!F150+[1]SKN!F150+[1]SLU!F150+[1]SVG!F150+[1]VI!F150)/H237%</f>
        <v>91.489361702127667</v>
      </c>
    </row>
    <row r="238" spans="2:9" ht="15" customHeight="1">
      <c r="B238" s="699" t="s">
        <v>432</v>
      </c>
      <c r="C238" s="393" t="s">
        <v>36</v>
      </c>
      <c r="D238" s="394">
        <f>[1]SVG!E151</f>
        <v>1</v>
      </c>
      <c r="E238" s="395">
        <f>[1]SVG!F151/[1]SVG!E151%</f>
        <v>100</v>
      </c>
      <c r="F238" s="394" t="s">
        <v>264</v>
      </c>
      <c r="G238" s="395" t="s">
        <v>264</v>
      </c>
      <c r="H238" s="405">
        <f t="shared" si="0"/>
        <v>1</v>
      </c>
      <c r="I238" s="406">
        <f>([1]DOM!F151+[1]GRD!F151+[1]MON!F151+[1]SKN!F151+[1]SLU!F151+[1]SVG!F151+[1]VI!F151)/H238%</f>
        <v>100</v>
      </c>
    </row>
    <row r="239" spans="2:9">
      <c r="B239" s="699"/>
      <c r="C239" s="393" t="s">
        <v>37</v>
      </c>
      <c r="D239" s="394">
        <f>[1]SVG!E152</f>
        <v>6</v>
      </c>
      <c r="E239" s="395">
        <f>[1]SVG!F152/[1]SVG!E152%</f>
        <v>100</v>
      </c>
      <c r="F239" s="394" t="s">
        <v>264</v>
      </c>
      <c r="G239" s="395" t="s">
        <v>264</v>
      </c>
      <c r="H239" s="405">
        <f t="shared" si="0"/>
        <v>7</v>
      </c>
      <c r="I239" s="406">
        <f>([1]DOM!F152+[1]GRD!F152+[1]MON!F152+[1]SKN!F152+[1]SLU!F152+[1]SVG!F152+[1]VI!F152)/H239%</f>
        <v>99.999999999999986</v>
      </c>
    </row>
    <row r="240" spans="2:9">
      <c r="B240" s="699"/>
      <c r="C240" s="393" t="s">
        <v>38</v>
      </c>
      <c r="D240" s="394">
        <f>[1]SVG!E153</f>
        <v>7</v>
      </c>
      <c r="E240" s="395">
        <f>[1]SVG!F153/[1]SVG!E153%</f>
        <v>99.999999999999986</v>
      </c>
      <c r="F240" s="394" t="s">
        <v>264</v>
      </c>
      <c r="G240" s="395" t="s">
        <v>264</v>
      </c>
      <c r="H240" s="405">
        <f t="shared" si="0"/>
        <v>8</v>
      </c>
      <c r="I240" s="406">
        <f>([1]DOM!F153+[1]GRD!F153+[1]MON!F153+[1]SKN!F153+[1]SLU!F153+[1]SVG!F153+[1]VI!F153)/H240%</f>
        <v>100</v>
      </c>
    </row>
    <row r="241" spans="2:9">
      <c r="B241" s="699" t="s">
        <v>433</v>
      </c>
      <c r="C241" s="393" t="s">
        <v>36</v>
      </c>
      <c r="D241" s="394">
        <f>[1]SVG!E154</f>
        <v>10</v>
      </c>
      <c r="E241" s="395">
        <f>[1]SVG!F154/[1]SVG!E154%</f>
        <v>100</v>
      </c>
      <c r="F241" s="394" t="s">
        <v>264</v>
      </c>
      <c r="G241" s="395" t="s">
        <v>264</v>
      </c>
      <c r="H241" s="405">
        <f t="shared" si="0"/>
        <v>22</v>
      </c>
      <c r="I241" s="406">
        <f>([1]DOM!F154+[1]GRD!F154+[1]MON!F154+[1]SKN!F154+[1]SLU!F154+[1]SVG!F154+[1]VI!F154)/H241%</f>
        <v>90.909090909090907</v>
      </c>
    </row>
    <row r="242" spans="2:9">
      <c r="B242" s="699"/>
      <c r="C242" s="393" t="s">
        <v>37</v>
      </c>
      <c r="D242" s="394">
        <f>[1]SVG!E155</f>
        <v>24</v>
      </c>
      <c r="E242" s="395">
        <f>[1]SVG!F155/[1]SVG!E155%</f>
        <v>87.5</v>
      </c>
      <c r="F242" s="394" t="s">
        <v>264</v>
      </c>
      <c r="G242" s="395" t="s">
        <v>264</v>
      </c>
      <c r="H242" s="405">
        <f t="shared" si="0"/>
        <v>47</v>
      </c>
      <c r="I242" s="406">
        <f>([1]DOM!F155+[1]GRD!F155+[1]MON!F155+[1]SKN!F155+[1]SLU!F155+[1]SVG!F155+[1]VI!F155)/H242%</f>
        <v>82.978723404255319</v>
      </c>
    </row>
    <row r="243" spans="2:9">
      <c r="B243" s="699"/>
      <c r="C243" s="393" t="s">
        <v>38</v>
      </c>
      <c r="D243" s="394">
        <f>[1]SVG!E156</f>
        <v>34</v>
      </c>
      <c r="E243" s="395">
        <f>[1]SVG!F156/[1]SVG!E156%</f>
        <v>91.17647058823529</v>
      </c>
      <c r="F243" s="394" t="s">
        <v>264</v>
      </c>
      <c r="G243" s="395" t="s">
        <v>264</v>
      </c>
      <c r="H243" s="405">
        <f t="shared" si="0"/>
        <v>69</v>
      </c>
      <c r="I243" s="406">
        <f>([1]DOM!F156+[1]GRD!F156+[1]MON!F156+[1]SKN!F156+[1]SLU!F156+[1]SVG!F156+[1]VI!F156)/H243%</f>
        <v>85.507246376811594</v>
      </c>
    </row>
    <row r="244" spans="2:9" ht="15" customHeight="1">
      <c r="B244" s="699" t="s">
        <v>389</v>
      </c>
      <c r="C244" s="393" t="s">
        <v>36</v>
      </c>
      <c r="D244" s="394">
        <f>[1]SVG!E157</f>
        <v>0</v>
      </c>
      <c r="E244" s="395" t="s">
        <v>58</v>
      </c>
      <c r="F244" s="394" t="s">
        <v>264</v>
      </c>
      <c r="G244" s="395" t="s">
        <v>264</v>
      </c>
      <c r="H244" s="405">
        <f t="shared" si="0"/>
        <v>7</v>
      </c>
      <c r="I244" s="406">
        <f>([1]DOM!F157+[1]GRD!F157+[1]MON!F157+[1]SKN!F157+[1]SLU!F157+[1]SVG!F157+[1]VI!F157)/H244%</f>
        <v>71.428571428571416</v>
      </c>
    </row>
    <row r="245" spans="2:9">
      <c r="B245" s="699"/>
      <c r="C245" s="393" t="s">
        <v>37</v>
      </c>
      <c r="D245" s="394">
        <f>[1]SVG!E158</f>
        <v>0</v>
      </c>
      <c r="E245" s="395" t="s">
        <v>58</v>
      </c>
      <c r="F245" s="394" t="s">
        <v>264</v>
      </c>
      <c r="G245" s="395" t="s">
        <v>264</v>
      </c>
      <c r="H245" s="405">
        <f t="shared" si="0"/>
        <v>12</v>
      </c>
      <c r="I245" s="406">
        <f>([1]DOM!F158+[1]GRD!F158+[1]MON!F158+[1]SKN!F158+[1]SLU!F158+[1]SVG!F158+[1]VI!F158)/H245%</f>
        <v>100</v>
      </c>
    </row>
    <row r="246" spans="2:9">
      <c r="B246" s="699"/>
      <c r="C246" s="393" t="s">
        <v>38</v>
      </c>
      <c r="D246" s="394">
        <f>[1]SVG!E159</f>
        <v>0</v>
      </c>
      <c r="E246" s="395" t="s">
        <v>58</v>
      </c>
      <c r="F246" s="394" t="s">
        <v>264</v>
      </c>
      <c r="G246" s="395" t="s">
        <v>264</v>
      </c>
      <c r="H246" s="405">
        <f t="shared" si="0"/>
        <v>19</v>
      </c>
      <c r="I246" s="406">
        <f>([1]DOM!F159+[1]GRD!F159+[1]MON!F159+[1]SKN!F159+[1]SLU!F159+[1]SVG!F159+[1]VI!F159)/H246%</f>
        <v>89.473684210526315</v>
      </c>
    </row>
    <row r="247" spans="2:9">
      <c r="B247" s="699" t="s">
        <v>434</v>
      </c>
      <c r="C247" s="393" t="s">
        <v>36</v>
      </c>
      <c r="D247" s="394">
        <f>[1]SVG!E160</f>
        <v>13</v>
      </c>
      <c r="E247" s="395">
        <f>[1]SVG!F160/[1]SVG!E160%</f>
        <v>84.615384615384613</v>
      </c>
      <c r="F247" s="394" t="s">
        <v>264</v>
      </c>
      <c r="G247" s="395" t="s">
        <v>264</v>
      </c>
      <c r="H247" s="405">
        <f t="shared" si="0"/>
        <v>39</v>
      </c>
      <c r="I247" s="406">
        <f>([1]DOM!F160+[1]GRD!F160+[1]MON!F160+[1]SKN!F160+[1]SLU!F160+[1]SVG!F160+[1]VI!F160)/H247%</f>
        <v>84.615384615384613</v>
      </c>
    </row>
    <row r="248" spans="2:9">
      <c r="B248" s="699"/>
      <c r="C248" s="393" t="s">
        <v>37</v>
      </c>
      <c r="D248" s="394">
        <f>[1]SVG!E161</f>
        <v>38</v>
      </c>
      <c r="E248" s="395">
        <f>[1]SVG!F161/[1]SVG!E161%</f>
        <v>81.578947368421055</v>
      </c>
      <c r="F248" s="394" t="s">
        <v>264</v>
      </c>
      <c r="G248" s="395" t="s">
        <v>264</v>
      </c>
      <c r="H248" s="405">
        <f t="shared" si="0"/>
        <v>83</v>
      </c>
      <c r="I248" s="406">
        <f>([1]DOM!F161+[1]GRD!F161+[1]MON!F161+[1]SKN!F161+[1]SLU!F161+[1]SVG!F161+[1]VI!F161)/H248%</f>
        <v>79.518072289156635</v>
      </c>
    </row>
    <row r="249" spans="2:9">
      <c r="B249" s="699"/>
      <c r="C249" s="393" t="s">
        <v>38</v>
      </c>
      <c r="D249" s="394">
        <f>[1]SVG!E162</f>
        <v>51</v>
      </c>
      <c r="E249" s="395">
        <f>[1]SVG!F162/[1]SVG!E162%</f>
        <v>82.35294117647058</v>
      </c>
      <c r="F249" s="394" t="s">
        <v>264</v>
      </c>
      <c r="G249" s="395" t="s">
        <v>264</v>
      </c>
      <c r="H249" s="405">
        <f t="shared" si="0"/>
        <v>122</v>
      </c>
      <c r="I249" s="406">
        <f>([1]DOM!F162+[1]GRD!F162+[1]MON!F162+[1]SKN!F162+[1]SLU!F162+[1]SVG!F162+[1]VI!F162)/H249%</f>
        <v>81.147540983606561</v>
      </c>
    </row>
    <row r="250" spans="2:9" ht="15" customHeight="1">
      <c r="B250" s="699" t="s">
        <v>440</v>
      </c>
      <c r="C250" s="393" t="s">
        <v>36</v>
      </c>
      <c r="D250" s="394">
        <f>[1]SVG!E163</f>
        <v>2</v>
      </c>
      <c r="E250" s="395">
        <f>[1]SVG!F163/[1]SVG!E163%</f>
        <v>100</v>
      </c>
      <c r="F250" s="394" t="s">
        <v>264</v>
      </c>
      <c r="G250" s="395" t="s">
        <v>264</v>
      </c>
      <c r="H250" s="405">
        <f t="shared" si="0"/>
        <v>19</v>
      </c>
      <c r="I250" s="406">
        <f>([1]DOM!F163+[1]GRD!F163+[1]MON!F163+[1]SKN!F163+[1]SLU!F163+[1]SVG!F163+[1]VI!F163)/H250%</f>
        <v>89.473684210526315</v>
      </c>
    </row>
    <row r="251" spans="2:9">
      <c r="B251" s="699"/>
      <c r="C251" s="393" t="s">
        <v>37</v>
      </c>
      <c r="D251" s="394">
        <f>[1]SVG!E164</f>
        <v>18</v>
      </c>
      <c r="E251" s="395">
        <f>[1]SVG!F164/[1]SVG!E164%</f>
        <v>100</v>
      </c>
      <c r="F251" s="394" t="s">
        <v>264</v>
      </c>
      <c r="G251" s="395" t="s">
        <v>264</v>
      </c>
      <c r="H251" s="405">
        <f t="shared" si="0"/>
        <v>47</v>
      </c>
      <c r="I251" s="406">
        <f>([1]DOM!F164+[1]GRD!F164+[1]MON!F164+[1]SKN!F164+[1]SLU!F164+[1]SVG!F164+[1]VI!F164)/H251%</f>
        <v>85.106382978723403</v>
      </c>
    </row>
    <row r="252" spans="2:9">
      <c r="B252" s="699"/>
      <c r="C252" s="393" t="s">
        <v>38</v>
      </c>
      <c r="D252" s="394">
        <f>[1]SVG!E165</f>
        <v>20</v>
      </c>
      <c r="E252" s="395">
        <f>[1]SVG!F165/[1]SVG!E165%</f>
        <v>100</v>
      </c>
      <c r="F252" s="394" t="s">
        <v>264</v>
      </c>
      <c r="G252" s="395" t="s">
        <v>264</v>
      </c>
      <c r="H252" s="405">
        <f t="shared" si="0"/>
        <v>66</v>
      </c>
      <c r="I252" s="406">
        <f>([1]DOM!F165+[1]GRD!F165+[1]MON!F165+[1]SKN!F165+[1]SLU!F165+[1]SVG!F165+[1]VI!F165)/H252%</f>
        <v>86.36363636363636</v>
      </c>
    </row>
    <row r="253" spans="2:9" ht="15" customHeight="1">
      <c r="B253" s="699" t="s">
        <v>458</v>
      </c>
      <c r="C253" s="393" t="s">
        <v>36</v>
      </c>
      <c r="D253" s="394">
        <f>[1]SVG!E166</f>
        <v>34</v>
      </c>
      <c r="E253" s="395">
        <f>[1]SVG!F166/[1]SVG!E166%</f>
        <v>99.999999999999986</v>
      </c>
      <c r="F253" s="394" t="s">
        <v>264</v>
      </c>
      <c r="G253" s="395" t="s">
        <v>264</v>
      </c>
      <c r="H253" s="405">
        <f t="shared" si="0"/>
        <v>117</v>
      </c>
      <c r="I253" s="406">
        <f>([1]DOM!F166+[1]GRD!F166+[1]MON!F166+[1]SKN!F166+[1]SLU!F166+[1]SVG!F166+[1]VI!F166)/H253%</f>
        <v>83.760683760683762</v>
      </c>
    </row>
    <row r="254" spans="2:9">
      <c r="B254" s="699"/>
      <c r="C254" s="393" t="s">
        <v>37</v>
      </c>
      <c r="D254" s="394">
        <f>[1]SVG!E167</f>
        <v>38</v>
      </c>
      <c r="E254" s="395">
        <f>[1]SVG!F167/[1]SVG!E167%</f>
        <v>71.05263157894737</v>
      </c>
      <c r="F254" s="394" t="s">
        <v>264</v>
      </c>
      <c r="G254" s="395" t="s">
        <v>264</v>
      </c>
      <c r="H254" s="405">
        <f t="shared" si="0"/>
        <v>145</v>
      </c>
      <c r="I254" s="406">
        <f>([1]DOM!F167+[1]GRD!F167+[1]MON!F167+[1]SKN!F167+[1]SLU!F167+[1]SVG!F167+[1]VI!F167)/H254%</f>
        <v>83.448275862068968</v>
      </c>
    </row>
    <row r="255" spans="2:9">
      <c r="B255" s="699"/>
      <c r="C255" s="393" t="s">
        <v>38</v>
      </c>
      <c r="D255" s="394">
        <f>[1]SVG!E168</f>
        <v>72</v>
      </c>
      <c r="E255" s="395">
        <f>[1]SVG!F168/[1]SVG!E168%</f>
        <v>84.722222222222229</v>
      </c>
      <c r="F255" s="394" t="s">
        <v>264</v>
      </c>
      <c r="G255" s="395" t="s">
        <v>264</v>
      </c>
      <c r="H255" s="405">
        <f t="shared" si="0"/>
        <v>262</v>
      </c>
      <c r="I255" s="406">
        <f>([1]DOM!F168+[1]GRD!F168+[1]MON!F168+[1]SKN!F168+[1]SLU!F168+[1]SVG!F168+[1]VI!F168)/H255%</f>
        <v>83.587786259541986</v>
      </c>
    </row>
    <row r="256" spans="2:9">
      <c r="B256" s="699" t="s">
        <v>377</v>
      </c>
      <c r="C256" s="393" t="s">
        <v>36</v>
      </c>
      <c r="D256" s="394">
        <f>[1]SVG!E169</f>
        <v>15</v>
      </c>
      <c r="E256" s="395">
        <f>[1]SVG!F169/[1]SVG!E169%</f>
        <v>100</v>
      </c>
      <c r="F256" s="394" t="s">
        <v>264</v>
      </c>
      <c r="G256" s="395" t="s">
        <v>264</v>
      </c>
      <c r="H256" s="405">
        <f t="shared" si="0"/>
        <v>51</v>
      </c>
      <c r="I256" s="406">
        <f>([1]DOM!F169+[1]GRD!F169+[1]MON!F169+[1]SKN!F169+[1]SLU!F169+[1]SVG!F169+[1]VI!F169)/H256%</f>
        <v>98.039215686274503</v>
      </c>
    </row>
    <row r="257" spans="2:9">
      <c r="B257" s="699"/>
      <c r="C257" s="393" t="s">
        <v>37</v>
      </c>
      <c r="D257" s="394">
        <f>[1]SVG!E170</f>
        <v>17</v>
      </c>
      <c r="E257" s="395">
        <f>[1]SVG!F170/[1]SVG!E170%</f>
        <v>99.999999999999986</v>
      </c>
      <c r="F257" s="394" t="s">
        <v>264</v>
      </c>
      <c r="G257" s="395" t="s">
        <v>264</v>
      </c>
      <c r="H257" s="405">
        <f t="shared" si="0"/>
        <v>66</v>
      </c>
      <c r="I257" s="406">
        <f>([1]DOM!F170+[1]GRD!F170+[1]MON!F170+[1]SKN!F170+[1]SLU!F170+[1]SVG!F170+[1]VI!F170)/H257%</f>
        <v>93.939393939393938</v>
      </c>
    </row>
    <row r="258" spans="2:9">
      <c r="B258" s="699"/>
      <c r="C258" s="393" t="s">
        <v>38</v>
      </c>
      <c r="D258" s="394">
        <f>[1]SVG!E171</f>
        <v>32</v>
      </c>
      <c r="E258" s="395">
        <f>[1]SVG!F171/[1]SVG!E171%</f>
        <v>100</v>
      </c>
      <c r="F258" s="394" t="s">
        <v>264</v>
      </c>
      <c r="G258" s="395" t="s">
        <v>264</v>
      </c>
      <c r="H258" s="405">
        <f t="shared" si="0"/>
        <v>117</v>
      </c>
      <c r="I258" s="406">
        <f>([1]DOM!F171+[1]GRD!F171+[1]MON!F171+[1]SKN!F171+[1]SLU!F171+[1]SVG!F171+[1]VI!F171)/H258%</f>
        <v>95.726495726495727</v>
      </c>
    </row>
    <row r="259" spans="2:9" ht="15" customHeight="1">
      <c r="B259" s="699" t="s">
        <v>454</v>
      </c>
      <c r="C259" s="393" t="s">
        <v>36</v>
      </c>
      <c r="D259" s="394">
        <f>[1]SVG!E172</f>
        <v>6</v>
      </c>
      <c r="E259" s="395">
        <f>[1]SVG!F172/[1]SVG!E172%</f>
        <v>100</v>
      </c>
      <c r="F259" s="394" t="s">
        <v>264</v>
      </c>
      <c r="G259" s="395" t="s">
        <v>264</v>
      </c>
      <c r="H259" s="405">
        <f t="shared" si="0"/>
        <v>56</v>
      </c>
      <c r="I259" s="406">
        <f>([1]DOM!F172+[1]GRD!F172+[1]MON!F172+[1]SKN!F172+[1]SLU!F172+[1]SVG!F172+[1]VI!F172)/H259%</f>
        <v>73.214285714285708</v>
      </c>
    </row>
    <row r="260" spans="2:9">
      <c r="B260" s="699"/>
      <c r="C260" s="393" t="s">
        <v>37</v>
      </c>
      <c r="D260" s="394">
        <f>[1]SVG!E173</f>
        <v>13</v>
      </c>
      <c r="E260" s="395">
        <f>[1]SVG!F173/[1]SVG!E173%</f>
        <v>69.230769230769226</v>
      </c>
      <c r="F260" s="394" t="s">
        <v>264</v>
      </c>
      <c r="G260" s="395" t="s">
        <v>264</v>
      </c>
      <c r="H260" s="405">
        <f t="shared" ref="H260:H285" si="1">D260+H165+F165+H70+F70</f>
        <v>68</v>
      </c>
      <c r="I260" s="406">
        <f>([1]DOM!F173+[1]GRD!F173+[1]MON!F173+[1]SKN!F173+[1]SLU!F173+[1]SVG!F173+[1]VI!F173)/H260%</f>
        <v>83.823529411764696</v>
      </c>
    </row>
    <row r="261" spans="2:9">
      <c r="B261" s="699"/>
      <c r="C261" s="393" t="s">
        <v>38</v>
      </c>
      <c r="D261" s="394">
        <f>[1]SVG!E174</f>
        <v>19</v>
      </c>
      <c r="E261" s="395">
        <f>[1]SVG!F174/[1]SVG!E174%</f>
        <v>78.94736842105263</v>
      </c>
      <c r="F261" s="394" t="s">
        <v>264</v>
      </c>
      <c r="G261" s="395" t="s">
        <v>264</v>
      </c>
      <c r="H261" s="405">
        <f t="shared" si="1"/>
        <v>124</v>
      </c>
      <c r="I261" s="406">
        <f>([1]DOM!F174+[1]GRD!F174+[1]MON!F174+[1]SKN!F174+[1]SLU!F174+[1]SVG!F174+[1]VI!F174)/H261%</f>
        <v>79.032258064516128</v>
      </c>
    </row>
    <row r="262" spans="2:9">
      <c r="B262" s="699" t="s">
        <v>443</v>
      </c>
      <c r="C262" s="393" t="s">
        <v>36</v>
      </c>
      <c r="D262" s="394">
        <f>[1]SVG!E175</f>
        <v>16</v>
      </c>
      <c r="E262" s="395">
        <f>[1]SVG!F175/[1]SVG!E175%</f>
        <v>100</v>
      </c>
      <c r="F262" s="394" t="s">
        <v>264</v>
      </c>
      <c r="G262" s="395" t="s">
        <v>264</v>
      </c>
      <c r="H262" s="405">
        <f t="shared" si="1"/>
        <v>77</v>
      </c>
      <c r="I262" s="406">
        <f>([1]DOM!F175+[1]GRD!F175+[1]MON!F175+[1]SKN!F175+[1]SLU!F175+[1]SVG!F175+[1]VI!F175)/H262%</f>
        <v>90.909090909090907</v>
      </c>
    </row>
    <row r="263" spans="2:9">
      <c r="B263" s="699"/>
      <c r="C263" s="393" t="s">
        <v>37</v>
      </c>
      <c r="D263" s="394">
        <f>[1]SVG!E176</f>
        <v>47</v>
      </c>
      <c r="E263" s="395">
        <f>[1]SVG!F176/[1]SVG!E176%</f>
        <v>95.744680851063833</v>
      </c>
      <c r="F263" s="394" t="s">
        <v>264</v>
      </c>
      <c r="G263" s="395" t="s">
        <v>264</v>
      </c>
      <c r="H263" s="405">
        <f t="shared" si="1"/>
        <v>122</v>
      </c>
      <c r="I263" s="406">
        <f>([1]DOM!F176+[1]GRD!F176+[1]MON!F176+[1]SKN!F176+[1]SLU!F176+[1]SVG!F176+[1]VI!F176)/H263%</f>
        <v>93.442622950819668</v>
      </c>
    </row>
    <row r="264" spans="2:9">
      <c r="B264" s="699"/>
      <c r="C264" s="393" t="s">
        <v>38</v>
      </c>
      <c r="D264" s="394">
        <f>[1]SVG!E177</f>
        <v>63</v>
      </c>
      <c r="E264" s="395">
        <f>[1]SVG!F177/[1]SVG!E177%</f>
        <v>96.825396825396822</v>
      </c>
      <c r="F264" s="394" t="s">
        <v>264</v>
      </c>
      <c r="G264" s="395" t="s">
        <v>264</v>
      </c>
      <c r="H264" s="405">
        <f t="shared" si="1"/>
        <v>199</v>
      </c>
      <c r="I264" s="406">
        <f>([1]DOM!F177+[1]GRD!F177+[1]MON!F177+[1]SKN!F177+[1]SLU!F177+[1]SVG!F177+[1]VI!F177)/H264%</f>
        <v>92.462311557788951</v>
      </c>
    </row>
    <row r="265" spans="2:9">
      <c r="B265" s="699" t="s">
        <v>359</v>
      </c>
      <c r="C265" s="393" t="s">
        <v>36</v>
      </c>
      <c r="D265" s="394">
        <f>[1]SVG!E178</f>
        <v>3</v>
      </c>
      <c r="E265" s="395">
        <f>[1]SVG!F178/[1]SVG!E178%</f>
        <v>66.666666666666671</v>
      </c>
      <c r="F265" s="394" t="s">
        <v>264</v>
      </c>
      <c r="G265" s="395" t="s">
        <v>264</v>
      </c>
      <c r="H265" s="405">
        <f t="shared" si="1"/>
        <v>11</v>
      </c>
      <c r="I265" s="406">
        <f>([1]DOM!F178+[1]GRD!F178+[1]MON!F178+[1]SKN!F178+[1]SLU!F178+[1]SVG!F178+[1]VI!F178)/H265%</f>
        <v>90.909090909090907</v>
      </c>
    </row>
    <row r="266" spans="2:9">
      <c r="B266" s="699"/>
      <c r="C266" s="393" t="s">
        <v>37</v>
      </c>
      <c r="D266" s="394">
        <f>[1]SVG!E179</f>
        <v>14</v>
      </c>
      <c r="E266" s="395">
        <f>[1]SVG!F179/[1]SVG!E179%</f>
        <v>78.571428571428569</v>
      </c>
      <c r="F266" s="394" t="s">
        <v>264</v>
      </c>
      <c r="G266" s="395" t="s">
        <v>264</v>
      </c>
      <c r="H266" s="405">
        <f t="shared" si="1"/>
        <v>27</v>
      </c>
      <c r="I266" s="406">
        <f>([1]DOM!F179+[1]GRD!F179+[1]MON!F179+[1]SKN!F179+[1]SLU!F179+[1]SVG!F179+[1]VI!F179)/H266%</f>
        <v>85.185185185185176</v>
      </c>
    </row>
    <row r="267" spans="2:9">
      <c r="B267" s="699"/>
      <c r="C267" s="393" t="s">
        <v>38</v>
      </c>
      <c r="D267" s="394">
        <f>[1]SVG!E180</f>
        <v>17</v>
      </c>
      <c r="E267" s="395">
        <f>[1]SVG!F180/[1]SVG!E180%</f>
        <v>76.470588235294116</v>
      </c>
      <c r="F267" s="394" t="s">
        <v>264</v>
      </c>
      <c r="G267" s="395" t="s">
        <v>264</v>
      </c>
      <c r="H267" s="405">
        <f t="shared" si="1"/>
        <v>38</v>
      </c>
      <c r="I267" s="406">
        <f>([1]DOM!F180+[1]GRD!F180+[1]MON!F180+[1]SKN!F180+[1]SLU!F180+[1]SVG!F180+[1]VI!F180)/H267%</f>
        <v>86.84210526315789</v>
      </c>
    </row>
    <row r="268" spans="2:9">
      <c r="B268" s="699" t="s">
        <v>455</v>
      </c>
      <c r="C268" s="393" t="s">
        <v>36</v>
      </c>
      <c r="D268" s="394">
        <f>[1]SVG!E181</f>
        <v>0</v>
      </c>
      <c r="E268" s="395" t="s">
        <v>58</v>
      </c>
      <c r="F268" s="394" t="s">
        <v>264</v>
      </c>
      <c r="G268" s="395" t="s">
        <v>264</v>
      </c>
      <c r="H268" s="405">
        <f t="shared" si="1"/>
        <v>16</v>
      </c>
      <c r="I268" s="406">
        <f>([1]DOM!F181+[1]GRD!F181+[1]MON!F181+[1]SKN!F181+[1]SLU!F181+[1]SVG!F181+[1]VI!F181)/H268%</f>
        <v>87.5</v>
      </c>
    </row>
    <row r="269" spans="2:9">
      <c r="B269" s="699"/>
      <c r="C269" s="393" t="s">
        <v>37</v>
      </c>
      <c r="D269" s="394">
        <f>[1]SVG!E182</f>
        <v>0</v>
      </c>
      <c r="E269" s="395" t="s">
        <v>58</v>
      </c>
      <c r="F269" s="394" t="s">
        <v>264</v>
      </c>
      <c r="G269" s="395" t="s">
        <v>264</v>
      </c>
      <c r="H269" s="405">
        <f t="shared" si="1"/>
        <v>15</v>
      </c>
      <c r="I269" s="406">
        <f>([1]DOM!F182+[1]GRD!F182+[1]MON!F182+[1]SKN!F182+[1]SLU!F182+[1]SVG!F182+[1]VI!F182)/H269%</f>
        <v>93.333333333333343</v>
      </c>
    </row>
    <row r="270" spans="2:9">
      <c r="B270" s="699"/>
      <c r="C270" s="393" t="s">
        <v>38</v>
      </c>
      <c r="D270" s="394">
        <f>[1]SVG!E183</f>
        <v>0</v>
      </c>
      <c r="E270" s="395" t="s">
        <v>58</v>
      </c>
      <c r="F270" s="394" t="s">
        <v>264</v>
      </c>
      <c r="G270" s="395" t="s">
        <v>264</v>
      </c>
      <c r="H270" s="405">
        <f t="shared" si="1"/>
        <v>31</v>
      </c>
      <c r="I270" s="406">
        <f>([1]DOM!F183+[1]GRD!F183+[1]MON!F183+[1]SKN!F183+[1]SLU!F183+[1]SVG!F183+[1]VI!F183)/H270%</f>
        <v>90.322580645161295</v>
      </c>
    </row>
    <row r="271" spans="2:9" ht="15" customHeight="1">
      <c r="B271" s="699" t="s">
        <v>445</v>
      </c>
      <c r="C271" s="393" t="s">
        <v>36</v>
      </c>
      <c r="D271" s="394">
        <f>[1]SVG!E184</f>
        <v>16</v>
      </c>
      <c r="E271" s="395">
        <f>[1]SVG!F184/[1]SVG!E184%</f>
        <v>100</v>
      </c>
      <c r="F271" s="394" t="s">
        <v>264</v>
      </c>
      <c r="G271" s="395" t="s">
        <v>264</v>
      </c>
      <c r="H271" s="405">
        <f t="shared" si="1"/>
        <v>50</v>
      </c>
      <c r="I271" s="406">
        <f>([1]DOM!F184+[1]GRD!F184+[1]MON!F184+[1]SKN!F184+[1]SLU!F184+[1]SVG!F184+[1]VI!F184)/H271%</f>
        <v>94</v>
      </c>
    </row>
    <row r="272" spans="2:9">
      <c r="B272" s="699"/>
      <c r="C272" s="393" t="s">
        <v>37</v>
      </c>
      <c r="D272" s="394">
        <f>[1]SVG!E185</f>
        <v>14</v>
      </c>
      <c r="E272" s="395">
        <f>[1]SVG!F185/[1]SVG!E185%</f>
        <v>99.999999999999986</v>
      </c>
      <c r="F272" s="394" t="s">
        <v>264</v>
      </c>
      <c r="G272" s="395" t="s">
        <v>264</v>
      </c>
      <c r="H272" s="405">
        <f t="shared" si="1"/>
        <v>99</v>
      </c>
      <c r="I272" s="406">
        <f>([1]DOM!F185+[1]GRD!F185+[1]MON!F185+[1]SKN!F185+[1]SLU!F185+[1]SVG!F185+[1]VI!F185)/H272%</f>
        <v>86.868686868686865</v>
      </c>
    </row>
    <row r="273" spans="2:9">
      <c r="B273" s="699"/>
      <c r="C273" s="393" t="s">
        <v>38</v>
      </c>
      <c r="D273" s="394">
        <f>[1]SVG!E186</f>
        <v>30</v>
      </c>
      <c r="E273" s="395">
        <f>[1]SVG!F186/[1]SVG!E186%</f>
        <v>100</v>
      </c>
      <c r="F273" s="394" t="s">
        <v>264</v>
      </c>
      <c r="G273" s="395" t="s">
        <v>264</v>
      </c>
      <c r="H273" s="405">
        <f t="shared" si="1"/>
        <v>149</v>
      </c>
      <c r="I273" s="406">
        <f>([1]DOM!F186+[1]GRD!F186+[1]MON!F186+[1]SKN!F186+[1]SLU!F186+[1]SVG!F186+[1]VI!F186)/H273%</f>
        <v>89.261744966442947</v>
      </c>
    </row>
    <row r="274" spans="2:9" ht="15" customHeight="1">
      <c r="B274" s="699" t="s">
        <v>446</v>
      </c>
      <c r="C274" s="393" t="s">
        <v>36</v>
      </c>
      <c r="D274" s="394">
        <f>[1]SVG!E187</f>
        <v>0</v>
      </c>
      <c r="E274" s="395" t="s">
        <v>58</v>
      </c>
      <c r="F274" s="394" t="s">
        <v>264</v>
      </c>
      <c r="G274" s="395" t="s">
        <v>264</v>
      </c>
      <c r="H274" s="405">
        <f t="shared" si="1"/>
        <v>3</v>
      </c>
      <c r="I274" s="406">
        <f>([1]DOM!F187+[1]GRD!F187+[1]MON!F187+[1]SKN!F187+[1]SLU!F187+[1]SVG!F187+[1]VI!F187)/H274%</f>
        <v>100</v>
      </c>
    </row>
    <row r="275" spans="2:9">
      <c r="B275" s="699"/>
      <c r="C275" s="393" t="s">
        <v>37</v>
      </c>
      <c r="D275" s="394">
        <f>[1]SVG!E188</f>
        <v>0</v>
      </c>
      <c r="E275" s="395" t="s">
        <v>58</v>
      </c>
      <c r="F275" s="394" t="s">
        <v>264</v>
      </c>
      <c r="G275" s="395" t="s">
        <v>264</v>
      </c>
      <c r="H275" s="405">
        <f t="shared" si="1"/>
        <v>13</v>
      </c>
      <c r="I275" s="406">
        <f>([1]DOM!F188+[1]GRD!F188+[1]MON!F188+[1]SKN!F188+[1]SLU!F188+[1]SVG!F188+[1]VI!F188)/H275%</f>
        <v>100</v>
      </c>
    </row>
    <row r="276" spans="2:9">
      <c r="B276" s="699"/>
      <c r="C276" s="393" t="s">
        <v>38</v>
      </c>
      <c r="D276" s="394">
        <f>[1]SVG!E189</f>
        <v>0</v>
      </c>
      <c r="E276" s="395" t="s">
        <v>58</v>
      </c>
      <c r="F276" s="394" t="s">
        <v>264</v>
      </c>
      <c r="G276" s="395" t="s">
        <v>264</v>
      </c>
      <c r="H276" s="405">
        <f t="shared" si="1"/>
        <v>16</v>
      </c>
      <c r="I276" s="406">
        <f>([1]DOM!F189+[1]GRD!F189+[1]MON!F189+[1]SKN!F189+[1]SLU!F189+[1]SVG!F189+[1]VI!F189)/H276%</f>
        <v>100</v>
      </c>
    </row>
    <row r="277" spans="2:9" ht="15" customHeight="1">
      <c r="B277" s="699" t="s">
        <v>447</v>
      </c>
      <c r="C277" s="393" t="s">
        <v>36</v>
      </c>
      <c r="D277" s="394">
        <f>[1]SVG!E190</f>
        <v>0</v>
      </c>
      <c r="E277" s="395" t="s">
        <v>58</v>
      </c>
      <c r="F277" s="394" t="s">
        <v>264</v>
      </c>
      <c r="G277" s="395" t="s">
        <v>264</v>
      </c>
      <c r="H277" s="405">
        <f t="shared" si="1"/>
        <v>0</v>
      </c>
      <c r="I277" s="406" t="s">
        <v>58</v>
      </c>
    </row>
    <row r="278" spans="2:9">
      <c r="B278" s="699"/>
      <c r="C278" s="393" t="s">
        <v>37</v>
      </c>
      <c r="D278" s="394">
        <f>[1]SVG!E191</f>
        <v>0</v>
      </c>
      <c r="E278" s="395" t="s">
        <v>58</v>
      </c>
      <c r="F278" s="394" t="s">
        <v>264</v>
      </c>
      <c r="G278" s="395" t="s">
        <v>264</v>
      </c>
      <c r="H278" s="405">
        <f t="shared" si="1"/>
        <v>0</v>
      </c>
      <c r="I278" s="406" t="s">
        <v>58</v>
      </c>
    </row>
    <row r="279" spans="2:9">
      <c r="B279" s="699"/>
      <c r="C279" s="393" t="s">
        <v>38</v>
      </c>
      <c r="D279" s="394">
        <f>[1]SVG!E192</f>
        <v>0</v>
      </c>
      <c r="E279" s="395" t="s">
        <v>58</v>
      </c>
      <c r="F279" s="394" t="s">
        <v>264</v>
      </c>
      <c r="G279" s="395" t="s">
        <v>264</v>
      </c>
      <c r="H279" s="405">
        <f t="shared" si="1"/>
        <v>0</v>
      </c>
      <c r="I279" s="406" t="s">
        <v>58</v>
      </c>
    </row>
    <row r="280" spans="2:9" ht="15" customHeight="1">
      <c r="B280" s="699" t="s">
        <v>456</v>
      </c>
      <c r="C280" s="393" t="s">
        <v>36</v>
      </c>
      <c r="D280" s="394">
        <f>[1]SVG!E193</f>
        <v>0</v>
      </c>
      <c r="E280" s="395" t="s">
        <v>58</v>
      </c>
      <c r="F280" s="394" t="s">
        <v>264</v>
      </c>
      <c r="G280" s="395" t="s">
        <v>264</v>
      </c>
      <c r="H280" s="405">
        <f t="shared" si="1"/>
        <v>0</v>
      </c>
      <c r="I280" s="406" t="s">
        <v>58</v>
      </c>
    </row>
    <row r="281" spans="2:9">
      <c r="B281" s="699"/>
      <c r="C281" s="393" t="s">
        <v>37</v>
      </c>
      <c r="D281" s="394">
        <f>[1]SVG!E194</f>
        <v>0</v>
      </c>
      <c r="E281" s="395" t="s">
        <v>58</v>
      </c>
      <c r="F281" s="394" t="s">
        <v>264</v>
      </c>
      <c r="G281" s="395" t="s">
        <v>264</v>
      </c>
      <c r="H281" s="405">
        <f t="shared" si="1"/>
        <v>0</v>
      </c>
      <c r="I281" s="406" t="s">
        <v>58</v>
      </c>
    </row>
    <row r="282" spans="2:9">
      <c r="B282" s="699"/>
      <c r="C282" s="393" t="s">
        <v>38</v>
      </c>
      <c r="D282" s="394">
        <f>[1]SVG!E195</f>
        <v>0</v>
      </c>
      <c r="E282" s="395" t="s">
        <v>58</v>
      </c>
      <c r="F282" s="394" t="s">
        <v>264</v>
      </c>
      <c r="G282" s="395" t="s">
        <v>264</v>
      </c>
      <c r="H282" s="405">
        <f t="shared" si="1"/>
        <v>0</v>
      </c>
      <c r="I282" s="406" t="s">
        <v>58</v>
      </c>
    </row>
    <row r="283" spans="2:9" ht="15" customHeight="1">
      <c r="B283" s="699" t="s">
        <v>447</v>
      </c>
      <c r="C283" s="393" t="s">
        <v>36</v>
      </c>
      <c r="D283" s="394">
        <f>[1]SVG!E196</f>
        <v>0</v>
      </c>
      <c r="E283" s="395" t="s">
        <v>58</v>
      </c>
      <c r="F283" s="394" t="s">
        <v>264</v>
      </c>
      <c r="G283" s="395" t="s">
        <v>264</v>
      </c>
      <c r="H283" s="405">
        <f t="shared" si="1"/>
        <v>0</v>
      </c>
      <c r="I283" s="406" t="s">
        <v>58</v>
      </c>
    </row>
    <row r="284" spans="2:9">
      <c r="B284" s="699"/>
      <c r="C284" s="393" t="s">
        <v>37</v>
      </c>
      <c r="D284" s="394">
        <f>[1]SVG!E197</f>
        <v>0</v>
      </c>
      <c r="E284" s="395" t="s">
        <v>58</v>
      </c>
      <c r="F284" s="394" t="s">
        <v>264</v>
      </c>
      <c r="G284" s="395" t="s">
        <v>264</v>
      </c>
      <c r="H284" s="405">
        <f t="shared" si="1"/>
        <v>0</v>
      </c>
      <c r="I284" s="406" t="s">
        <v>58</v>
      </c>
    </row>
    <row r="285" spans="2:9">
      <c r="B285" s="699"/>
      <c r="C285" s="393" t="s">
        <v>38</v>
      </c>
      <c r="D285" s="394">
        <f>[1]SVG!E198</f>
        <v>0</v>
      </c>
      <c r="E285" s="395" t="s">
        <v>58</v>
      </c>
      <c r="F285" s="394" t="s">
        <v>264</v>
      </c>
      <c r="G285" s="395" t="s">
        <v>264</v>
      </c>
      <c r="H285" s="405">
        <f t="shared" si="1"/>
        <v>0</v>
      </c>
      <c r="I285" s="406" t="s">
        <v>58</v>
      </c>
    </row>
  </sheetData>
  <mergeCells count="156">
    <mergeCell ref="B268:B270"/>
    <mergeCell ref="B271:B273"/>
    <mergeCell ref="B274:B276"/>
    <mergeCell ref="B277:B279"/>
    <mergeCell ref="B280:B282"/>
    <mergeCell ref="B283:B285"/>
    <mergeCell ref="B250:B252"/>
    <mergeCell ref="B253:B255"/>
    <mergeCell ref="B256:B258"/>
    <mergeCell ref="B259:B261"/>
    <mergeCell ref="B262:B264"/>
    <mergeCell ref="B265:B267"/>
    <mergeCell ref="B232:B234"/>
    <mergeCell ref="B235:B237"/>
    <mergeCell ref="B238:B240"/>
    <mergeCell ref="B241:B243"/>
    <mergeCell ref="B244:B246"/>
    <mergeCell ref="B247:B249"/>
    <mergeCell ref="B214:B216"/>
    <mergeCell ref="B217:B219"/>
    <mergeCell ref="B220:B222"/>
    <mergeCell ref="B223:B225"/>
    <mergeCell ref="B226:B228"/>
    <mergeCell ref="B229:B231"/>
    <mergeCell ref="B196:B198"/>
    <mergeCell ref="B199:B201"/>
    <mergeCell ref="B202:B204"/>
    <mergeCell ref="B205:B207"/>
    <mergeCell ref="B208:B210"/>
    <mergeCell ref="B211:B213"/>
    <mergeCell ref="D194:D195"/>
    <mergeCell ref="E194:E195"/>
    <mergeCell ref="F194:F195"/>
    <mergeCell ref="G194:G195"/>
    <mergeCell ref="H194:H195"/>
    <mergeCell ref="I194:I195"/>
    <mergeCell ref="B179:B181"/>
    <mergeCell ref="B182:B184"/>
    <mergeCell ref="B185:B187"/>
    <mergeCell ref="B188:B190"/>
    <mergeCell ref="B192:I192"/>
    <mergeCell ref="B193:B195"/>
    <mergeCell ref="C193:C195"/>
    <mergeCell ref="D193:E193"/>
    <mergeCell ref="F193:G193"/>
    <mergeCell ref="H193:I193"/>
    <mergeCell ref="B161:B163"/>
    <mergeCell ref="B164:B166"/>
    <mergeCell ref="B167:B169"/>
    <mergeCell ref="B170:B172"/>
    <mergeCell ref="B173:B175"/>
    <mergeCell ref="B176:B178"/>
    <mergeCell ref="B143:B145"/>
    <mergeCell ref="B146:B148"/>
    <mergeCell ref="B149:B151"/>
    <mergeCell ref="B152:B154"/>
    <mergeCell ref="B155:B157"/>
    <mergeCell ref="B158:B160"/>
    <mergeCell ref="B125:B127"/>
    <mergeCell ref="B128:B130"/>
    <mergeCell ref="B131:B133"/>
    <mergeCell ref="B134:B136"/>
    <mergeCell ref="B137:B139"/>
    <mergeCell ref="B140:B142"/>
    <mergeCell ref="B107:B109"/>
    <mergeCell ref="B110:B112"/>
    <mergeCell ref="B113:B115"/>
    <mergeCell ref="B116:B118"/>
    <mergeCell ref="B119:B121"/>
    <mergeCell ref="B122:B124"/>
    <mergeCell ref="F99:F100"/>
    <mergeCell ref="G99:G100"/>
    <mergeCell ref="H99:H100"/>
    <mergeCell ref="I99:I100"/>
    <mergeCell ref="B101:B103"/>
    <mergeCell ref="B104:B106"/>
    <mergeCell ref="A97:A98"/>
    <mergeCell ref="B97:I97"/>
    <mergeCell ref="B98:B100"/>
    <mergeCell ref="C98:C100"/>
    <mergeCell ref="D98:E98"/>
    <mergeCell ref="F98:G98"/>
    <mergeCell ref="H98:I98"/>
    <mergeCell ref="A99:A101"/>
    <mergeCell ref="D99:D100"/>
    <mergeCell ref="E99:E100"/>
    <mergeCell ref="A84:A86"/>
    <mergeCell ref="B84:B86"/>
    <mergeCell ref="A87:A89"/>
    <mergeCell ref="B87:B89"/>
    <mergeCell ref="B90:B92"/>
    <mergeCell ref="B93:B95"/>
    <mergeCell ref="A75:A77"/>
    <mergeCell ref="B75:B77"/>
    <mergeCell ref="A78:A80"/>
    <mergeCell ref="B78:B80"/>
    <mergeCell ref="A81:A83"/>
    <mergeCell ref="B81:B83"/>
    <mergeCell ref="A66:A68"/>
    <mergeCell ref="B66:B68"/>
    <mergeCell ref="A69:A71"/>
    <mergeCell ref="B69:B71"/>
    <mergeCell ref="A72:A74"/>
    <mergeCell ref="B72:B74"/>
    <mergeCell ref="A57:A59"/>
    <mergeCell ref="B57:B59"/>
    <mergeCell ref="A60:A62"/>
    <mergeCell ref="B60:B62"/>
    <mergeCell ref="A63:A65"/>
    <mergeCell ref="B63:B65"/>
    <mergeCell ref="A48:A50"/>
    <mergeCell ref="B48:B50"/>
    <mergeCell ref="A51:A53"/>
    <mergeCell ref="B51:B53"/>
    <mergeCell ref="A54:A56"/>
    <mergeCell ref="B54:B56"/>
    <mergeCell ref="A39:A41"/>
    <mergeCell ref="B39:B41"/>
    <mergeCell ref="A42:A44"/>
    <mergeCell ref="B42:B44"/>
    <mergeCell ref="A45:A47"/>
    <mergeCell ref="B45:B47"/>
    <mergeCell ref="A30:A32"/>
    <mergeCell ref="B30:B32"/>
    <mergeCell ref="A33:A35"/>
    <mergeCell ref="B33:B35"/>
    <mergeCell ref="A36:A38"/>
    <mergeCell ref="B36:B38"/>
    <mergeCell ref="A21:A23"/>
    <mergeCell ref="B21:B23"/>
    <mergeCell ref="A24:A26"/>
    <mergeCell ref="B24:B26"/>
    <mergeCell ref="A27:A29"/>
    <mergeCell ref="B27:B29"/>
    <mergeCell ref="A12:A14"/>
    <mergeCell ref="B12:B14"/>
    <mergeCell ref="A15:A17"/>
    <mergeCell ref="B15:B17"/>
    <mergeCell ref="A18:A20"/>
    <mergeCell ref="B18:B20"/>
    <mergeCell ref="H4:H5"/>
    <mergeCell ref="I4:I5"/>
    <mergeCell ref="A6:A8"/>
    <mergeCell ref="B6:B8"/>
    <mergeCell ref="A9:A11"/>
    <mergeCell ref="B9:B11"/>
    <mergeCell ref="B2:I2"/>
    <mergeCell ref="B3:B5"/>
    <mergeCell ref="C3:C5"/>
    <mergeCell ref="D3:E3"/>
    <mergeCell ref="F3:G3"/>
    <mergeCell ref="H3:I3"/>
    <mergeCell ref="D4:D5"/>
    <mergeCell ref="E4:E5"/>
    <mergeCell ref="F4:F5"/>
    <mergeCell ref="G4:G5"/>
  </mergeCells>
  <printOptions horizontalCentered="1"/>
  <pageMargins left="0.25" right="0.25" top="0.25" bottom="0.4" header="0.3" footer="0.3"/>
  <pageSetup scale="52" orientation="portrait" r:id="rId1"/>
  <rowBreaks count="2" manualBreakCount="2">
    <brk id="95" min="1" max="8" man="1"/>
    <brk id="190" min="1" max="8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A2" sqref="A2:XFD2"/>
    </sheetView>
  </sheetViews>
  <sheetFormatPr defaultRowHeight="14.6"/>
  <cols>
    <col min="1" max="1" width="73.3046875" style="730" bestFit="1" customWidth="1"/>
    <col min="2" max="17" width="27.15234375" style="730" bestFit="1" customWidth="1"/>
    <col min="18" max="16384" width="9.23046875" style="730"/>
  </cols>
  <sheetData>
    <row r="1" spans="1:17">
      <c r="A1" s="728" t="s">
        <v>460</v>
      </c>
      <c r="B1" s="729" t="s">
        <v>461</v>
      </c>
      <c r="C1" s="729" t="s">
        <v>462</v>
      </c>
      <c r="D1" s="729" t="s">
        <v>463</v>
      </c>
      <c r="E1" s="729" t="s">
        <v>464</v>
      </c>
      <c r="F1" s="729" t="s">
        <v>465</v>
      </c>
      <c r="G1" s="729" t="s">
        <v>466</v>
      </c>
      <c r="H1" s="729" t="s">
        <v>467</v>
      </c>
      <c r="I1" s="729" t="s">
        <v>468</v>
      </c>
      <c r="J1" s="729" t="s">
        <v>469</v>
      </c>
      <c r="K1" s="729" t="s">
        <v>470</v>
      </c>
      <c r="L1" s="729" t="s">
        <v>471</v>
      </c>
      <c r="M1" s="729" t="s">
        <v>472</v>
      </c>
      <c r="N1" s="729" t="s">
        <v>473</v>
      </c>
      <c r="O1" s="729" t="s">
        <v>474</v>
      </c>
      <c r="P1" s="729" t="s">
        <v>475</v>
      </c>
      <c r="Q1" s="729" t="s">
        <v>476</v>
      </c>
    </row>
    <row r="2" spans="1:17">
      <c r="A2" s="729"/>
      <c r="B2" s="729"/>
      <c r="C2" s="729"/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</row>
    <row r="3" spans="1:17">
      <c r="A3" s="729" t="s">
        <v>64</v>
      </c>
      <c r="B3" s="729" t="s">
        <v>64</v>
      </c>
      <c r="C3" s="729" t="s">
        <v>64</v>
      </c>
      <c r="D3" s="729" t="s">
        <v>64</v>
      </c>
      <c r="E3" s="729" t="s">
        <v>64</v>
      </c>
      <c r="F3" s="729" t="s">
        <v>64</v>
      </c>
      <c r="G3" s="729" t="s">
        <v>64</v>
      </c>
      <c r="H3" s="729" t="s">
        <v>64</v>
      </c>
      <c r="I3" s="729" t="s">
        <v>64</v>
      </c>
      <c r="J3" s="729" t="s">
        <v>64</v>
      </c>
      <c r="K3" s="729" t="s">
        <v>64</v>
      </c>
      <c r="L3" s="729" t="s">
        <v>64</v>
      </c>
      <c r="M3" s="729" t="s">
        <v>64</v>
      </c>
      <c r="N3" s="729" t="s">
        <v>64</v>
      </c>
      <c r="O3" s="729" t="s">
        <v>64</v>
      </c>
      <c r="P3" s="729" t="s">
        <v>64</v>
      </c>
      <c r="Q3" s="729" t="s">
        <v>64</v>
      </c>
    </row>
    <row r="4" spans="1:17">
      <c r="A4" s="729" t="s">
        <v>65</v>
      </c>
      <c r="B4" s="729" t="s">
        <v>66</v>
      </c>
      <c r="C4" s="729" t="s">
        <v>66</v>
      </c>
      <c r="D4" s="729" t="s">
        <v>66</v>
      </c>
      <c r="E4" s="729" t="s">
        <v>66</v>
      </c>
      <c r="F4" s="729" t="s">
        <v>15</v>
      </c>
      <c r="G4" s="729" t="s">
        <v>15</v>
      </c>
      <c r="H4" s="729" t="s">
        <v>15</v>
      </c>
      <c r="I4" s="729" t="s">
        <v>15</v>
      </c>
      <c r="J4" s="729" t="s">
        <v>16</v>
      </c>
      <c r="K4" s="729" t="s">
        <v>16</v>
      </c>
      <c r="L4" s="729" t="s">
        <v>16</v>
      </c>
      <c r="M4" s="729" t="s">
        <v>16</v>
      </c>
      <c r="N4" s="729" t="s">
        <v>67</v>
      </c>
      <c r="O4" s="729" t="s">
        <v>67</v>
      </c>
      <c r="P4" s="729" t="s">
        <v>67</v>
      </c>
      <c r="Q4" s="729" t="s">
        <v>67</v>
      </c>
    </row>
    <row r="5" spans="1:17">
      <c r="A5" s="729"/>
      <c r="B5" s="729" t="s">
        <v>1</v>
      </c>
      <c r="C5" s="729" t="s">
        <v>1</v>
      </c>
      <c r="D5" s="729" t="s">
        <v>17</v>
      </c>
      <c r="E5" s="729" t="s">
        <v>17</v>
      </c>
      <c r="F5" s="729" t="s">
        <v>1</v>
      </c>
      <c r="G5" s="729" t="s">
        <v>1</v>
      </c>
      <c r="H5" s="729" t="s">
        <v>17</v>
      </c>
      <c r="I5" s="729" t="s">
        <v>17</v>
      </c>
      <c r="J5" s="729" t="s">
        <v>1</v>
      </c>
      <c r="K5" s="729" t="s">
        <v>1</v>
      </c>
      <c r="L5" s="729" t="s">
        <v>17</v>
      </c>
      <c r="M5" s="729" t="s">
        <v>17</v>
      </c>
      <c r="N5" s="729" t="s">
        <v>1</v>
      </c>
      <c r="O5" s="729" t="s">
        <v>1</v>
      </c>
      <c r="P5" s="729" t="s">
        <v>17</v>
      </c>
      <c r="Q5" s="729" t="s">
        <v>17</v>
      </c>
    </row>
    <row r="6" spans="1:17">
      <c r="A6" s="729"/>
      <c r="B6" s="729" t="s">
        <v>36</v>
      </c>
      <c r="C6" s="729" t="s">
        <v>37</v>
      </c>
      <c r="D6" s="729" t="s">
        <v>36</v>
      </c>
      <c r="E6" s="729" t="s">
        <v>37</v>
      </c>
      <c r="F6" s="729" t="s">
        <v>36</v>
      </c>
      <c r="G6" s="729" t="s">
        <v>37</v>
      </c>
      <c r="H6" s="729" t="s">
        <v>36</v>
      </c>
      <c r="I6" s="729" t="s">
        <v>37</v>
      </c>
      <c r="J6" s="729" t="s">
        <v>36</v>
      </c>
      <c r="K6" s="729" t="s">
        <v>37</v>
      </c>
      <c r="L6" s="729" t="s">
        <v>36</v>
      </c>
      <c r="M6" s="729" t="s">
        <v>37</v>
      </c>
      <c r="N6" s="729" t="s">
        <v>36</v>
      </c>
      <c r="O6" s="729" t="s">
        <v>37</v>
      </c>
      <c r="P6" s="729" t="s">
        <v>36</v>
      </c>
      <c r="Q6" s="729" t="s">
        <v>37</v>
      </c>
    </row>
    <row r="7" spans="1:17">
      <c r="A7" s="729" t="s">
        <v>68</v>
      </c>
      <c r="B7" s="729">
        <v>0</v>
      </c>
      <c r="C7" s="729">
        <v>0</v>
      </c>
      <c r="D7" s="729">
        <v>0</v>
      </c>
      <c r="E7" s="729">
        <v>0</v>
      </c>
      <c r="F7" s="729">
        <v>0</v>
      </c>
      <c r="G7" s="729">
        <v>0</v>
      </c>
      <c r="H7" s="729">
        <v>0</v>
      </c>
      <c r="I7" s="729">
        <v>0</v>
      </c>
      <c r="J7" s="729">
        <v>0</v>
      </c>
      <c r="K7" s="729">
        <v>0</v>
      </c>
      <c r="L7" s="729">
        <v>0</v>
      </c>
      <c r="M7" s="729">
        <v>0</v>
      </c>
      <c r="N7" s="729">
        <v>0</v>
      </c>
      <c r="O7" s="729">
        <v>0</v>
      </c>
      <c r="P7" s="729">
        <v>0</v>
      </c>
      <c r="Q7" s="729">
        <v>0</v>
      </c>
    </row>
    <row r="8" spans="1:17">
      <c r="A8" s="729" t="s">
        <v>69</v>
      </c>
      <c r="B8" s="729">
        <v>0</v>
      </c>
      <c r="C8" s="729">
        <v>0</v>
      </c>
      <c r="D8" s="729">
        <v>0</v>
      </c>
      <c r="E8" s="729">
        <v>0</v>
      </c>
      <c r="F8" s="729">
        <v>0</v>
      </c>
      <c r="G8" s="729">
        <v>0</v>
      </c>
      <c r="H8" s="729">
        <v>0</v>
      </c>
      <c r="I8" s="729">
        <v>0</v>
      </c>
      <c r="J8" s="729">
        <v>0</v>
      </c>
      <c r="K8" s="729">
        <v>0</v>
      </c>
      <c r="L8" s="729">
        <v>0</v>
      </c>
      <c r="M8" s="729">
        <v>0</v>
      </c>
      <c r="N8" s="729">
        <v>0</v>
      </c>
      <c r="O8" s="729">
        <v>0</v>
      </c>
      <c r="P8" s="729">
        <v>0</v>
      </c>
      <c r="Q8" s="729">
        <v>0</v>
      </c>
    </row>
    <row r="9" spans="1:17">
      <c r="A9" s="729" t="s">
        <v>70</v>
      </c>
      <c r="B9" s="729">
        <v>0</v>
      </c>
      <c r="C9" s="729">
        <v>0</v>
      </c>
      <c r="D9" s="729">
        <v>0</v>
      </c>
      <c r="E9" s="729">
        <v>0</v>
      </c>
      <c r="F9" s="729">
        <v>1</v>
      </c>
      <c r="G9" s="729">
        <v>5</v>
      </c>
      <c r="H9" s="729">
        <v>0</v>
      </c>
      <c r="I9" s="729">
        <v>1</v>
      </c>
      <c r="J9" s="729">
        <v>1</v>
      </c>
      <c r="K9" s="729">
        <v>4</v>
      </c>
      <c r="L9" s="729">
        <v>0</v>
      </c>
      <c r="M9" s="729">
        <v>0</v>
      </c>
      <c r="N9" s="729">
        <v>0</v>
      </c>
      <c r="O9" s="729">
        <v>0</v>
      </c>
      <c r="P9" s="729">
        <v>0</v>
      </c>
      <c r="Q9" s="729">
        <v>0</v>
      </c>
    </row>
    <row r="10" spans="1:17">
      <c r="A10" s="729" t="s">
        <v>71</v>
      </c>
      <c r="B10" s="729">
        <v>0</v>
      </c>
      <c r="C10" s="729">
        <v>0</v>
      </c>
      <c r="D10" s="729">
        <v>0</v>
      </c>
      <c r="E10" s="729">
        <v>0</v>
      </c>
      <c r="F10" s="729">
        <v>5</v>
      </c>
      <c r="G10" s="729">
        <v>13</v>
      </c>
      <c r="H10" s="729">
        <v>0</v>
      </c>
      <c r="I10" s="729">
        <v>2</v>
      </c>
      <c r="J10" s="729">
        <v>4</v>
      </c>
      <c r="K10" s="729">
        <v>4</v>
      </c>
      <c r="L10" s="729">
        <v>1</v>
      </c>
      <c r="M10" s="729">
        <v>1</v>
      </c>
      <c r="N10" s="729">
        <v>0</v>
      </c>
      <c r="O10" s="729">
        <v>0</v>
      </c>
      <c r="P10" s="729">
        <v>0</v>
      </c>
      <c r="Q10" s="729">
        <v>0</v>
      </c>
    </row>
    <row r="11" spans="1:17">
      <c r="A11" s="729" t="s">
        <v>72</v>
      </c>
      <c r="B11" s="729">
        <v>0</v>
      </c>
      <c r="C11" s="729">
        <v>0</v>
      </c>
      <c r="D11" s="729">
        <v>0</v>
      </c>
      <c r="E11" s="729">
        <v>0</v>
      </c>
      <c r="F11" s="729">
        <v>6</v>
      </c>
      <c r="G11" s="729">
        <v>14</v>
      </c>
      <c r="H11" s="729">
        <v>0</v>
      </c>
      <c r="I11" s="729">
        <v>7</v>
      </c>
      <c r="J11" s="729">
        <v>3</v>
      </c>
      <c r="K11" s="729">
        <v>6</v>
      </c>
      <c r="L11" s="729">
        <v>1</v>
      </c>
      <c r="M11" s="729">
        <v>4</v>
      </c>
      <c r="N11" s="729">
        <v>0</v>
      </c>
      <c r="O11" s="729">
        <v>0</v>
      </c>
      <c r="P11" s="729">
        <v>0</v>
      </c>
      <c r="Q11" s="729">
        <v>0</v>
      </c>
    </row>
    <row r="12" spans="1:17">
      <c r="A12" s="729" t="s">
        <v>73</v>
      </c>
      <c r="B12" s="729">
        <v>0</v>
      </c>
      <c r="C12" s="729">
        <v>0</v>
      </c>
      <c r="D12" s="729">
        <v>0</v>
      </c>
      <c r="E12" s="729">
        <v>0</v>
      </c>
      <c r="F12" s="729">
        <v>0</v>
      </c>
      <c r="G12" s="729">
        <v>0</v>
      </c>
      <c r="H12" s="729">
        <v>1</v>
      </c>
      <c r="I12" s="729">
        <v>1</v>
      </c>
      <c r="J12" s="729">
        <v>0</v>
      </c>
      <c r="K12" s="729">
        <v>0</v>
      </c>
      <c r="L12" s="729">
        <v>1</v>
      </c>
      <c r="M12" s="729">
        <v>4</v>
      </c>
      <c r="N12" s="729">
        <v>1</v>
      </c>
      <c r="O12" s="729">
        <v>0</v>
      </c>
      <c r="P12" s="729">
        <v>0</v>
      </c>
      <c r="Q12" s="729">
        <v>0</v>
      </c>
    </row>
    <row r="13" spans="1:17">
      <c r="A13" s="729" t="s">
        <v>34</v>
      </c>
      <c r="B13" s="729">
        <v>0</v>
      </c>
      <c r="C13" s="729">
        <v>25</v>
      </c>
      <c r="D13" s="729">
        <v>0</v>
      </c>
      <c r="E13" s="729">
        <v>47</v>
      </c>
      <c r="F13" s="729">
        <v>0</v>
      </c>
      <c r="G13" s="729">
        <v>5</v>
      </c>
      <c r="H13" s="729">
        <v>0</v>
      </c>
      <c r="I13" s="729">
        <v>3</v>
      </c>
      <c r="J13" s="729">
        <v>0</v>
      </c>
      <c r="K13" s="729">
        <v>0</v>
      </c>
      <c r="L13" s="729">
        <v>0</v>
      </c>
      <c r="M13" s="729">
        <v>0</v>
      </c>
      <c r="N13" s="729">
        <v>0</v>
      </c>
      <c r="O13" s="729">
        <v>0</v>
      </c>
      <c r="P13" s="729">
        <v>1</v>
      </c>
      <c r="Q13" s="729">
        <v>1</v>
      </c>
    </row>
    <row r="14" spans="1:17">
      <c r="A14" s="729" t="s">
        <v>3</v>
      </c>
      <c r="B14" s="729">
        <v>0</v>
      </c>
      <c r="C14" s="729">
        <v>25</v>
      </c>
      <c r="D14" s="729">
        <v>0</v>
      </c>
      <c r="E14" s="729">
        <v>47</v>
      </c>
      <c r="F14" s="729">
        <v>12</v>
      </c>
      <c r="G14" s="729">
        <v>37</v>
      </c>
      <c r="H14" s="729">
        <v>1</v>
      </c>
      <c r="I14" s="729">
        <v>14</v>
      </c>
      <c r="J14" s="729">
        <v>8</v>
      </c>
      <c r="K14" s="729">
        <v>14</v>
      </c>
      <c r="L14" s="729">
        <v>3</v>
      </c>
      <c r="M14" s="729">
        <v>9</v>
      </c>
      <c r="N14" s="729">
        <v>1</v>
      </c>
      <c r="O14" s="729">
        <v>0</v>
      </c>
      <c r="P14" s="729">
        <v>1</v>
      </c>
      <c r="Q14" s="729">
        <v>1</v>
      </c>
    </row>
    <row r="15" spans="1:17">
      <c r="A15" s="729"/>
      <c r="B15" s="729">
        <v>25</v>
      </c>
      <c r="C15" s="729"/>
      <c r="D15" s="729">
        <v>47</v>
      </c>
      <c r="E15" s="729"/>
      <c r="F15" s="729">
        <v>49</v>
      </c>
      <c r="G15" s="729"/>
      <c r="H15" s="729">
        <v>15</v>
      </c>
      <c r="I15" s="729"/>
      <c r="J15" s="729">
        <v>22</v>
      </c>
      <c r="K15" s="729"/>
      <c r="L15" s="729">
        <v>12</v>
      </c>
      <c r="M15" s="729"/>
      <c r="N15" s="729">
        <v>1</v>
      </c>
      <c r="O15" s="729"/>
      <c r="P15" s="729">
        <v>2</v>
      </c>
      <c r="Q15" s="729"/>
    </row>
    <row r="16" spans="1:17">
      <c r="A16" s="729" t="s">
        <v>74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</row>
    <row r="17" spans="1:17">
      <c r="A17" s="729" t="s">
        <v>65</v>
      </c>
      <c r="B17" s="729" t="s">
        <v>66</v>
      </c>
      <c r="C17" s="729"/>
      <c r="D17" s="729"/>
      <c r="E17" s="729"/>
      <c r="F17" s="729" t="s">
        <v>15</v>
      </c>
      <c r="G17" s="729"/>
      <c r="H17" s="729"/>
      <c r="I17" s="729"/>
      <c r="J17" s="729" t="s">
        <v>16</v>
      </c>
      <c r="K17" s="729"/>
      <c r="L17" s="729"/>
      <c r="M17" s="729"/>
      <c r="N17" s="729" t="s">
        <v>67</v>
      </c>
      <c r="O17" s="729"/>
      <c r="P17" s="729"/>
      <c r="Q17" s="729"/>
    </row>
    <row r="18" spans="1:17">
      <c r="A18" s="729"/>
      <c r="B18" s="729" t="s">
        <v>1</v>
      </c>
      <c r="C18" s="729"/>
      <c r="D18" s="729" t="s">
        <v>17</v>
      </c>
      <c r="E18" s="729"/>
      <c r="F18" s="729" t="s">
        <v>1</v>
      </c>
      <c r="G18" s="729"/>
      <c r="H18" s="729" t="s">
        <v>17</v>
      </c>
      <c r="I18" s="729"/>
      <c r="J18" s="729" t="s">
        <v>1</v>
      </c>
      <c r="K18" s="729"/>
      <c r="L18" s="729" t="s">
        <v>17</v>
      </c>
      <c r="M18" s="729"/>
      <c r="N18" s="729" t="s">
        <v>1</v>
      </c>
      <c r="O18" s="729"/>
      <c r="P18" s="729" t="s">
        <v>17</v>
      </c>
      <c r="Q18" s="729"/>
    </row>
    <row r="19" spans="1:17">
      <c r="A19" s="729"/>
      <c r="B19" s="729" t="s">
        <v>36</v>
      </c>
      <c r="C19" s="729" t="s">
        <v>37</v>
      </c>
      <c r="D19" s="729" t="s">
        <v>36</v>
      </c>
      <c r="E19" s="729" t="s">
        <v>37</v>
      </c>
      <c r="F19" s="729" t="s">
        <v>36</v>
      </c>
      <c r="G19" s="729" t="s">
        <v>37</v>
      </c>
      <c r="H19" s="729" t="s">
        <v>36</v>
      </c>
      <c r="I19" s="729" t="s">
        <v>37</v>
      </c>
      <c r="J19" s="729" t="s">
        <v>36</v>
      </c>
      <c r="K19" s="729" t="s">
        <v>37</v>
      </c>
      <c r="L19" s="729" t="s">
        <v>36</v>
      </c>
      <c r="M19" s="729" t="s">
        <v>37</v>
      </c>
      <c r="N19" s="729" t="s">
        <v>36</v>
      </c>
      <c r="O19" s="729" t="s">
        <v>37</v>
      </c>
      <c r="P19" s="729" t="s">
        <v>36</v>
      </c>
      <c r="Q19" s="729" t="s">
        <v>37</v>
      </c>
    </row>
    <row r="20" spans="1:17">
      <c r="A20" s="729" t="s">
        <v>68</v>
      </c>
      <c r="B20" s="729">
        <v>0</v>
      </c>
      <c r="C20" s="729">
        <v>0</v>
      </c>
      <c r="D20" s="729">
        <v>0</v>
      </c>
      <c r="E20" s="729">
        <v>0</v>
      </c>
      <c r="F20" s="729">
        <v>0</v>
      </c>
      <c r="G20" s="729">
        <v>0</v>
      </c>
      <c r="H20" s="729">
        <v>0</v>
      </c>
      <c r="I20" s="729">
        <v>1</v>
      </c>
      <c r="J20" s="729">
        <v>0</v>
      </c>
      <c r="K20" s="729">
        <v>1</v>
      </c>
      <c r="L20" s="729">
        <v>1</v>
      </c>
      <c r="M20" s="729">
        <v>0</v>
      </c>
      <c r="N20" s="729">
        <v>0</v>
      </c>
      <c r="O20" s="729">
        <v>0</v>
      </c>
      <c r="P20" s="729">
        <v>0</v>
      </c>
      <c r="Q20" s="729">
        <v>0</v>
      </c>
    </row>
    <row r="21" spans="1:17">
      <c r="A21" s="729" t="s">
        <v>69</v>
      </c>
      <c r="B21" s="729">
        <v>0</v>
      </c>
      <c r="C21" s="729">
        <v>0</v>
      </c>
      <c r="D21" s="729">
        <v>0</v>
      </c>
      <c r="E21" s="729">
        <v>0</v>
      </c>
      <c r="F21" s="729">
        <v>7</v>
      </c>
      <c r="G21" s="729">
        <v>76</v>
      </c>
      <c r="H21" s="729">
        <v>3</v>
      </c>
      <c r="I21" s="729">
        <v>30</v>
      </c>
      <c r="J21" s="729">
        <v>20</v>
      </c>
      <c r="K21" s="729">
        <v>59</v>
      </c>
      <c r="L21" s="729">
        <v>14</v>
      </c>
      <c r="M21" s="729">
        <v>18</v>
      </c>
      <c r="N21" s="729">
        <v>0</v>
      </c>
      <c r="O21" s="729">
        <v>0</v>
      </c>
      <c r="P21" s="729">
        <v>0</v>
      </c>
      <c r="Q21" s="729">
        <v>0</v>
      </c>
    </row>
    <row r="22" spans="1:17">
      <c r="A22" s="729" t="s">
        <v>70</v>
      </c>
      <c r="B22" s="729">
        <v>0</v>
      </c>
      <c r="C22" s="729">
        <v>0</v>
      </c>
      <c r="D22" s="729">
        <v>0</v>
      </c>
      <c r="E22" s="729">
        <v>0</v>
      </c>
      <c r="F22" s="729">
        <v>13</v>
      </c>
      <c r="G22" s="729">
        <v>111</v>
      </c>
      <c r="H22" s="729">
        <v>4</v>
      </c>
      <c r="I22" s="729">
        <v>50</v>
      </c>
      <c r="J22" s="729">
        <v>21</v>
      </c>
      <c r="K22" s="729">
        <v>91</v>
      </c>
      <c r="L22" s="729">
        <v>12</v>
      </c>
      <c r="M22" s="729">
        <v>47</v>
      </c>
      <c r="N22" s="729">
        <v>0</v>
      </c>
      <c r="O22" s="729">
        <v>0</v>
      </c>
      <c r="P22" s="729">
        <v>0</v>
      </c>
      <c r="Q22" s="729">
        <v>0</v>
      </c>
    </row>
    <row r="23" spans="1:17">
      <c r="A23" s="729" t="s">
        <v>71</v>
      </c>
      <c r="B23" s="729">
        <v>0</v>
      </c>
      <c r="C23" s="729">
        <v>0</v>
      </c>
      <c r="D23" s="729">
        <v>0</v>
      </c>
      <c r="E23" s="729">
        <v>0</v>
      </c>
      <c r="F23" s="729">
        <v>8</v>
      </c>
      <c r="G23" s="729">
        <v>56</v>
      </c>
      <c r="H23" s="729">
        <v>1</v>
      </c>
      <c r="I23" s="729">
        <v>20</v>
      </c>
      <c r="J23" s="729">
        <v>26</v>
      </c>
      <c r="K23" s="729">
        <v>69</v>
      </c>
      <c r="L23" s="729">
        <v>5</v>
      </c>
      <c r="M23" s="729">
        <v>19</v>
      </c>
      <c r="N23" s="729">
        <v>0</v>
      </c>
      <c r="O23" s="729">
        <v>0</v>
      </c>
      <c r="P23" s="729">
        <v>0</v>
      </c>
      <c r="Q23" s="729">
        <v>0</v>
      </c>
    </row>
    <row r="24" spans="1:17">
      <c r="A24" s="729" t="s">
        <v>72</v>
      </c>
      <c r="B24" s="729">
        <v>0</v>
      </c>
      <c r="C24" s="729">
        <v>0</v>
      </c>
      <c r="D24" s="729">
        <v>0</v>
      </c>
      <c r="E24" s="729">
        <v>0</v>
      </c>
      <c r="F24" s="729">
        <v>5</v>
      </c>
      <c r="G24" s="729">
        <v>30</v>
      </c>
      <c r="H24" s="729">
        <v>2</v>
      </c>
      <c r="I24" s="729">
        <v>18</v>
      </c>
      <c r="J24" s="729">
        <v>15</v>
      </c>
      <c r="K24" s="729">
        <v>20</v>
      </c>
      <c r="L24" s="729">
        <v>7</v>
      </c>
      <c r="M24" s="729">
        <v>10</v>
      </c>
      <c r="N24" s="729">
        <v>0</v>
      </c>
      <c r="O24" s="729">
        <v>0</v>
      </c>
      <c r="P24" s="729">
        <v>0</v>
      </c>
      <c r="Q24" s="729">
        <v>0</v>
      </c>
    </row>
    <row r="25" spans="1:17">
      <c r="A25" s="729" t="s">
        <v>73</v>
      </c>
      <c r="B25" s="729">
        <v>0</v>
      </c>
      <c r="C25" s="729">
        <v>0</v>
      </c>
      <c r="D25" s="729">
        <v>0</v>
      </c>
      <c r="E25" s="729">
        <v>0</v>
      </c>
      <c r="F25" s="729">
        <v>0</v>
      </c>
      <c r="G25" s="729">
        <v>1</v>
      </c>
      <c r="H25" s="729">
        <v>0</v>
      </c>
      <c r="I25" s="729">
        <v>2</v>
      </c>
      <c r="J25" s="729">
        <v>0</v>
      </c>
      <c r="K25" s="729">
        <v>0</v>
      </c>
      <c r="L25" s="729">
        <v>2</v>
      </c>
      <c r="M25" s="729">
        <v>5</v>
      </c>
      <c r="N25" s="729">
        <v>0</v>
      </c>
      <c r="O25" s="729">
        <v>0</v>
      </c>
      <c r="P25" s="729">
        <v>0</v>
      </c>
      <c r="Q25" s="729">
        <v>0</v>
      </c>
    </row>
    <row r="26" spans="1:17">
      <c r="A26" s="729" t="s">
        <v>34</v>
      </c>
      <c r="B26" s="729">
        <v>0</v>
      </c>
      <c r="C26" s="729">
        <v>32</v>
      </c>
      <c r="D26" s="729">
        <v>0</v>
      </c>
      <c r="E26" s="729">
        <v>99</v>
      </c>
      <c r="F26" s="729">
        <v>2</v>
      </c>
      <c r="G26" s="729">
        <v>62</v>
      </c>
      <c r="H26" s="729">
        <v>4</v>
      </c>
      <c r="I26" s="729">
        <v>26</v>
      </c>
      <c r="J26" s="729">
        <v>6</v>
      </c>
      <c r="K26" s="729">
        <v>12</v>
      </c>
      <c r="L26" s="729">
        <v>5</v>
      </c>
      <c r="M26" s="729">
        <v>2</v>
      </c>
      <c r="N26" s="729">
        <v>296</v>
      </c>
      <c r="O26" s="729">
        <v>538</v>
      </c>
      <c r="P26" s="729">
        <v>0</v>
      </c>
      <c r="Q26" s="729">
        <v>0</v>
      </c>
    </row>
    <row r="27" spans="1:17">
      <c r="A27" s="729" t="s">
        <v>3</v>
      </c>
      <c r="B27" s="729">
        <v>0</v>
      </c>
      <c r="C27" s="729">
        <v>32</v>
      </c>
      <c r="D27" s="729">
        <v>0</v>
      </c>
      <c r="E27" s="729">
        <v>99</v>
      </c>
      <c r="F27" s="729">
        <v>35</v>
      </c>
      <c r="G27" s="729">
        <v>336</v>
      </c>
      <c r="H27" s="729">
        <v>14</v>
      </c>
      <c r="I27" s="729">
        <v>147</v>
      </c>
      <c r="J27" s="729">
        <v>88</v>
      </c>
      <c r="K27" s="729">
        <v>252</v>
      </c>
      <c r="L27" s="729">
        <v>46</v>
      </c>
      <c r="M27" s="729">
        <v>101</v>
      </c>
      <c r="N27" s="729">
        <v>296</v>
      </c>
      <c r="O27" s="729">
        <v>538</v>
      </c>
      <c r="P27" s="729">
        <v>0</v>
      </c>
      <c r="Q27" s="729">
        <v>0</v>
      </c>
    </row>
    <row r="28" spans="1:17">
      <c r="A28" s="729"/>
      <c r="B28" s="729">
        <v>32</v>
      </c>
      <c r="C28" s="729"/>
      <c r="D28" s="729">
        <v>99</v>
      </c>
      <c r="E28" s="729"/>
      <c r="F28" s="729">
        <v>371</v>
      </c>
      <c r="G28" s="729"/>
      <c r="H28" s="729">
        <v>161</v>
      </c>
      <c r="I28" s="729"/>
      <c r="J28" s="729">
        <v>340</v>
      </c>
      <c r="K28" s="729"/>
      <c r="L28" s="729">
        <v>147</v>
      </c>
      <c r="M28" s="729"/>
      <c r="N28" s="729">
        <v>834</v>
      </c>
      <c r="O28" s="729"/>
      <c r="P28" s="729">
        <v>0</v>
      </c>
      <c r="Q28" s="729"/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abSelected="1" workbookViewId="0">
      <selection activeCell="L23" sqref="L23"/>
    </sheetView>
  </sheetViews>
  <sheetFormatPr defaultRowHeight="14.6"/>
  <cols>
    <col min="1" max="1" width="10.4609375" bestFit="1" customWidth="1"/>
    <col min="2" max="2" width="22.69140625" bestFit="1" customWidth="1"/>
    <col min="3" max="3" width="13.765625" bestFit="1" customWidth="1"/>
    <col min="4" max="4" width="16.84375" bestFit="1" customWidth="1"/>
    <col min="5" max="5" width="13.765625" bestFit="1" customWidth="1"/>
    <col min="6" max="6" width="12.15234375" bestFit="1" customWidth="1"/>
    <col min="7" max="7" width="13.765625" bestFit="1" customWidth="1"/>
    <col min="8" max="8" width="15.61328125" bestFit="1" customWidth="1"/>
    <col min="9" max="9" width="16.84375" bestFit="1" customWidth="1"/>
    <col min="10" max="10" width="13.765625" bestFit="1" customWidth="1"/>
    <col min="11" max="11" width="12.15234375" bestFit="1" customWidth="1"/>
    <col min="12" max="12" width="13.765625" bestFit="1" customWidth="1"/>
    <col min="13" max="13" width="15.61328125" bestFit="1" customWidth="1"/>
    <col min="14" max="14" width="16.84375" bestFit="1" customWidth="1"/>
  </cols>
  <sheetData>
    <row r="1" spans="1:14">
      <c r="A1" s="727" t="s">
        <v>460</v>
      </c>
      <c r="B1" s="727" t="s">
        <v>461</v>
      </c>
      <c r="C1" s="727" t="s">
        <v>462</v>
      </c>
      <c r="D1" s="727" t="s">
        <v>463</v>
      </c>
      <c r="E1" s="727" t="s">
        <v>464</v>
      </c>
      <c r="F1" s="727" t="s">
        <v>465</v>
      </c>
      <c r="G1" s="727" t="s">
        <v>466</v>
      </c>
      <c r="H1" s="727" t="s">
        <v>467</v>
      </c>
      <c r="I1" s="727" t="s">
        <v>468</v>
      </c>
      <c r="J1" s="727" t="s">
        <v>469</v>
      </c>
      <c r="K1" s="727" t="s">
        <v>470</v>
      </c>
      <c r="L1" s="727" t="s">
        <v>471</v>
      </c>
      <c r="M1" s="727" t="s">
        <v>472</v>
      </c>
      <c r="N1" s="727" t="s">
        <v>473</v>
      </c>
    </row>
    <row r="2" spans="1:14">
      <c r="A2" s="727" t="s">
        <v>0</v>
      </c>
      <c r="B2" s="727" t="s">
        <v>28</v>
      </c>
      <c r="C2" s="727" t="s">
        <v>28</v>
      </c>
      <c r="D2" s="727" t="s">
        <v>28</v>
      </c>
      <c r="E2" s="727" t="s">
        <v>15</v>
      </c>
      <c r="F2" s="727" t="s">
        <v>15</v>
      </c>
      <c r="G2" s="727" t="s">
        <v>15</v>
      </c>
      <c r="H2" s="727" t="s">
        <v>15</v>
      </c>
      <c r="I2" s="727" t="s">
        <v>15</v>
      </c>
      <c r="J2" s="727" t="s">
        <v>16</v>
      </c>
      <c r="K2" s="727" t="s">
        <v>16</v>
      </c>
      <c r="L2" s="727" t="s">
        <v>16</v>
      </c>
      <c r="M2" s="727" t="s">
        <v>16</v>
      </c>
      <c r="N2" s="727" t="s">
        <v>16</v>
      </c>
    </row>
    <row r="3" spans="1:14">
      <c r="A3" s="727" t="s">
        <v>0</v>
      </c>
      <c r="B3" s="727" t="s">
        <v>316</v>
      </c>
      <c r="C3" s="727" t="s">
        <v>317</v>
      </c>
      <c r="D3" s="727" t="s">
        <v>310</v>
      </c>
      <c r="E3" s="727" t="s">
        <v>318</v>
      </c>
      <c r="F3" s="727" t="s">
        <v>319</v>
      </c>
      <c r="G3" s="727" t="s">
        <v>317</v>
      </c>
      <c r="H3" s="727" t="s">
        <v>313</v>
      </c>
      <c r="I3" s="727" t="s">
        <v>310</v>
      </c>
      <c r="J3" s="727" t="s">
        <v>318</v>
      </c>
      <c r="K3" s="727" t="s">
        <v>319</v>
      </c>
      <c r="L3" s="727" t="s">
        <v>317</v>
      </c>
      <c r="M3" s="727" t="s">
        <v>313</v>
      </c>
      <c r="N3" s="727" t="s">
        <v>310</v>
      </c>
    </row>
    <row r="4" spans="1:14">
      <c r="A4" s="727" t="s">
        <v>5</v>
      </c>
      <c r="B4" s="727" t="s">
        <v>264</v>
      </c>
      <c r="C4" s="727" t="s">
        <v>264</v>
      </c>
      <c r="D4" s="727" t="s">
        <v>264</v>
      </c>
      <c r="E4" s="727" t="s">
        <v>264</v>
      </c>
      <c r="F4" s="727" t="s">
        <v>264</v>
      </c>
      <c r="G4" s="727" t="s">
        <v>264</v>
      </c>
      <c r="H4" s="727" t="s">
        <v>264</v>
      </c>
      <c r="I4" s="727" t="s">
        <v>264</v>
      </c>
      <c r="J4" s="727" t="s">
        <v>264</v>
      </c>
      <c r="K4" s="727" t="s">
        <v>264</v>
      </c>
      <c r="L4" s="727" t="s">
        <v>264</v>
      </c>
      <c r="M4" s="727" t="s">
        <v>264</v>
      </c>
      <c r="N4" s="727" t="s">
        <v>264</v>
      </c>
    </row>
    <row r="5" spans="1:14">
      <c r="A5" s="727" t="s">
        <v>6</v>
      </c>
      <c r="B5" s="727" t="s">
        <v>264</v>
      </c>
      <c r="C5" s="727" t="s">
        <v>264</v>
      </c>
      <c r="D5" s="727" t="s">
        <v>264</v>
      </c>
      <c r="E5" s="727" t="s">
        <v>264</v>
      </c>
      <c r="F5" s="727" t="s">
        <v>264</v>
      </c>
      <c r="G5" s="727" t="s">
        <v>264</v>
      </c>
      <c r="H5" s="727" t="s">
        <v>264</v>
      </c>
      <c r="I5" s="727" t="s">
        <v>264</v>
      </c>
      <c r="J5" s="727" t="s">
        <v>264</v>
      </c>
      <c r="K5" s="727" t="s">
        <v>264</v>
      </c>
      <c r="L5" s="727" t="s">
        <v>264</v>
      </c>
      <c r="M5" s="727" t="s">
        <v>264</v>
      </c>
      <c r="N5" s="727" t="s">
        <v>264</v>
      </c>
    </row>
    <row r="6" spans="1:14">
      <c r="A6" s="727" t="s">
        <v>7</v>
      </c>
      <c r="B6" s="727">
        <v>1393</v>
      </c>
      <c r="C6" s="727">
        <v>131</v>
      </c>
      <c r="D6" s="727">
        <v>10.633587786259541</v>
      </c>
      <c r="E6" s="727">
        <v>6142</v>
      </c>
      <c r="F6" s="727">
        <v>438</v>
      </c>
      <c r="G6" s="727">
        <v>535</v>
      </c>
      <c r="H6" s="727">
        <v>14.02283105022831</v>
      </c>
      <c r="I6" s="727">
        <v>11.480373831775701</v>
      </c>
      <c r="J6" s="727">
        <v>4709</v>
      </c>
      <c r="K6" s="727">
        <v>230</v>
      </c>
      <c r="L6" s="727">
        <v>487</v>
      </c>
      <c r="M6" s="727">
        <v>20.473913043478262</v>
      </c>
      <c r="N6" s="727">
        <v>9.669404517453799</v>
      </c>
    </row>
    <row r="7" spans="1:14">
      <c r="A7" s="727" t="s">
        <v>24</v>
      </c>
      <c r="B7" s="727">
        <v>2935</v>
      </c>
      <c r="C7" s="727">
        <v>236</v>
      </c>
      <c r="D7" s="727">
        <v>12.436440677966102</v>
      </c>
      <c r="E7" s="727">
        <v>11817</v>
      </c>
      <c r="F7" s="727">
        <v>642</v>
      </c>
      <c r="G7" s="727">
        <v>749</v>
      </c>
      <c r="H7" s="727">
        <v>18.406542056074766</v>
      </c>
      <c r="I7" s="727">
        <v>15.777036048064085</v>
      </c>
      <c r="J7" s="727">
        <v>8678</v>
      </c>
      <c r="K7" s="727">
        <v>830</v>
      </c>
      <c r="L7" s="727">
        <v>739</v>
      </c>
      <c r="M7" s="727">
        <v>10.455421686746988</v>
      </c>
      <c r="N7" s="727">
        <v>11.742895805142084</v>
      </c>
    </row>
    <row r="8" spans="1:14">
      <c r="A8" s="727" t="s">
        <v>9</v>
      </c>
      <c r="B8" s="727" t="s">
        <v>264</v>
      </c>
      <c r="C8" s="727" t="s">
        <v>264</v>
      </c>
      <c r="D8" s="727" t="s">
        <v>264</v>
      </c>
      <c r="E8" s="727">
        <v>252</v>
      </c>
      <c r="F8" s="727">
        <v>15</v>
      </c>
      <c r="G8" s="727">
        <v>43</v>
      </c>
      <c r="H8" s="727">
        <v>16.8</v>
      </c>
      <c r="I8" s="727">
        <v>5.8604651162790695</v>
      </c>
      <c r="J8" s="727">
        <v>314</v>
      </c>
      <c r="K8" s="727">
        <v>20</v>
      </c>
      <c r="L8" s="727">
        <v>39</v>
      </c>
      <c r="M8" s="727">
        <v>15.7</v>
      </c>
      <c r="N8" s="727">
        <v>8.0512820512820511</v>
      </c>
    </row>
    <row r="9" spans="1:14">
      <c r="A9" s="727" t="s">
        <v>10</v>
      </c>
      <c r="B9" s="727" t="s">
        <v>264</v>
      </c>
      <c r="C9" s="727" t="s">
        <v>264</v>
      </c>
      <c r="D9" s="727" t="s">
        <v>264</v>
      </c>
      <c r="E9" s="727">
        <v>5489</v>
      </c>
      <c r="F9" s="727">
        <v>366</v>
      </c>
      <c r="G9" s="727">
        <v>401</v>
      </c>
      <c r="H9" s="727">
        <v>14.997267759562842</v>
      </c>
      <c r="I9" s="727">
        <v>13.688279301745636</v>
      </c>
      <c r="J9" s="727">
        <v>3913</v>
      </c>
      <c r="K9" s="727">
        <v>199</v>
      </c>
      <c r="L9" s="727">
        <v>524</v>
      </c>
      <c r="M9" s="727">
        <v>19.663316582914572</v>
      </c>
      <c r="N9" s="727">
        <v>7.4675572519083966</v>
      </c>
    </row>
    <row r="10" spans="1:14">
      <c r="A10" s="727" t="s">
        <v>11</v>
      </c>
      <c r="B10" s="727" t="s">
        <v>264</v>
      </c>
      <c r="C10" s="727" t="s">
        <v>264</v>
      </c>
      <c r="D10" s="727" t="s">
        <v>264</v>
      </c>
      <c r="E10" s="727">
        <v>15444</v>
      </c>
      <c r="F10" s="727">
        <v>837</v>
      </c>
      <c r="G10" s="727">
        <v>1089</v>
      </c>
      <c r="H10" s="727">
        <v>18.451612903225808</v>
      </c>
      <c r="I10" s="727">
        <v>14.181818181818182</v>
      </c>
      <c r="J10" s="727">
        <v>10763</v>
      </c>
      <c r="K10" s="727">
        <v>436</v>
      </c>
      <c r="L10" s="727">
        <v>1038</v>
      </c>
      <c r="M10" s="727">
        <v>24.685779816513762</v>
      </c>
      <c r="N10" s="727">
        <v>10.36897880539499</v>
      </c>
    </row>
    <row r="11" spans="1:14">
      <c r="A11" s="727" t="s">
        <v>12</v>
      </c>
      <c r="B11" s="727">
        <v>3142</v>
      </c>
      <c r="C11" s="727">
        <v>368</v>
      </c>
      <c r="D11" s="727">
        <v>8.5380434782608692</v>
      </c>
      <c r="E11" s="727">
        <v>12865</v>
      </c>
      <c r="F11" s="727">
        <v>661</v>
      </c>
      <c r="G11" s="727">
        <v>952</v>
      </c>
      <c r="H11" s="727">
        <v>19.462934947049924</v>
      </c>
      <c r="I11" s="727">
        <v>13.513655462184873</v>
      </c>
      <c r="J11" s="727">
        <v>9603</v>
      </c>
      <c r="K11" s="727">
        <v>377</v>
      </c>
      <c r="L11" s="727">
        <v>799</v>
      </c>
      <c r="M11" s="727">
        <v>25.472148541114059</v>
      </c>
      <c r="N11" s="727">
        <v>12.018773466833542</v>
      </c>
    </row>
    <row r="12" spans="1:14">
      <c r="A12" s="727" t="s">
        <v>25</v>
      </c>
      <c r="B12" s="727">
        <v>815</v>
      </c>
      <c r="C12" s="727">
        <v>148</v>
      </c>
      <c r="D12" s="727">
        <v>5.506756756756757</v>
      </c>
      <c r="E12" s="727">
        <v>2763</v>
      </c>
      <c r="F12" s="727">
        <v>206</v>
      </c>
      <c r="G12" s="727">
        <v>236</v>
      </c>
      <c r="H12" s="727">
        <v>13.412621359223301</v>
      </c>
      <c r="I12" s="727">
        <v>11.707627118644067</v>
      </c>
      <c r="J12" s="727">
        <v>2238</v>
      </c>
      <c r="K12" s="727">
        <v>124</v>
      </c>
      <c r="L12" s="727">
        <v>256</v>
      </c>
      <c r="M12" s="727">
        <v>18.048387096774192</v>
      </c>
      <c r="N12" s="727">
        <v>8.7421875</v>
      </c>
    </row>
    <row r="13" spans="1:14">
      <c r="A13" s="727" t="s">
        <v>13</v>
      </c>
      <c r="B13" s="727">
        <v>8285</v>
      </c>
      <c r="C13" s="727">
        <v>883</v>
      </c>
      <c r="D13" s="727">
        <v>9.3827859569648933</v>
      </c>
      <c r="E13" s="727">
        <v>54772</v>
      </c>
      <c r="F13" s="727">
        <v>3165</v>
      </c>
      <c r="G13" s="727">
        <v>4005</v>
      </c>
      <c r="H13" s="727">
        <v>17.305529225908373</v>
      </c>
      <c r="I13" s="727">
        <v>13.675905118601747</v>
      </c>
      <c r="J13" s="727">
        <v>40218</v>
      </c>
      <c r="K13" s="727">
        <v>2216</v>
      </c>
      <c r="L13" s="727">
        <v>3882</v>
      </c>
      <c r="M13" s="727">
        <v>18.148916967509024</v>
      </c>
      <c r="N13" s="727">
        <v>10.360123647604327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576E77-2D18-4E3D-A8A1-AC68E1C857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145</vt:i4>
      </vt:variant>
    </vt:vector>
  </HeadingPairs>
  <TitlesOfParts>
    <vt:vector size="249" baseType="lpstr">
      <vt:lpstr>ECD</vt:lpstr>
      <vt:lpstr>Prim&amp;Sec</vt:lpstr>
      <vt:lpstr>Post Sec</vt:lpstr>
      <vt:lpstr>Master sheet</vt:lpstr>
      <vt:lpstr>Table 2.1</vt:lpstr>
      <vt:lpstr>Table 2.2</vt:lpstr>
      <vt:lpstr>Table 2.3</vt:lpstr>
      <vt:lpstr>Table 2.4</vt:lpstr>
      <vt:lpstr>Table 2.5</vt:lpstr>
      <vt:lpstr>Table 2.6</vt:lpstr>
      <vt:lpstr>Table 2.7</vt:lpstr>
      <vt:lpstr>Table 2.8</vt:lpstr>
      <vt:lpstr>Table 2.9</vt:lpstr>
      <vt:lpstr>Table 2.10</vt:lpstr>
      <vt:lpstr>Table 2.11</vt:lpstr>
      <vt:lpstr>Table 2.12</vt:lpstr>
      <vt:lpstr>Table 2.13</vt:lpstr>
      <vt:lpstr>Table 2.14</vt:lpstr>
      <vt:lpstr>Table 2.15</vt:lpstr>
      <vt:lpstr>Table 2.16</vt:lpstr>
      <vt:lpstr>Table 2.17</vt:lpstr>
      <vt:lpstr>Table 2.18</vt:lpstr>
      <vt:lpstr>Table 2.19</vt:lpstr>
      <vt:lpstr>Table 2.20</vt:lpstr>
      <vt:lpstr>Sheet1</vt:lpstr>
      <vt:lpstr>Table 3.1</vt:lpstr>
      <vt:lpstr>Table 3.2</vt:lpstr>
      <vt:lpstr>Table 3.3</vt:lpstr>
      <vt:lpstr>Table 3.4</vt:lpstr>
      <vt:lpstr>Table 3.5</vt:lpstr>
      <vt:lpstr>Table 3.6</vt:lpstr>
      <vt:lpstr>Table 3.7</vt:lpstr>
      <vt:lpstr>Table 3.8</vt:lpstr>
      <vt:lpstr>Table 3.9</vt:lpstr>
      <vt:lpstr>Table 3.10</vt:lpstr>
      <vt:lpstr>Table 3.11</vt:lpstr>
      <vt:lpstr>Table 3.12</vt:lpstr>
      <vt:lpstr>Table 3.13</vt:lpstr>
      <vt:lpstr>Table 3.14</vt:lpstr>
      <vt:lpstr>Table 3.15</vt:lpstr>
      <vt:lpstr>Table 3.16</vt:lpstr>
      <vt:lpstr>Table 3.17</vt:lpstr>
      <vt:lpstr>Table 3.18</vt:lpstr>
      <vt:lpstr>Table 3.19</vt:lpstr>
      <vt:lpstr>Table 3.20</vt:lpstr>
      <vt:lpstr>Table 3.21</vt:lpstr>
      <vt:lpstr>Table 3.22</vt:lpstr>
      <vt:lpstr>Table 3.23</vt:lpstr>
      <vt:lpstr>Table 3.24</vt:lpstr>
      <vt:lpstr>Table 3.25</vt:lpstr>
      <vt:lpstr>Table 3.26</vt:lpstr>
      <vt:lpstr>Table 3.27</vt:lpstr>
      <vt:lpstr>Table 3.28</vt:lpstr>
      <vt:lpstr>Table 3.29</vt:lpstr>
      <vt:lpstr>Table 3.30</vt:lpstr>
      <vt:lpstr>Table 3.31</vt:lpstr>
      <vt:lpstr>Table 3.32</vt:lpstr>
      <vt:lpstr>Table 3.33</vt:lpstr>
      <vt:lpstr>Table 3.34</vt:lpstr>
      <vt:lpstr>Table 3.35</vt:lpstr>
      <vt:lpstr>Table 3.36</vt:lpstr>
      <vt:lpstr>Table 3.37</vt:lpstr>
      <vt:lpstr>Table 3.38</vt:lpstr>
      <vt:lpstr>Table 3.39</vt:lpstr>
      <vt:lpstr>Table 3.40</vt:lpstr>
      <vt:lpstr>Table 3.41</vt:lpstr>
      <vt:lpstr>Table 3.42</vt:lpstr>
      <vt:lpstr>Table 3.43</vt:lpstr>
      <vt:lpstr>Table 3.44</vt:lpstr>
      <vt:lpstr>Table 3.45</vt:lpstr>
      <vt:lpstr>Master Sheet (2)</vt:lpstr>
      <vt:lpstr>Table 4.1</vt:lpstr>
      <vt:lpstr>Table 4.2</vt:lpstr>
      <vt:lpstr>Table 4.3</vt:lpstr>
      <vt:lpstr>Table 4.4</vt:lpstr>
      <vt:lpstr>Table 4.5</vt:lpstr>
      <vt:lpstr>Table 4.6</vt:lpstr>
      <vt:lpstr>Table 4.7</vt:lpstr>
      <vt:lpstr>Table 4.8</vt:lpstr>
      <vt:lpstr>Table 4.9</vt:lpstr>
      <vt:lpstr>Table 4.10</vt:lpstr>
      <vt:lpstr>Table 4.11</vt:lpstr>
      <vt:lpstr>Table 4.12</vt:lpstr>
      <vt:lpstr>Table 4.13</vt:lpstr>
      <vt:lpstr>Table 4.14</vt:lpstr>
      <vt:lpstr>Table 4.15</vt:lpstr>
      <vt:lpstr>Table 4.16</vt:lpstr>
      <vt:lpstr>Table 4.17</vt:lpstr>
      <vt:lpstr>Table 4.18</vt:lpstr>
      <vt:lpstr>Table 4.19</vt:lpstr>
      <vt:lpstr>Table 5.1 </vt:lpstr>
      <vt:lpstr>Table 5.2 </vt:lpstr>
      <vt:lpstr>Table 5.3</vt:lpstr>
      <vt:lpstr>Table 5.4 </vt:lpstr>
      <vt:lpstr>Table 5.5 </vt:lpstr>
      <vt:lpstr>Table 5.6</vt:lpstr>
      <vt:lpstr>Table 5.7</vt:lpstr>
      <vt:lpstr>Table 5.8 </vt:lpstr>
      <vt:lpstr>Table 5.9 </vt:lpstr>
      <vt:lpstr>Table 5.10</vt:lpstr>
      <vt:lpstr>Table 5.11</vt:lpstr>
      <vt:lpstr>Sheet2</vt:lpstr>
      <vt:lpstr>Sheet3</vt:lpstr>
      <vt:lpstr>Institutions Pie</vt:lpstr>
      <vt:lpstr>'Table 3.3'!_ftn1</vt:lpstr>
      <vt:lpstr>'Table 5.1 '!_ftnref1</vt:lpstr>
      <vt:lpstr>'Table 5.1 '!_ftnref2</vt:lpstr>
      <vt:lpstr>'Table 3.7'!_Toc457379757</vt:lpstr>
      <vt:lpstr>'Table 3.9'!_Toc457379763</vt:lpstr>
      <vt:lpstr>'Table 3.43'!_Toc457379809</vt:lpstr>
      <vt:lpstr>'Table 3.45'!_Toc457379811</vt:lpstr>
      <vt:lpstr>'Table 2.1'!_Toc487610518</vt:lpstr>
      <vt:lpstr>'Table 2.1'!_Toc487610519</vt:lpstr>
      <vt:lpstr>'Table 2.6'!_Toc487610536</vt:lpstr>
      <vt:lpstr>'Table 2.6'!_Toc487610537</vt:lpstr>
      <vt:lpstr>'Table 2.6'!_Toc487610538</vt:lpstr>
      <vt:lpstr>'Table 2.6'!_Toc487610539</vt:lpstr>
      <vt:lpstr>'Table 2.6'!_Toc487610540</vt:lpstr>
      <vt:lpstr>'Table 2.6'!_Toc487610541</vt:lpstr>
      <vt:lpstr>'Table 2.8'!_Toc487610542</vt:lpstr>
      <vt:lpstr>'Table 2.8'!_Toc487610543</vt:lpstr>
      <vt:lpstr>'Table 2.8'!_Toc487610544</vt:lpstr>
      <vt:lpstr>'Table 2.9'!_Toc487610545</vt:lpstr>
      <vt:lpstr>'Table 2.9'!_Toc487610546</vt:lpstr>
      <vt:lpstr>'Table 2.9'!_Toc487610547</vt:lpstr>
      <vt:lpstr>'Table 2.14'!_Toc487610552</vt:lpstr>
      <vt:lpstr>'Table 2.14'!_Toc487610553</vt:lpstr>
      <vt:lpstr>'Table 2.14'!_Toc487610554</vt:lpstr>
      <vt:lpstr>'Table 2.11'!_Toc487610555</vt:lpstr>
      <vt:lpstr>'Table 2.12'!_Toc487610555</vt:lpstr>
      <vt:lpstr>'Table 2.11'!_Toc487610556</vt:lpstr>
      <vt:lpstr>'Table 2.12'!_Toc487610556</vt:lpstr>
      <vt:lpstr>'Table 2.11'!_Toc487610557</vt:lpstr>
      <vt:lpstr>'Table 2.12'!_Toc487610557</vt:lpstr>
      <vt:lpstr>'Table 2.16'!_Toc487610560</vt:lpstr>
      <vt:lpstr>'Table 2.16'!_Toc487610561</vt:lpstr>
      <vt:lpstr>'Table 2.16'!_Toc487610562</vt:lpstr>
      <vt:lpstr>'Table 2.17'!_Toc487610563</vt:lpstr>
      <vt:lpstr>'Table 2.18'!_Toc487610563</vt:lpstr>
      <vt:lpstr>'Table 2.17'!_Toc487610564</vt:lpstr>
      <vt:lpstr>'Table 2.18'!_Toc487610564</vt:lpstr>
      <vt:lpstr>'Table 2.17'!_Toc487610565</vt:lpstr>
      <vt:lpstr>'Table 2.18'!_Toc487610565</vt:lpstr>
      <vt:lpstr>'Table 2.20'!_Toc487610572</vt:lpstr>
      <vt:lpstr>'Table 2.20'!_Toc487610573</vt:lpstr>
      <vt:lpstr>'Table 2.20'!_Toc487610574</vt:lpstr>
      <vt:lpstr>'Table 3.7'!_Toc487610583</vt:lpstr>
      <vt:lpstr>'Table 3.8'!_Toc487610587</vt:lpstr>
      <vt:lpstr>'Table 3.8'!_Toc487610588</vt:lpstr>
      <vt:lpstr>'Table 3.8'!_Toc487610589</vt:lpstr>
      <vt:lpstr>'Table 3.9'!_Toc487610591</vt:lpstr>
      <vt:lpstr>'Table 3.9'!_Toc487610592</vt:lpstr>
      <vt:lpstr>'Table 3.9'!_Toc487610593</vt:lpstr>
      <vt:lpstr>'Table 3.10'!_Toc487610595</vt:lpstr>
      <vt:lpstr>'Table 3.10'!_Toc487610596</vt:lpstr>
      <vt:lpstr>'Table 3.10'!_Toc487610597</vt:lpstr>
      <vt:lpstr>'Table 3.11'!_Toc487610598</vt:lpstr>
      <vt:lpstr>'Table 3.11'!_Toc487610599</vt:lpstr>
      <vt:lpstr>'Table 3.11'!_Toc487610600</vt:lpstr>
      <vt:lpstr>'Table 3.11'!_Toc487610601</vt:lpstr>
      <vt:lpstr>'Table 3.12'!_Toc487610602</vt:lpstr>
      <vt:lpstr>'Table 3.12'!_Toc487610603</vt:lpstr>
      <vt:lpstr>'Table 3.12'!_Toc487610604</vt:lpstr>
      <vt:lpstr>'Table 3.12'!_Toc487610605</vt:lpstr>
      <vt:lpstr>'Table 3.13'!_Toc487610607</vt:lpstr>
      <vt:lpstr>'Table 3.14'!_Toc487610607</vt:lpstr>
      <vt:lpstr>'Table 3.13'!_Toc487610608</vt:lpstr>
      <vt:lpstr>'Table 3.14'!_Toc487610608</vt:lpstr>
      <vt:lpstr>'Table 3.13'!_Toc487610609</vt:lpstr>
      <vt:lpstr>'Table 3.14'!_Toc487610609</vt:lpstr>
      <vt:lpstr>'Table 3.15'!_Toc487610614</vt:lpstr>
      <vt:lpstr>'Table 3.15'!_Toc487610615</vt:lpstr>
      <vt:lpstr>'Table 3.15'!_Toc487610617</vt:lpstr>
      <vt:lpstr>'Table 3.25'!_Toc487610630</vt:lpstr>
      <vt:lpstr>'Table 3.25'!_Toc487610631</vt:lpstr>
      <vt:lpstr>'Table 3.25'!_Toc487610632</vt:lpstr>
      <vt:lpstr>'Table 3.26'!_Toc487610633</vt:lpstr>
      <vt:lpstr>'Table 3.26'!_Toc487610634</vt:lpstr>
      <vt:lpstr>'Table 3.26'!_Toc487610635</vt:lpstr>
      <vt:lpstr>'Table 3.26'!_Toc487610636</vt:lpstr>
      <vt:lpstr>'Table 3.27'!_Toc487610637</vt:lpstr>
      <vt:lpstr>'Table 3.27'!_Toc487610638</vt:lpstr>
      <vt:lpstr>'Table 3.27'!_Toc487610639</vt:lpstr>
      <vt:lpstr>'Table 3.27'!_Toc487610640</vt:lpstr>
      <vt:lpstr>'Table 3.29'!_Toc487610644</vt:lpstr>
      <vt:lpstr>'Table 3.29'!_Toc487610645</vt:lpstr>
      <vt:lpstr>'Table 3.29'!_Toc487610646</vt:lpstr>
      <vt:lpstr>'Table 3.30'!_Toc487610648</vt:lpstr>
      <vt:lpstr>'Table 3.30'!_Toc487610649</vt:lpstr>
      <vt:lpstr>'Table 3.30'!_Toc487610650</vt:lpstr>
      <vt:lpstr>'Table 3.31'!_Toc487610652</vt:lpstr>
      <vt:lpstr>'Table 3.31'!_Toc487610653</vt:lpstr>
      <vt:lpstr>'Table 3.31'!_Toc487610654</vt:lpstr>
      <vt:lpstr>'Table 3.32'!_Toc487610656</vt:lpstr>
      <vt:lpstr>'Table 3.32'!_Toc487610657</vt:lpstr>
      <vt:lpstr>'Table 3.33'!_Toc487610658</vt:lpstr>
      <vt:lpstr>'Table 3.33'!_Toc487610659</vt:lpstr>
      <vt:lpstr>'Table 3.33'!_Toc487610660</vt:lpstr>
      <vt:lpstr>'Table 3.33'!_Toc487610661</vt:lpstr>
      <vt:lpstr>'Table 3.35'!_Toc487610673</vt:lpstr>
      <vt:lpstr>'Table 3.44'!_Toc487610696</vt:lpstr>
      <vt:lpstr>'Table 5.1 '!_Toc487610721</vt:lpstr>
      <vt:lpstr>'Table 5.2 '!_Toc487610722</vt:lpstr>
      <vt:lpstr>'Table 5.3'!_Toc487610723</vt:lpstr>
      <vt:lpstr>'Table 5.5 '!_Toc487610726</vt:lpstr>
      <vt:lpstr>'Table 5.6'!_Toc487610727</vt:lpstr>
      <vt:lpstr>'Table 5.7'!_Toc487610728</vt:lpstr>
      <vt:lpstr>'Table 5.7'!_Toc487610729</vt:lpstr>
      <vt:lpstr>'Table 5.7'!_Toc487610730</vt:lpstr>
      <vt:lpstr>'Table 5.8 '!_Toc487610732</vt:lpstr>
      <vt:lpstr>'Table 5.8 '!_Toc487610733</vt:lpstr>
      <vt:lpstr>'Table 5.10'!_Toc487610737</vt:lpstr>
      <vt:lpstr>'Table 5.10'!_Toc487610738</vt:lpstr>
      <vt:lpstr>'Table 5.10'!_Toc487610739</vt:lpstr>
      <vt:lpstr>'Table 5.10'!_Toc487610740</vt:lpstr>
      <vt:lpstr>'Table 5.10'!_Toc487610741</vt:lpstr>
      <vt:lpstr>'Table 5.10'!_Toc487610742</vt:lpstr>
      <vt:lpstr>'Table 5.11'!_Toc487610743</vt:lpstr>
      <vt:lpstr>'Table 5.11'!_Toc487610744</vt:lpstr>
      <vt:lpstr>'Table 4.2'!_Toc512525618</vt:lpstr>
      <vt:lpstr>'Table 4.3'!_Toc512525619</vt:lpstr>
      <vt:lpstr>'Table 4.4'!_Toc512525620</vt:lpstr>
      <vt:lpstr>'Table 4.5'!_Toc512525621</vt:lpstr>
      <vt:lpstr>'Table 4.6'!_Toc512525622</vt:lpstr>
      <vt:lpstr>'Table 4.8'!_Toc512525624</vt:lpstr>
      <vt:lpstr>'Table 4.9'!_Toc512525625</vt:lpstr>
      <vt:lpstr>'Table 4.10'!_Toc512525626</vt:lpstr>
      <vt:lpstr>'Table 4.11'!_Toc512525627</vt:lpstr>
      <vt:lpstr>'Table 4.13'!_Toc512525629</vt:lpstr>
      <vt:lpstr>'Table 4.15'!_Toc512525631</vt:lpstr>
      <vt:lpstr>'Table 4.16'!_Toc512525632</vt:lpstr>
      <vt:lpstr>'Table 4.17'!_Toc512525634</vt:lpstr>
      <vt:lpstr>'Table 4.18'!_Toc512525635</vt:lpstr>
      <vt:lpstr>'Table 4.19'!_Toc512525636</vt:lpstr>
      <vt:lpstr>'Table 2.3'!Print_Area</vt:lpstr>
      <vt:lpstr>'Table 2.4'!Print_Area</vt:lpstr>
      <vt:lpstr>'Table 2.5'!Print_Area</vt:lpstr>
      <vt:lpstr>'Table 3.14'!Print_Area</vt:lpstr>
      <vt:lpstr>'Table 3.15'!Print_Area</vt:lpstr>
      <vt:lpstr>'Table 5.1 '!Print_Area</vt:lpstr>
      <vt:lpstr>'Table 5.10'!Print_Area</vt:lpstr>
      <vt:lpstr>'Table 5.11'!Print_Area</vt:lpstr>
      <vt:lpstr>'Table 5.2 '!Print_Area</vt:lpstr>
      <vt:lpstr>'Table 5.3'!Print_Area</vt:lpstr>
      <vt:lpstr>'Table 5.4 '!Print_Area</vt:lpstr>
      <vt:lpstr>'Table 5.5 '!Print_Area</vt:lpstr>
      <vt:lpstr>'Table 5.6'!Print_Area</vt:lpstr>
      <vt:lpstr>'Table 5.9 '!Print_Area</vt:lpstr>
      <vt:lpstr>'Table 5.4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EMIS Dir</dc:creator>
  <cp:lastModifiedBy>Abdullah Syed</cp:lastModifiedBy>
  <cp:lastPrinted>2022-11-08T14:37:11Z</cp:lastPrinted>
  <dcterms:created xsi:type="dcterms:W3CDTF">2022-08-25T15:19:00Z</dcterms:created>
  <dcterms:modified xsi:type="dcterms:W3CDTF">2023-09-19T08:47:40Z</dcterms:modified>
</cp:coreProperties>
</file>